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 activeTab="2"/>
  </bookViews>
  <sheets>
    <sheet name="Raw_data" sheetId="1" r:id="rId1"/>
    <sheet name="Prediction" sheetId="2" r:id="rId2"/>
    <sheet name="Impor_Factor" sheetId="3" r:id="rId3"/>
  </sheets>
  <calcPr calcId="124519"/>
</workbook>
</file>

<file path=xl/calcChain.xml><?xml version="1.0" encoding="utf-8"?>
<calcChain xmlns="http://schemas.openxmlformats.org/spreadsheetml/2006/main">
  <c r="P19" i="2"/>
  <c r="L19"/>
  <c r="G3"/>
  <c r="G4"/>
  <c r="G5"/>
  <c r="G6"/>
  <c r="G7"/>
  <c r="G8"/>
  <c r="G9"/>
  <c r="G10"/>
  <c r="G11"/>
  <c r="G12"/>
  <c r="G13"/>
  <c r="G2"/>
  <c r="P3" l="1"/>
  <c r="P4"/>
  <c r="P5"/>
  <c r="P6"/>
  <c r="P7"/>
  <c r="P8"/>
  <c r="P9"/>
  <c r="P10"/>
  <c r="P11"/>
  <c r="P12"/>
  <c r="P13"/>
  <c r="P2"/>
  <c r="L17"/>
  <c r="L16"/>
  <c r="O14"/>
  <c r="N14"/>
  <c r="M14"/>
  <c r="K14"/>
  <c r="O3"/>
  <c r="O4"/>
  <c r="O5"/>
  <c r="O6"/>
  <c r="O7"/>
  <c r="O8"/>
  <c r="O9"/>
  <c r="O10"/>
  <c r="O11"/>
  <c r="O12"/>
  <c r="O13"/>
  <c r="O2"/>
  <c r="N3"/>
  <c r="N4"/>
  <c r="N5"/>
  <c r="N6"/>
  <c r="N7"/>
  <c r="N8"/>
  <c r="N9"/>
  <c r="N10"/>
  <c r="N11"/>
  <c r="N12"/>
  <c r="N13"/>
  <c r="N2"/>
  <c r="M3"/>
  <c r="M4"/>
  <c r="M5"/>
  <c r="M6"/>
  <c r="M7"/>
  <c r="M8"/>
  <c r="M9"/>
  <c r="M10"/>
  <c r="M11"/>
  <c r="M12"/>
  <c r="M13"/>
  <c r="M2"/>
  <c r="L3"/>
  <c r="L4"/>
  <c r="L5"/>
  <c r="L6"/>
  <c r="L7"/>
  <c r="L8"/>
  <c r="L9"/>
  <c r="L10"/>
  <c r="L11"/>
  <c r="L12"/>
  <c r="L13"/>
  <c r="L2"/>
  <c r="G19"/>
  <c r="C19"/>
  <c r="C17"/>
  <c r="F14"/>
  <c r="E14"/>
  <c r="F3"/>
  <c r="F4"/>
  <c r="F5"/>
  <c r="F6"/>
  <c r="F7"/>
  <c r="F8"/>
  <c r="F9"/>
  <c r="F10"/>
  <c r="F11"/>
  <c r="F12"/>
  <c r="F13"/>
  <c r="F2"/>
  <c r="E3"/>
  <c r="E4"/>
  <c r="E5"/>
  <c r="E6"/>
  <c r="E7"/>
  <c r="E8"/>
  <c r="E9"/>
  <c r="E10"/>
  <c r="E11"/>
  <c r="E12"/>
  <c r="E13"/>
  <c r="E2"/>
  <c r="C16"/>
  <c r="D14"/>
  <c r="B14"/>
  <c r="D3"/>
  <c r="D4"/>
  <c r="D5"/>
  <c r="D6"/>
  <c r="D7"/>
  <c r="D8"/>
  <c r="D9"/>
  <c r="D10"/>
  <c r="D11"/>
  <c r="D12"/>
  <c r="D13"/>
  <c r="D2"/>
  <c r="C3"/>
  <c r="C4"/>
  <c r="C5"/>
  <c r="C6"/>
  <c r="C7"/>
  <c r="C8"/>
  <c r="C9"/>
  <c r="C10"/>
  <c r="C11"/>
  <c r="C12"/>
  <c r="C13"/>
  <c r="C2"/>
</calcChain>
</file>

<file path=xl/sharedStrings.xml><?xml version="1.0" encoding="utf-8"?>
<sst xmlns="http://schemas.openxmlformats.org/spreadsheetml/2006/main" count="678" uniqueCount="426">
  <si>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</si>
  <si>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</si>
  <si>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</si>
  <si>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</si>
  <si>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</si>
  <si>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</si>
  <si>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</si>
  <si>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</si>
  <si>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</si>
  <si>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</si>
  <si>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</si>
  <si>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</si>
  <si>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Population, total</t>
  </si>
  <si>
    <t>1,274,487,215.0</t>
  </si>
  <si>
    <t>1,291,132,063.0</t>
  </si>
  <si>
    <t>1,307,246,509.0</t>
  </si>
  <si>
    <t>1,322,866,505.0</t>
  </si>
  <si>
    <t>1,338,636,340.0</t>
  </si>
  <si>
    <t>1,354,195,680.0</t>
  </si>
  <si>
    <t>1,369,003,306.0</t>
  </si>
  <si>
    <t>1,383,112,050.0</t>
  </si>
  <si>
    <t>1,396,387,127.0</t>
  </si>
  <si>
    <t>1,407,563,842.0</t>
  </si>
  <si>
    <t>1,417,173,173.0</t>
  </si>
  <si>
    <t>1,428,627,663.0</t>
  </si>
  <si>
    <t>Population growth (annual %)</t>
  </si>
  <si>
    <t>1.3</t>
  </si>
  <si>
    <t>1.2</t>
  </si>
  <si>
    <t>1.1</t>
  </si>
  <si>
    <t>1.0</t>
  </si>
  <si>
    <t>0.8</t>
  </si>
  <si>
    <t>0.7</t>
  </si>
  <si>
    <t>Surface area (sq. km)</t>
  </si>
  <si>
    <t>3,287,260.0</t>
  </si>
  <si>
    <t>..</t>
  </si>
  <si>
    <t>Poverty headcount ratio at national poverty lines (% of population)</t>
  </si>
  <si>
    <t>GNI, Atlas method (current US$)</t>
  </si>
  <si>
    <t>1,870,994,901,525.1</t>
  </si>
  <si>
    <t>1,941,116,728,601.1</t>
  </si>
  <si>
    <t>2,020,998,390,898.9</t>
  </si>
  <si>
    <t>2,097,598,211,574.4</t>
  </si>
  <si>
    <t>2,246,783,906,989.4</t>
  </si>
  <si>
    <t>2,439,593,980,809.2</t>
  </si>
  <si>
    <t>2,713,329,693,635.7</t>
  </si>
  <si>
    <t>2,878,536,458,774.7</t>
  </si>
  <si>
    <t>2,661,734,078,596.0</t>
  </si>
  <si>
    <t>3,064,476,293,210.7</t>
  </si>
  <si>
    <t>3,394,542,221,634.5</t>
  </si>
  <si>
    <t>3,630,236,674,581.6</t>
  </si>
  <si>
    <t>GNI per capita, Atlas method (current US$)</t>
  </si>
  <si>
    <t>1,470.0</t>
  </si>
  <si>
    <t>1,500.0</t>
  </si>
  <si>
    <t>1,550.0</t>
  </si>
  <si>
    <t>1,590.0</t>
  </si>
  <si>
    <t>1,680.0</t>
  </si>
  <si>
    <t>1,800.0</t>
  </si>
  <si>
    <t>1,980.0</t>
  </si>
  <si>
    <t>2,080.0</t>
  </si>
  <si>
    <t>1,910.0</t>
  </si>
  <si>
    <t>2,180.0</t>
  </si>
  <si>
    <t>2,400.0</t>
  </si>
  <si>
    <t>2,540.0</t>
  </si>
  <si>
    <t>GNI, PPP (current international $)</t>
  </si>
  <si>
    <t>6,090,391,152,565.5</t>
  </si>
  <si>
    <t>6,416,831,228,693.3</t>
  </si>
  <si>
    <t>6,732,247,711,204.0</t>
  </si>
  <si>
    <t>7,120,994,309,946.3</t>
  </si>
  <si>
    <t>7,706,181,204,020.6</t>
  </si>
  <si>
    <t>8,264,361,849,010.3</t>
  </si>
  <si>
    <t>9,131,972,106,248.1</t>
  </si>
  <si>
    <t>9,837,436,260,443.7</t>
  </si>
  <si>
    <t>9,639,773,300,095.9</t>
  </si>
  <si>
    <t>11,250,341,278,207.3</t>
  </si>
  <si>
    <t>12,858,237,993,387.0</t>
  </si>
  <si>
    <t>14,324,038,077,262.9</t>
  </si>
  <si>
    <t>GNI per capita, PPP (current international $)</t>
  </si>
  <si>
    <t>4,780.0</t>
  </si>
  <si>
    <t>4,970.0</t>
  </si>
  <si>
    <t>5,150.0</t>
  </si>
  <si>
    <t>5,380.0</t>
  </si>
  <si>
    <t>5,760.0</t>
  </si>
  <si>
    <t>6,100.0</t>
  </si>
  <si>
    <t>6,670.0</t>
  </si>
  <si>
    <t>7,110.0</t>
  </si>
  <si>
    <t>6,900.0</t>
  </si>
  <si>
    <t>7,990.0</t>
  </si>
  <si>
    <t>9,070.0</t>
  </si>
  <si>
    <t>10,030.0</t>
  </si>
  <si>
    <t>Income share held by lowest 20%</t>
  </si>
  <si>
    <t>8.4</t>
  </si>
  <si>
    <t>8.2</t>
  </si>
  <si>
    <t>7.7</t>
  </si>
  <si>
    <t>8.0</t>
  </si>
  <si>
    <t>Life expectancy at birth, total (years)</t>
  </si>
  <si>
    <t>67.9</t>
  </si>
  <si>
    <t>68.5</t>
  </si>
  <si>
    <t>69.1</t>
  </si>
  <si>
    <t>69.6</t>
  </si>
  <si>
    <t>70.1</t>
  </si>
  <si>
    <t>70.5</t>
  </si>
  <si>
    <t>70.7</t>
  </si>
  <si>
    <t>70.9</t>
  </si>
  <si>
    <t>70.2</t>
  </si>
  <si>
    <t>67.2</t>
  </si>
  <si>
    <t>67.7</t>
  </si>
  <si>
    <t>Fertility rate, total (births per woman)</t>
  </si>
  <si>
    <t>2.5</t>
  </si>
  <si>
    <t>2.4</t>
  </si>
  <si>
    <t>2.3</t>
  </si>
  <si>
    <t>2.2</t>
  </si>
  <si>
    <t>2.1</t>
  </si>
  <si>
    <t>2.0</t>
  </si>
  <si>
    <t>Adolescent fertility rate (births per 1,000 women ages 15-19)</t>
  </si>
  <si>
    <t>34.5</t>
  </si>
  <si>
    <t>34.0</t>
  </si>
  <si>
    <t>34.6</t>
  </si>
  <si>
    <t>22.4</t>
  </si>
  <si>
    <t>20.0</t>
  </si>
  <si>
    <t>20.4</t>
  </si>
  <si>
    <t>19.3</t>
  </si>
  <si>
    <t>17.7</t>
  </si>
  <si>
    <t>17.3</t>
  </si>
  <si>
    <t>17.2</t>
  </si>
  <si>
    <t>16.3</t>
  </si>
  <si>
    <t>Contraceptive prevalence, any method (% of married women ages 15-49)</t>
  </si>
  <si>
    <t>53.5</t>
  </si>
  <si>
    <t>66.7</t>
  </si>
  <si>
    <t>Births attended by skilled health staff (% of total)</t>
  </si>
  <si>
    <t>81.4</t>
  </si>
  <si>
    <t>89.4</t>
  </si>
  <si>
    <t>Mortality rate, under-5 (per 1,000 live births)</t>
  </si>
  <si>
    <t>52.0</t>
  </si>
  <si>
    <t>49.1</t>
  </si>
  <si>
    <t>46.3</t>
  </si>
  <si>
    <t>43.6</t>
  </si>
  <si>
    <t>41.1</t>
  </si>
  <si>
    <t>38.7</t>
  </si>
  <si>
    <t>36.4</t>
  </si>
  <si>
    <t>34.3</t>
  </si>
  <si>
    <t>32.4</t>
  </si>
  <si>
    <t>30.6</t>
  </si>
  <si>
    <t>29.1</t>
  </si>
  <si>
    <t>Prevalence of underweight, weight for age (% of children under 5)</t>
  </si>
  <si>
    <t>29.4</t>
  </si>
  <si>
    <t>36.3</t>
  </si>
  <si>
    <t>33.4</t>
  </si>
  <si>
    <t>31.5</t>
  </si>
  <si>
    <t>Immunization, measles (% of children ages 12-23 months)</t>
  </si>
  <si>
    <t>83.0</t>
  </si>
  <si>
    <t>85.0</t>
  </si>
  <si>
    <t>87.0</t>
  </si>
  <si>
    <t>88.0</t>
  </si>
  <si>
    <t>90.0</t>
  </si>
  <si>
    <t>93.0</t>
  </si>
  <si>
    <t>95.0</t>
  </si>
  <si>
    <t>89.0</t>
  </si>
  <si>
    <t>Primary completion rate, total (% of relevant age group)</t>
  </si>
  <si>
    <t>97.0</t>
  </si>
  <si>
    <t>99.0</t>
  </si>
  <si>
    <t>99.9</t>
  </si>
  <si>
    <t>99.3</t>
  </si>
  <si>
    <t>98.6</t>
  </si>
  <si>
    <t>96.3</t>
  </si>
  <si>
    <t>98.1</t>
  </si>
  <si>
    <t>99.1</t>
  </si>
  <si>
    <t>93.5</t>
  </si>
  <si>
    <t>School enrollment, secondary (% gross)</t>
  </si>
  <si>
    <t>70.3</t>
  </si>
  <si>
    <t>70.0</t>
  </si>
  <si>
    <t>75.3</t>
  </si>
  <si>
    <t>74.9</t>
  </si>
  <si>
    <t>76.1</t>
  </si>
  <si>
    <t>74.6</t>
  </si>
  <si>
    <t>75.8</t>
  </si>
  <si>
    <t>75.5</t>
  </si>
  <si>
    <t>77.6</t>
  </si>
  <si>
    <t>80.6</t>
  </si>
  <si>
    <t>81.2</t>
  </si>
  <si>
    <t>78.9</t>
  </si>
  <si>
    <t>School enrollment, primary and secondary (gross), gender parity index (GPI)</t>
  </si>
  <si>
    <t>Prevalence of HIV, total (% of population ages 15-49)</t>
  </si>
  <si>
    <t>0.3</t>
  </si>
  <si>
    <t>0.2</t>
  </si>
  <si>
    <t>Forest area (sq. km)</t>
  </si>
  <si>
    <t>700,288.0</t>
  </si>
  <si>
    <t>702,952.0</t>
  </si>
  <si>
    <t>705,616.0</t>
  </si>
  <si>
    <t>708,280.0</t>
  </si>
  <si>
    <t>710,944.0</t>
  </si>
  <si>
    <t>713,608.0</t>
  </si>
  <si>
    <t>716,272.0</t>
  </si>
  <si>
    <t>718,936.0</t>
  </si>
  <si>
    <t>721,600.0</t>
  </si>
  <si>
    <t>724,264.0</t>
  </si>
  <si>
    <t>Water productivity, total (constant 2015 US$ GDP per cubic meter of total freshwater withdrawal)</t>
  </si>
  <si>
    <t>2.6</t>
  </si>
  <si>
    <t>2.8</t>
  </si>
  <si>
    <t>3.0</t>
  </si>
  <si>
    <t>3.2</t>
  </si>
  <si>
    <t>3.5</t>
  </si>
  <si>
    <t>3.8</t>
  </si>
  <si>
    <t>4.0</t>
  </si>
  <si>
    <t>4.2</t>
  </si>
  <si>
    <t>3.9</t>
  </si>
  <si>
    <t>Energy use (kg of oil equivalent per capita)</t>
  </si>
  <si>
    <t>595.1</t>
  </si>
  <si>
    <t>601.0</t>
  </si>
  <si>
    <t>630.9</t>
  </si>
  <si>
    <t>Electric power consumption (kWh per capita)</t>
  </si>
  <si>
    <t>718.3</t>
  </si>
  <si>
    <t>758.1</t>
  </si>
  <si>
    <t>797.3</t>
  </si>
  <si>
    <t>GDP (current US$)</t>
  </si>
  <si>
    <t>1,827,637,590,411.0</t>
  </si>
  <si>
    <t>1,856,721,507,621.5</t>
  </si>
  <si>
    <t>2,039,126,479,155.3</t>
  </si>
  <si>
    <t>2,103,588,360,044.4</t>
  </si>
  <si>
    <t>2,294,796,885,663.7</t>
  </si>
  <si>
    <t>2,651,474,262,755.6</t>
  </si>
  <si>
    <t>2,702,929,641,648.1</t>
  </si>
  <si>
    <t>2,835,606,256,558.8</t>
  </si>
  <si>
    <t>2,674,851,578,586.9</t>
  </si>
  <si>
    <t>3,167,270,623,260.5</t>
  </si>
  <si>
    <t>3,353,470,496,886.0</t>
  </si>
  <si>
    <t>3,549,918,918,777.5</t>
  </si>
  <si>
    <t>GDP growth (annual %)</t>
  </si>
  <si>
    <t>5.5</t>
  </si>
  <si>
    <t>6.4</t>
  </si>
  <si>
    <t>7.4</t>
  </si>
  <si>
    <t>8.3</t>
  </si>
  <si>
    <t>6.8</t>
  </si>
  <si>
    <t>6.5</t>
  </si>
  <si>
    <t>-5.8</t>
  </si>
  <si>
    <t>9.7</t>
  </si>
  <si>
    <t>7.0</t>
  </si>
  <si>
    <t>7.6</t>
  </si>
  <si>
    <t>Inflation, GDP deflator (annual %)</t>
  </si>
  <si>
    <t>7.9</t>
  </si>
  <si>
    <t>6.2</t>
  </si>
  <si>
    <t>3.3</t>
  </si>
  <si>
    <t>4.8</t>
  </si>
  <si>
    <t>6.7</t>
  </si>
  <si>
    <t>1.4</t>
  </si>
  <si>
    <t>Agriculture, forestry, and fishing, value added (% of GDP)</t>
  </si>
  <si>
    <t>16.8</t>
  </si>
  <si>
    <t>17.1</t>
  </si>
  <si>
    <t>16.2</t>
  </si>
  <si>
    <t>16.4</t>
  </si>
  <si>
    <t>16.6</t>
  </si>
  <si>
    <t>16.0</t>
  </si>
  <si>
    <t>18.7</t>
  </si>
  <si>
    <t>17.4</t>
  </si>
  <si>
    <t>Industry (including construction), value added (% of GDP)</t>
  </si>
  <si>
    <t>28.4</t>
  </si>
  <si>
    <t>27.7</t>
  </si>
  <si>
    <t>27.3</t>
  </si>
  <si>
    <t>26.6</t>
  </si>
  <si>
    <t>26.5</t>
  </si>
  <si>
    <t>26.4</t>
  </si>
  <si>
    <t>24.6</t>
  </si>
  <si>
    <t>25.1</t>
  </si>
  <si>
    <t>25.3</t>
  </si>
  <si>
    <t>25.0</t>
  </si>
  <si>
    <t>Exports of goods and services (% of GDP)</t>
  </si>
  <si>
    <t>24.5</t>
  </si>
  <si>
    <t>25.4</t>
  </si>
  <si>
    <t>23.0</t>
  </si>
  <si>
    <t>19.8</t>
  </si>
  <si>
    <t>19.2</t>
  </si>
  <si>
    <t>18.8</t>
  </si>
  <si>
    <t>19.9</t>
  </si>
  <si>
    <t>21.4</t>
  </si>
  <si>
    <t>23.2</t>
  </si>
  <si>
    <t>21.9</t>
  </si>
  <si>
    <t>Imports of goods and services (% of GDP)</t>
  </si>
  <si>
    <t>31.3</t>
  </si>
  <si>
    <t>26.0</t>
  </si>
  <si>
    <t>22.1</t>
  </si>
  <si>
    <t>20.9</t>
  </si>
  <si>
    <t>22.0</t>
  </si>
  <si>
    <t>23.7</t>
  </si>
  <si>
    <t>21.2</t>
  </si>
  <si>
    <t>19.1</t>
  </si>
  <si>
    <t>24.0</t>
  </si>
  <si>
    <t>26.8</t>
  </si>
  <si>
    <t>Gross capital formation (% of GDP)</t>
  </si>
  <si>
    <t>38.3</t>
  </si>
  <si>
    <t>32.1</t>
  </si>
  <si>
    <t>30.2</t>
  </si>
  <si>
    <t>31.0</t>
  </si>
  <si>
    <t>32.3</t>
  </si>
  <si>
    <t>30.1</t>
  </si>
  <si>
    <t>28.9</t>
  </si>
  <si>
    <t>33.0</t>
  </si>
  <si>
    <t>33.7</t>
  </si>
  <si>
    <t>Revenue, excluding grants (% of GDP)</t>
  </si>
  <si>
    <t>12.6</t>
  </si>
  <si>
    <t>11.6</t>
  </si>
  <si>
    <t>12.4</t>
  </si>
  <si>
    <t>12.9</t>
  </si>
  <si>
    <t>12.7</t>
  </si>
  <si>
    <t>13.2</t>
  </si>
  <si>
    <t>Start-up procedures to register a business (number)</t>
  </si>
  <si>
    <t>14.0</t>
  </si>
  <si>
    <t>15.0</t>
  </si>
  <si>
    <t>12.0</t>
  </si>
  <si>
    <t>10.0</t>
  </si>
  <si>
    <t>Market capitalization of listed domestic companies (% of GDP)</t>
  </si>
  <si>
    <t>68.1</t>
  </si>
  <si>
    <t>82.7</t>
  </si>
  <si>
    <t>96.4</t>
  </si>
  <si>
    <t>84.4</t>
  </si>
  <si>
    <t>80.7</t>
  </si>
  <si>
    <t>113.6</t>
  </si>
  <si>
    <t>107.5</t>
  </si>
  <si>
    <t>Military expenditure (% of GDP)</t>
  </si>
  <si>
    <t>Mobile cellular subscriptions (per 100 people)</t>
  </si>
  <si>
    <t>67.8</t>
  </si>
  <si>
    <t>68.6</t>
  </si>
  <si>
    <t>72.2</t>
  </si>
  <si>
    <t>75.7</t>
  </si>
  <si>
    <t>84.3</t>
  </si>
  <si>
    <t>86.3</t>
  </si>
  <si>
    <t>85.9</t>
  </si>
  <si>
    <t>83.3</t>
  </si>
  <si>
    <t>82.6</t>
  </si>
  <si>
    <t>82.0</t>
  </si>
  <si>
    <t>High-technology exports (% of manufactured exports)</t>
  </si>
  <si>
    <t>8.9</t>
  </si>
  <si>
    <t>9.2</t>
  </si>
  <si>
    <t>9.0</t>
  </si>
  <si>
    <t>10.2</t>
  </si>
  <si>
    <t>11.0</t>
  </si>
  <si>
    <t>14.9</t>
  </si>
  <si>
    <t>Merchandise trade (% of GDP)</t>
  </si>
  <si>
    <t>43.0</t>
  </si>
  <si>
    <t>42.0</t>
  </si>
  <si>
    <t>38.5</t>
  </si>
  <si>
    <t>28.3</t>
  </si>
  <si>
    <t>28.6</t>
  </si>
  <si>
    <t>24.3</t>
  </si>
  <si>
    <t>35.0</t>
  </si>
  <si>
    <t>31.1</t>
  </si>
  <si>
    <t>Net barter terms of trade index (2015 = 100)</t>
  </si>
  <si>
    <t>86.4</t>
  </si>
  <si>
    <t>88.7</t>
  </si>
  <si>
    <t>100.0</t>
  </si>
  <si>
    <t>105.3</t>
  </si>
  <si>
    <t>98.5</t>
  </si>
  <si>
    <t>93.3</t>
  </si>
  <si>
    <t>95.4</t>
  </si>
  <si>
    <t>101.4</t>
  </si>
  <si>
    <t>90.7</t>
  </si>
  <si>
    <t>External debt stocks, total (DOD, current US$)</t>
  </si>
  <si>
    <t>392,576,050,359.7</t>
  </si>
  <si>
    <t>427,245,079,805.9</t>
  </si>
  <si>
    <t>457,507,409,077.4</t>
  </si>
  <si>
    <t>478,831,010,025.1</t>
  </si>
  <si>
    <t>455,541,896,498.9</t>
  </si>
  <si>
    <t>511,575,707,373.6</t>
  </si>
  <si>
    <t>521,175,685,410.0</t>
  </si>
  <si>
    <t>561,017,395,481.3</t>
  </si>
  <si>
    <t>564,979,321,177.1</t>
  </si>
  <si>
    <t>611,987,174,447.7</t>
  </si>
  <si>
    <t>616,862,975,673.6</t>
  </si>
  <si>
    <t>Total debt service (% of GNI)</t>
  </si>
  <si>
    <t>1.7</t>
  </si>
  <si>
    <t>4.6</t>
  </si>
  <si>
    <t>3.4</t>
  </si>
  <si>
    <t>1.8</t>
  </si>
  <si>
    <t>2.9</t>
  </si>
  <si>
    <t>1.6</t>
  </si>
  <si>
    <t>1.9</t>
  </si>
  <si>
    <t>Net migration</t>
  </si>
  <si>
    <t>-180,991.0</t>
  </si>
  <si>
    <t>-236,387.0</t>
  </si>
  <si>
    <t>-310,694.0</t>
  </si>
  <si>
    <t>-475,094.0</t>
  </si>
  <si>
    <t>68,119.0</t>
  </si>
  <si>
    <t>-219,656.0</t>
  </si>
  <si>
    <t>-561,563.0</t>
  </si>
  <si>
    <t>-593,495.0</t>
  </si>
  <si>
    <t>-34,772.0</t>
  </si>
  <si>
    <t>-301,970.0</t>
  </si>
  <si>
    <t>-487,303.0</t>
  </si>
  <si>
    <t>-486,136.0</t>
  </si>
  <si>
    <t>Personal remittances, paid (current US$)</t>
  </si>
  <si>
    <t>4,963,082,153.9</t>
  </si>
  <si>
    <t>6,431,771,261.4</t>
  </si>
  <si>
    <t>6,221,785,952.9</t>
  </si>
  <si>
    <t>4,882,832,496.0</t>
  </si>
  <si>
    <t>5,622,636,934.7</t>
  </si>
  <si>
    <t>6,958,929,627.7</t>
  </si>
  <si>
    <t>6,781,570,846.8</t>
  </si>
  <si>
    <t>7,531,590,149.8</t>
  </si>
  <si>
    <t>7,010,825,358.5</t>
  </si>
  <si>
    <t>8,181,397,793.0</t>
  </si>
  <si>
    <t>10,088,812,317.4</t>
  </si>
  <si>
    <t>12,359,065,330.0</t>
  </si>
  <si>
    <t>Foreign direct investment, net inflows (BoP, current US$)</t>
  </si>
  <si>
    <t>23,995,685,014.2</t>
  </si>
  <si>
    <t>28,153,031,270.3</t>
  </si>
  <si>
    <t>34,576,643,694.1</t>
  </si>
  <si>
    <t>44,009,492,129.5</t>
  </si>
  <si>
    <t>44,458,571,545.8</t>
  </si>
  <si>
    <t>39,966,091,358.7</t>
  </si>
  <si>
    <t>42,117,450,737.3</t>
  </si>
  <si>
    <t>50,610,647,353.6</t>
  </si>
  <si>
    <t>64,362,364,994.4</t>
  </si>
  <si>
    <t>44,727,277,562.9</t>
  </si>
  <si>
    <t>49,940,258,404.3</t>
  </si>
  <si>
    <t>28,070,213,530.4</t>
  </si>
  <si>
    <t>Net ODA received per capita (current US$)</t>
  </si>
  <si>
    <r>
      <rPr>
        <b/>
        <sz val="12"/>
        <rFont val="Times New Roman"/>
        <family val="1"/>
      </rPr>
      <t xml:space="preserve">Created from: World Development Indicators
Country : India
</t>
    </r>
  </si>
  <si>
    <t>Indicator</t>
  </si>
  <si>
    <t>Year</t>
  </si>
  <si>
    <t>GDP</t>
  </si>
  <si>
    <t>t=(t-2017.5)</t>
  </si>
  <si>
    <t>t*2</t>
  </si>
  <si>
    <t>a</t>
  </si>
  <si>
    <t>b</t>
  </si>
  <si>
    <t>ty</t>
  </si>
  <si>
    <t>t^2</t>
  </si>
  <si>
    <t>Sum</t>
  </si>
  <si>
    <t>y-prediction</t>
  </si>
  <si>
    <t>y_Prediction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</si>
</sst>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6"/>
      <color rgb="FF000000"/>
      <name val="Tahoma"/>
      <family val="2"/>
    </font>
    <font>
      <b/>
      <sz val="6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2"/>
      <name val="Times New Roman"/>
      <family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shrinkToFit="1" readingOrder="1"/>
    </xf>
    <xf numFmtId="49" fontId="2" fillId="2" borderId="1" xfId="0" applyNumberFormat="1" applyFont="1" applyFill="1" applyBorder="1" applyAlignment="1">
      <alignment horizontal="left" vertical="center" wrapText="1" shrinkToFit="1" readingOrder="1"/>
    </xf>
    <xf numFmtId="49" fontId="1" fillId="2" borderId="1" xfId="0" applyNumberFormat="1" applyFont="1" applyFill="1" applyBorder="1" applyAlignment="1">
      <alignment horizontal="center" vertical="center" wrapText="1" shrinkToFit="1" readingOrder="1"/>
    </xf>
    <xf numFmtId="49" fontId="2" fillId="2" borderId="1" xfId="0" applyNumberFormat="1" applyFont="1" applyFill="1" applyBorder="1" applyAlignment="1">
      <alignment horizontal="right" vertical="center" wrapText="1" shrinkToFit="1" readingOrder="1"/>
    </xf>
    <xf numFmtId="0" fontId="3" fillId="0" borderId="0" xfId="0" applyFont="1"/>
    <xf numFmtId="0" fontId="4" fillId="0" borderId="3" xfId="0" applyNumberFormat="1" applyFont="1" applyBorder="1" applyAlignment="1">
      <alignment horizontal="left" vertical="top" wrapText="1" shrinkToFit="1" readingOrder="1"/>
    </xf>
    <xf numFmtId="49" fontId="2" fillId="2" borderId="2" xfId="0" applyNumberFormat="1" applyFont="1" applyFill="1" applyBorder="1" applyAlignment="1">
      <alignment vertical="center" wrapText="1" shrinkToFit="1" readingOrder="1"/>
    </xf>
    <xf numFmtId="49" fontId="1" fillId="2" borderId="2" xfId="0" applyNumberFormat="1" applyFont="1" applyFill="1" applyBorder="1" applyAlignment="1">
      <alignment vertical="center" wrapText="1" shrinkToFit="1" readingOrder="1"/>
    </xf>
    <xf numFmtId="0" fontId="2" fillId="2" borderId="2" xfId="0" applyNumberFormat="1" applyFont="1" applyFill="1" applyBorder="1" applyAlignment="1">
      <alignment vertical="center" wrapText="1" shrinkToFit="1" readingOrder="1"/>
    </xf>
    <xf numFmtId="0" fontId="2" fillId="2" borderId="1" xfId="0" applyNumberFormat="1" applyFont="1" applyFill="1" applyBorder="1" applyAlignment="1">
      <alignment horizontal="right" vertical="center" wrapText="1" shrinkToFit="1" readingOrder="1"/>
    </xf>
    <xf numFmtId="0" fontId="1" fillId="2" borderId="1" xfId="0" applyNumberFormat="1" applyFont="1" applyFill="1" applyBorder="1" applyAlignment="1">
      <alignment horizontal="center" vertical="center" wrapText="1" shrinkToFit="1" readingOrder="1"/>
    </xf>
    <xf numFmtId="0" fontId="1" fillId="2" borderId="2" xfId="0" applyNumberFormat="1" applyFont="1" applyFill="1" applyBorder="1" applyAlignment="1">
      <alignment horizontal="center" vertical="center" wrapText="1" shrinkToFit="1" readingOrder="1"/>
    </xf>
    <xf numFmtId="0" fontId="0" fillId="3" borderId="0" xfId="0" applyFill="1"/>
    <xf numFmtId="49" fontId="6" fillId="2" borderId="1" xfId="0" applyNumberFormat="1" applyFont="1" applyFill="1" applyBorder="1" applyAlignment="1">
      <alignment horizontal="left" vertical="center" wrapText="1" shrinkToFit="1" readingOrder="1"/>
    </xf>
    <xf numFmtId="49" fontId="7" fillId="2" borderId="1" xfId="0" applyNumberFormat="1" applyFont="1" applyFill="1" applyBorder="1" applyAlignment="1">
      <alignment horizontal="left" vertical="center" wrapText="1" shrinkToFit="1" readingOrder="1"/>
    </xf>
    <xf numFmtId="49" fontId="2" fillId="2" borderId="2" xfId="0" applyNumberFormat="1" applyFont="1" applyFill="1" applyBorder="1" applyAlignment="1">
      <alignment horizontal="right" vertical="center" wrapText="1" shrinkToFi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49"/>
  <sheetViews>
    <sheetView topLeftCell="B16" workbookViewId="0">
      <selection activeCell="B31" sqref="B31:M31"/>
    </sheetView>
  </sheetViews>
  <sheetFormatPr defaultRowHeight="14.4"/>
  <cols>
    <col min="1" max="1" width="74" customWidth="1"/>
    <col min="2" max="2" width="18" customWidth="1"/>
    <col min="3" max="10" width="16.109375" customWidth="1"/>
    <col min="11" max="13" width="17" customWidth="1"/>
  </cols>
  <sheetData>
    <row r="1" spans="1:13" ht="13.5" customHeight="1">
      <c r="A1" s="3" t="s">
        <v>414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3.5" customHeight="1">
      <c r="A2" s="2" t="s">
        <v>12</v>
      </c>
      <c r="B2" s="7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</row>
    <row r="3" spans="1:13" ht="13.5" customHeight="1">
      <c r="A3" s="2" t="s">
        <v>25</v>
      </c>
      <c r="B3" s="7" t="s">
        <v>26</v>
      </c>
      <c r="C3" s="4" t="s">
        <v>26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28</v>
      </c>
      <c r="I3" s="4" t="s">
        <v>29</v>
      </c>
      <c r="J3" s="4" t="s">
        <v>29</v>
      </c>
      <c r="K3" s="4" t="s">
        <v>30</v>
      </c>
      <c r="L3" s="4" t="s">
        <v>31</v>
      </c>
      <c r="M3" s="4" t="s">
        <v>30</v>
      </c>
    </row>
    <row r="4" spans="1:13" ht="13.5" customHeight="1">
      <c r="A4" s="2" t="s">
        <v>32</v>
      </c>
      <c r="B4" s="7" t="s">
        <v>33</v>
      </c>
      <c r="C4" s="4" t="s">
        <v>33</v>
      </c>
      <c r="D4" s="4" t="s">
        <v>33</v>
      </c>
      <c r="E4" s="4" t="s">
        <v>33</v>
      </c>
      <c r="F4" s="4" t="s">
        <v>33</v>
      </c>
      <c r="G4" s="4" t="s">
        <v>33</v>
      </c>
      <c r="H4" s="4" t="s">
        <v>33</v>
      </c>
      <c r="I4" s="4" t="s">
        <v>33</v>
      </c>
      <c r="J4" s="4" t="s">
        <v>33</v>
      </c>
      <c r="K4" s="4" t="s">
        <v>33</v>
      </c>
      <c r="L4" s="4" t="s">
        <v>34</v>
      </c>
      <c r="M4" s="4" t="s">
        <v>34</v>
      </c>
    </row>
    <row r="5" spans="1:13" ht="13.5" customHeight="1">
      <c r="A5" s="2" t="s">
        <v>35</v>
      </c>
      <c r="B5" s="7" t="s">
        <v>34</v>
      </c>
      <c r="C5" s="4" t="s">
        <v>34</v>
      </c>
      <c r="D5" s="4" t="s">
        <v>34</v>
      </c>
      <c r="E5" s="4" t="s">
        <v>34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34</v>
      </c>
      <c r="K5" s="4" t="s">
        <v>34</v>
      </c>
      <c r="L5" s="4" t="s">
        <v>34</v>
      </c>
      <c r="M5" s="4" t="s">
        <v>34</v>
      </c>
    </row>
    <row r="6" spans="1:13" ht="13.5" customHeight="1">
      <c r="A6" s="2" t="s">
        <v>36</v>
      </c>
      <c r="B6" s="7" t="s">
        <v>37</v>
      </c>
      <c r="C6" s="4" t="s">
        <v>38</v>
      </c>
      <c r="D6" s="4" t="s">
        <v>39</v>
      </c>
      <c r="E6" s="4" t="s">
        <v>40</v>
      </c>
      <c r="F6" s="4" t="s">
        <v>41</v>
      </c>
      <c r="G6" s="4" t="s">
        <v>42</v>
      </c>
      <c r="H6" s="4" t="s">
        <v>43</v>
      </c>
      <c r="I6" s="4" t="s">
        <v>44</v>
      </c>
      <c r="J6" s="4" t="s">
        <v>45</v>
      </c>
      <c r="K6" s="4" t="s">
        <v>46</v>
      </c>
      <c r="L6" s="4" t="s">
        <v>47</v>
      </c>
      <c r="M6" s="4" t="s">
        <v>48</v>
      </c>
    </row>
    <row r="7" spans="1:13" ht="13.5" customHeight="1">
      <c r="A7" s="2" t="s">
        <v>49</v>
      </c>
      <c r="B7" s="7" t="s">
        <v>50</v>
      </c>
      <c r="C7" s="4" t="s">
        <v>51</v>
      </c>
      <c r="D7" s="4" t="s">
        <v>52</v>
      </c>
      <c r="E7" s="4" t="s">
        <v>53</v>
      </c>
      <c r="F7" s="4" t="s">
        <v>54</v>
      </c>
      <c r="G7" s="4" t="s">
        <v>55</v>
      </c>
      <c r="H7" s="4" t="s">
        <v>56</v>
      </c>
      <c r="I7" s="4" t="s">
        <v>57</v>
      </c>
      <c r="J7" s="4" t="s">
        <v>58</v>
      </c>
      <c r="K7" s="4" t="s">
        <v>59</v>
      </c>
      <c r="L7" s="4" t="s">
        <v>60</v>
      </c>
      <c r="M7" s="4" t="s">
        <v>61</v>
      </c>
    </row>
    <row r="8" spans="1:13" ht="13.5" customHeight="1">
      <c r="A8" s="2" t="s">
        <v>62</v>
      </c>
      <c r="B8" s="7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4" t="s">
        <v>69</v>
      </c>
      <c r="I8" s="4" t="s">
        <v>70</v>
      </c>
      <c r="J8" s="4" t="s">
        <v>71</v>
      </c>
      <c r="K8" s="4" t="s">
        <v>72</v>
      </c>
      <c r="L8" s="4" t="s">
        <v>73</v>
      </c>
      <c r="M8" s="4" t="s">
        <v>74</v>
      </c>
    </row>
    <row r="9" spans="1:13" ht="13.5" customHeight="1">
      <c r="A9" s="2" t="s">
        <v>75</v>
      </c>
      <c r="B9" s="7" t="s">
        <v>76</v>
      </c>
      <c r="C9" s="4" t="s">
        <v>77</v>
      </c>
      <c r="D9" s="4" t="s">
        <v>78</v>
      </c>
      <c r="E9" s="4" t="s">
        <v>79</v>
      </c>
      <c r="F9" s="4" t="s">
        <v>80</v>
      </c>
      <c r="G9" s="4" t="s">
        <v>81</v>
      </c>
      <c r="H9" s="4" t="s">
        <v>82</v>
      </c>
      <c r="I9" s="4" t="s">
        <v>83</v>
      </c>
      <c r="J9" s="4" t="s">
        <v>84</v>
      </c>
      <c r="K9" s="4" t="s">
        <v>85</v>
      </c>
      <c r="L9" s="4" t="s">
        <v>86</v>
      </c>
      <c r="M9" s="4" t="s">
        <v>87</v>
      </c>
    </row>
    <row r="10" spans="1:13" ht="13.5" customHeight="1">
      <c r="A10" s="2" t="s">
        <v>88</v>
      </c>
      <c r="B10" s="7" t="s">
        <v>34</v>
      </c>
      <c r="C10" s="4" t="s">
        <v>34</v>
      </c>
      <c r="D10" s="4" t="s">
        <v>34</v>
      </c>
      <c r="E10" s="4" t="s">
        <v>89</v>
      </c>
      <c r="F10" s="4" t="s">
        <v>89</v>
      </c>
      <c r="G10" s="4" t="s">
        <v>90</v>
      </c>
      <c r="H10" s="4" t="s">
        <v>90</v>
      </c>
      <c r="I10" s="4" t="s">
        <v>91</v>
      </c>
      <c r="J10" s="4" t="s">
        <v>91</v>
      </c>
      <c r="K10" s="4" t="s">
        <v>92</v>
      </c>
      <c r="L10" s="4" t="s">
        <v>34</v>
      </c>
      <c r="M10" s="4" t="s">
        <v>34</v>
      </c>
    </row>
    <row r="11" spans="1:13" ht="13.5" customHeight="1">
      <c r="A11" s="2" t="s">
        <v>93</v>
      </c>
      <c r="B11" s="7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34</v>
      </c>
    </row>
    <row r="12" spans="1:13" ht="13.5" customHeight="1">
      <c r="A12" s="2" t="s">
        <v>105</v>
      </c>
      <c r="B12" s="7" t="s">
        <v>106</v>
      </c>
      <c r="C12" s="4" t="s">
        <v>107</v>
      </c>
      <c r="D12" s="4" t="s">
        <v>108</v>
      </c>
      <c r="E12" s="4" t="s">
        <v>108</v>
      </c>
      <c r="F12" s="4" t="s">
        <v>108</v>
      </c>
      <c r="G12" s="4" t="s">
        <v>109</v>
      </c>
      <c r="H12" s="4" t="s">
        <v>109</v>
      </c>
      <c r="I12" s="4" t="s">
        <v>110</v>
      </c>
      <c r="J12" s="4" t="s">
        <v>110</v>
      </c>
      <c r="K12" s="4" t="s">
        <v>111</v>
      </c>
      <c r="L12" s="4" t="s">
        <v>111</v>
      </c>
      <c r="M12" s="4" t="s">
        <v>34</v>
      </c>
    </row>
    <row r="13" spans="1:13" ht="13.5" customHeight="1">
      <c r="A13" s="2" t="s">
        <v>112</v>
      </c>
      <c r="B13" s="7" t="s">
        <v>113</v>
      </c>
      <c r="C13" s="4" t="s">
        <v>114</v>
      </c>
      <c r="D13" s="4" t="s">
        <v>115</v>
      </c>
      <c r="E13" s="4" t="s">
        <v>116</v>
      </c>
      <c r="F13" s="4" t="s">
        <v>117</v>
      </c>
      <c r="G13" s="4" t="s">
        <v>118</v>
      </c>
      <c r="H13" s="4" t="s">
        <v>119</v>
      </c>
      <c r="I13" s="4" t="s">
        <v>120</v>
      </c>
      <c r="J13" s="4" t="s">
        <v>121</v>
      </c>
      <c r="K13" s="4" t="s">
        <v>122</v>
      </c>
      <c r="L13" s="4" t="s">
        <v>123</v>
      </c>
      <c r="M13" s="4" t="s">
        <v>34</v>
      </c>
    </row>
    <row r="14" spans="1:13" ht="13.5" customHeight="1">
      <c r="A14" s="2" t="s">
        <v>124</v>
      </c>
      <c r="B14" s="7" t="s">
        <v>34</v>
      </c>
      <c r="C14" s="4" t="s">
        <v>34</v>
      </c>
      <c r="D14" s="4" t="s">
        <v>34</v>
      </c>
      <c r="E14" s="4" t="s">
        <v>34</v>
      </c>
      <c r="F14" s="4" t="s">
        <v>125</v>
      </c>
      <c r="G14" s="4" t="s">
        <v>34</v>
      </c>
      <c r="H14" s="4" t="s">
        <v>34</v>
      </c>
      <c r="I14" s="4" t="s">
        <v>34</v>
      </c>
      <c r="J14" s="4" t="s">
        <v>126</v>
      </c>
      <c r="K14" s="4" t="s">
        <v>126</v>
      </c>
      <c r="L14" s="4" t="s">
        <v>34</v>
      </c>
      <c r="M14" s="4" t="s">
        <v>34</v>
      </c>
    </row>
    <row r="15" spans="1:13" ht="13.5" customHeight="1">
      <c r="A15" s="2" t="s">
        <v>127</v>
      </c>
      <c r="B15" s="7" t="s">
        <v>34</v>
      </c>
      <c r="C15" s="4" t="s">
        <v>34</v>
      </c>
      <c r="D15" s="4" t="s">
        <v>128</v>
      </c>
      <c r="E15" s="4" t="s">
        <v>34</v>
      </c>
      <c r="F15" s="4" t="s">
        <v>128</v>
      </c>
      <c r="G15" s="4" t="s">
        <v>34</v>
      </c>
      <c r="H15" s="4" t="s">
        <v>34</v>
      </c>
      <c r="I15" s="4" t="s">
        <v>34</v>
      </c>
      <c r="J15" s="4" t="s">
        <v>34</v>
      </c>
      <c r="K15" s="4" t="s">
        <v>129</v>
      </c>
      <c r="L15" s="4" t="s">
        <v>34</v>
      </c>
      <c r="M15" s="4" t="s">
        <v>34</v>
      </c>
    </row>
    <row r="16" spans="1:13" ht="13.5" customHeight="1">
      <c r="A16" s="2" t="s">
        <v>130</v>
      </c>
      <c r="B16" s="7" t="s">
        <v>131</v>
      </c>
      <c r="C16" s="4" t="s">
        <v>132</v>
      </c>
      <c r="D16" s="4" t="s">
        <v>133</v>
      </c>
      <c r="E16" s="4" t="s">
        <v>134</v>
      </c>
      <c r="F16" s="4" t="s">
        <v>135</v>
      </c>
      <c r="G16" s="4" t="s">
        <v>136</v>
      </c>
      <c r="H16" s="4" t="s">
        <v>137</v>
      </c>
      <c r="I16" s="4" t="s">
        <v>138</v>
      </c>
      <c r="J16" s="4" t="s">
        <v>139</v>
      </c>
      <c r="K16" s="4" t="s">
        <v>140</v>
      </c>
      <c r="L16" s="4" t="s">
        <v>141</v>
      </c>
      <c r="M16" s="4" t="s">
        <v>34</v>
      </c>
    </row>
    <row r="17" spans="1:13" ht="13.5" customHeight="1">
      <c r="A17" s="2" t="s">
        <v>142</v>
      </c>
      <c r="B17" s="7" t="s">
        <v>34</v>
      </c>
      <c r="C17" s="4" t="s">
        <v>34</v>
      </c>
      <c r="D17" s="4" t="s">
        <v>143</v>
      </c>
      <c r="E17" s="4" t="s">
        <v>144</v>
      </c>
      <c r="F17" s="4" t="s">
        <v>34</v>
      </c>
      <c r="G17" s="4" t="s">
        <v>145</v>
      </c>
      <c r="H17" s="4" t="s">
        <v>34</v>
      </c>
      <c r="I17" s="4" t="s">
        <v>34</v>
      </c>
      <c r="J17" s="4" t="s">
        <v>146</v>
      </c>
      <c r="K17" s="4" t="s">
        <v>34</v>
      </c>
      <c r="L17" s="4" t="s">
        <v>34</v>
      </c>
      <c r="M17" s="4" t="s">
        <v>34</v>
      </c>
    </row>
    <row r="18" spans="1:13" ht="13.5" customHeight="1">
      <c r="A18" s="2" t="s">
        <v>147</v>
      </c>
      <c r="B18" s="7" t="s">
        <v>148</v>
      </c>
      <c r="C18" s="4" t="s">
        <v>148</v>
      </c>
      <c r="D18" s="4" t="s">
        <v>149</v>
      </c>
      <c r="E18" s="4" t="s">
        <v>150</v>
      </c>
      <c r="F18" s="4" t="s">
        <v>151</v>
      </c>
      <c r="G18" s="4" t="s">
        <v>152</v>
      </c>
      <c r="H18" s="4" t="s">
        <v>153</v>
      </c>
      <c r="I18" s="4" t="s">
        <v>154</v>
      </c>
      <c r="J18" s="4" t="s">
        <v>155</v>
      </c>
      <c r="K18" s="4" t="s">
        <v>155</v>
      </c>
      <c r="L18" s="4" t="s">
        <v>154</v>
      </c>
      <c r="M18" s="4" t="s">
        <v>34</v>
      </c>
    </row>
    <row r="19" spans="1:13" ht="13.5" customHeight="1">
      <c r="A19" s="2" t="s">
        <v>156</v>
      </c>
      <c r="B19" s="7" t="s">
        <v>34</v>
      </c>
      <c r="C19" s="4" t="s">
        <v>157</v>
      </c>
      <c r="D19" s="4" t="s">
        <v>158</v>
      </c>
      <c r="E19" s="4" t="s">
        <v>159</v>
      </c>
      <c r="F19" s="4" t="s">
        <v>160</v>
      </c>
      <c r="G19" s="4" t="s">
        <v>161</v>
      </c>
      <c r="H19" s="4" t="s">
        <v>34</v>
      </c>
      <c r="I19" s="4" t="s">
        <v>162</v>
      </c>
      <c r="J19" s="4" t="s">
        <v>163</v>
      </c>
      <c r="K19" s="4" t="s">
        <v>164</v>
      </c>
      <c r="L19" s="4" t="s">
        <v>34</v>
      </c>
      <c r="M19" s="4" t="s">
        <v>165</v>
      </c>
    </row>
    <row r="20" spans="1:13" ht="13.5" customHeight="1">
      <c r="A20" s="2" t="s">
        <v>166</v>
      </c>
      <c r="B20" s="7" t="s">
        <v>167</v>
      </c>
      <c r="C20" s="4" t="s">
        <v>168</v>
      </c>
      <c r="D20" s="4" t="s">
        <v>169</v>
      </c>
      <c r="E20" s="4" t="s">
        <v>170</v>
      </c>
      <c r="F20" s="4" t="s">
        <v>171</v>
      </c>
      <c r="G20" s="4" t="s">
        <v>172</v>
      </c>
      <c r="H20" s="4" t="s">
        <v>173</v>
      </c>
      <c r="I20" s="4" t="s">
        <v>174</v>
      </c>
      <c r="J20" s="4" t="s">
        <v>175</v>
      </c>
      <c r="K20" s="4" t="s">
        <v>176</v>
      </c>
      <c r="L20" s="4" t="s">
        <v>177</v>
      </c>
      <c r="M20" s="4" t="s">
        <v>178</v>
      </c>
    </row>
    <row r="21" spans="1:13" ht="13.5" customHeight="1">
      <c r="A21" s="2" t="s">
        <v>179</v>
      </c>
      <c r="B21" s="7" t="s">
        <v>29</v>
      </c>
      <c r="C21" s="4" t="s">
        <v>29</v>
      </c>
      <c r="D21" s="4" t="s">
        <v>29</v>
      </c>
      <c r="E21" s="4" t="s">
        <v>29</v>
      </c>
      <c r="F21" s="4" t="s">
        <v>29</v>
      </c>
      <c r="G21" s="4" t="s">
        <v>28</v>
      </c>
      <c r="H21" s="4" t="s">
        <v>29</v>
      </c>
      <c r="I21" s="4" t="s">
        <v>29</v>
      </c>
      <c r="J21" s="4" t="s">
        <v>29</v>
      </c>
      <c r="K21" s="4" t="s">
        <v>29</v>
      </c>
      <c r="L21" s="4" t="s">
        <v>34</v>
      </c>
      <c r="M21" s="4" t="s">
        <v>34</v>
      </c>
    </row>
    <row r="22" spans="1:13" ht="13.5" customHeight="1">
      <c r="A22" s="2" t="s">
        <v>180</v>
      </c>
      <c r="B22" s="7" t="s">
        <v>181</v>
      </c>
      <c r="C22" s="4" t="s">
        <v>181</v>
      </c>
      <c r="D22" s="4" t="s">
        <v>181</v>
      </c>
      <c r="E22" s="4" t="s">
        <v>181</v>
      </c>
      <c r="F22" s="4" t="s">
        <v>182</v>
      </c>
      <c r="G22" s="4" t="s">
        <v>182</v>
      </c>
      <c r="H22" s="4" t="s">
        <v>182</v>
      </c>
      <c r="I22" s="4" t="s">
        <v>182</v>
      </c>
      <c r="J22" s="4" t="s">
        <v>182</v>
      </c>
      <c r="K22" s="4" t="s">
        <v>182</v>
      </c>
      <c r="L22" s="4" t="s">
        <v>182</v>
      </c>
      <c r="M22" s="4" t="s">
        <v>34</v>
      </c>
    </row>
    <row r="23" spans="1:13" ht="13.5" customHeight="1">
      <c r="A23" s="2" t="s">
        <v>183</v>
      </c>
      <c r="B23" s="7" t="s">
        <v>184</v>
      </c>
      <c r="C23" s="4" t="s">
        <v>185</v>
      </c>
      <c r="D23" s="4" t="s">
        <v>186</v>
      </c>
      <c r="E23" s="4" t="s">
        <v>187</v>
      </c>
      <c r="F23" s="4" t="s">
        <v>188</v>
      </c>
      <c r="G23" s="4" t="s">
        <v>189</v>
      </c>
      <c r="H23" s="4" t="s">
        <v>190</v>
      </c>
      <c r="I23" s="4" t="s">
        <v>191</v>
      </c>
      <c r="J23" s="4" t="s">
        <v>192</v>
      </c>
      <c r="K23" s="4" t="s">
        <v>193</v>
      </c>
      <c r="L23" s="4" t="s">
        <v>34</v>
      </c>
      <c r="M23" s="4" t="s">
        <v>34</v>
      </c>
    </row>
    <row r="24" spans="1:13" ht="13.5" customHeight="1">
      <c r="A24" s="2" t="s">
        <v>194</v>
      </c>
      <c r="B24" s="7" t="s">
        <v>195</v>
      </c>
      <c r="C24" s="4" t="s">
        <v>196</v>
      </c>
      <c r="D24" s="4" t="s">
        <v>197</v>
      </c>
      <c r="E24" s="4" t="s">
        <v>198</v>
      </c>
      <c r="F24" s="4" t="s">
        <v>199</v>
      </c>
      <c r="G24" s="4" t="s">
        <v>200</v>
      </c>
      <c r="H24" s="4" t="s">
        <v>201</v>
      </c>
      <c r="I24" s="4" t="s">
        <v>202</v>
      </c>
      <c r="J24" s="4" t="s">
        <v>203</v>
      </c>
      <c r="K24" s="4" t="s">
        <v>34</v>
      </c>
      <c r="L24" s="4" t="s">
        <v>34</v>
      </c>
      <c r="M24" s="4" t="s">
        <v>34</v>
      </c>
    </row>
    <row r="25" spans="1:13" ht="13.5" customHeight="1">
      <c r="A25" s="2" t="s">
        <v>204</v>
      </c>
      <c r="B25" s="7" t="s">
        <v>205</v>
      </c>
      <c r="C25" s="4" t="s">
        <v>206</v>
      </c>
      <c r="D25" s="4" t="s">
        <v>207</v>
      </c>
      <c r="E25" s="4" t="s">
        <v>34</v>
      </c>
      <c r="F25" s="4" t="s">
        <v>34</v>
      </c>
      <c r="G25" s="4" t="s">
        <v>34</v>
      </c>
      <c r="H25" s="4" t="s">
        <v>34</v>
      </c>
      <c r="I25" s="4" t="s">
        <v>34</v>
      </c>
      <c r="J25" s="4" t="s">
        <v>34</v>
      </c>
      <c r="K25" s="4" t="s">
        <v>34</v>
      </c>
      <c r="L25" s="4" t="s">
        <v>34</v>
      </c>
      <c r="M25" s="4" t="s">
        <v>34</v>
      </c>
    </row>
    <row r="26" spans="1:13" ht="13.5" customHeight="1">
      <c r="A26" s="2" t="s">
        <v>208</v>
      </c>
      <c r="B26" s="7" t="s">
        <v>209</v>
      </c>
      <c r="C26" s="4" t="s">
        <v>210</v>
      </c>
      <c r="D26" s="4" t="s">
        <v>211</v>
      </c>
      <c r="E26" s="4" t="s">
        <v>34</v>
      </c>
      <c r="F26" s="4" t="s">
        <v>34</v>
      </c>
      <c r="G26" s="4" t="s">
        <v>34</v>
      </c>
      <c r="H26" s="4" t="s">
        <v>34</v>
      </c>
      <c r="I26" s="4" t="s">
        <v>34</v>
      </c>
      <c r="J26" s="4" t="s">
        <v>34</v>
      </c>
      <c r="K26" s="4" t="s">
        <v>34</v>
      </c>
      <c r="L26" s="4" t="s">
        <v>34</v>
      </c>
      <c r="M26" s="4" t="s">
        <v>34</v>
      </c>
    </row>
    <row r="27" spans="1:13" ht="13.5" customHeight="1">
      <c r="A27" s="2" t="s">
        <v>212</v>
      </c>
      <c r="B27" s="7" t="s">
        <v>213</v>
      </c>
      <c r="C27" s="4" t="s">
        <v>214</v>
      </c>
      <c r="D27" s="4" t="s">
        <v>215</v>
      </c>
      <c r="E27" s="4" t="s">
        <v>216</v>
      </c>
      <c r="F27" s="4" t="s">
        <v>217</v>
      </c>
      <c r="G27" s="4" t="s">
        <v>218</v>
      </c>
      <c r="H27" s="4" t="s">
        <v>219</v>
      </c>
      <c r="I27" s="4" t="s">
        <v>220</v>
      </c>
      <c r="J27" s="4" t="s">
        <v>221</v>
      </c>
      <c r="K27" s="4" t="s">
        <v>222</v>
      </c>
      <c r="L27" s="4" t="s">
        <v>223</v>
      </c>
      <c r="M27" s="4" t="s">
        <v>224</v>
      </c>
    </row>
    <row r="28" spans="1:13" ht="13.5" customHeight="1">
      <c r="A28" s="2" t="s">
        <v>225</v>
      </c>
      <c r="B28" s="7" t="s">
        <v>226</v>
      </c>
      <c r="C28" s="4" t="s">
        <v>227</v>
      </c>
      <c r="D28" s="4" t="s">
        <v>228</v>
      </c>
      <c r="E28" s="4" t="s">
        <v>92</v>
      </c>
      <c r="F28" s="4" t="s">
        <v>229</v>
      </c>
      <c r="G28" s="4" t="s">
        <v>230</v>
      </c>
      <c r="H28" s="4" t="s">
        <v>231</v>
      </c>
      <c r="I28" s="4" t="s">
        <v>203</v>
      </c>
      <c r="J28" s="4" t="s">
        <v>232</v>
      </c>
      <c r="K28" s="4" t="s">
        <v>233</v>
      </c>
      <c r="L28" s="4" t="s">
        <v>234</v>
      </c>
      <c r="M28" s="4" t="s">
        <v>235</v>
      </c>
    </row>
    <row r="29" spans="1:13" ht="13.5" customHeight="1">
      <c r="A29" s="2" t="s">
        <v>236</v>
      </c>
      <c r="B29" s="7" t="s">
        <v>237</v>
      </c>
      <c r="C29" s="4" t="s">
        <v>238</v>
      </c>
      <c r="D29" s="4" t="s">
        <v>239</v>
      </c>
      <c r="E29" s="4" t="s">
        <v>108</v>
      </c>
      <c r="F29" s="4" t="s">
        <v>198</v>
      </c>
      <c r="G29" s="4" t="s">
        <v>201</v>
      </c>
      <c r="H29" s="4" t="s">
        <v>203</v>
      </c>
      <c r="I29" s="4" t="s">
        <v>107</v>
      </c>
      <c r="J29" s="4" t="s">
        <v>240</v>
      </c>
      <c r="K29" s="4" t="s">
        <v>89</v>
      </c>
      <c r="L29" s="4" t="s">
        <v>241</v>
      </c>
      <c r="M29" s="4" t="s">
        <v>242</v>
      </c>
    </row>
    <row r="30" spans="1:13" ht="13.5" customHeight="1">
      <c r="A30" s="2" t="s">
        <v>243</v>
      </c>
      <c r="B30" s="7" t="s">
        <v>244</v>
      </c>
      <c r="C30" s="4" t="s">
        <v>245</v>
      </c>
      <c r="D30" s="4" t="s">
        <v>244</v>
      </c>
      <c r="E30" s="4" t="s">
        <v>246</v>
      </c>
      <c r="F30" s="4" t="s">
        <v>247</v>
      </c>
      <c r="G30" s="4" t="s">
        <v>248</v>
      </c>
      <c r="H30" s="4" t="s">
        <v>249</v>
      </c>
      <c r="I30" s="4" t="s">
        <v>244</v>
      </c>
      <c r="J30" s="4" t="s">
        <v>250</v>
      </c>
      <c r="K30" s="4" t="s">
        <v>251</v>
      </c>
      <c r="L30" s="4" t="s">
        <v>248</v>
      </c>
      <c r="M30" s="4" t="s">
        <v>249</v>
      </c>
    </row>
    <row r="31" spans="1:13" ht="13.5" customHeight="1">
      <c r="A31" s="2" t="s">
        <v>252</v>
      </c>
      <c r="B31" s="7" t="s">
        <v>143</v>
      </c>
      <c r="C31" s="4" t="s">
        <v>253</v>
      </c>
      <c r="D31" s="4" t="s">
        <v>254</v>
      </c>
      <c r="E31" s="4" t="s">
        <v>255</v>
      </c>
      <c r="F31" s="4" t="s">
        <v>256</v>
      </c>
      <c r="G31" s="4" t="s">
        <v>257</v>
      </c>
      <c r="H31" s="4" t="s">
        <v>258</v>
      </c>
      <c r="I31" s="4" t="s">
        <v>259</v>
      </c>
      <c r="J31" s="4" t="s">
        <v>260</v>
      </c>
      <c r="K31" s="4" t="s">
        <v>257</v>
      </c>
      <c r="L31" s="4" t="s">
        <v>261</v>
      </c>
      <c r="M31" s="4" t="s">
        <v>262</v>
      </c>
    </row>
    <row r="32" spans="1:13" ht="13.5" customHeight="1">
      <c r="A32" s="2" t="s">
        <v>263</v>
      </c>
      <c r="B32" s="7" t="s">
        <v>264</v>
      </c>
      <c r="C32" s="4" t="s">
        <v>265</v>
      </c>
      <c r="D32" s="4" t="s">
        <v>266</v>
      </c>
      <c r="E32" s="4" t="s">
        <v>267</v>
      </c>
      <c r="F32" s="4" t="s">
        <v>268</v>
      </c>
      <c r="G32" s="4" t="s">
        <v>269</v>
      </c>
      <c r="H32" s="4" t="s">
        <v>270</v>
      </c>
      <c r="I32" s="4" t="s">
        <v>250</v>
      </c>
      <c r="J32" s="4" t="s">
        <v>250</v>
      </c>
      <c r="K32" s="4" t="s">
        <v>271</v>
      </c>
      <c r="L32" s="4" t="s">
        <v>272</v>
      </c>
      <c r="M32" s="4" t="s">
        <v>273</v>
      </c>
    </row>
    <row r="33" spans="1:13" ht="13.5" customHeight="1">
      <c r="A33" s="2" t="s">
        <v>274</v>
      </c>
      <c r="B33" s="7" t="s">
        <v>275</v>
      </c>
      <c r="C33" s="4" t="s">
        <v>253</v>
      </c>
      <c r="D33" s="4" t="s">
        <v>276</v>
      </c>
      <c r="E33" s="4" t="s">
        <v>277</v>
      </c>
      <c r="F33" s="4" t="s">
        <v>278</v>
      </c>
      <c r="G33" s="4" t="s">
        <v>279</v>
      </c>
      <c r="H33" s="4" t="s">
        <v>280</v>
      </c>
      <c r="I33" s="4" t="s">
        <v>281</v>
      </c>
      <c r="J33" s="4" t="s">
        <v>282</v>
      </c>
      <c r="K33" s="4" t="s">
        <v>283</v>
      </c>
      <c r="L33" s="4" t="s">
        <v>284</v>
      </c>
      <c r="M33" s="4" t="s">
        <v>283</v>
      </c>
    </row>
    <row r="34" spans="1:13" ht="13.5" customHeight="1">
      <c r="A34" s="2" t="s">
        <v>285</v>
      </c>
      <c r="B34" s="7" t="s">
        <v>286</v>
      </c>
      <c r="C34" s="4" t="s">
        <v>114</v>
      </c>
      <c r="D34" s="4" t="s">
        <v>138</v>
      </c>
      <c r="E34" s="4" t="s">
        <v>287</v>
      </c>
      <c r="F34" s="4" t="s">
        <v>288</v>
      </c>
      <c r="G34" s="4" t="s">
        <v>289</v>
      </c>
      <c r="H34" s="4" t="s">
        <v>290</v>
      </c>
      <c r="I34" s="4" t="s">
        <v>291</v>
      </c>
      <c r="J34" s="4" t="s">
        <v>292</v>
      </c>
      <c r="K34" s="4" t="s">
        <v>287</v>
      </c>
      <c r="L34" s="4" t="s">
        <v>293</v>
      </c>
      <c r="M34" s="4" t="s">
        <v>294</v>
      </c>
    </row>
    <row r="35" spans="1:13" ht="13.5" customHeight="1">
      <c r="A35" s="2" t="s">
        <v>295</v>
      </c>
      <c r="B35" s="7" t="s">
        <v>296</v>
      </c>
      <c r="C35" s="4" t="s">
        <v>296</v>
      </c>
      <c r="D35" s="4" t="s">
        <v>297</v>
      </c>
      <c r="E35" s="4" t="s">
        <v>298</v>
      </c>
      <c r="F35" s="4" t="s">
        <v>299</v>
      </c>
      <c r="G35" s="4" t="s">
        <v>300</v>
      </c>
      <c r="H35" s="4" t="s">
        <v>301</v>
      </c>
      <c r="I35" s="4" t="s">
        <v>34</v>
      </c>
      <c r="J35" s="4" t="s">
        <v>34</v>
      </c>
      <c r="K35" s="4" t="s">
        <v>34</v>
      </c>
      <c r="L35" s="4" t="s">
        <v>34</v>
      </c>
      <c r="M35" s="4" t="s">
        <v>34</v>
      </c>
    </row>
    <row r="36" spans="1:13" ht="13.5" customHeight="1">
      <c r="A36" s="2" t="s">
        <v>302</v>
      </c>
      <c r="B36" s="7" t="s">
        <v>34</v>
      </c>
      <c r="C36" s="4" t="s">
        <v>303</v>
      </c>
      <c r="D36" s="4" t="s">
        <v>304</v>
      </c>
      <c r="E36" s="4" t="s">
        <v>303</v>
      </c>
      <c r="F36" s="4" t="s">
        <v>303</v>
      </c>
      <c r="G36" s="4" t="s">
        <v>305</v>
      </c>
      <c r="H36" s="4" t="s">
        <v>306</v>
      </c>
      <c r="I36" s="4" t="s">
        <v>306</v>
      </c>
      <c r="J36" s="4" t="s">
        <v>34</v>
      </c>
      <c r="K36" s="4" t="s">
        <v>34</v>
      </c>
      <c r="L36" s="4" t="s">
        <v>34</v>
      </c>
      <c r="M36" s="4" t="s">
        <v>34</v>
      </c>
    </row>
    <row r="37" spans="1:13" ht="13.5" customHeight="1">
      <c r="A37" s="2" t="s">
        <v>307</v>
      </c>
      <c r="B37" s="7" t="s">
        <v>171</v>
      </c>
      <c r="C37" s="4" t="s">
        <v>308</v>
      </c>
      <c r="D37" s="4" t="s">
        <v>309</v>
      </c>
      <c r="E37" s="4" t="s">
        <v>148</v>
      </c>
      <c r="F37" s="4" t="s">
        <v>171</v>
      </c>
      <c r="G37" s="4" t="s">
        <v>310</v>
      </c>
      <c r="H37" s="4" t="s">
        <v>311</v>
      </c>
      <c r="I37" s="4" t="s">
        <v>312</v>
      </c>
      <c r="J37" s="4" t="s">
        <v>157</v>
      </c>
      <c r="K37" s="4" t="s">
        <v>313</v>
      </c>
      <c r="L37" s="4" t="s">
        <v>314</v>
      </c>
      <c r="M37" s="4" t="s">
        <v>34</v>
      </c>
    </row>
    <row r="38" spans="1:13" ht="13.5" customHeight="1">
      <c r="A38" s="2" t="s">
        <v>315</v>
      </c>
      <c r="B38" s="7" t="s">
        <v>195</v>
      </c>
      <c r="C38" s="4" t="s">
        <v>106</v>
      </c>
      <c r="D38" s="4" t="s">
        <v>106</v>
      </c>
      <c r="E38" s="4" t="s">
        <v>106</v>
      </c>
      <c r="F38" s="4" t="s">
        <v>106</v>
      </c>
      <c r="G38" s="4" t="s">
        <v>106</v>
      </c>
      <c r="H38" s="4" t="s">
        <v>107</v>
      </c>
      <c r="I38" s="4" t="s">
        <v>106</v>
      </c>
      <c r="J38" s="4" t="s">
        <v>196</v>
      </c>
      <c r="K38" s="4" t="s">
        <v>106</v>
      </c>
      <c r="L38" s="4" t="s">
        <v>107</v>
      </c>
      <c r="M38" s="4" t="s">
        <v>34</v>
      </c>
    </row>
    <row r="39" spans="1:13" ht="13.5" customHeight="1">
      <c r="A39" s="2" t="s">
        <v>316</v>
      </c>
      <c r="B39" s="7" t="s">
        <v>317</v>
      </c>
      <c r="C39" s="4" t="s">
        <v>318</v>
      </c>
      <c r="D39" s="4" t="s">
        <v>319</v>
      </c>
      <c r="E39" s="4" t="s">
        <v>320</v>
      </c>
      <c r="F39" s="4" t="s">
        <v>321</v>
      </c>
      <c r="G39" s="4" t="s">
        <v>322</v>
      </c>
      <c r="H39" s="4" t="s">
        <v>323</v>
      </c>
      <c r="I39" s="4" t="s">
        <v>324</v>
      </c>
      <c r="J39" s="4" t="s">
        <v>325</v>
      </c>
      <c r="K39" s="4" t="s">
        <v>326</v>
      </c>
      <c r="L39" s="4" t="s">
        <v>176</v>
      </c>
      <c r="M39" s="4" t="s">
        <v>34</v>
      </c>
    </row>
    <row r="40" spans="1:13" ht="13.5" customHeight="1">
      <c r="A40" s="2" t="s">
        <v>327</v>
      </c>
      <c r="B40" s="7" t="s">
        <v>91</v>
      </c>
      <c r="C40" s="4" t="s">
        <v>328</v>
      </c>
      <c r="D40" s="4" t="s">
        <v>329</v>
      </c>
      <c r="E40" s="4" t="s">
        <v>92</v>
      </c>
      <c r="F40" s="4" t="s">
        <v>91</v>
      </c>
      <c r="G40" s="4" t="s">
        <v>228</v>
      </c>
      <c r="H40" s="4" t="s">
        <v>330</v>
      </c>
      <c r="I40" s="4" t="s">
        <v>331</v>
      </c>
      <c r="J40" s="4" t="s">
        <v>332</v>
      </c>
      <c r="K40" s="4" t="s">
        <v>331</v>
      </c>
      <c r="L40" s="4" t="s">
        <v>300</v>
      </c>
      <c r="M40" s="4" t="s">
        <v>333</v>
      </c>
    </row>
    <row r="41" spans="1:13" ht="13.5" customHeight="1">
      <c r="A41" s="2" t="s">
        <v>334</v>
      </c>
      <c r="B41" s="7" t="s">
        <v>335</v>
      </c>
      <c r="C41" s="4" t="s">
        <v>336</v>
      </c>
      <c r="D41" s="4" t="s">
        <v>337</v>
      </c>
      <c r="E41" s="4" t="s">
        <v>146</v>
      </c>
      <c r="F41" s="4" t="s">
        <v>255</v>
      </c>
      <c r="G41" s="4" t="s">
        <v>338</v>
      </c>
      <c r="H41" s="4" t="s">
        <v>289</v>
      </c>
      <c r="I41" s="4" t="s">
        <v>339</v>
      </c>
      <c r="J41" s="4" t="s">
        <v>340</v>
      </c>
      <c r="K41" s="4" t="s">
        <v>140</v>
      </c>
      <c r="L41" s="4" t="s">
        <v>341</v>
      </c>
      <c r="M41" s="4" t="s">
        <v>342</v>
      </c>
    </row>
    <row r="42" spans="1:13" ht="13.5" customHeight="1">
      <c r="A42" s="2" t="s">
        <v>343</v>
      </c>
      <c r="B42" s="7" t="s">
        <v>344</v>
      </c>
      <c r="C42" s="4" t="s">
        <v>345</v>
      </c>
      <c r="D42" s="4" t="s">
        <v>152</v>
      </c>
      <c r="E42" s="4" t="s">
        <v>346</v>
      </c>
      <c r="F42" s="4" t="s">
        <v>347</v>
      </c>
      <c r="G42" s="4" t="s">
        <v>348</v>
      </c>
      <c r="H42" s="4" t="s">
        <v>349</v>
      </c>
      <c r="I42" s="4" t="s">
        <v>350</v>
      </c>
      <c r="J42" s="4" t="s">
        <v>351</v>
      </c>
      <c r="K42" s="4" t="s">
        <v>352</v>
      </c>
      <c r="L42" s="4" t="s">
        <v>34</v>
      </c>
      <c r="M42" s="4" t="s">
        <v>34</v>
      </c>
    </row>
    <row r="43" spans="1:13" ht="13.5" customHeight="1">
      <c r="A43" s="2" t="s">
        <v>353</v>
      </c>
      <c r="B43" s="7" t="s">
        <v>354</v>
      </c>
      <c r="C43" s="4" t="s">
        <v>355</v>
      </c>
      <c r="D43" s="4" t="s">
        <v>356</v>
      </c>
      <c r="E43" s="4" t="s">
        <v>357</v>
      </c>
      <c r="F43" s="4" t="s">
        <v>358</v>
      </c>
      <c r="G43" s="4" t="s">
        <v>359</v>
      </c>
      <c r="H43" s="4" t="s">
        <v>360</v>
      </c>
      <c r="I43" s="4" t="s">
        <v>361</v>
      </c>
      <c r="J43" s="4" t="s">
        <v>362</v>
      </c>
      <c r="K43" s="4" t="s">
        <v>363</v>
      </c>
      <c r="L43" s="4" t="s">
        <v>364</v>
      </c>
      <c r="M43" s="4" t="s">
        <v>34</v>
      </c>
    </row>
    <row r="44" spans="1:13" ht="13.5" customHeight="1">
      <c r="A44" s="2" t="s">
        <v>365</v>
      </c>
      <c r="B44" s="7" t="s">
        <v>366</v>
      </c>
      <c r="C44" s="4" t="s">
        <v>110</v>
      </c>
      <c r="D44" s="4" t="s">
        <v>367</v>
      </c>
      <c r="E44" s="4" t="s">
        <v>107</v>
      </c>
      <c r="F44" s="4" t="s">
        <v>368</v>
      </c>
      <c r="G44" s="4" t="s">
        <v>111</v>
      </c>
      <c r="H44" s="4" t="s">
        <v>107</v>
      </c>
      <c r="I44" s="4" t="s">
        <v>369</v>
      </c>
      <c r="J44" s="4" t="s">
        <v>370</v>
      </c>
      <c r="K44" s="4" t="s">
        <v>371</v>
      </c>
      <c r="L44" s="4" t="s">
        <v>372</v>
      </c>
      <c r="M44" s="4" t="s">
        <v>34</v>
      </c>
    </row>
    <row r="45" spans="1:13" ht="13.5" customHeight="1">
      <c r="A45" s="2" t="s">
        <v>373</v>
      </c>
      <c r="B45" s="7" t="s">
        <v>374</v>
      </c>
      <c r="C45" s="4" t="s">
        <v>375</v>
      </c>
      <c r="D45" s="4" t="s">
        <v>376</v>
      </c>
      <c r="E45" s="4" t="s">
        <v>377</v>
      </c>
      <c r="F45" s="4" t="s">
        <v>378</v>
      </c>
      <c r="G45" s="4" t="s">
        <v>379</v>
      </c>
      <c r="H45" s="4" t="s">
        <v>380</v>
      </c>
      <c r="I45" s="4" t="s">
        <v>381</v>
      </c>
      <c r="J45" s="4" t="s">
        <v>382</v>
      </c>
      <c r="K45" s="4" t="s">
        <v>383</v>
      </c>
      <c r="L45" s="4" t="s">
        <v>384</v>
      </c>
      <c r="M45" s="4" t="s">
        <v>385</v>
      </c>
    </row>
    <row r="46" spans="1:13" ht="13.5" customHeight="1">
      <c r="A46" s="2" t="s">
        <v>386</v>
      </c>
      <c r="B46" s="7" t="s">
        <v>387</v>
      </c>
      <c r="C46" s="4" t="s">
        <v>388</v>
      </c>
      <c r="D46" s="4" t="s">
        <v>389</v>
      </c>
      <c r="E46" s="4" t="s">
        <v>390</v>
      </c>
      <c r="F46" s="4" t="s">
        <v>391</v>
      </c>
      <c r="G46" s="4" t="s">
        <v>392</v>
      </c>
      <c r="H46" s="4" t="s">
        <v>393</v>
      </c>
      <c r="I46" s="4" t="s">
        <v>394</v>
      </c>
      <c r="J46" s="4" t="s">
        <v>395</v>
      </c>
      <c r="K46" s="4" t="s">
        <v>396</v>
      </c>
      <c r="L46" s="4" t="s">
        <v>397</v>
      </c>
      <c r="M46" s="4" t="s">
        <v>398</v>
      </c>
    </row>
    <row r="47" spans="1:13" ht="13.5" customHeight="1">
      <c r="A47" s="2" t="s">
        <v>399</v>
      </c>
      <c r="B47" s="7" t="s">
        <v>400</v>
      </c>
      <c r="C47" s="4" t="s">
        <v>401</v>
      </c>
      <c r="D47" s="4" t="s">
        <v>402</v>
      </c>
      <c r="E47" s="4" t="s">
        <v>403</v>
      </c>
      <c r="F47" s="4" t="s">
        <v>404</v>
      </c>
      <c r="G47" s="4" t="s">
        <v>405</v>
      </c>
      <c r="H47" s="4" t="s">
        <v>406</v>
      </c>
      <c r="I47" s="4" t="s">
        <v>407</v>
      </c>
      <c r="J47" s="4" t="s">
        <v>408</v>
      </c>
      <c r="K47" s="4" t="s">
        <v>409</v>
      </c>
      <c r="L47" s="4" t="s">
        <v>410</v>
      </c>
      <c r="M47" s="4" t="s">
        <v>411</v>
      </c>
    </row>
    <row r="48" spans="1:13" ht="13.5" customHeight="1">
      <c r="A48" s="2" t="s">
        <v>412</v>
      </c>
      <c r="B48" s="7" t="s">
        <v>26</v>
      </c>
      <c r="C48" s="4" t="s">
        <v>372</v>
      </c>
      <c r="D48" s="4" t="s">
        <v>108</v>
      </c>
      <c r="E48" s="4" t="s">
        <v>107</v>
      </c>
      <c r="F48" s="4" t="s">
        <v>111</v>
      </c>
      <c r="G48" s="4" t="s">
        <v>107</v>
      </c>
      <c r="H48" s="4" t="s">
        <v>369</v>
      </c>
      <c r="I48" s="4" t="s">
        <v>369</v>
      </c>
      <c r="J48" s="4" t="s">
        <v>26</v>
      </c>
      <c r="K48" s="4" t="s">
        <v>109</v>
      </c>
      <c r="L48" s="4" t="s">
        <v>111</v>
      </c>
      <c r="M48" s="4" t="s">
        <v>34</v>
      </c>
    </row>
    <row r="49" spans="1:13" ht="83.25" customHeight="1">
      <c r="A49" s="6" t="s">
        <v>413</v>
      </c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</sheetData>
  <mergeCells count="1">
    <mergeCell ref="A49:B49"/>
  </mergeCells>
  <pageMargins left="1" right="1" top="1" bottom="1" header="0.3" footer="0.3"/>
  <pageSetup orientation="portrait"/>
  <ignoredErrors>
    <ignoredError sqref="A2:B27 C1:M49 B1 A29:B32 B28 A34:B43 A33 A45:B49 B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C16" sqref="C16"/>
    </sheetView>
  </sheetViews>
  <sheetFormatPr defaultRowHeight="14.4"/>
  <cols>
    <col min="3" max="3" width="10.6640625" bestFit="1" customWidth="1"/>
    <col min="7" max="7" width="10.77734375" bestFit="1" customWidth="1"/>
    <col min="11" max="11" width="12.5546875" customWidth="1"/>
    <col min="12" max="12" width="10.6640625" bestFit="1" customWidth="1"/>
    <col min="16" max="16" width="11.109375" bestFit="1" customWidth="1"/>
  </cols>
  <sheetData>
    <row r="1" spans="1:16" ht="31.2">
      <c r="A1" t="s">
        <v>415</v>
      </c>
      <c r="B1" t="s">
        <v>416</v>
      </c>
      <c r="C1" t="s">
        <v>417</v>
      </c>
      <c r="D1" t="s">
        <v>418</v>
      </c>
      <c r="E1" t="s">
        <v>421</v>
      </c>
      <c r="F1" t="s">
        <v>422</v>
      </c>
      <c r="G1" t="s">
        <v>424</v>
      </c>
      <c r="J1" t="s">
        <v>415</v>
      </c>
      <c r="K1" s="2" t="s">
        <v>236</v>
      </c>
      <c r="L1" t="s">
        <v>417</v>
      </c>
      <c r="M1" t="s">
        <v>418</v>
      </c>
      <c r="N1" t="s">
        <v>421</v>
      </c>
      <c r="O1" t="s">
        <v>422</v>
      </c>
      <c r="P1" t="s">
        <v>425</v>
      </c>
    </row>
    <row r="2" spans="1:16">
      <c r="A2" s="12">
        <v>2012</v>
      </c>
      <c r="B2" s="9">
        <v>5.5</v>
      </c>
      <c r="C2">
        <f>A2-2017.5</f>
        <v>-5.5</v>
      </c>
      <c r="D2">
        <f>C2*2</f>
        <v>-11</v>
      </c>
      <c r="E2">
        <f>D2*B2</f>
        <v>-60.5</v>
      </c>
      <c r="F2">
        <f>D2*D2</f>
        <v>121</v>
      </c>
      <c r="G2">
        <f>$C$16+C2*$C$17</f>
        <v>6.3060897435897436</v>
      </c>
      <c r="J2" s="12">
        <v>2012</v>
      </c>
      <c r="K2" s="9">
        <v>7.9</v>
      </c>
      <c r="L2">
        <f>J2-2017.5</f>
        <v>-5.5</v>
      </c>
      <c r="M2">
        <f>L2*2</f>
        <v>-11</v>
      </c>
      <c r="N2">
        <f>M2*K2</f>
        <v>-86.9</v>
      </c>
      <c r="O2">
        <f>M2*M2</f>
        <v>121</v>
      </c>
      <c r="P2">
        <f>$L$16+M2*$L$17</f>
        <v>4.9512820512820515</v>
      </c>
    </row>
    <row r="3" spans="1:16">
      <c r="A3" s="11">
        <v>2013</v>
      </c>
      <c r="B3" s="10">
        <v>6.4</v>
      </c>
      <c r="C3">
        <f t="shared" ref="C3:C13" si="0">A3-2017.5</f>
        <v>-4.5</v>
      </c>
      <c r="D3">
        <f t="shared" ref="D3:D13" si="1">C3*2</f>
        <v>-9</v>
      </c>
      <c r="E3">
        <f t="shared" ref="E3:E13" si="2">D3*B3</f>
        <v>-57.6</v>
      </c>
      <c r="F3">
        <f t="shared" ref="F3:F13" si="3">D3*D3</f>
        <v>81</v>
      </c>
      <c r="G3">
        <f t="shared" ref="G3:G13" si="4">$C$16+C3*$C$17</f>
        <v>6.2398310023310026</v>
      </c>
      <c r="J3" s="11">
        <v>2013</v>
      </c>
      <c r="K3" s="10">
        <v>6.2</v>
      </c>
      <c r="L3">
        <f t="shared" ref="L3:L13" si="5">J3-2017.5</f>
        <v>-4.5</v>
      </c>
      <c r="M3">
        <f t="shared" ref="M3:M13" si="6">L3*2</f>
        <v>-9</v>
      </c>
      <c r="N3">
        <f t="shared" ref="N3:N13" si="7">M3*K3</f>
        <v>-55.800000000000004</v>
      </c>
      <c r="O3">
        <f t="shared" ref="O3:O14" si="8">M3*M3</f>
        <v>81</v>
      </c>
      <c r="P3">
        <f t="shared" ref="P3:P13" si="9">$L$16+M3*$L$17</f>
        <v>4.8768065268065275</v>
      </c>
    </row>
    <row r="4" spans="1:16">
      <c r="A4" s="11">
        <v>2014</v>
      </c>
      <c r="B4" s="10">
        <v>7.4</v>
      </c>
      <c r="C4">
        <f t="shared" si="0"/>
        <v>-3.5</v>
      </c>
      <c r="D4">
        <f t="shared" si="1"/>
        <v>-7</v>
      </c>
      <c r="E4">
        <f t="shared" si="2"/>
        <v>-51.800000000000004</v>
      </c>
      <c r="F4">
        <f t="shared" si="3"/>
        <v>49</v>
      </c>
      <c r="G4">
        <f t="shared" si="4"/>
        <v>6.1735722610722616</v>
      </c>
      <c r="J4" s="11">
        <v>2014</v>
      </c>
      <c r="K4" s="10">
        <v>3.3</v>
      </c>
      <c r="L4">
        <f t="shared" si="5"/>
        <v>-3.5</v>
      </c>
      <c r="M4">
        <f t="shared" si="6"/>
        <v>-7</v>
      </c>
      <c r="N4">
        <f t="shared" si="7"/>
        <v>-23.099999999999998</v>
      </c>
      <c r="O4">
        <f t="shared" si="8"/>
        <v>49</v>
      </c>
      <c r="P4">
        <f t="shared" si="9"/>
        <v>4.8023310023310026</v>
      </c>
    </row>
    <row r="5" spans="1:16">
      <c r="A5" s="11">
        <v>2015</v>
      </c>
      <c r="B5" s="10">
        <v>8</v>
      </c>
      <c r="C5">
        <f t="shared" si="0"/>
        <v>-2.5</v>
      </c>
      <c r="D5">
        <f t="shared" si="1"/>
        <v>-5</v>
      </c>
      <c r="E5">
        <f t="shared" si="2"/>
        <v>-40</v>
      </c>
      <c r="F5">
        <f t="shared" si="3"/>
        <v>25</v>
      </c>
      <c r="G5">
        <f t="shared" si="4"/>
        <v>6.1073135198135198</v>
      </c>
      <c r="J5" s="11">
        <v>2015</v>
      </c>
      <c r="K5" s="10">
        <v>2.2999999999999998</v>
      </c>
      <c r="L5">
        <f t="shared" si="5"/>
        <v>-2.5</v>
      </c>
      <c r="M5">
        <f t="shared" si="6"/>
        <v>-5</v>
      </c>
      <c r="N5">
        <f t="shared" si="7"/>
        <v>-11.5</v>
      </c>
      <c r="O5">
        <f t="shared" si="8"/>
        <v>25</v>
      </c>
      <c r="P5">
        <f t="shared" si="9"/>
        <v>4.7278554778554778</v>
      </c>
    </row>
    <row r="6" spans="1:16">
      <c r="A6" s="11">
        <v>2016</v>
      </c>
      <c r="B6" s="10">
        <v>8.3000000000000007</v>
      </c>
      <c r="C6">
        <f t="shared" si="0"/>
        <v>-1.5</v>
      </c>
      <c r="D6">
        <f t="shared" si="1"/>
        <v>-3</v>
      </c>
      <c r="E6">
        <f t="shared" si="2"/>
        <v>-24.900000000000002</v>
      </c>
      <c r="F6">
        <f t="shared" si="3"/>
        <v>9</v>
      </c>
      <c r="G6">
        <f t="shared" si="4"/>
        <v>6.0410547785547788</v>
      </c>
      <c r="J6" s="11">
        <v>2016</v>
      </c>
      <c r="K6" s="10">
        <v>3.2</v>
      </c>
      <c r="L6">
        <f t="shared" si="5"/>
        <v>-1.5</v>
      </c>
      <c r="M6">
        <f t="shared" si="6"/>
        <v>-3</v>
      </c>
      <c r="N6">
        <f t="shared" si="7"/>
        <v>-9.6000000000000014</v>
      </c>
      <c r="O6">
        <f t="shared" si="8"/>
        <v>9</v>
      </c>
      <c r="P6">
        <f t="shared" si="9"/>
        <v>4.6533799533799538</v>
      </c>
    </row>
    <row r="7" spans="1:16">
      <c r="A7" s="11">
        <v>2017</v>
      </c>
      <c r="B7" s="10">
        <v>6.8</v>
      </c>
      <c r="C7">
        <f t="shared" si="0"/>
        <v>-0.5</v>
      </c>
      <c r="D7">
        <f t="shared" si="1"/>
        <v>-1</v>
      </c>
      <c r="E7">
        <f t="shared" si="2"/>
        <v>-6.8</v>
      </c>
      <c r="F7">
        <f t="shared" si="3"/>
        <v>1</v>
      </c>
      <c r="G7">
        <f t="shared" si="4"/>
        <v>5.9747960372960369</v>
      </c>
      <c r="J7" s="11">
        <v>2017</v>
      </c>
      <c r="K7" s="10">
        <v>4</v>
      </c>
      <c r="L7">
        <f t="shared" si="5"/>
        <v>-0.5</v>
      </c>
      <c r="M7">
        <f t="shared" si="6"/>
        <v>-1</v>
      </c>
      <c r="N7">
        <f t="shared" si="7"/>
        <v>-4</v>
      </c>
      <c r="O7">
        <f t="shared" si="8"/>
        <v>1</v>
      </c>
      <c r="P7">
        <f t="shared" si="9"/>
        <v>4.5789044289044289</v>
      </c>
    </row>
    <row r="8" spans="1:16">
      <c r="A8" s="11">
        <v>2018</v>
      </c>
      <c r="B8" s="10">
        <v>6.5</v>
      </c>
      <c r="C8">
        <f t="shared" si="0"/>
        <v>0.5</v>
      </c>
      <c r="D8">
        <f t="shared" si="1"/>
        <v>1</v>
      </c>
      <c r="E8">
        <f t="shared" si="2"/>
        <v>6.5</v>
      </c>
      <c r="F8">
        <f t="shared" si="3"/>
        <v>1</v>
      </c>
      <c r="G8">
        <f t="shared" si="4"/>
        <v>5.9085372960372959</v>
      </c>
      <c r="J8" s="11">
        <v>2018</v>
      </c>
      <c r="K8" s="10">
        <v>3.9</v>
      </c>
      <c r="L8">
        <f t="shared" si="5"/>
        <v>0.5</v>
      </c>
      <c r="M8">
        <f t="shared" si="6"/>
        <v>1</v>
      </c>
      <c r="N8">
        <f t="shared" si="7"/>
        <v>3.9</v>
      </c>
      <c r="O8">
        <f t="shared" si="8"/>
        <v>1</v>
      </c>
      <c r="P8">
        <f t="shared" si="9"/>
        <v>4.504428904428905</v>
      </c>
    </row>
    <row r="9" spans="1:16">
      <c r="A9" s="11">
        <v>2019</v>
      </c>
      <c r="B9" s="10">
        <v>3.9</v>
      </c>
      <c r="C9">
        <f t="shared" si="0"/>
        <v>1.5</v>
      </c>
      <c r="D9">
        <f t="shared" si="1"/>
        <v>3</v>
      </c>
      <c r="E9">
        <f t="shared" si="2"/>
        <v>11.7</v>
      </c>
      <c r="F9">
        <f t="shared" si="3"/>
        <v>9</v>
      </c>
      <c r="G9">
        <f t="shared" si="4"/>
        <v>5.8422785547785541</v>
      </c>
      <c r="J9" s="11">
        <v>2019</v>
      </c>
      <c r="K9" s="10">
        <v>2.4</v>
      </c>
      <c r="L9">
        <f t="shared" si="5"/>
        <v>1.5</v>
      </c>
      <c r="M9">
        <f t="shared" si="6"/>
        <v>3</v>
      </c>
      <c r="N9">
        <f t="shared" si="7"/>
        <v>7.1999999999999993</v>
      </c>
      <c r="O9">
        <f t="shared" si="8"/>
        <v>9</v>
      </c>
      <c r="P9">
        <f t="shared" si="9"/>
        <v>4.4299533799533801</v>
      </c>
    </row>
    <row r="10" spans="1:16">
      <c r="A10" s="11">
        <v>2020</v>
      </c>
      <c r="B10" s="10">
        <v>-5.8</v>
      </c>
      <c r="C10">
        <f t="shared" si="0"/>
        <v>2.5</v>
      </c>
      <c r="D10">
        <f t="shared" si="1"/>
        <v>5</v>
      </c>
      <c r="E10">
        <f t="shared" si="2"/>
        <v>-29</v>
      </c>
      <c r="F10">
        <f t="shared" si="3"/>
        <v>25</v>
      </c>
      <c r="G10">
        <f t="shared" si="4"/>
        <v>5.7760198135198131</v>
      </c>
      <c r="J10" s="11">
        <v>2020</v>
      </c>
      <c r="K10" s="10">
        <v>4.8</v>
      </c>
      <c r="L10">
        <f t="shared" si="5"/>
        <v>2.5</v>
      </c>
      <c r="M10">
        <f t="shared" si="6"/>
        <v>5</v>
      </c>
      <c r="N10">
        <f t="shared" si="7"/>
        <v>24</v>
      </c>
      <c r="O10">
        <f t="shared" si="8"/>
        <v>25</v>
      </c>
      <c r="P10">
        <f t="shared" si="9"/>
        <v>4.3554778554778562</v>
      </c>
    </row>
    <row r="11" spans="1:16">
      <c r="A11" s="11">
        <v>2021</v>
      </c>
      <c r="B11" s="10">
        <v>9.6999999999999993</v>
      </c>
      <c r="C11">
        <f t="shared" si="0"/>
        <v>3.5</v>
      </c>
      <c r="D11">
        <f t="shared" si="1"/>
        <v>7</v>
      </c>
      <c r="E11">
        <f t="shared" si="2"/>
        <v>67.899999999999991</v>
      </c>
      <c r="F11">
        <f t="shared" si="3"/>
        <v>49</v>
      </c>
      <c r="G11">
        <f t="shared" si="4"/>
        <v>5.7097610722610712</v>
      </c>
      <c r="J11" s="11">
        <v>2021</v>
      </c>
      <c r="K11" s="10">
        <v>8.4</v>
      </c>
      <c r="L11">
        <f t="shared" si="5"/>
        <v>3.5</v>
      </c>
      <c r="M11">
        <f t="shared" si="6"/>
        <v>7</v>
      </c>
      <c r="N11">
        <f t="shared" si="7"/>
        <v>58.800000000000004</v>
      </c>
      <c r="O11">
        <f t="shared" si="8"/>
        <v>49</v>
      </c>
      <c r="P11">
        <f t="shared" si="9"/>
        <v>4.2810023310023313</v>
      </c>
    </row>
    <row r="12" spans="1:16">
      <c r="A12" s="11">
        <v>2022</v>
      </c>
      <c r="B12" s="10">
        <v>7</v>
      </c>
      <c r="C12">
        <f t="shared" si="0"/>
        <v>4.5</v>
      </c>
      <c r="D12">
        <f t="shared" si="1"/>
        <v>9</v>
      </c>
      <c r="E12">
        <f t="shared" si="2"/>
        <v>63</v>
      </c>
      <c r="F12">
        <f t="shared" si="3"/>
        <v>81</v>
      </c>
      <c r="G12">
        <f t="shared" si="4"/>
        <v>5.6435023310023302</v>
      </c>
      <c r="J12" s="11">
        <v>2022</v>
      </c>
      <c r="K12" s="10">
        <v>6.7</v>
      </c>
      <c r="L12">
        <f t="shared" si="5"/>
        <v>4.5</v>
      </c>
      <c r="M12">
        <f t="shared" si="6"/>
        <v>9</v>
      </c>
      <c r="N12">
        <f t="shared" si="7"/>
        <v>60.300000000000004</v>
      </c>
      <c r="O12">
        <f t="shared" si="8"/>
        <v>81</v>
      </c>
      <c r="P12">
        <f t="shared" si="9"/>
        <v>4.2065268065268064</v>
      </c>
    </row>
    <row r="13" spans="1:16">
      <c r="A13" s="11">
        <v>2023</v>
      </c>
      <c r="B13" s="10">
        <v>7.6</v>
      </c>
      <c r="C13">
        <f t="shared" si="0"/>
        <v>5.5</v>
      </c>
      <c r="D13">
        <f t="shared" si="1"/>
        <v>11</v>
      </c>
      <c r="E13">
        <f t="shared" si="2"/>
        <v>83.6</v>
      </c>
      <c r="F13">
        <f t="shared" si="3"/>
        <v>121</v>
      </c>
      <c r="G13">
        <f t="shared" si="4"/>
        <v>5.5772435897435892</v>
      </c>
      <c r="J13" s="11">
        <v>2023</v>
      </c>
      <c r="K13" s="10">
        <v>1.4</v>
      </c>
      <c r="L13">
        <f t="shared" si="5"/>
        <v>5.5</v>
      </c>
      <c r="M13">
        <f t="shared" si="6"/>
        <v>11</v>
      </c>
      <c r="N13">
        <f t="shared" si="7"/>
        <v>15.399999999999999</v>
      </c>
      <c r="O13">
        <f t="shared" si="8"/>
        <v>121</v>
      </c>
      <c r="P13">
        <f t="shared" si="9"/>
        <v>4.1320512820512825</v>
      </c>
    </row>
    <row r="14" spans="1:16">
      <c r="A14" s="13" t="s">
        <v>423</v>
      </c>
      <c r="B14" s="13">
        <f>SUM(B2:B13)</f>
        <v>71.3</v>
      </c>
      <c r="C14" s="13"/>
      <c r="D14" s="13">
        <f>SUM(D2:D13)</f>
        <v>0</v>
      </c>
      <c r="E14" s="13">
        <f>SUM(E2:E13)</f>
        <v>-37.900000000000063</v>
      </c>
      <c r="F14" s="13">
        <f>SUM(F2:F13)</f>
        <v>572</v>
      </c>
      <c r="J14" s="13" t="s">
        <v>423</v>
      </c>
      <c r="K14" s="13">
        <f>SUM(K2:K13)</f>
        <v>54.5</v>
      </c>
      <c r="L14" s="13"/>
      <c r="M14" s="13">
        <f>SUM(M2:M13)</f>
        <v>0</v>
      </c>
      <c r="N14" s="13">
        <f>SUM(N2:N13)</f>
        <v>-21.299999999999997</v>
      </c>
      <c r="O14" s="13">
        <f>SUM(O2:O13)</f>
        <v>572</v>
      </c>
    </row>
    <row r="16" spans="1:16">
      <c r="B16" s="13" t="s">
        <v>419</v>
      </c>
      <c r="C16" s="13">
        <f>B14/12</f>
        <v>5.9416666666666664</v>
      </c>
      <c r="K16" s="13" t="s">
        <v>419</v>
      </c>
      <c r="L16" s="13">
        <f>K14/12</f>
        <v>4.541666666666667</v>
      </c>
    </row>
    <row r="17" spans="1:16">
      <c r="B17" s="13" t="s">
        <v>420</v>
      </c>
      <c r="C17" s="13">
        <f>E14/F14</f>
        <v>-6.6258741258741372E-2</v>
      </c>
      <c r="K17" s="13" t="s">
        <v>420</v>
      </c>
      <c r="L17" s="13">
        <f>N14/O14</f>
        <v>-3.7237762237762234E-2</v>
      </c>
    </row>
    <row r="19" spans="1:16">
      <c r="A19">
        <v>2024</v>
      </c>
      <c r="C19">
        <f>2024-2017.5</f>
        <v>6.5</v>
      </c>
      <c r="G19">
        <f>C16+C19*C17</f>
        <v>5.5109848484848474</v>
      </c>
      <c r="J19">
        <v>2024</v>
      </c>
      <c r="L19">
        <f>2024-2017.5</f>
        <v>6.5</v>
      </c>
      <c r="P19">
        <f>L16+L17*L19</f>
        <v>4.2996212121212123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G19" sqref="G19"/>
    </sheetView>
  </sheetViews>
  <sheetFormatPr defaultRowHeight="14.4"/>
  <cols>
    <col min="2" max="2" width="11.109375" bestFit="1" customWidth="1"/>
    <col min="3" max="3" width="13.6640625" customWidth="1"/>
    <col min="4" max="4" width="14.5546875" customWidth="1"/>
    <col min="5" max="5" width="11.88671875" customWidth="1"/>
    <col min="9" max="9" width="13.5546875" customWidth="1"/>
    <col min="11" max="11" width="15" customWidth="1"/>
    <col min="12" max="12" width="14" customWidth="1"/>
  </cols>
  <sheetData>
    <row r="1" spans="1:12" ht="118.8">
      <c r="A1" s="5" t="s">
        <v>415</v>
      </c>
      <c r="B1" s="14" t="s">
        <v>295</v>
      </c>
      <c r="C1" s="15" t="s">
        <v>285</v>
      </c>
      <c r="D1" s="15" t="s">
        <v>263</v>
      </c>
      <c r="E1" s="15" t="s">
        <v>274</v>
      </c>
      <c r="F1" s="15" t="s">
        <v>365</v>
      </c>
      <c r="G1" s="15" t="s">
        <v>25</v>
      </c>
      <c r="H1" s="15" t="s">
        <v>88</v>
      </c>
      <c r="I1" s="15" t="s">
        <v>179</v>
      </c>
      <c r="J1" s="15" t="s">
        <v>315</v>
      </c>
      <c r="K1" s="15" t="s">
        <v>243</v>
      </c>
      <c r="L1" s="15" t="s">
        <v>252</v>
      </c>
    </row>
    <row r="2" spans="1:12">
      <c r="A2" s="12">
        <v>2012</v>
      </c>
      <c r="B2" s="9">
        <v>12.6</v>
      </c>
      <c r="C2" s="9">
        <v>38.299999999999997</v>
      </c>
      <c r="D2" s="9">
        <v>24.5</v>
      </c>
      <c r="E2" s="9">
        <v>31.3</v>
      </c>
      <c r="F2" s="9">
        <v>1.7</v>
      </c>
      <c r="G2" s="9">
        <v>1.3</v>
      </c>
      <c r="H2" s="16" t="s">
        <v>34</v>
      </c>
      <c r="I2" s="9">
        <v>1</v>
      </c>
      <c r="J2" s="9">
        <v>2.6</v>
      </c>
      <c r="K2" s="9">
        <v>16.8</v>
      </c>
      <c r="L2" s="9">
        <v>29.4</v>
      </c>
    </row>
    <row r="3" spans="1:12">
      <c r="A3" s="11">
        <v>2013</v>
      </c>
      <c r="B3" s="10">
        <v>12.6</v>
      </c>
      <c r="C3" s="10">
        <v>34</v>
      </c>
      <c r="D3" s="10">
        <v>25.4</v>
      </c>
      <c r="E3" s="10">
        <v>28.4</v>
      </c>
      <c r="F3" s="10">
        <v>2.1</v>
      </c>
      <c r="G3" s="10">
        <v>1.3</v>
      </c>
      <c r="H3" s="4" t="s">
        <v>34</v>
      </c>
      <c r="I3" s="10">
        <v>1</v>
      </c>
      <c r="J3" s="10">
        <v>2.5</v>
      </c>
      <c r="K3" s="10">
        <v>17.100000000000001</v>
      </c>
      <c r="L3" s="10">
        <v>28.4</v>
      </c>
    </row>
    <row r="4" spans="1:12">
      <c r="A4" s="11">
        <v>2014</v>
      </c>
      <c r="B4" s="10">
        <v>11.6</v>
      </c>
      <c r="C4" s="10">
        <v>34.299999999999997</v>
      </c>
      <c r="D4" s="10">
        <v>23</v>
      </c>
      <c r="E4" s="10">
        <v>26</v>
      </c>
      <c r="F4" s="10">
        <v>4.5999999999999996</v>
      </c>
      <c r="G4" s="10">
        <v>1.2</v>
      </c>
      <c r="H4" s="4" t="s">
        <v>34</v>
      </c>
      <c r="I4" s="10">
        <v>1</v>
      </c>
      <c r="J4" s="10">
        <v>2.5</v>
      </c>
      <c r="K4" s="10">
        <v>16.8</v>
      </c>
      <c r="L4" s="10">
        <v>27.7</v>
      </c>
    </row>
    <row r="5" spans="1:12">
      <c r="A5" s="11">
        <v>2015</v>
      </c>
      <c r="B5" s="10">
        <v>12.4</v>
      </c>
      <c r="C5" s="10">
        <v>32.1</v>
      </c>
      <c r="D5" s="10">
        <v>19.8</v>
      </c>
      <c r="E5" s="10">
        <v>22.1</v>
      </c>
      <c r="F5" s="10">
        <v>2.4</v>
      </c>
      <c r="G5" s="10">
        <v>1.2</v>
      </c>
      <c r="H5" s="4" t="s">
        <v>89</v>
      </c>
      <c r="I5" s="10">
        <v>1</v>
      </c>
      <c r="J5" s="10">
        <v>2.5</v>
      </c>
      <c r="K5" s="10">
        <v>16.2</v>
      </c>
      <c r="L5" s="10">
        <v>27.3</v>
      </c>
    </row>
    <row r="6" spans="1:12">
      <c r="A6" s="11">
        <v>2016</v>
      </c>
      <c r="B6" s="10">
        <v>12.9</v>
      </c>
      <c r="C6" s="10">
        <v>30.2</v>
      </c>
      <c r="D6" s="10">
        <v>19.2</v>
      </c>
      <c r="E6" s="10">
        <v>20.9</v>
      </c>
      <c r="F6" s="10">
        <v>3.4</v>
      </c>
      <c r="G6" s="10">
        <v>1.2</v>
      </c>
      <c r="H6" s="4" t="s">
        <v>89</v>
      </c>
      <c r="I6" s="10">
        <v>1</v>
      </c>
      <c r="J6" s="10">
        <v>2.5</v>
      </c>
      <c r="K6" s="10">
        <v>16.399999999999999</v>
      </c>
      <c r="L6" s="10">
        <v>26.6</v>
      </c>
    </row>
    <row r="7" spans="1:12">
      <c r="A7" s="11">
        <v>2017</v>
      </c>
      <c r="B7" s="10">
        <v>12.7</v>
      </c>
      <c r="C7" s="10">
        <v>31</v>
      </c>
      <c r="D7" s="10">
        <v>18.8</v>
      </c>
      <c r="E7" s="10">
        <v>22</v>
      </c>
      <c r="F7" s="10">
        <v>2</v>
      </c>
      <c r="G7" s="10">
        <v>1.2</v>
      </c>
      <c r="H7" s="4" t="s">
        <v>90</v>
      </c>
      <c r="I7" s="10">
        <v>1.1000000000000001</v>
      </c>
      <c r="J7" s="10">
        <v>2.5</v>
      </c>
      <c r="K7" s="10">
        <v>16.600000000000001</v>
      </c>
      <c r="L7" s="10">
        <v>26.5</v>
      </c>
    </row>
    <row r="8" spans="1:12">
      <c r="A8" s="11">
        <v>2018</v>
      </c>
      <c r="B8" s="10">
        <v>13.2</v>
      </c>
      <c r="C8" s="10">
        <v>32.299999999999997</v>
      </c>
      <c r="D8" s="10">
        <v>19.899999999999999</v>
      </c>
      <c r="E8" s="10">
        <v>23.7</v>
      </c>
      <c r="F8" s="10">
        <v>2.4</v>
      </c>
      <c r="G8" s="10">
        <v>1.1000000000000001</v>
      </c>
      <c r="H8" s="4" t="s">
        <v>90</v>
      </c>
      <c r="I8" s="10">
        <v>1</v>
      </c>
      <c r="J8" s="10">
        <v>2.4</v>
      </c>
      <c r="K8" s="10">
        <v>16</v>
      </c>
      <c r="L8" s="10">
        <v>26.4</v>
      </c>
    </row>
    <row r="9" spans="1:12">
      <c r="A9" s="11">
        <v>2019</v>
      </c>
      <c r="B9" s="4" t="s">
        <v>34</v>
      </c>
      <c r="C9" s="10">
        <v>30.1</v>
      </c>
      <c r="D9" s="10">
        <v>18.7</v>
      </c>
      <c r="E9" s="10">
        <v>21.2</v>
      </c>
      <c r="F9" s="10">
        <v>1.8</v>
      </c>
      <c r="G9" s="10">
        <v>1</v>
      </c>
      <c r="H9" s="4" t="s">
        <v>91</v>
      </c>
      <c r="I9" s="10">
        <v>1</v>
      </c>
      <c r="J9" s="10">
        <v>2.5</v>
      </c>
      <c r="K9" s="10">
        <v>16.8</v>
      </c>
      <c r="L9" s="10">
        <v>24.6</v>
      </c>
    </row>
    <row r="10" spans="1:12">
      <c r="A10" s="11">
        <v>2020</v>
      </c>
      <c r="B10" s="4" t="s">
        <v>34</v>
      </c>
      <c r="C10" s="10">
        <v>28.9</v>
      </c>
      <c r="D10" s="10">
        <v>18.7</v>
      </c>
      <c r="E10" s="10">
        <v>19.100000000000001</v>
      </c>
      <c r="F10" s="10">
        <v>2.9</v>
      </c>
      <c r="G10" s="10">
        <v>1</v>
      </c>
      <c r="H10" s="4" t="s">
        <v>91</v>
      </c>
      <c r="I10" s="10">
        <v>1</v>
      </c>
      <c r="J10" s="10">
        <v>2.8</v>
      </c>
      <c r="K10" s="10">
        <v>18.7</v>
      </c>
      <c r="L10" s="10">
        <v>25.1</v>
      </c>
    </row>
    <row r="11" spans="1:12">
      <c r="A11" s="11">
        <v>2021</v>
      </c>
      <c r="B11" s="4" t="s">
        <v>34</v>
      </c>
      <c r="C11" s="10">
        <v>32.1</v>
      </c>
      <c r="D11" s="10">
        <v>21.4</v>
      </c>
      <c r="E11" s="10">
        <v>24</v>
      </c>
      <c r="F11" s="10">
        <v>1.6</v>
      </c>
      <c r="G11" s="10">
        <v>0.8</v>
      </c>
      <c r="H11" s="4" t="s">
        <v>92</v>
      </c>
      <c r="I11" s="10">
        <v>1</v>
      </c>
      <c r="J11" s="10">
        <v>2.5</v>
      </c>
      <c r="K11" s="10">
        <v>17.399999999999999</v>
      </c>
      <c r="L11" s="10">
        <v>26.5</v>
      </c>
    </row>
    <row r="12" spans="1:12">
      <c r="A12" s="11">
        <v>2022</v>
      </c>
      <c r="B12" s="4" t="s">
        <v>34</v>
      </c>
      <c r="C12" s="10">
        <v>33</v>
      </c>
      <c r="D12" s="10">
        <v>23.2</v>
      </c>
      <c r="E12" s="10">
        <v>26.8</v>
      </c>
      <c r="F12" s="10">
        <v>1.9</v>
      </c>
      <c r="G12" s="10">
        <v>0.7</v>
      </c>
      <c r="H12" s="4" t="s">
        <v>34</v>
      </c>
      <c r="I12" s="4" t="s">
        <v>34</v>
      </c>
      <c r="J12" s="10">
        <v>2.4</v>
      </c>
      <c r="K12" s="10">
        <v>16.600000000000001</v>
      </c>
      <c r="L12" s="10">
        <v>25.3</v>
      </c>
    </row>
    <row r="13" spans="1:12">
      <c r="A13" s="11">
        <v>2023</v>
      </c>
      <c r="B13" s="4" t="s">
        <v>34</v>
      </c>
      <c r="C13" s="10">
        <v>33.700000000000003</v>
      </c>
      <c r="D13" s="10">
        <v>21.9</v>
      </c>
      <c r="E13" s="10">
        <v>24</v>
      </c>
      <c r="F13" s="4" t="s">
        <v>34</v>
      </c>
      <c r="G13" s="10">
        <v>0.8</v>
      </c>
      <c r="H13" s="4" t="s">
        <v>34</v>
      </c>
      <c r="I13" s="4" t="s">
        <v>34</v>
      </c>
      <c r="J13" s="4" t="s">
        <v>34</v>
      </c>
      <c r="K13" s="10">
        <v>16</v>
      </c>
      <c r="L13" s="10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Prediction</vt:lpstr>
      <vt:lpstr>Impor_Factor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2024-12-09T14:21:32Z</dcterms:created>
  <dcterms:modified xsi:type="dcterms:W3CDTF">2024-12-10T10:18:23Z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