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9"/>
  <workbookPr/>
  <mc:AlternateContent xmlns:mc="http://schemas.openxmlformats.org/markup-compatibility/2006">
    <mc:Choice Requires="x15">
      <x15ac:absPath xmlns:x15ac="http://schemas.microsoft.com/office/spreadsheetml/2010/11/ac" url="https://d.docs.live.net/1C48C7F956120550/Documents/"/>
    </mc:Choice>
  </mc:AlternateContent>
  <xr:revisionPtr revIDLastSave="0" documentId="8_{F26D9AF9-2702-4D27-A01F-431FCC9F4441}" xr6:coauthVersionLast="47" xr6:coauthVersionMax="47" xr10:uidLastSave="{00000000-0000-0000-0000-000000000000}"/>
  <bookViews>
    <workbookView xWindow="-108" yWindow="-108" windowWidth="23256" windowHeight="12576" xr2:uid="{13346190-83D4-4ACC-A6E7-8646377259FA}"/>
  </bookViews>
  <sheets>
    <sheet name="Data" sheetId="18" r:id="rId1"/>
    <sheet name="regression tm" sheetId="20" r:id="rId2"/>
    <sheet name="regression wipro" sheetId="21" r:id="rId3"/>
    <sheet name="regression HCL" sheetId="22" r:id="rId4"/>
    <sheet name="regression INFOSYS" sheetId="23" r:id="rId5"/>
    <sheet name="Cost Of Debt Calculation" sheetId="24" r:id="rId6"/>
    <sheet name="WACC Using Top Down Approach" sheetId="25" r:id="rId7"/>
    <sheet name="WACC Using Bottom Up Approach" sheetId="26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26" l="1"/>
  <c r="D18" i="26"/>
  <c r="D14" i="26"/>
  <c r="D10" i="26"/>
  <c r="E6" i="26"/>
  <c r="E5" i="26"/>
  <c r="E4" i="26"/>
  <c r="E3" i="26"/>
  <c r="B22" i="25"/>
  <c r="J22" i="24"/>
  <c r="J17" i="24"/>
  <c r="L51" i="18"/>
  <c r="E61" i="18"/>
  <c r="E60" i="18"/>
  <c r="E59" i="18"/>
  <c r="E58" i="18"/>
  <c r="K52" i="18"/>
  <c r="K51" i="18"/>
  <c r="K50" i="18"/>
  <c r="J50" i="18"/>
  <c r="I50" i="18"/>
  <c r="H50" i="18"/>
  <c r="G50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4" i="18"/>
</calcChain>
</file>

<file path=xl/sharedStrings.xml><?xml version="1.0" encoding="utf-8"?>
<sst xmlns="http://schemas.openxmlformats.org/spreadsheetml/2006/main" count="215" uniqueCount="77">
  <si>
    <t>DATE</t>
  </si>
  <si>
    <t>Adjusted Closing Prices</t>
  </si>
  <si>
    <t>Returns</t>
  </si>
  <si>
    <t>91 Day TB - Secondary</t>
  </si>
  <si>
    <t>TICKERS</t>
  </si>
  <si>
    <t>NSE: TECH MAHINDRA</t>
  </si>
  <si>
    <t>NSE:WIPRO</t>
  </si>
  <si>
    <t>NSE: HCL</t>
  </si>
  <si>
    <t>NSE: INFOSYS</t>
  </si>
  <si>
    <t>NSE: NIFTY50</t>
  </si>
  <si>
    <t>YTM (in %)</t>
  </si>
  <si>
    <r>
      <t xml:space="preserve">Comments:
</t>
    </r>
    <r>
      <rPr>
        <sz val="12"/>
        <color theme="1"/>
        <rFont val="Calibri"/>
        <family val="2"/>
      </rPr>
      <t xml:space="preserve">1) Historical monthly adjusted closing prices for DR REDDY(Primary Company) &amp; Other Comparable Firms as well as Market Index (Nifty 50) was taken from Yahoo Finance for last 4 years.
2) Monthly Returns we calculated using Ln(Pt/Pt-1). Average Annualised Returns were calculated for Market Index as well as 91 Day TB - Secondary (Risk Free Rate).
3) 91 Day TB - Secondary YTM (Risk Free Rate) was taken from (http://www.epwrfits.in/TreeViewSecurity.aspx), the data was available till May, 2024. 
3) Using Regression with dependent variable as the chosen company and independent variable as Market Returns. 
</t>
    </r>
  </si>
  <si>
    <t>Average Return</t>
  </si>
  <si>
    <t>Annualized Return</t>
  </si>
  <si>
    <t>COMPANY</t>
  </si>
  <si>
    <t>Beta(By Regression)</t>
  </si>
  <si>
    <t>Debt to Equity Ratio</t>
  </si>
  <si>
    <t xml:space="preserve">Tax Rate </t>
  </si>
  <si>
    <t>Unlevered Beta</t>
  </si>
  <si>
    <t>NSE: WIPRO</t>
  </si>
  <si>
    <r>
      <t xml:space="preserve">Comments:
</t>
    </r>
    <r>
      <rPr>
        <sz val="10"/>
        <color theme="1"/>
        <rFont val="Arial"/>
        <family val="2"/>
      </rPr>
      <t xml:space="preserve">1) </t>
    </r>
    <r>
      <rPr>
        <b/>
        <sz val="10"/>
        <color theme="1"/>
        <rFont val="Arial"/>
        <family val="2"/>
      </rPr>
      <t>NSE TECH MAHINDRA</t>
    </r>
    <r>
      <rPr>
        <sz val="10"/>
        <color theme="1"/>
        <rFont val="Arial"/>
        <family val="2"/>
      </rPr>
      <t xml:space="preserve"> - Debt to Equity Ratio, Tax Rate (as per Financial Year ending March 2024) was taken from - (https://www.screener.in/company/TECH MAHINDRA/consolidated/).
2) </t>
    </r>
    <r>
      <rPr>
        <b/>
        <sz val="10"/>
        <color theme="1"/>
        <rFont val="Arial"/>
        <family val="2"/>
      </rPr>
      <t>NSE WIPRO</t>
    </r>
    <r>
      <rPr>
        <sz val="10"/>
        <color theme="1"/>
        <rFont val="Arial"/>
        <family val="2"/>
      </rPr>
      <t xml:space="preserve"> - Debt to Equity Ratio, Tax Rate (as per Financial Year ending March 2024) was taken from - (https://www.screener.in/company/WIPRO/consolidated/).
3) </t>
    </r>
    <r>
      <rPr>
        <b/>
        <sz val="10"/>
        <color theme="1"/>
        <rFont val="Arial"/>
        <family val="2"/>
      </rPr>
      <t>NSE HCL</t>
    </r>
    <r>
      <rPr>
        <sz val="10"/>
        <color theme="1"/>
        <rFont val="Arial"/>
        <family val="2"/>
      </rPr>
      <t xml:space="preserve"> - Debt to Equity Ratio, Tax Rate (as per Financial Year ending March 2024) was taken from - (https://www.screener.in/company/HCL/consolidated/).
4) </t>
    </r>
    <r>
      <rPr>
        <b/>
        <sz val="10"/>
        <color theme="1"/>
        <rFont val="Arial"/>
        <family val="2"/>
      </rPr>
      <t>NSE INFOSYS</t>
    </r>
    <r>
      <rPr>
        <sz val="10"/>
        <color theme="1"/>
        <rFont val="Arial"/>
        <family val="2"/>
      </rPr>
      <t xml:space="preserve"> - Debt to Equity Ratio, Tax Rate (as per Financial Year ending March 2024) was taken from - (https://www.screener.in/company/INFOSYS/consolidated/)
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</si>
  <si>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</si>
  <si>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</si>
  <si>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</si>
  <si>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</si>
  <si>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</si>
  <si>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</si>
  <si>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</si>
  <si>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</si>
  <si>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</si>
  <si>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</si>
  <si>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</si>
  <si>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</si>
  <si>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</si>
  <si>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</si>
  <si>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</si>
  <si>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</si>
  <si>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</si>
  <si>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</si>
  <si>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</si>
  <si>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</si>
  <si>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</si>
  <si>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</si>
  <si>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</si>
  <si>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</si>
  <si>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</si>
  <si>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</si>
  <si>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</si>
  <si>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 xml:space="preserve">Predicted </t>
  </si>
  <si>
    <t>Residuals</t>
  </si>
  <si>
    <t xml:space="preserve">                                                                                       Cost Of Debt For TECH MAHINDRA</t>
  </si>
  <si>
    <t>EBIT (in Cr)</t>
  </si>
  <si>
    <t>Interest Expense (in Cr)</t>
  </si>
  <si>
    <t>Interest Coverage Ratio</t>
  </si>
  <si>
    <t>Credit Default Spread</t>
  </si>
  <si>
    <t>Risk Free Rate</t>
  </si>
  <si>
    <t>Pre Tax Cost of Debt</t>
  </si>
  <si>
    <t>Price Per Share (in INR)</t>
  </si>
  <si>
    <t>Number of Shares Outstanding (in Cr)</t>
  </si>
  <si>
    <t>Market Value of Equity (in Cr)</t>
  </si>
  <si>
    <r>
      <t xml:space="preserve">Comments:
</t>
    </r>
    <r>
      <rPr>
        <sz val="12"/>
        <color theme="1"/>
        <rFont val="Calibri"/>
        <family val="2"/>
      </rPr>
      <t xml:space="preserve">
1) To calculate Cost of Debt for TECH MAHINDRA (Target Company) the EBIT, Interest Expense, Interest Coverage Ratio of TECH MAHINDRA was taken from - (https://www.screener.in/company/TECH MAHINDRA/consolidated/).
2) TECH MAHINDRA falls into the category of high Market Capitalization with a Credit Rating of AAA (as per the Credit Default Spread), the corresponding 
Spread Value was taken for the Cost of Debt calculation from - (https://pages.stern.nyu.edu/~adamodar/New_Home_Page/valquestions/syntrating.htm).
3) Price Per Share and No. of Shares Outstanding for TECH MAHINDRA were taken from - (https://www.screener.in/company/TECH MAHINDRA/consolidated/).
</t>
    </r>
  </si>
  <si>
    <r>
      <t xml:space="preserve">So, here </t>
    </r>
    <r>
      <rPr>
        <b/>
        <sz val="12"/>
        <color theme="1"/>
        <rFont val="Calibri"/>
        <family val="2"/>
      </rPr>
      <t>Beta</t>
    </r>
    <r>
      <rPr>
        <sz val="12"/>
        <color theme="1"/>
        <rFont val="Calibri"/>
        <family val="2"/>
      </rPr>
      <t xml:space="preserve"> is </t>
    </r>
    <r>
      <rPr>
        <b/>
        <sz val="12"/>
        <color theme="1"/>
        <rFont val="Calibri"/>
        <family val="2"/>
      </rPr>
      <t>0.941</t>
    </r>
    <r>
      <rPr>
        <sz val="12"/>
        <color theme="1"/>
        <rFont val="Calibri"/>
        <family val="2"/>
      </rPr>
      <t xml:space="preserve"> (P value is less than 0.05, so we can consider Beta as significant).
</t>
    </r>
    <r>
      <rPr>
        <b/>
        <sz val="12"/>
        <color theme="1"/>
        <rFont val="Calibri"/>
        <family val="2"/>
      </rPr>
      <t xml:space="preserve">Risk Free Rate (Rf ) = 5.18568%
Market Return (Rm) = 17.31% 
</t>
    </r>
    <r>
      <rPr>
        <sz val="12"/>
        <color theme="1"/>
        <rFont val="Calibri"/>
        <family val="2"/>
      </rPr>
      <t xml:space="preserve">Hence, </t>
    </r>
    <r>
      <rPr>
        <b/>
        <sz val="12"/>
        <color theme="1"/>
        <rFont val="Calibri"/>
        <family val="2"/>
      </rPr>
      <t>Market Risk Premium (Rm- Rf) = 17.31% - 5.18568% = 12.12432%</t>
    </r>
    <r>
      <rPr>
        <sz val="12"/>
        <color theme="1"/>
        <rFont val="Calibri"/>
        <family val="2"/>
      </rPr>
      <t xml:space="preserve"> 
</t>
    </r>
    <r>
      <rPr>
        <b/>
        <sz val="12"/>
        <color theme="1"/>
        <rFont val="Calibri"/>
        <family val="2"/>
      </rPr>
      <t>Cost of Equity (Rs)</t>
    </r>
    <r>
      <rPr>
        <sz val="12"/>
        <color theme="1"/>
        <rFont val="Calibri"/>
        <family val="2"/>
      </rPr>
      <t xml:space="preserve"> = Rf + Beta*(Rm- Rf)
= 5.18568% + 0.941*(12.12432%)
</t>
    </r>
    <r>
      <rPr>
        <b/>
        <sz val="12"/>
        <color theme="1"/>
        <rFont val="Calibri"/>
        <family val="2"/>
      </rPr>
      <t>= 16.59466%
Cost of Debt (Rb) = 5.94% 
D/E = 0.08
D/V = 0.0741
E/V = 0.9259
WACC = E/V*Rs + D/V*(1-Tax Rate)*(Rb)
= 0.9259*16.59466% + 0.0741*(1-0.27)*( 5.94%)
= 15.6863%</t>
    </r>
    <r>
      <rPr>
        <sz val="12"/>
        <color theme="1"/>
        <rFont val="Calibri"/>
        <family val="2"/>
      </rPr>
      <t xml:space="preserve">
</t>
    </r>
  </si>
  <si>
    <t>Beta</t>
  </si>
  <si>
    <t>Market Return</t>
  </si>
  <si>
    <t>Cost of Equity</t>
  </si>
  <si>
    <t>Cost of Debt</t>
  </si>
  <si>
    <t>D/E</t>
  </si>
  <si>
    <t>E/V</t>
  </si>
  <si>
    <t>D/V</t>
  </si>
  <si>
    <t>Tax Rate</t>
  </si>
  <si>
    <t>WACC</t>
  </si>
  <si>
    <t xml:space="preserve">                                                                                                                                            Average Of Beta for Unlevered Companies</t>
  </si>
  <si>
    <t>Annualised Return</t>
  </si>
  <si>
    <t>D/E For Target Company</t>
  </si>
  <si>
    <t>Relevered Beta For Target Company</t>
  </si>
  <si>
    <t>Pre Tax Cost Of Debt</t>
  </si>
  <si>
    <t>Cost Of Equity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</si>
</sst>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%"/>
  </numFmts>
  <fonts count="7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1"/>
      <color theme="6" tint="0.3999755851924192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rgb="FFAAAAAA"/>
      </right>
      <top/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/>
      <diagonal/>
    </border>
    <border>
      <left/>
      <right/>
      <top style="medium">
        <color rgb="FFAAAAAA"/>
      </top>
      <bottom/>
      <diagonal/>
    </border>
    <border>
      <left/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/>
      <top/>
      <bottom/>
      <diagonal/>
    </border>
    <border>
      <left/>
      <right style="medium">
        <color rgb="FFAAAAAA"/>
      </right>
      <top/>
      <bottom/>
      <diagonal/>
    </border>
    <border>
      <left style="medium">
        <color rgb="FFAAAAAA"/>
      </left>
      <right/>
      <top/>
      <bottom style="medium">
        <color rgb="FFAAAAAA"/>
      </bottom>
      <diagonal/>
    </border>
    <border>
      <left/>
      <right/>
      <top/>
      <bottom style="medium">
        <color rgb="FFAAAAAA"/>
      </bottom>
      <diagonal/>
    </border>
  </borders>
  <cellStyleXfs count="1">
    <xf numFmtId="0" fontId="0" fillId="0" borderId="0"/>
  </cellStyleXfs>
  <cellXfs count="49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9" fontId="0" fillId="0" borderId="0" xfId="0" applyNumberFormat="1"/>
    <xf numFmtId="0" fontId="0" fillId="2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4" fillId="0" borderId="1" xfId="0" applyFont="1" applyFill="1" applyBorder="1" applyAlignment="1"/>
    <xf numFmtId="0" fontId="4" fillId="0" borderId="0" xfId="0" applyFont="1"/>
    <xf numFmtId="3" fontId="0" fillId="0" borderId="0" xfId="0" applyNumberFormat="1"/>
    <xf numFmtId="10" fontId="0" fillId="0" borderId="0" xfId="0" applyNumberFormat="1"/>
    <xf numFmtId="4" fontId="0" fillId="0" borderId="0" xfId="0" applyNumberFormat="1"/>
    <xf numFmtId="0" fontId="0" fillId="7" borderId="0" xfId="0" applyFill="1" applyAlignment="1">
      <alignment horizontal="center"/>
    </xf>
    <xf numFmtId="0" fontId="0" fillId="0" borderId="0" xfId="0" applyNumberFormat="1"/>
    <xf numFmtId="0" fontId="0" fillId="13" borderId="0" xfId="0" applyFill="1"/>
    <xf numFmtId="164" fontId="0" fillId="0" borderId="0" xfId="0" applyNumberFormat="1"/>
    <xf numFmtId="10" fontId="0" fillId="7" borderId="0" xfId="0" applyNumberFormat="1" applyFill="1"/>
    <xf numFmtId="0" fontId="0" fillId="6" borderId="0" xfId="0" applyFill="1" applyAlignment="1">
      <alignment horizontal="center"/>
    </xf>
    <xf numFmtId="0" fontId="3" fillId="11" borderId="0" xfId="0" applyFont="1" applyFill="1" applyAlignment="1">
      <alignment vertical="center" wrapText="1"/>
    </xf>
    <xf numFmtId="0" fontId="6" fillId="11" borderId="0" xfId="0" applyFont="1" applyFill="1" applyAlignment="1">
      <alignment vertical="center" wrapText="1"/>
    </xf>
    <xf numFmtId="0" fontId="3" fillId="12" borderId="4" xfId="0" applyFont="1" applyFill="1" applyBorder="1" applyAlignment="1">
      <alignment vertical="center" wrapText="1"/>
    </xf>
    <xf numFmtId="0" fontId="3" fillId="12" borderId="5" xfId="0" applyFont="1" applyFill="1" applyBorder="1" applyAlignment="1">
      <alignment vertical="center" wrapText="1"/>
    </xf>
    <xf numFmtId="0" fontId="3" fillId="12" borderId="6" xfId="0" applyFont="1" applyFill="1" applyBorder="1" applyAlignment="1">
      <alignment vertical="center" wrapText="1"/>
    </xf>
    <xf numFmtId="0" fontId="3" fillId="12" borderId="7" xfId="0" applyFont="1" applyFill="1" applyBorder="1" applyAlignment="1">
      <alignment vertical="center" wrapText="1"/>
    </xf>
    <xf numFmtId="0" fontId="3" fillId="12" borderId="0" xfId="0" applyFont="1" applyFill="1" applyBorder="1" applyAlignment="1">
      <alignment vertical="center" wrapText="1"/>
    </xf>
    <xf numFmtId="0" fontId="3" fillId="12" borderId="8" xfId="0" applyFont="1" applyFill="1" applyBorder="1" applyAlignment="1">
      <alignment vertical="center" wrapText="1"/>
    </xf>
    <xf numFmtId="0" fontId="3" fillId="12" borderId="9" xfId="0" applyFont="1" applyFill="1" applyBorder="1" applyAlignment="1">
      <alignment vertical="center" wrapText="1"/>
    </xf>
    <xf numFmtId="0" fontId="3" fillId="12" borderId="10" xfId="0" applyFont="1" applyFill="1" applyBorder="1" applyAlignment="1">
      <alignment vertical="center" wrapText="1"/>
    </xf>
    <xf numFmtId="0" fontId="3" fillId="12" borderId="3" xfId="0" applyFont="1" applyFill="1" applyBorder="1" applyAlignment="1">
      <alignment vertical="center" wrapText="1"/>
    </xf>
    <xf numFmtId="0" fontId="2" fillId="11" borderId="4" xfId="0" applyFont="1" applyFill="1" applyBorder="1" applyAlignment="1">
      <alignment vertical="center" wrapText="1"/>
    </xf>
    <xf numFmtId="0" fontId="2" fillId="11" borderId="5" xfId="0" applyFont="1" applyFill="1" applyBorder="1" applyAlignment="1">
      <alignment vertical="center" wrapText="1"/>
    </xf>
    <xf numFmtId="0" fontId="2" fillId="11" borderId="6" xfId="0" applyFont="1" applyFill="1" applyBorder="1" applyAlignment="1">
      <alignment vertical="center" wrapText="1"/>
    </xf>
    <xf numFmtId="0" fontId="2" fillId="11" borderId="7" xfId="0" applyFont="1" applyFill="1" applyBorder="1" applyAlignment="1">
      <alignment vertical="center" wrapText="1"/>
    </xf>
    <xf numFmtId="0" fontId="2" fillId="11" borderId="0" xfId="0" applyFont="1" applyFill="1" applyBorder="1" applyAlignment="1">
      <alignment vertical="center" wrapText="1"/>
    </xf>
    <xf numFmtId="0" fontId="2" fillId="11" borderId="8" xfId="0" applyFont="1" applyFill="1" applyBorder="1" applyAlignment="1">
      <alignment vertical="center" wrapText="1"/>
    </xf>
    <xf numFmtId="0" fontId="2" fillId="11" borderId="9" xfId="0" applyFont="1" applyFill="1" applyBorder="1" applyAlignment="1">
      <alignment vertical="center" wrapText="1"/>
    </xf>
    <xf numFmtId="0" fontId="2" fillId="11" borderId="10" xfId="0" applyFont="1" applyFill="1" applyBorder="1" applyAlignment="1">
      <alignment vertical="center" wrapText="1"/>
    </xf>
    <xf numFmtId="0" fontId="2" fillId="11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9A083-A0ED-4BC2-A9E5-469D9B91424F}">
  <dimension ref="A1:Z70"/>
  <sheetViews>
    <sheetView tabSelected="1" topLeftCell="A39" zoomScale="80" workbookViewId="0">
      <selection activeCell="A65" sqref="A65:H70"/>
    </sheetView>
  </sheetViews>
  <sheetFormatPr defaultRowHeight="14.45"/>
  <cols>
    <col min="1" max="1" width="25.85546875" customWidth="1"/>
    <col min="2" max="2" width="20" customWidth="1"/>
    <col min="3" max="3" width="17.28515625" customWidth="1"/>
    <col min="4" max="4" width="18.140625" customWidth="1"/>
    <col min="5" max="5" width="17.42578125" customWidth="1"/>
    <col min="6" max="8" width="17.7109375" customWidth="1"/>
    <col min="9" max="9" width="18" customWidth="1"/>
    <col min="10" max="11" width="17.7109375" customWidth="1"/>
    <col min="12" max="12" width="25.85546875" customWidth="1"/>
  </cols>
  <sheetData>
    <row r="1" spans="1:26">
      <c r="A1" s="8" t="s">
        <v>0</v>
      </c>
      <c r="B1" s="9"/>
      <c r="C1" s="10" t="s">
        <v>1</v>
      </c>
      <c r="D1" s="9"/>
      <c r="E1" s="9"/>
      <c r="F1" s="9"/>
      <c r="G1" s="11"/>
      <c r="H1" s="11" t="s">
        <v>2</v>
      </c>
      <c r="I1" s="11"/>
      <c r="J1" s="11"/>
      <c r="K1" s="11"/>
      <c r="L1" s="12" t="s">
        <v>3</v>
      </c>
    </row>
    <row r="2" spans="1:26">
      <c r="A2" s="13" t="s">
        <v>4</v>
      </c>
      <c r="B2" s="14" t="s">
        <v>5</v>
      </c>
      <c r="C2" s="14" t="s">
        <v>6</v>
      </c>
      <c r="D2" s="14" t="s">
        <v>7</v>
      </c>
      <c r="E2" s="14" t="s">
        <v>8</v>
      </c>
      <c r="F2" s="14" t="s">
        <v>9</v>
      </c>
      <c r="G2" s="15" t="s">
        <v>5</v>
      </c>
      <c r="H2" s="15" t="s">
        <v>6</v>
      </c>
      <c r="I2" s="15" t="s">
        <v>7</v>
      </c>
      <c r="J2" s="15" t="s">
        <v>8</v>
      </c>
      <c r="K2" s="15" t="s">
        <v>9</v>
      </c>
      <c r="L2" s="16" t="s">
        <v>10</v>
      </c>
    </row>
    <row r="3" spans="1:26">
      <c r="A3" s="1">
        <v>44136</v>
      </c>
      <c r="B3">
        <v>785.76</v>
      </c>
      <c r="C3">
        <v>344.68</v>
      </c>
      <c r="D3">
        <v>704.5</v>
      </c>
      <c r="E3">
        <v>1022.77</v>
      </c>
      <c r="F3">
        <v>12968.95</v>
      </c>
      <c r="L3">
        <v>3.0617000000000001</v>
      </c>
    </row>
    <row r="4" spans="1:26">
      <c r="A4" s="1">
        <v>44166</v>
      </c>
      <c r="B4">
        <v>872.1</v>
      </c>
      <c r="C4">
        <v>379.83</v>
      </c>
      <c r="D4">
        <v>810.81</v>
      </c>
      <c r="E4">
        <v>1167.6300000000001</v>
      </c>
      <c r="F4">
        <v>13981.75</v>
      </c>
      <c r="G4">
        <f>LN(B4/B3)</f>
        <v>0.10425269394200558</v>
      </c>
      <c r="H4">
        <f>LN(C4/C3)</f>
        <v>9.7107333828705344E-2</v>
      </c>
      <c r="I4">
        <f>LN(D4/D3)</f>
        <v>0.14054541666083306</v>
      </c>
      <c r="J4">
        <f>LN(E4/E3)</f>
        <v>0.13246142064130489</v>
      </c>
      <c r="K4">
        <f>LN(F4/F3)</f>
        <v>7.5194868799538406E-2</v>
      </c>
      <c r="L4">
        <v>3.0813999999999999</v>
      </c>
    </row>
    <row r="5" spans="1:26">
      <c r="A5" s="1">
        <v>44197</v>
      </c>
      <c r="B5">
        <v>861.53</v>
      </c>
      <c r="C5">
        <v>410.96</v>
      </c>
      <c r="D5">
        <v>783.26</v>
      </c>
      <c r="E5">
        <v>1152.06</v>
      </c>
      <c r="F5">
        <v>13634.6</v>
      </c>
      <c r="G5">
        <f t="shared" ref="G5:G50" si="0">LN(B5/B4)</f>
        <v>-1.2194217888092752E-2</v>
      </c>
      <c r="H5">
        <f t="shared" ref="H5:H50" si="1">LN(C5/C4)</f>
        <v>7.8772101958740931E-2</v>
      </c>
      <c r="I5">
        <f t="shared" ref="I5:I50" si="2">LN(D5/D4)</f>
        <v>-3.4569050933096389E-2</v>
      </c>
      <c r="J5">
        <f t="shared" ref="J5:J50" si="3">LN(E5/E4)</f>
        <v>-1.3424409147731093E-2</v>
      </c>
      <c r="K5">
        <f t="shared" ref="K5:K50" si="4">LN(F5/F4)</f>
        <v>-2.5142228198069005E-2</v>
      </c>
      <c r="L5">
        <v>3.1353</v>
      </c>
    </row>
    <row r="6" spans="1:26" ht="56.45" customHeight="1">
      <c r="A6" s="1">
        <v>44228</v>
      </c>
      <c r="B6">
        <v>823.4</v>
      </c>
      <c r="C6">
        <v>404.39</v>
      </c>
      <c r="D6">
        <v>782.49</v>
      </c>
      <c r="E6">
        <v>1165.31</v>
      </c>
      <c r="F6">
        <v>14529.15</v>
      </c>
      <c r="G6">
        <f t="shared" si="0"/>
        <v>-4.5267769009042919E-2</v>
      </c>
      <c r="H6">
        <f t="shared" si="1"/>
        <v>-1.6116127310524878E-2</v>
      </c>
      <c r="I6">
        <f t="shared" si="2"/>
        <v>-9.8355428653800294E-4</v>
      </c>
      <c r="J6">
        <f t="shared" si="3"/>
        <v>1.1435501790680314E-2</v>
      </c>
      <c r="K6">
        <f t="shared" si="4"/>
        <v>6.3546296614860345E-2</v>
      </c>
      <c r="L6">
        <v>3.23</v>
      </c>
      <c r="O6" s="29" t="s">
        <v>11</v>
      </c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>
      <c r="A7" s="1">
        <v>44256</v>
      </c>
      <c r="B7">
        <v>888.45</v>
      </c>
      <c r="C7">
        <v>408.18</v>
      </c>
      <c r="D7">
        <v>845.47</v>
      </c>
      <c r="E7">
        <v>1272</v>
      </c>
      <c r="F7">
        <v>14690.7</v>
      </c>
      <c r="G7">
        <f t="shared" si="0"/>
        <v>7.6036262055279705E-2</v>
      </c>
      <c r="H7">
        <f t="shared" si="1"/>
        <v>9.3284947365370272E-3</v>
      </c>
      <c r="I7">
        <f t="shared" si="2"/>
        <v>7.7411542965866581E-2</v>
      </c>
      <c r="J7">
        <f t="shared" si="3"/>
        <v>8.7603318876506936E-2</v>
      </c>
      <c r="K7">
        <f t="shared" si="4"/>
        <v>1.1057664298936155E-2</v>
      </c>
      <c r="L7">
        <v>3.3138999999999998</v>
      </c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>
      <c r="A8" s="1">
        <v>44287</v>
      </c>
      <c r="B8">
        <v>860.63</v>
      </c>
      <c r="C8">
        <v>485.65</v>
      </c>
      <c r="D8">
        <v>773.46</v>
      </c>
      <c r="E8">
        <v>1259.27</v>
      </c>
      <c r="F8">
        <v>14631.1</v>
      </c>
      <c r="G8">
        <f t="shared" si="0"/>
        <v>-3.1813692193741111E-2</v>
      </c>
      <c r="H8">
        <f t="shared" si="1"/>
        <v>0.17377994626331505</v>
      </c>
      <c r="I8">
        <f t="shared" si="2"/>
        <v>-8.9018730062731477E-2</v>
      </c>
      <c r="J8">
        <f t="shared" si="3"/>
        <v>-1.0058276930708642E-2</v>
      </c>
      <c r="K8">
        <f t="shared" si="4"/>
        <v>-4.0652403385876409E-3</v>
      </c>
      <c r="L8">
        <v>3.2934999999999999</v>
      </c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>
      <c r="A9" s="1">
        <v>44317</v>
      </c>
      <c r="B9">
        <v>915.52</v>
      </c>
      <c r="C9">
        <v>531.29</v>
      </c>
      <c r="D9">
        <v>822.15</v>
      </c>
      <c r="E9">
        <v>1295.9000000000001</v>
      </c>
      <c r="F9">
        <v>15582.8</v>
      </c>
      <c r="G9">
        <f t="shared" si="0"/>
        <v>6.1827530664402663E-2</v>
      </c>
      <c r="H9">
        <f t="shared" si="1"/>
        <v>8.981981167347422E-2</v>
      </c>
      <c r="I9">
        <f t="shared" si="2"/>
        <v>6.1048904477166696E-2</v>
      </c>
      <c r="J9">
        <f t="shared" si="3"/>
        <v>2.867324647200999E-2</v>
      </c>
      <c r="K9">
        <f t="shared" si="4"/>
        <v>6.3018341706496755E-2</v>
      </c>
      <c r="L9">
        <v>3.3512</v>
      </c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>
      <c r="A10" s="1">
        <v>44348</v>
      </c>
      <c r="B10">
        <v>981.65</v>
      </c>
      <c r="C10">
        <v>537.79</v>
      </c>
      <c r="D10">
        <v>855.46</v>
      </c>
      <c r="E10">
        <v>1485.68</v>
      </c>
      <c r="F10">
        <v>15721.5</v>
      </c>
      <c r="G10">
        <f t="shared" si="0"/>
        <v>6.9742619483012608E-2</v>
      </c>
      <c r="H10">
        <f t="shared" si="1"/>
        <v>1.216013786711086E-2</v>
      </c>
      <c r="I10">
        <f t="shared" si="2"/>
        <v>3.9716475796028557E-2</v>
      </c>
      <c r="J10">
        <f t="shared" si="3"/>
        <v>0.1366671454434287</v>
      </c>
      <c r="K10">
        <f t="shared" si="4"/>
        <v>8.8614604142238061E-3</v>
      </c>
      <c r="L10">
        <v>3.4018999999999999</v>
      </c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>
      <c r="A11" s="1">
        <v>44378</v>
      </c>
      <c r="B11">
        <v>1083.9000000000001</v>
      </c>
      <c r="C11">
        <v>578.69000000000005</v>
      </c>
      <c r="D11">
        <v>891.52</v>
      </c>
      <c r="E11">
        <v>1513.59</v>
      </c>
      <c r="F11">
        <v>15763.05</v>
      </c>
      <c r="G11">
        <f t="shared" si="0"/>
        <v>9.9086097476946397E-2</v>
      </c>
      <c r="H11">
        <f t="shared" si="1"/>
        <v>7.3298778930972974E-2</v>
      </c>
      <c r="I11">
        <f t="shared" si="2"/>
        <v>4.1288535195122544E-2</v>
      </c>
      <c r="J11">
        <f t="shared" si="3"/>
        <v>1.8611732625663763E-2</v>
      </c>
      <c r="K11">
        <f t="shared" si="4"/>
        <v>2.6393913281980434E-3</v>
      </c>
      <c r="L11">
        <v>3.3757999999999999</v>
      </c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>
      <c r="A12" s="1">
        <v>44409</v>
      </c>
      <c r="B12">
        <v>1314.43</v>
      </c>
      <c r="C12">
        <v>631.72</v>
      </c>
      <c r="D12">
        <v>1034.5899999999999</v>
      </c>
      <c r="E12">
        <v>1603.77</v>
      </c>
      <c r="F12">
        <v>17132.2</v>
      </c>
      <c r="G12">
        <f t="shared" si="0"/>
        <v>0.1928374637431402</v>
      </c>
      <c r="H12">
        <f t="shared" si="1"/>
        <v>8.7679329681956256E-2</v>
      </c>
      <c r="I12">
        <f t="shared" si="2"/>
        <v>0.14883262080008117</v>
      </c>
      <c r="J12">
        <f t="shared" si="3"/>
        <v>5.7872795113254362E-2</v>
      </c>
      <c r="K12">
        <f t="shared" si="4"/>
        <v>8.3291140120818716E-2</v>
      </c>
      <c r="L12">
        <v>3.3043999999999998</v>
      </c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>
      <c r="A13" s="1">
        <v>44440</v>
      </c>
      <c r="B13">
        <v>1253.55</v>
      </c>
      <c r="C13">
        <v>624.97</v>
      </c>
      <c r="D13">
        <v>1119.69</v>
      </c>
      <c r="E13">
        <v>1574.4</v>
      </c>
      <c r="F13">
        <v>17618.150000000001</v>
      </c>
      <c r="G13">
        <f t="shared" si="0"/>
        <v>-4.7423585449289672E-2</v>
      </c>
      <c r="H13">
        <f t="shared" si="1"/>
        <v>-1.0742609417489266E-2</v>
      </c>
      <c r="I13">
        <f t="shared" si="2"/>
        <v>7.9046648311151671E-2</v>
      </c>
      <c r="J13">
        <f t="shared" si="3"/>
        <v>-1.8482860325726748E-2</v>
      </c>
      <c r="K13">
        <f t="shared" si="4"/>
        <v>2.7969886925890988E-2</v>
      </c>
      <c r="L13">
        <v>3.2480000000000002</v>
      </c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>
      <c r="A14" s="1">
        <v>44470</v>
      </c>
      <c r="B14">
        <v>1341.85</v>
      </c>
      <c r="C14">
        <v>637.42999999999995</v>
      </c>
      <c r="D14">
        <v>1000.85</v>
      </c>
      <c r="E14">
        <v>1567.4</v>
      </c>
      <c r="F14">
        <v>17671.650000000001</v>
      </c>
      <c r="G14">
        <f t="shared" si="0"/>
        <v>6.8069732696523014E-2</v>
      </c>
      <c r="H14">
        <f t="shared" si="1"/>
        <v>1.9740818497755989E-2</v>
      </c>
      <c r="I14">
        <f t="shared" si="2"/>
        <v>-0.11220222232590403</v>
      </c>
      <c r="J14">
        <f t="shared" si="3"/>
        <v>-4.4560516792247059E-3</v>
      </c>
      <c r="K14">
        <f t="shared" si="4"/>
        <v>3.0320399087917201E-3</v>
      </c>
      <c r="L14">
        <v>3.3664000000000001</v>
      </c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>
      <c r="A15" s="1">
        <v>44501</v>
      </c>
      <c r="B15">
        <v>1399.6</v>
      </c>
      <c r="C15">
        <v>628.07000000000005</v>
      </c>
      <c r="D15">
        <v>1004.54</v>
      </c>
      <c r="E15">
        <v>1623.86</v>
      </c>
      <c r="F15">
        <v>16983.2</v>
      </c>
      <c r="G15">
        <f t="shared" si="0"/>
        <v>4.2137222681455117E-2</v>
      </c>
      <c r="H15">
        <f t="shared" si="1"/>
        <v>-1.4792841857526886E-2</v>
      </c>
      <c r="I15">
        <f t="shared" si="2"/>
        <v>3.6800863318181888E-3</v>
      </c>
      <c r="J15">
        <f t="shared" si="3"/>
        <v>3.5387835490279088E-2</v>
      </c>
      <c r="K15">
        <f t="shared" si="4"/>
        <v>-3.9737040444249035E-2</v>
      </c>
      <c r="L15">
        <v>3.4723999999999999</v>
      </c>
    </row>
    <row r="16" spans="1:26">
      <c r="A16" s="1">
        <v>44531</v>
      </c>
      <c r="B16">
        <v>1641.95</v>
      </c>
      <c r="C16">
        <v>705.05</v>
      </c>
      <c r="D16">
        <v>1163.74</v>
      </c>
      <c r="E16">
        <v>1789.88</v>
      </c>
      <c r="F16">
        <v>17354.05</v>
      </c>
      <c r="G16">
        <f t="shared" si="0"/>
        <v>0.15969807838529493</v>
      </c>
      <c r="H16">
        <f t="shared" si="1"/>
        <v>0.11561709705864549</v>
      </c>
      <c r="I16">
        <f t="shared" si="2"/>
        <v>0.14710923137497589</v>
      </c>
      <c r="J16">
        <f t="shared" si="3"/>
        <v>9.7342547372390745E-2</v>
      </c>
      <c r="K16">
        <f t="shared" si="4"/>
        <v>2.1601288411623641E-2</v>
      </c>
      <c r="L16">
        <v>3.4860000000000002</v>
      </c>
    </row>
    <row r="17" spans="1:12">
      <c r="A17" s="1">
        <v>44562</v>
      </c>
      <c r="B17">
        <v>1356.26</v>
      </c>
      <c r="C17">
        <v>564.35</v>
      </c>
      <c r="D17">
        <v>969.91</v>
      </c>
      <c r="E17">
        <v>1646.19</v>
      </c>
      <c r="F17">
        <v>17339.849999999999</v>
      </c>
      <c r="G17">
        <f t="shared" si="0"/>
        <v>-0.19115364834535109</v>
      </c>
      <c r="H17">
        <f t="shared" si="1"/>
        <v>-0.22259409588160373</v>
      </c>
      <c r="I17">
        <f t="shared" si="2"/>
        <v>-0.18219095195589086</v>
      </c>
      <c r="J17">
        <f t="shared" si="3"/>
        <v>-8.3685051557380374E-2</v>
      </c>
      <c r="K17">
        <f t="shared" si="4"/>
        <v>-8.185877513300963E-4</v>
      </c>
      <c r="L17">
        <v>3.5019999999999998</v>
      </c>
    </row>
    <row r="18" spans="1:12">
      <c r="A18" s="1">
        <v>44593</v>
      </c>
      <c r="B18">
        <v>1292.98</v>
      </c>
      <c r="C18">
        <v>548.69000000000005</v>
      </c>
      <c r="D18">
        <v>1002.58</v>
      </c>
      <c r="E18">
        <v>1626.66</v>
      </c>
      <c r="F18">
        <v>16793.900000000001</v>
      </c>
      <c r="G18">
        <f t="shared" si="0"/>
        <v>-4.7781279785347436E-2</v>
      </c>
      <c r="H18">
        <f t="shared" si="1"/>
        <v>-2.8141007397987788E-2</v>
      </c>
      <c r="I18">
        <f t="shared" si="2"/>
        <v>3.3128672807968829E-2</v>
      </c>
      <c r="J18">
        <f t="shared" si="3"/>
        <v>-1.1934694114024633E-2</v>
      </c>
      <c r="K18">
        <f t="shared" si="4"/>
        <v>-3.1991595559867449E-2</v>
      </c>
      <c r="L18">
        <v>3.6089000000000002</v>
      </c>
    </row>
    <row r="19" spans="1:12">
      <c r="A19" s="1">
        <v>44621</v>
      </c>
      <c r="B19">
        <v>1375.01</v>
      </c>
      <c r="C19">
        <v>584.32000000000005</v>
      </c>
      <c r="D19">
        <v>1035.32</v>
      </c>
      <c r="E19">
        <v>1807.99</v>
      </c>
      <c r="F19">
        <v>17464.75</v>
      </c>
      <c r="G19">
        <f t="shared" si="0"/>
        <v>6.1511372053368929E-2</v>
      </c>
      <c r="H19">
        <f t="shared" si="1"/>
        <v>6.2915158962901604E-2</v>
      </c>
      <c r="I19">
        <f t="shared" si="2"/>
        <v>3.2133880161945266E-2</v>
      </c>
      <c r="J19">
        <f t="shared" si="3"/>
        <v>0.10568689815334546</v>
      </c>
      <c r="K19">
        <f t="shared" si="4"/>
        <v>3.9168838577291303E-2</v>
      </c>
      <c r="L19">
        <v>3.6758000000000002</v>
      </c>
    </row>
    <row r="20" spans="1:12">
      <c r="A20" s="1">
        <v>44652</v>
      </c>
      <c r="B20">
        <v>1154.52</v>
      </c>
      <c r="C20">
        <v>502.29</v>
      </c>
      <c r="D20">
        <v>960.14</v>
      </c>
      <c r="E20">
        <v>1486.28</v>
      </c>
      <c r="F20">
        <v>17102.55</v>
      </c>
      <c r="G20">
        <f t="shared" si="0"/>
        <v>-0.17477633064032472</v>
      </c>
      <c r="H20">
        <f t="shared" si="1"/>
        <v>-0.15127113582998747</v>
      </c>
      <c r="I20">
        <f t="shared" si="2"/>
        <v>-7.5386729494963806E-2</v>
      </c>
      <c r="J20">
        <f t="shared" si="3"/>
        <v>-0.19593937713266155</v>
      </c>
      <c r="K20">
        <f t="shared" si="4"/>
        <v>-2.0956988615441312E-2</v>
      </c>
      <c r="L20">
        <v>3.7542</v>
      </c>
    </row>
    <row r="21" spans="1:12">
      <c r="A21" s="1">
        <v>44682</v>
      </c>
      <c r="B21">
        <v>1082.3</v>
      </c>
      <c r="C21">
        <v>475.86</v>
      </c>
      <c r="D21">
        <v>941.36</v>
      </c>
      <c r="E21">
        <v>1425.65</v>
      </c>
      <c r="F21">
        <v>16584.55</v>
      </c>
      <c r="G21">
        <f t="shared" si="0"/>
        <v>-6.4596266860072818E-2</v>
      </c>
      <c r="H21">
        <f t="shared" si="1"/>
        <v>-5.4053948813278289E-2</v>
      </c>
      <c r="I21">
        <f t="shared" si="2"/>
        <v>-1.9753469006894907E-2</v>
      </c>
      <c r="J21">
        <f t="shared" si="3"/>
        <v>-4.1648503777470119E-2</v>
      </c>
      <c r="K21">
        <f t="shared" si="4"/>
        <v>-3.0756036118482731E-2</v>
      </c>
      <c r="L21">
        <v>4.6536999999999997</v>
      </c>
    </row>
    <row r="22" spans="1:12">
      <c r="A22" s="1">
        <v>44713</v>
      </c>
      <c r="B22">
        <v>917.01</v>
      </c>
      <c r="C22">
        <v>414.14</v>
      </c>
      <c r="D22">
        <v>880.3</v>
      </c>
      <c r="E22">
        <v>1400.79</v>
      </c>
      <c r="F22">
        <v>15780.25</v>
      </c>
      <c r="G22">
        <f t="shared" si="0"/>
        <v>-0.1657253079786874</v>
      </c>
      <c r="H22">
        <f t="shared" si="1"/>
        <v>-0.13891961241140463</v>
      </c>
      <c r="I22">
        <f t="shared" si="2"/>
        <v>-6.7062879688813137E-2</v>
      </c>
      <c r="J22">
        <f t="shared" si="3"/>
        <v>-1.7591486884923343E-2</v>
      </c>
      <c r="K22">
        <f t="shared" si="4"/>
        <v>-4.9712380948179848E-2</v>
      </c>
      <c r="L22">
        <v>4.8627000000000002</v>
      </c>
    </row>
    <row r="23" spans="1:12">
      <c r="A23" s="1">
        <v>44743</v>
      </c>
      <c r="B23">
        <v>961.62</v>
      </c>
      <c r="C23">
        <v>421.76</v>
      </c>
      <c r="D23">
        <v>857.83</v>
      </c>
      <c r="E23">
        <v>1484.92</v>
      </c>
      <c r="F23">
        <v>17158.25</v>
      </c>
      <c r="G23">
        <f t="shared" si="0"/>
        <v>4.7500984911125747E-2</v>
      </c>
      <c r="H23">
        <f t="shared" si="1"/>
        <v>1.8232350962208991E-2</v>
      </c>
      <c r="I23">
        <f t="shared" si="2"/>
        <v>-2.5856813808404735E-2</v>
      </c>
      <c r="J23">
        <f t="shared" si="3"/>
        <v>5.8324535563457146E-2</v>
      </c>
      <c r="K23">
        <f t="shared" si="4"/>
        <v>8.3719949376114669E-2</v>
      </c>
      <c r="L23">
        <v>5.0627000000000004</v>
      </c>
    </row>
    <row r="24" spans="1:12">
      <c r="A24" s="1">
        <v>44774</v>
      </c>
      <c r="B24">
        <v>1001.16</v>
      </c>
      <c r="C24">
        <v>411.66</v>
      </c>
      <c r="D24">
        <v>858.82</v>
      </c>
      <c r="E24">
        <v>1430.54</v>
      </c>
      <c r="F24">
        <v>17759.3</v>
      </c>
      <c r="G24">
        <f t="shared" si="0"/>
        <v>4.0295244468444409E-2</v>
      </c>
      <c r="H24">
        <f t="shared" si="1"/>
        <v>-2.423866594323321E-2</v>
      </c>
      <c r="I24">
        <f t="shared" si="2"/>
        <v>1.1534093842707868E-3</v>
      </c>
      <c r="J24">
        <f t="shared" si="3"/>
        <v>-3.7308903381587065E-2</v>
      </c>
      <c r="K24">
        <f t="shared" si="4"/>
        <v>3.4430214865457824E-2</v>
      </c>
      <c r="L24">
        <v>5.4135999999999997</v>
      </c>
    </row>
    <row r="25" spans="1:12">
      <c r="A25" s="1">
        <v>44805</v>
      </c>
      <c r="B25">
        <v>938.36</v>
      </c>
      <c r="C25">
        <v>392.44</v>
      </c>
      <c r="D25">
        <v>852.78</v>
      </c>
      <c r="E25">
        <v>1354.36</v>
      </c>
      <c r="F25">
        <v>17094.349999999999</v>
      </c>
      <c r="G25">
        <f t="shared" si="0"/>
        <v>-6.4780936017171206E-2</v>
      </c>
      <c r="H25">
        <f t="shared" si="1"/>
        <v>-4.7814106635664495E-2</v>
      </c>
      <c r="I25">
        <f t="shared" si="2"/>
        <v>-7.0577530637509212E-3</v>
      </c>
      <c r="J25">
        <f t="shared" si="3"/>
        <v>-5.4722977340093966E-2</v>
      </c>
      <c r="K25">
        <f t="shared" si="4"/>
        <v>-3.8161322818150267E-2</v>
      </c>
      <c r="L25">
        <v>5.7032999999999996</v>
      </c>
    </row>
    <row r="26" spans="1:12">
      <c r="A26" s="1">
        <v>44835</v>
      </c>
      <c r="B26">
        <v>989.34</v>
      </c>
      <c r="C26">
        <v>384.78</v>
      </c>
      <c r="D26">
        <v>952.3</v>
      </c>
      <c r="E26">
        <v>1473.37</v>
      </c>
      <c r="F26">
        <v>18012.2</v>
      </c>
      <c r="G26">
        <f t="shared" si="0"/>
        <v>5.2904383456119572E-2</v>
      </c>
      <c r="H26">
        <f t="shared" si="1"/>
        <v>-1.9711916906363574E-2</v>
      </c>
      <c r="I26">
        <f t="shared" si="2"/>
        <v>0.11037851022102482</v>
      </c>
      <c r="J26">
        <f t="shared" si="3"/>
        <v>8.4223275961693281E-2</v>
      </c>
      <c r="K26">
        <f t="shared" si="4"/>
        <v>5.2301306531627435E-2</v>
      </c>
      <c r="L26">
        <v>6.0929000000000002</v>
      </c>
    </row>
    <row r="27" spans="1:12">
      <c r="A27" s="1">
        <v>44866</v>
      </c>
      <c r="B27">
        <v>1002</v>
      </c>
      <c r="C27">
        <v>405.04</v>
      </c>
      <c r="D27">
        <v>1035.4100000000001</v>
      </c>
      <c r="E27">
        <v>1583.73</v>
      </c>
      <c r="F27">
        <v>18758.349999999999</v>
      </c>
      <c r="G27">
        <f t="shared" si="0"/>
        <v>1.271522750387811E-2</v>
      </c>
      <c r="H27">
        <f t="shared" si="1"/>
        <v>5.1314085272827215E-2</v>
      </c>
      <c r="I27">
        <f t="shared" si="2"/>
        <v>8.3672651324310121E-2</v>
      </c>
      <c r="J27">
        <f t="shared" si="3"/>
        <v>7.2230530328100659E-2</v>
      </c>
      <c r="K27">
        <f t="shared" si="4"/>
        <v>4.0589680531975814E-2</v>
      </c>
      <c r="L27">
        <v>6.3742999999999999</v>
      </c>
    </row>
    <row r="28" spans="1:12">
      <c r="A28" s="1">
        <v>44896</v>
      </c>
      <c r="B28">
        <v>962.05</v>
      </c>
      <c r="C28">
        <v>390.95</v>
      </c>
      <c r="D28">
        <v>960.12</v>
      </c>
      <c r="E28">
        <v>1460.95</v>
      </c>
      <c r="F28">
        <v>18105.3</v>
      </c>
      <c r="G28">
        <f t="shared" si="0"/>
        <v>-4.0686857277784809E-2</v>
      </c>
      <c r="H28">
        <f t="shared" si="1"/>
        <v>-3.5406153091130835E-2</v>
      </c>
      <c r="I28">
        <f t="shared" si="2"/>
        <v>-7.549448587427747E-2</v>
      </c>
      <c r="J28">
        <f t="shared" si="3"/>
        <v>-8.0695915269654014E-2</v>
      </c>
      <c r="K28">
        <f t="shared" si="4"/>
        <v>-3.5434273529685763E-2</v>
      </c>
      <c r="L28">
        <v>6.2210999999999999</v>
      </c>
    </row>
    <row r="29" spans="1:12">
      <c r="A29" s="1">
        <v>44927</v>
      </c>
      <c r="B29">
        <v>960.73</v>
      </c>
      <c r="C29">
        <v>397.02</v>
      </c>
      <c r="D29">
        <v>1036.7</v>
      </c>
      <c r="E29">
        <v>1485.7</v>
      </c>
      <c r="F29">
        <v>17662.150000000001</v>
      </c>
      <c r="G29">
        <f t="shared" si="0"/>
        <v>-1.3730122087474963E-3</v>
      </c>
      <c r="H29">
        <f t="shared" si="1"/>
        <v>1.5406982681500092E-2</v>
      </c>
      <c r="I29">
        <f t="shared" si="2"/>
        <v>7.673959367903363E-2</v>
      </c>
      <c r="J29">
        <f t="shared" si="3"/>
        <v>1.6799132613071838E-2</v>
      </c>
      <c r="K29">
        <f t="shared" si="4"/>
        <v>-2.4780781268640174E-2</v>
      </c>
      <c r="L29">
        <v>6.2923999999999998</v>
      </c>
    </row>
    <row r="30" spans="1:12">
      <c r="A30" s="1">
        <v>44958</v>
      </c>
      <c r="B30">
        <v>1041.42</v>
      </c>
      <c r="C30">
        <v>386.23</v>
      </c>
      <c r="D30">
        <v>1004.51</v>
      </c>
      <c r="E30">
        <v>1440.94</v>
      </c>
      <c r="F30">
        <v>17303.95</v>
      </c>
      <c r="G30">
        <f t="shared" si="0"/>
        <v>8.0647033302567644E-2</v>
      </c>
      <c r="H30">
        <f t="shared" si="1"/>
        <v>-2.7553610315969989E-2</v>
      </c>
      <c r="I30">
        <f t="shared" si="2"/>
        <v>-3.1542730922037222E-2</v>
      </c>
      <c r="J30">
        <f t="shared" si="3"/>
        <v>-3.0590363262221826E-2</v>
      </c>
      <c r="K30">
        <f t="shared" si="4"/>
        <v>-2.0489132678701803E-2</v>
      </c>
      <c r="L30">
        <v>6.5801999999999996</v>
      </c>
    </row>
    <row r="31" spans="1:12">
      <c r="A31" s="1">
        <v>44986</v>
      </c>
      <c r="B31">
        <v>1042.94</v>
      </c>
      <c r="C31">
        <v>364.47</v>
      </c>
      <c r="D31">
        <v>1011.64</v>
      </c>
      <c r="E31">
        <v>1383.21</v>
      </c>
      <c r="F31">
        <v>17359.75</v>
      </c>
      <c r="G31">
        <f t="shared" si="0"/>
        <v>1.4584815189711583E-3</v>
      </c>
      <c r="H31">
        <f t="shared" si="1"/>
        <v>-5.7988803401292525E-2</v>
      </c>
      <c r="I31">
        <f t="shared" si="2"/>
        <v>7.072915927723457E-3</v>
      </c>
      <c r="J31">
        <f t="shared" si="3"/>
        <v>-4.0888793425645449E-2</v>
      </c>
      <c r="K31">
        <f t="shared" si="4"/>
        <v>3.2195090655844378E-3</v>
      </c>
      <c r="L31">
        <v>6.7378</v>
      </c>
    </row>
    <row r="32" spans="1:12">
      <c r="A32" s="1">
        <v>45017</v>
      </c>
      <c r="B32">
        <v>968.96</v>
      </c>
      <c r="C32">
        <v>384.18</v>
      </c>
      <c r="D32">
        <v>991.92</v>
      </c>
      <c r="E32">
        <v>1213.5</v>
      </c>
      <c r="F32">
        <v>18065</v>
      </c>
      <c r="G32">
        <f t="shared" si="0"/>
        <v>-7.3575595610841815E-2</v>
      </c>
      <c r="H32">
        <f t="shared" si="1"/>
        <v>5.2666949224005326E-2</v>
      </c>
      <c r="I32">
        <f t="shared" si="2"/>
        <v>-1.9685596463166151E-2</v>
      </c>
      <c r="J32">
        <f t="shared" si="3"/>
        <v>-0.13089813878878401</v>
      </c>
      <c r="K32">
        <f t="shared" si="4"/>
        <v>3.9822056392752755E-2</v>
      </c>
      <c r="L32">
        <v>6.6872999999999996</v>
      </c>
    </row>
    <row r="33" spans="1:12">
      <c r="A33" s="1">
        <v>45047</v>
      </c>
      <c r="B33">
        <v>1055.9000000000001</v>
      </c>
      <c r="C33">
        <v>402.79</v>
      </c>
      <c r="D33">
        <v>1085.67</v>
      </c>
      <c r="E33">
        <v>1277</v>
      </c>
      <c r="F33">
        <v>18534.400000000001</v>
      </c>
      <c r="G33">
        <f t="shared" si="0"/>
        <v>8.592543144349421E-2</v>
      </c>
      <c r="H33">
        <f t="shared" si="1"/>
        <v>4.7304141560981151E-2</v>
      </c>
      <c r="I33">
        <f t="shared" si="2"/>
        <v>9.0310128041925244E-2</v>
      </c>
      <c r="J33">
        <f t="shared" si="3"/>
        <v>5.1004830865883186E-2</v>
      </c>
      <c r="K33">
        <f t="shared" si="4"/>
        <v>2.565210028949258E-2</v>
      </c>
      <c r="L33">
        <v>6.7474999999999996</v>
      </c>
    </row>
    <row r="34" spans="1:12">
      <c r="A34" s="1">
        <v>45078</v>
      </c>
      <c r="B34">
        <v>1070.3800000000001</v>
      </c>
      <c r="C34">
        <v>388.32</v>
      </c>
      <c r="D34">
        <v>1126.3</v>
      </c>
      <c r="E34">
        <v>1293.6600000000001</v>
      </c>
      <c r="F34">
        <v>19189.05</v>
      </c>
      <c r="G34">
        <f t="shared" si="0"/>
        <v>1.3620241783049587E-2</v>
      </c>
      <c r="H34">
        <f t="shared" si="1"/>
        <v>-3.658559234145578E-2</v>
      </c>
      <c r="I34">
        <f t="shared" si="2"/>
        <v>3.6740616140138974E-2</v>
      </c>
      <c r="J34">
        <f t="shared" si="3"/>
        <v>1.2961833343976749E-2</v>
      </c>
      <c r="K34">
        <f t="shared" si="4"/>
        <v>3.4711338954606825E-2</v>
      </c>
      <c r="L34">
        <v>6.6650999999999998</v>
      </c>
    </row>
    <row r="35" spans="1:12">
      <c r="A35" s="1">
        <v>45108</v>
      </c>
      <c r="B35">
        <v>1055.8599999999999</v>
      </c>
      <c r="C35">
        <v>404.19</v>
      </c>
      <c r="D35">
        <v>1058.75</v>
      </c>
      <c r="E35">
        <v>1330.88</v>
      </c>
      <c r="F35">
        <v>19753.8</v>
      </c>
      <c r="G35">
        <f t="shared" si="0"/>
        <v>-1.3658124875829942E-2</v>
      </c>
      <c r="H35">
        <f t="shared" si="1"/>
        <v>4.0055322457574753E-2</v>
      </c>
      <c r="I35">
        <f t="shared" si="2"/>
        <v>-6.1848957087386698E-2</v>
      </c>
      <c r="J35">
        <f t="shared" si="3"/>
        <v>2.836496717803089E-2</v>
      </c>
      <c r="K35">
        <f t="shared" si="4"/>
        <v>2.9006074059238815E-2</v>
      </c>
      <c r="L35">
        <v>6.6329000000000002</v>
      </c>
    </row>
    <row r="36" spans="1:12">
      <c r="A36" s="1">
        <v>45139</v>
      </c>
      <c r="B36">
        <v>1167.5</v>
      </c>
      <c r="C36">
        <v>407.53</v>
      </c>
      <c r="D36">
        <v>1120.9100000000001</v>
      </c>
      <c r="E36">
        <v>1409.17</v>
      </c>
      <c r="F36">
        <v>19253.8</v>
      </c>
      <c r="G36">
        <f t="shared" si="0"/>
        <v>0.10050910982336399</v>
      </c>
      <c r="H36">
        <f t="shared" si="1"/>
        <v>8.2294851671610436E-3</v>
      </c>
      <c r="I36">
        <f t="shared" si="2"/>
        <v>5.7051888423434595E-2</v>
      </c>
      <c r="J36">
        <f t="shared" si="3"/>
        <v>5.7160501011503523E-2</v>
      </c>
      <c r="K36">
        <f t="shared" si="4"/>
        <v>-2.5637434053074906E-2</v>
      </c>
      <c r="L36">
        <v>6.6920999999999999</v>
      </c>
    </row>
    <row r="37" spans="1:12">
      <c r="A37" s="1">
        <v>45170</v>
      </c>
      <c r="B37">
        <v>1187.75</v>
      </c>
      <c r="C37">
        <v>405.19</v>
      </c>
      <c r="D37">
        <v>1180.82</v>
      </c>
      <c r="E37">
        <v>1409.17</v>
      </c>
      <c r="F37">
        <v>19638.3</v>
      </c>
      <c r="G37">
        <f t="shared" si="0"/>
        <v>1.719605052397824E-2</v>
      </c>
      <c r="H37">
        <f t="shared" si="1"/>
        <v>-5.7584567038143804E-3</v>
      </c>
      <c r="I37">
        <f t="shared" si="2"/>
        <v>5.2068256982445285E-2</v>
      </c>
      <c r="J37">
        <f t="shared" si="3"/>
        <v>0</v>
      </c>
      <c r="K37">
        <f t="shared" si="4"/>
        <v>1.9773297285282689E-2</v>
      </c>
      <c r="L37">
        <v>6.7929000000000004</v>
      </c>
    </row>
    <row r="38" spans="1:12">
      <c r="A38" s="1">
        <v>45200</v>
      </c>
      <c r="B38">
        <v>1100.67</v>
      </c>
      <c r="C38">
        <v>380.99</v>
      </c>
      <c r="D38">
        <v>1220.22</v>
      </c>
      <c r="E38">
        <v>1343.34</v>
      </c>
      <c r="F38">
        <v>19079.599999999999</v>
      </c>
      <c r="G38">
        <f t="shared" si="0"/>
        <v>-7.6141675792057467E-2</v>
      </c>
      <c r="H38">
        <f t="shared" si="1"/>
        <v>-6.1582964836123022E-2</v>
      </c>
      <c r="I38">
        <f t="shared" si="2"/>
        <v>3.282205796689492E-2</v>
      </c>
      <c r="J38">
        <f t="shared" si="3"/>
        <v>-4.7841828526589691E-2</v>
      </c>
      <c r="K38">
        <f t="shared" si="4"/>
        <v>-2.8862039695351373E-2</v>
      </c>
      <c r="L38">
        <v>6.8162000000000003</v>
      </c>
    </row>
    <row r="39" spans="1:12">
      <c r="A39" s="1">
        <v>45231</v>
      </c>
      <c r="B39">
        <v>1185.96</v>
      </c>
      <c r="C39">
        <v>412.17</v>
      </c>
      <c r="D39">
        <v>1294.54</v>
      </c>
      <c r="E39">
        <v>1446.99</v>
      </c>
      <c r="F39">
        <v>20133.150000000001</v>
      </c>
      <c r="G39">
        <f t="shared" si="0"/>
        <v>7.4633487901119552E-2</v>
      </c>
      <c r="H39">
        <f t="shared" si="1"/>
        <v>7.8662757540876774E-2</v>
      </c>
      <c r="I39">
        <f t="shared" si="2"/>
        <v>5.9124249336534443E-2</v>
      </c>
      <c r="J39">
        <f t="shared" si="3"/>
        <v>7.4326486718108611E-2</v>
      </c>
      <c r="K39">
        <f t="shared" si="4"/>
        <v>5.3748008831137117E-2</v>
      </c>
      <c r="L39">
        <v>6.8765000000000001</v>
      </c>
    </row>
    <row r="40" spans="1:12">
      <c r="A40" s="1">
        <v>45261</v>
      </c>
      <c r="B40">
        <v>1249.5</v>
      </c>
      <c r="C40">
        <v>470.3</v>
      </c>
      <c r="D40">
        <v>1415.41</v>
      </c>
      <c r="E40">
        <v>1534.25</v>
      </c>
      <c r="F40">
        <v>21731.4</v>
      </c>
      <c r="G40">
        <f t="shared" si="0"/>
        <v>5.2190898098914203E-2</v>
      </c>
      <c r="H40">
        <f t="shared" si="1"/>
        <v>0.13193490334703578</v>
      </c>
      <c r="I40">
        <f t="shared" si="2"/>
        <v>8.9263822081749433E-2</v>
      </c>
      <c r="J40">
        <f t="shared" si="3"/>
        <v>5.8556125511637011E-2</v>
      </c>
      <c r="K40">
        <f t="shared" si="4"/>
        <v>7.6390508981434194E-2</v>
      </c>
      <c r="L40">
        <v>6.9412000000000003</v>
      </c>
    </row>
    <row r="41" spans="1:12">
      <c r="A41" s="1">
        <v>45292</v>
      </c>
      <c r="B41">
        <v>1309.3900000000001</v>
      </c>
      <c r="C41">
        <v>477.13</v>
      </c>
      <c r="D41">
        <v>1521.51</v>
      </c>
      <c r="E41">
        <v>1651.59</v>
      </c>
      <c r="F41">
        <v>21725.7</v>
      </c>
      <c r="G41">
        <f t="shared" si="0"/>
        <v>4.6817908617133239E-2</v>
      </c>
      <c r="H41">
        <f t="shared" si="1"/>
        <v>1.4418201493593224E-2</v>
      </c>
      <c r="I41">
        <f t="shared" si="2"/>
        <v>7.2284021019491412E-2</v>
      </c>
      <c r="J41">
        <f t="shared" si="3"/>
        <v>7.3696797989596136E-2</v>
      </c>
      <c r="K41">
        <f t="shared" si="4"/>
        <v>-2.6232767638379318E-4</v>
      </c>
      <c r="L41">
        <v>6.8996000000000004</v>
      </c>
    </row>
    <row r="42" spans="1:12">
      <c r="A42" s="1">
        <v>45323</v>
      </c>
      <c r="B42">
        <v>1250.68</v>
      </c>
      <c r="C42">
        <v>518.6</v>
      </c>
      <c r="D42">
        <v>1618.71</v>
      </c>
      <c r="E42">
        <v>1664.52</v>
      </c>
      <c r="F42">
        <v>21982.799999999999</v>
      </c>
      <c r="G42">
        <f t="shared" si="0"/>
        <v>-4.5873976510152216E-2</v>
      </c>
      <c r="H42">
        <f t="shared" si="1"/>
        <v>8.3343882659968574E-2</v>
      </c>
      <c r="I42">
        <f t="shared" si="2"/>
        <v>6.1926272941015895E-2</v>
      </c>
      <c r="J42">
        <f t="shared" si="3"/>
        <v>7.7983333043964952E-3</v>
      </c>
      <c r="K42">
        <f t="shared" si="4"/>
        <v>1.176443782129105E-2</v>
      </c>
      <c r="L42">
        <v>6.9573999999999998</v>
      </c>
    </row>
    <row r="43" spans="1:12">
      <c r="A43" s="1">
        <v>45352</v>
      </c>
      <c r="B43">
        <v>1225.4000000000001</v>
      </c>
      <c r="C43">
        <v>480.1</v>
      </c>
      <c r="D43">
        <v>1501.68</v>
      </c>
      <c r="E43">
        <v>1489.65</v>
      </c>
      <c r="F43">
        <v>22326.9</v>
      </c>
      <c r="G43">
        <f t="shared" si="0"/>
        <v>-2.0420082090433753E-2</v>
      </c>
      <c r="H43">
        <f t="shared" si="1"/>
        <v>-7.713845756766935E-2</v>
      </c>
      <c r="I43">
        <f t="shared" si="2"/>
        <v>-7.5045054359612062E-2</v>
      </c>
      <c r="J43">
        <f t="shared" si="3"/>
        <v>-0.1109956005457217</v>
      </c>
      <c r="K43">
        <f t="shared" si="4"/>
        <v>1.5531900126922026E-2</v>
      </c>
      <c r="L43">
        <v>6.8888999999999996</v>
      </c>
    </row>
    <row r="44" spans="1:12">
      <c r="A44" s="1">
        <v>45383</v>
      </c>
      <c r="B44">
        <v>1240.52</v>
      </c>
      <c r="C44">
        <v>462.4</v>
      </c>
      <c r="D44">
        <v>1329.53</v>
      </c>
      <c r="E44">
        <v>1412.59</v>
      </c>
      <c r="F44">
        <v>22604.85</v>
      </c>
      <c r="G44">
        <f t="shared" si="0"/>
        <v>1.2263325241572143E-2</v>
      </c>
      <c r="H44">
        <f t="shared" si="1"/>
        <v>-3.7564098178727093E-2</v>
      </c>
      <c r="I44">
        <f t="shared" si="2"/>
        <v>-0.12175898505571342</v>
      </c>
      <c r="J44">
        <f t="shared" si="3"/>
        <v>-5.311629421255204E-2</v>
      </c>
      <c r="K44">
        <f t="shared" si="4"/>
        <v>1.2372255500286942E-2</v>
      </c>
      <c r="L44">
        <v>6.7968999999999999</v>
      </c>
    </row>
    <row r="45" spans="1:12">
      <c r="A45" s="1">
        <v>45413</v>
      </c>
      <c r="B45">
        <v>1206.1099999999999</v>
      </c>
      <c r="C45">
        <v>438.2</v>
      </c>
      <c r="D45">
        <v>1288.18</v>
      </c>
      <c r="E45">
        <v>1399.02</v>
      </c>
      <c r="F45">
        <v>22530.7</v>
      </c>
      <c r="G45">
        <f t="shared" si="0"/>
        <v>-2.8130341791832186E-2</v>
      </c>
      <c r="H45">
        <f t="shared" si="1"/>
        <v>-5.3754890196801561E-2</v>
      </c>
      <c r="I45">
        <f t="shared" si="2"/>
        <v>-3.1595126849748911E-2</v>
      </c>
      <c r="J45">
        <f t="shared" si="3"/>
        <v>-9.6529073159687343E-3</v>
      </c>
      <c r="K45">
        <f t="shared" si="4"/>
        <v>-3.2856613781206767E-3</v>
      </c>
      <c r="L45">
        <v>6.8688000000000002</v>
      </c>
    </row>
    <row r="46" spans="1:12">
      <c r="A46" s="1">
        <v>45444</v>
      </c>
      <c r="B46">
        <v>1404.33</v>
      </c>
      <c r="C46">
        <v>514.85</v>
      </c>
      <c r="D46">
        <v>1439.07</v>
      </c>
      <c r="E46">
        <v>1566.75</v>
      </c>
      <c r="F46">
        <v>24010.6</v>
      </c>
      <c r="G46">
        <f t="shared" si="0"/>
        <v>0.15216001596128878</v>
      </c>
      <c r="H46">
        <f t="shared" si="1"/>
        <v>0.16120016894139375</v>
      </c>
      <c r="I46">
        <f t="shared" si="2"/>
        <v>0.11076670214377415</v>
      </c>
      <c r="J46">
        <f t="shared" si="3"/>
        <v>0.11323141861582835</v>
      </c>
      <c r="K46">
        <f t="shared" si="4"/>
        <v>6.3616575862233918E-2</v>
      </c>
      <c r="L46">
        <v>6.7615999999999996</v>
      </c>
    </row>
    <row r="47" spans="1:12">
      <c r="A47" s="1">
        <v>45474</v>
      </c>
      <c r="B47">
        <v>1526.13</v>
      </c>
      <c r="C47">
        <v>522</v>
      </c>
      <c r="D47">
        <v>1619.49</v>
      </c>
      <c r="E47">
        <v>1868.25</v>
      </c>
      <c r="F47">
        <v>24951.15</v>
      </c>
      <c r="G47">
        <f t="shared" si="0"/>
        <v>8.3174798552672485E-2</v>
      </c>
      <c r="H47">
        <f t="shared" si="1"/>
        <v>1.3791991779878823E-2</v>
      </c>
      <c r="I47">
        <f t="shared" si="2"/>
        <v>0.11811421325049881</v>
      </c>
      <c r="J47">
        <f t="shared" si="3"/>
        <v>0.17599875370561463</v>
      </c>
      <c r="K47">
        <f t="shared" si="4"/>
        <v>3.8424513811085394E-2</v>
      </c>
      <c r="L47">
        <v>6.6731999999999996</v>
      </c>
    </row>
    <row r="48" spans="1:12">
      <c r="A48" s="1">
        <v>45505</v>
      </c>
      <c r="B48">
        <v>1636.5</v>
      </c>
      <c r="C48">
        <v>538.4</v>
      </c>
      <c r="D48">
        <v>1741.84</v>
      </c>
      <c r="E48">
        <v>1943.7</v>
      </c>
      <c r="F48">
        <v>25235.9</v>
      </c>
      <c r="G48">
        <f t="shared" si="0"/>
        <v>6.9824695685979613E-2</v>
      </c>
      <c r="H48">
        <f t="shared" si="1"/>
        <v>3.0934190447879199E-2</v>
      </c>
      <c r="I48">
        <f t="shared" si="2"/>
        <v>7.2830740897034937E-2</v>
      </c>
      <c r="J48">
        <f t="shared" si="3"/>
        <v>3.9591209313621846E-2</v>
      </c>
      <c r="K48">
        <f t="shared" si="4"/>
        <v>1.1347670587906642E-2</v>
      </c>
    </row>
    <row r="49" spans="1:12">
      <c r="A49" s="1">
        <v>45536</v>
      </c>
      <c r="B49">
        <v>1577.2</v>
      </c>
      <c r="C49">
        <v>541.45000000000005</v>
      </c>
      <c r="D49">
        <v>1784.41</v>
      </c>
      <c r="E49">
        <v>1875.6</v>
      </c>
      <c r="F49">
        <v>25810.85</v>
      </c>
      <c r="G49">
        <f t="shared" si="0"/>
        <v>-3.6908691937763013E-2</v>
      </c>
      <c r="H49">
        <f t="shared" si="1"/>
        <v>5.6489477438705854E-3</v>
      </c>
      <c r="I49">
        <f t="shared" si="2"/>
        <v>2.4145802618978949E-2</v>
      </c>
      <c r="J49">
        <f t="shared" si="3"/>
        <v>-3.5664764908590094E-2</v>
      </c>
      <c r="K49">
        <f t="shared" si="4"/>
        <v>2.2527362252369305E-2</v>
      </c>
    </row>
    <row r="50" spans="1:12">
      <c r="A50" s="1">
        <v>45566</v>
      </c>
      <c r="B50">
        <v>1735.95</v>
      </c>
      <c r="C50">
        <v>547.20000000000005</v>
      </c>
      <c r="D50">
        <v>1833.74</v>
      </c>
      <c r="E50">
        <v>1873.4</v>
      </c>
      <c r="F50">
        <v>24339.15</v>
      </c>
      <c r="G50">
        <f t="shared" si="0"/>
        <v>9.5903690958724253E-2</v>
      </c>
      <c r="H50">
        <f t="shared" si="1"/>
        <v>1.0563640233952362E-2</v>
      </c>
      <c r="I50">
        <f t="shared" si="2"/>
        <v>2.7269768773212816E-2</v>
      </c>
      <c r="J50">
        <f t="shared" si="3"/>
        <v>-1.1736464404010015E-3</v>
      </c>
      <c r="K50">
        <f t="shared" si="4"/>
        <v>-5.8708781149559151E-2</v>
      </c>
    </row>
    <row r="51" spans="1:12">
      <c r="J51" s="13" t="s">
        <v>12</v>
      </c>
      <c r="K51" s="17">
        <f>AVERAGE(K4:K50)</f>
        <v>1.3394215447055218E-2</v>
      </c>
      <c r="L51" s="17">
        <f>AVERAGE(L3:L50)</f>
        <v>5.1856800000000005</v>
      </c>
    </row>
    <row r="52" spans="1:12">
      <c r="J52" s="13" t="s">
        <v>13</v>
      </c>
      <c r="K52" s="17">
        <f>(1+K51)^12 - 1</f>
        <v>0.17311625248930418</v>
      </c>
      <c r="L52" s="17">
        <v>5.1856799999999996</v>
      </c>
    </row>
    <row r="57" spans="1:12">
      <c r="A57" s="13" t="s">
        <v>14</v>
      </c>
      <c r="B57" s="13" t="s">
        <v>15</v>
      </c>
      <c r="C57" s="13" t="s">
        <v>16</v>
      </c>
      <c r="D57" s="13" t="s">
        <v>17</v>
      </c>
      <c r="E57" s="13" t="s">
        <v>18</v>
      </c>
    </row>
    <row r="58" spans="1:12">
      <c r="A58" s="14" t="s">
        <v>5</v>
      </c>
      <c r="B58">
        <v>0.94155431115534605</v>
      </c>
      <c r="C58">
        <v>0.08</v>
      </c>
      <c r="D58" s="7">
        <v>0.27</v>
      </c>
      <c r="E58">
        <f>B58/((1+(1-D58)*C58))</f>
        <v>0.88960157894496039</v>
      </c>
    </row>
    <row r="59" spans="1:12">
      <c r="A59" s="14" t="s">
        <v>19</v>
      </c>
      <c r="B59">
        <v>0.98673293707154597</v>
      </c>
      <c r="C59">
        <v>0.24</v>
      </c>
      <c r="D59" s="7">
        <v>0.25</v>
      </c>
      <c r="E59">
        <f>B59/((1+(1-D59)*C59))</f>
        <v>0.83621435345046269</v>
      </c>
    </row>
    <row r="60" spans="1:12">
      <c r="A60" s="14" t="s">
        <v>7</v>
      </c>
      <c r="B60">
        <v>0.86617326911153802</v>
      </c>
      <c r="C60">
        <v>0.08</v>
      </c>
      <c r="D60" s="7">
        <v>0.25</v>
      </c>
      <c r="E60">
        <f>B60/((1+(1-D60)*C60))</f>
        <v>0.81714459350145097</v>
      </c>
    </row>
    <row r="61" spans="1:12">
      <c r="A61" s="14" t="s">
        <v>8</v>
      </c>
      <c r="B61">
        <v>0.87893220731047195</v>
      </c>
      <c r="C61">
        <v>0.1</v>
      </c>
      <c r="D61" s="7">
        <v>0.27</v>
      </c>
      <c r="E61">
        <f>B61/((1+(1-D61)*C61))</f>
        <v>0.81913532834153957</v>
      </c>
    </row>
    <row r="65" spans="1:8" ht="60" customHeight="1">
      <c r="A65" s="30" t="s">
        <v>20</v>
      </c>
      <c r="B65" s="30"/>
      <c r="C65" s="30"/>
      <c r="D65" s="30"/>
      <c r="E65" s="30"/>
      <c r="F65" s="30"/>
      <c r="G65" s="30"/>
      <c r="H65" s="30"/>
    </row>
    <row r="66" spans="1:8">
      <c r="A66" s="30"/>
      <c r="B66" s="30"/>
      <c r="C66" s="30"/>
      <c r="D66" s="30"/>
      <c r="E66" s="30"/>
      <c r="F66" s="30"/>
      <c r="G66" s="30"/>
      <c r="H66" s="30"/>
    </row>
    <row r="67" spans="1:8">
      <c r="A67" s="30"/>
      <c r="B67" s="30"/>
      <c r="C67" s="30"/>
      <c r="D67" s="30"/>
      <c r="E67" s="30"/>
      <c r="F67" s="30"/>
      <c r="G67" s="30"/>
      <c r="H67" s="30"/>
    </row>
    <row r="68" spans="1:8">
      <c r="A68" s="30"/>
      <c r="B68" s="30"/>
      <c r="C68" s="30"/>
      <c r="D68" s="30"/>
      <c r="E68" s="30"/>
      <c r="F68" s="30"/>
      <c r="G68" s="30"/>
      <c r="H68" s="30"/>
    </row>
    <row r="69" spans="1:8">
      <c r="A69" s="30"/>
      <c r="B69" s="30"/>
      <c r="C69" s="30"/>
      <c r="D69" s="30"/>
      <c r="E69" s="30"/>
      <c r="F69" s="30"/>
      <c r="G69" s="30"/>
      <c r="H69" s="30"/>
    </row>
    <row r="70" spans="1:8">
      <c r="A70" s="30"/>
      <c r="B70" s="30"/>
      <c r="C70" s="30"/>
      <c r="D70" s="30"/>
      <c r="E70" s="30"/>
      <c r="F70" s="30"/>
      <c r="G70" s="30"/>
      <c r="H70" s="30"/>
    </row>
  </sheetData>
  <mergeCells count="2">
    <mergeCell ref="O6:Z14"/>
    <mergeCell ref="A65:H7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F13FA-F6F6-4067-A5BB-7F800B22B0F2}">
  <dimension ref="A1:I71"/>
  <sheetViews>
    <sheetView workbookViewId="0">
      <selection activeCell="F24" sqref="F24"/>
    </sheetView>
  </sheetViews>
  <sheetFormatPr defaultRowHeight="14.45"/>
  <cols>
    <col min="1" max="1" width="15.7109375" customWidth="1"/>
  </cols>
  <sheetData>
    <row r="1" spans="1:9">
      <c r="A1" t="s">
        <v>21</v>
      </c>
    </row>
    <row r="2" spans="1:9" ht="15" thickBot="1"/>
    <row r="3" spans="1:9">
      <c r="A3" s="5" t="s">
        <v>22</v>
      </c>
      <c r="B3" s="5"/>
    </row>
    <row r="4" spans="1:9">
      <c r="A4" s="2" t="s">
        <v>23</v>
      </c>
      <c r="B4" s="2">
        <v>0.42724768361282889</v>
      </c>
    </row>
    <row r="5" spans="1:9">
      <c r="A5" s="2" t="s">
        <v>24</v>
      </c>
      <c r="B5" s="2">
        <v>0.18254058315252794</v>
      </c>
    </row>
    <row r="6" spans="1:9">
      <c r="A6" s="2" t="s">
        <v>25</v>
      </c>
      <c r="B6" s="2">
        <v>0.16437481833369524</v>
      </c>
    </row>
    <row r="7" spans="1:9">
      <c r="A7" s="2" t="s">
        <v>26</v>
      </c>
      <c r="B7" s="2">
        <v>7.4940182678013403E-2</v>
      </c>
    </row>
    <row r="8" spans="1:9" ht="15" thickBot="1">
      <c r="A8" s="3" t="s">
        <v>27</v>
      </c>
      <c r="B8" s="3">
        <v>47</v>
      </c>
    </row>
    <row r="10" spans="1:9" ht="15" thickBot="1">
      <c r="A10" t="s">
        <v>28</v>
      </c>
    </row>
    <row r="11" spans="1:9">
      <c r="A11" s="4"/>
      <c r="B11" s="4" t="s">
        <v>29</v>
      </c>
      <c r="C11" s="4" t="s">
        <v>30</v>
      </c>
      <c r="D11" s="4" t="s">
        <v>31</v>
      </c>
      <c r="E11" s="4" t="s">
        <v>32</v>
      </c>
      <c r="F11" s="4" t="s">
        <v>33</v>
      </c>
    </row>
    <row r="12" spans="1:9">
      <c r="A12" s="2" t="s">
        <v>34</v>
      </c>
      <c r="B12" s="2">
        <v>1</v>
      </c>
      <c r="C12" s="2">
        <v>5.6433273263293726E-2</v>
      </c>
      <c r="D12" s="2">
        <v>5.6433273263293726E-2</v>
      </c>
      <c r="E12" s="2">
        <v>10.048604337500036</v>
      </c>
      <c r="F12" s="2">
        <v>2.7423670347830123E-3</v>
      </c>
    </row>
    <row r="13" spans="1:9">
      <c r="A13" s="2" t="s">
        <v>35</v>
      </c>
      <c r="B13" s="2">
        <v>45</v>
      </c>
      <c r="C13" s="2">
        <v>0.25272139409163086</v>
      </c>
      <c r="D13" s="2">
        <v>5.6160309798140191E-3</v>
      </c>
      <c r="E13" s="2"/>
      <c r="F13" s="2"/>
    </row>
    <row r="14" spans="1:9" ht="15" thickBot="1">
      <c r="A14" s="3" t="s">
        <v>36</v>
      </c>
      <c r="B14" s="3">
        <v>46</v>
      </c>
      <c r="C14" s="3">
        <v>0.30915466735492458</v>
      </c>
      <c r="D14" s="3"/>
      <c r="E14" s="3"/>
      <c r="F14" s="3"/>
    </row>
    <row r="15" spans="1:9" ht="15" thickBot="1"/>
    <row r="16" spans="1:9">
      <c r="A16" s="4"/>
      <c r="B16" s="4" t="s">
        <v>37</v>
      </c>
      <c r="C16" s="4" t="s">
        <v>26</v>
      </c>
      <c r="D16" s="4" t="s">
        <v>38</v>
      </c>
      <c r="E16" s="4" t="s">
        <v>39</v>
      </c>
      <c r="F16" s="4" t="s">
        <v>40</v>
      </c>
      <c r="G16" s="4" t="s">
        <v>41</v>
      </c>
      <c r="H16" s="4" t="s">
        <v>42</v>
      </c>
      <c r="I16" s="4" t="s">
        <v>43</v>
      </c>
    </row>
    <row r="17" spans="1:9">
      <c r="A17" s="2" t="s">
        <v>44</v>
      </c>
      <c r="B17" s="2">
        <v>4.2536972262021047E-3</v>
      </c>
      <c r="C17" s="2">
        <v>1.1632617283948002E-2</v>
      </c>
      <c r="D17" s="2">
        <v>0.36566983356977079</v>
      </c>
      <c r="E17" s="2">
        <v>0.71632482229837335</v>
      </c>
      <c r="F17" s="2">
        <v>-1.9175596666951462E-2</v>
      </c>
      <c r="G17" s="2">
        <v>2.7682991119355675E-2</v>
      </c>
      <c r="H17" s="2">
        <v>-1.9175596666951462E-2</v>
      </c>
      <c r="I17" s="2">
        <v>2.7682991119355675E-2</v>
      </c>
    </row>
    <row r="18" spans="1:9" ht="15" thickBot="1">
      <c r="A18" s="3" t="s">
        <v>45</v>
      </c>
      <c r="B18" s="18">
        <v>0.94155431115534605</v>
      </c>
      <c r="C18" s="3">
        <v>0.29702465704821018</v>
      </c>
      <c r="D18" s="3">
        <v>3.1699533651932534</v>
      </c>
      <c r="E18" s="18">
        <v>2.7423670347830179E-3</v>
      </c>
      <c r="F18" s="3">
        <v>0.34331594281337474</v>
      </c>
      <c r="G18" s="3">
        <v>1.5397926794973169</v>
      </c>
      <c r="H18" s="3">
        <v>0.34331594281337474</v>
      </c>
      <c r="I18" s="3">
        <v>1.5397926794973169</v>
      </c>
    </row>
    <row r="22" spans="1:9">
      <c r="A22" t="s">
        <v>46</v>
      </c>
    </row>
    <row r="23" spans="1:9" ht="15" thickBot="1"/>
    <row r="24" spans="1:9">
      <c r="A24" s="4" t="s">
        <v>47</v>
      </c>
      <c r="B24" s="4" t="s">
        <v>48</v>
      </c>
      <c r="C24" s="4" t="s">
        <v>49</v>
      </c>
    </row>
    <row r="25" spans="1:9">
      <c r="A25" s="2">
        <v>1</v>
      </c>
      <c r="B25" s="2">
        <v>7.5053750121168092E-2</v>
      </c>
      <c r="C25" s="2">
        <v>2.9198943820837486E-2</v>
      </c>
    </row>
    <row r="26" spans="1:9">
      <c r="A26" s="2">
        <v>2</v>
      </c>
      <c r="B26" s="2">
        <v>-1.9419076125741272E-2</v>
      </c>
      <c r="C26" s="2">
        <v>7.2248582376485196E-3</v>
      </c>
    </row>
    <row r="27" spans="1:9">
      <c r="A27" s="2">
        <v>3</v>
      </c>
      <c r="B27" s="2">
        <v>6.4085986761880223E-2</v>
      </c>
      <c r="C27" s="2">
        <v>-0.10935375577092314</v>
      </c>
    </row>
    <row r="28" spans="1:9">
      <c r="A28" s="2">
        <v>4</v>
      </c>
      <c r="B28" s="2">
        <v>1.4665088718173996E-2</v>
      </c>
      <c r="C28" s="2">
        <v>6.1371173337105706E-2</v>
      </c>
    </row>
    <row r="29" spans="1:9">
      <c r="A29" s="2">
        <v>5</v>
      </c>
      <c r="B29" s="2">
        <v>4.2605265952229366E-4</v>
      </c>
      <c r="C29" s="2">
        <v>-3.2239744853263405E-2</v>
      </c>
    </row>
    <row r="30" spans="1:9">
      <c r="A30" s="2">
        <v>6</v>
      </c>
      <c r="B30" s="2">
        <v>6.3588888541814853E-2</v>
      </c>
      <c r="C30" s="2">
        <v>-1.7613578774121896E-3</v>
      </c>
    </row>
    <row r="31" spans="1:9">
      <c r="A31" s="2">
        <v>7</v>
      </c>
      <c r="B31" s="2">
        <v>1.2597243482346965E-2</v>
      </c>
      <c r="C31" s="2">
        <v>5.7145376000665646E-2</v>
      </c>
    </row>
    <row r="32" spans="1:9">
      <c r="A32" s="2">
        <v>8</v>
      </c>
      <c r="B32" s="2">
        <v>6.7388275100930071E-3</v>
      </c>
      <c r="C32" s="2">
        <v>9.2347269966853385E-2</v>
      </c>
    </row>
    <row r="33" spans="1:3">
      <c r="A33" s="2">
        <v>9</v>
      </c>
      <c r="B33" s="2">
        <v>8.2676829288002948E-2</v>
      </c>
      <c r="C33" s="2">
        <v>0.11016063445513725</v>
      </c>
    </row>
    <row r="34" spans="1:3">
      <c r="A34" s="2">
        <v>10</v>
      </c>
      <c r="B34" s="2">
        <v>3.0588864843802306E-2</v>
      </c>
      <c r="C34" s="2">
        <v>-7.8012450293091978E-2</v>
      </c>
    </row>
    <row r="35" spans="1:3">
      <c r="A35" s="2">
        <v>11</v>
      </c>
      <c r="B35" s="2">
        <v>7.1085274739200108E-3</v>
      </c>
      <c r="C35" s="2">
        <v>6.0961205222603003E-2</v>
      </c>
    </row>
    <row r="36" spans="1:3">
      <c r="A36" s="2">
        <v>12</v>
      </c>
      <c r="B36" s="2">
        <v>-3.316088451663491E-2</v>
      </c>
      <c r="C36" s="2">
        <v>7.529810719809002E-2</v>
      </c>
    </row>
    <row r="37" spans="1:3">
      <c r="A37" s="2">
        <v>13</v>
      </c>
      <c r="B37" s="2">
        <v>2.4592483456676355E-2</v>
      </c>
      <c r="C37" s="2">
        <v>0.13510559492861857</v>
      </c>
    </row>
    <row r="38" spans="1:3">
      <c r="A38" s="2">
        <v>14</v>
      </c>
      <c r="B38" s="2">
        <v>3.4829523998782925E-3</v>
      </c>
      <c r="C38" s="2">
        <v>-0.19463660074522937</v>
      </c>
    </row>
    <row r="39" spans="1:3">
      <c r="A39" s="2">
        <v>15</v>
      </c>
      <c r="B39" s="2">
        <v>-2.5868127493929312E-2</v>
      </c>
      <c r="C39" s="2">
        <v>-2.1913152291418124E-2</v>
      </c>
    </row>
    <row r="40" spans="1:3">
      <c r="A40" s="2">
        <v>16</v>
      </c>
      <c r="B40" s="2">
        <v>4.1133286051598557E-2</v>
      </c>
      <c r="C40" s="2">
        <v>2.0378086001770372E-2</v>
      </c>
    </row>
    <row r="41" spans="1:3">
      <c r="A41" s="2">
        <v>17</v>
      </c>
      <c r="B41" s="2">
        <v>-1.5478445753500164E-2</v>
      </c>
      <c r="C41" s="2">
        <v>-0.15929788488682456</v>
      </c>
    </row>
    <row r="42" spans="1:3">
      <c r="A42" s="2">
        <v>18</v>
      </c>
      <c r="B42" s="2">
        <v>-2.4704781175204839E-2</v>
      </c>
      <c r="C42" s="2">
        <v>-3.9891485684867979E-2</v>
      </c>
    </row>
    <row r="43" spans="1:3">
      <c r="A43" s="2">
        <v>19</v>
      </c>
      <c r="B43" s="2">
        <v>-4.2553209373353509E-2</v>
      </c>
      <c r="C43" s="2">
        <v>-0.12317209860533389</v>
      </c>
    </row>
    <row r="44" spans="1:3">
      <c r="A44" s="2">
        <v>20</v>
      </c>
      <c r="B44" s="2">
        <v>8.3080576490990168E-2</v>
      </c>
      <c r="C44" s="2">
        <v>-3.5579591579864421E-2</v>
      </c>
    </row>
    <row r="45" spans="1:3">
      <c r="A45" s="2">
        <v>21</v>
      </c>
      <c r="B45" s="2">
        <v>3.6671614466778794E-2</v>
      </c>
      <c r="C45" s="2">
        <v>3.6236300016656148E-3</v>
      </c>
    </row>
    <row r="46" spans="1:3">
      <c r="A46" s="2">
        <v>22</v>
      </c>
      <c r="B46" s="2">
        <v>-3.167726079261815E-2</v>
      </c>
      <c r="C46" s="2">
        <v>-3.3103675224553056E-2</v>
      </c>
    </row>
    <row r="47" spans="1:3">
      <c r="A47" s="2">
        <v>23</v>
      </c>
      <c r="B47" s="2">
        <v>5.3498217870113163E-2</v>
      </c>
      <c r="C47" s="2">
        <v>-5.9383441399359083E-4</v>
      </c>
    </row>
    <row r="48" spans="1:3">
      <c r="A48" s="2">
        <v>24</v>
      </c>
      <c r="B48" s="2">
        <v>4.2471085919502147E-2</v>
      </c>
      <c r="C48" s="2">
        <v>-2.9755858415624038E-2</v>
      </c>
    </row>
    <row r="49" spans="1:3">
      <c r="A49" s="2">
        <v>25</v>
      </c>
      <c r="B49" s="2">
        <v>-2.9109595778331276E-2</v>
      </c>
      <c r="C49" s="2">
        <v>-1.1577261499453533E-2</v>
      </c>
    </row>
    <row r="50" spans="1:3">
      <c r="A50" s="2">
        <v>26</v>
      </c>
      <c r="B50" s="2">
        <v>-1.9078754211083689E-2</v>
      </c>
      <c r="C50" s="2">
        <v>1.7705742002336194E-2</v>
      </c>
    </row>
    <row r="51" spans="1:3">
      <c r="A51" s="2">
        <v>27</v>
      </c>
      <c r="B51" s="2">
        <v>-1.5037933979263457E-2</v>
      </c>
      <c r="C51" s="2">
        <v>9.5684967281831096E-2</v>
      </c>
    </row>
    <row r="52" spans="1:3">
      <c r="A52" s="2">
        <v>28</v>
      </c>
      <c r="B52" s="2">
        <v>7.2850398667068505E-3</v>
      </c>
      <c r="C52" s="2">
        <v>-5.8265583477356917E-3</v>
      </c>
    </row>
    <row r="53" spans="1:3">
      <c r="A53" s="2">
        <v>29</v>
      </c>
      <c r="B53" s="2">
        <v>4.1748326101869765E-2</v>
      </c>
      <c r="C53" s="2">
        <v>-0.11532392171271158</v>
      </c>
    </row>
    <row r="54" spans="1:3">
      <c r="A54" s="2">
        <v>30</v>
      </c>
      <c r="B54" s="2">
        <v>2.8406542843963135E-2</v>
      </c>
      <c r="C54" s="2">
        <v>5.7518888599531075E-2</v>
      </c>
    </row>
    <row r="55" spans="1:3">
      <c r="A55" s="2">
        <v>31</v>
      </c>
      <c r="B55" s="2">
        <v>3.693630806488666E-2</v>
      </c>
      <c r="C55" s="2">
        <v>-2.3316066281837071E-2</v>
      </c>
    </row>
    <row r="56" spans="1:3">
      <c r="A56" s="2">
        <v>32</v>
      </c>
      <c r="B56" s="2">
        <v>3.1564491306369652E-2</v>
      </c>
      <c r="C56" s="2">
        <v>-4.5222616182199596E-2</v>
      </c>
    </row>
    <row r="57" spans="1:3">
      <c r="A57" s="2">
        <v>33</v>
      </c>
      <c r="B57" s="2">
        <v>-1.9885339333431444E-2</v>
      </c>
      <c r="C57" s="2">
        <v>0.12039444915679542</v>
      </c>
    </row>
    <row r="58" spans="1:3">
      <c r="A58" s="2">
        <v>34</v>
      </c>
      <c r="B58" s="2">
        <v>2.2871330530916313E-2</v>
      </c>
      <c r="C58" s="2">
        <v>-5.6752800069380729E-3</v>
      </c>
    </row>
    <row r="59" spans="1:3">
      <c r="A59" s="2">
        <v>35</v>
      </c>
      <c r="B59" s="2">
        <v>-2.2921480677692702E-2</v>
      </c>
      <c r="C59" s="2">
        <v>-5.3220195114364766E-2</v>
      </c>
    </row>
    <row r="60" spans="1:3">
      <c r="A60" s="2">
        <v>36</v>
      </c>
      <c r="B60" s="2">
        <v>5.4860366657174857E-2</v>
      </c>
      <c r="C60" s="2">
        <v>1.9773121243944695E-2</v>
      </c>
    </row>
    <row r="61" spans="1:3">
      <c r="A61" s="2">
        <v>37</v>
      </c>
      <c r="B61" s="2">
        <v>7.6179510289022631E-2</v>
      </c>
      <c r="C61" s="2">
        <v>-2.3988612190108428E-2</v>
      </c>
    </row>
    <row r="62" spans="1:3">
      <c r="A62" s="2">
        <v>38</v>
      </c>
      <c r="B62" s="2">
        <v>4.0067014715675798E-3</v>
      </c>
      <c r="C62" s="2">
        <v>4.2811207145565661E-2</v>
      </c>
    </row>
    <row r="63" spans="1:3">
      <c r="A63" s="2">
        <v>39</v>
      </c>
      <c r="B63" s="2">
        <v>1.5330554375157696E-2</v>
      </c>
      <c r="C63" s="2">
        <v>-6.1204530885309916E-2</v>
      </c>
    </row>
    <row r="64" spans="1:3">
      <c r="A64" s="2">
        <v>40</v>
      </c>
      <c r="B64" s="2">
        <v>1.8877824751139801E-2</v>
      </c>
      <c r="C64" s="2">
        <v>-3.9297906841573554E-2</v>
      </c>
    </row>
    <row r="65" spans="1:3">
      <c r="A65" s="2">
        <v>41</v>
      </c>
      <c r="B65" s="2">
        <v>1.5902847731212713E-2</v>
      </c>
      <c r="C65" s="2">
        <v>-3.6395224896405703E-3</v>
      </c>
    </row>
    <row r="66" spans="1:3">
      <c r="A66" s="2">
        <v>42</v>
      </c>
      <c r="B66" s="2">
        <v>1.1600685906359666E-3</v>
      </c>
      <c r="C66" s="2">
        <v>-2.9290410382468154E-2</v>
      </c>
    </row>
    <row r="67" spans="1:3">
      <c r="A67" s="2">
        <v>43</v>
      </c>
      <c r="B67" s="2">
        <v>6.4152158490229566E-2</v>
      </c>
      <c r="C67" s="2">
        <v>8.8007857471059214E-2</v>
      </c>
    </row>
    <row r="68" spans="1:3">
      <c r="A68" s="2">
        <v>44</v>
      </c>
      <c r="B68" s="2">
        <v>4.0432463859077686E-2</v>
      </c>
      <c r="C68" s="2">
        <v>4.27423346935948E-2</v>
      </c>
    </row>
    <row r="69" spans="1:3">
      <c r="A69" s="2">
        <v>45</v>
      </c>
      <c r="B69" s="2">
        <v>1.4938145389816321E-2</v>
      </c>
      <c r="C69" s="2">
        <v>5.4886550296163295E-2</v>
      </c>
    </row>
    <row r="70" spans="1:3">
      <c r="A70" s="2">
        <v>46</v>
      </c>
      <c r="B70" s="2">
        <v>2.5464432273878623E-2</v>
      </c>
      <c r="C70" s="2">
        <v>-6.2373124211641637E-2</v>
      </c>
    </row>
    <row r="71" spans="1:3" ht="15" thickBot="1">
      <c r="A71" s="3">
        <v>47</v>
      </c>
      <c r="B71" s="3">
        <v>-5.102380876784101E-2</v>
      </c>
      <c r="C71" s="3">
        <v>0.14692749972656527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A704-611B-439A-9A5C-211A970173DC}">
  <dimension ref="A1:I71"/>
  <sheetViews>
    <sheetView workbookViewId="0">
      <selection activeCell="E18" activeCellId="1" sqref="B18 E18"/>
    </sheetView>
  </sheetViews>
  <sheetFormatPr defaultRowHeight="14.45"/>
  <sheetData>
    <row r="1" spans="1:9">
      <c r="A1" t="s">
        <v>21</v>
      </c>
    </row>
    <row r="2" spans="1:9" ht="15" thickBot="1"/>
    <row r="3" spans="1:9">
      <c r="A3" s="5" t="s">
        <v>22</v>
      </c>
      <c r="B3" s="5"/>
    </row>
    <row r="4" spans="1:9">
      <c r="A4" s="2" t="s">
        <v>23</v>
      </c>
      <c r="B4" s="2">
        <v>0.48056887716906049</v>
      </c>
    </row>
    <row r="5" spans="1:9">
      <c r="A5" s="2" t="s">
        <v>24</v>
      </c>
      <c r="B5" s="2">
        <v>0.23094644570353157</v>
      </c>
    </row>
    <row r="6" spans="1:9">
      <c r="A6" s="2" t="s">
        <v>25</v>
      </c>
      <c r="B6" s="2">
        <v>0.21385636671916558</v>
      </c>
    </row>
    <row r="7" spans="1:9">
      <c r="A7" s="2" t="s">
        <v>26</v>
      </c>
      <c r="B7" s="2">
        <v>6.7723323531430041E-2</v>
      </c>
    </row>
    <row r="8" spans="1:9" ht="15" thickBot="1">
      <c r="A8" s="3" t="s">
        <v>27</v>
      </c>
      <c r="B8" s="3">
        <v>47</v>
      </c>
    </row>
    <row r="10" spans="1:9" ht="15" thickBot="1">
      <c r="A10" t="s">
        <v>28</v>
      </c>
    </row>
    <row r="11" spans="1:9">
      <c r="A11" s="4"/>
      <c r="B11" s="4" t="s">
        <v>29</v>
      </c>
      <c r="C11" s="4" t="s">
        <v>30</v>
      </c>
      <c r="D11" s="4" t="s">
        <v>31</v>
      </c>
      <c r="E11" s="4" t="s">
        <v>32</v>
      </c>
      <c r="F11" s="4" t="s">
        <v>33</v>
      </c>
    </row>
    <row r="12" spans="1:9">
      <c r="A12" s="2" t="s">
        <v>34</v>
      </c>
      <c r="B12" s="2">
        <v>1</v>
      </c>
      <c r="C12" s="2">
        <v>6.1978882135451968E-2</v>
      </c>
      <c r="D12" s="2">
        <v>6.1978882135451968E-2</v>
      </c>
      <c r="E12" s="2">
        <v>13.513480301337506</v>
      </c>
      <c r="F12" s="2">
        <v>6.2868309472556756E-4</v>
      </c>
    </row>
    <row r="13" spans="1:9">
      <c r="A13" s="2" t="s">
        <v>35</v>
      </c>
      <c r="B13" s="2">
        <v>45</v>
      </c>
      <c r="C13" s="2">
        <v>0.20639018475642359</v>
      </c>
      <c r="D13" s="2">
        <v>4.5864485501427464E-3</v>
      </c>
      <c r="E13" s="2"/>
      <c r="F13" s="2"/>
    </row>
    <row r="14" spans="1:9" ht="15" thickBot="1">
      <c r="A14" s="3" t="s">
        <v>36</v>
      </c>
      <c r="B14" s="3">
        <v>46</v>
      </c>
      <c r="C14" s="3">
        <v>0.26836906689187556</v>
      </c>
      <c r="D14" s="3"/>
      <c r="E14" s="3"/>
      <c r="F14" s="3"/>
    </row>
    <row r="15" spans="1:9" ht="15" thickBot="1"/>
    <row r="16" spans="1:9">
      <c r="A16" s="4"/>
      <c r="B16" s="4" t="s">
        <v>37</v>
      </c>
      <c r="C16" s="4" t="s">
        <v>26</v>
      </c>
      <c r="D16" s="4" t="s">
        <v>38</v>
      </c>
      <c r="E16" s="4" t="s">
        <v>39</v>
      </c>
      <c r="F16" s="4" t="s">
        <v>40</v>
      </c>
      <c r="G16" s="4" t="s">
        <v>41</v>
      </c>
      <c r="H16" s="4" t="s">
        <v>42</v>
      </c>
      <c r="I16" s="4" t="s">
        <v>43</v>
      </c>
    </row>
    <row r="17" spans="1:9">
      <c r="A17" s="2" t="s">
        <v>44</v>
      </c>
      <c r="B17" s="2">
        <v>-3.3825153364211245E-3</v>
      </c>
      <c r="C17" s="2">
        <v>1.0512377681583196E-2</v>
      </c>
      <c r="D17" s="2">
        <v>-0.32176501252870771</v>
      </c>
      <c r="E17" s="2">
        <v>0.7491206628697511</v>
      </c>
      <c r="F17" s="2">
        <v>-2.455553085009321E-2</v>
      </c>
      <c r="G17" s="2">
        <v>1.7790500177250958E-2</v>
      </c>
      <c r="H17" s="2">
        <v>-2.455553085009321E-2</v>
      </c>
      <c r="I17" s="2">
        <v>1.7790500177250958E-2</v>
      </c>
    </row>
    <row r="18" spans="1:9" ht="15" thickBot="1">
      <c r="A18" s="3"/>
      <c r="B18" s="18">
        <v>0.98673293707154597</v>
      </c>
      <c r="C18" s="3">
        <v>0.26842070872065876</v>
      </c>
      <c r="D18" s="3">
        <v>3.6760685931219377</v>
      </c>
      <c r="E18" s="18">
        <v>6.2868309472556864E-4</v>
      </c>
      <c r="F18" s="3">
        <v>0.44610587799146828</v>
      </c>
      <c r="G18" s="3">
        <v>1.5273599961516227</v>
      </c>
      <c r="H18" s="3">
        <v>0.44610587799146828</v>
      </c>
      <c r="I18" s="3">
        <v>1.5273599961516227</v>
      </c>
    </row>
    <row r="22" spans="1:9">
      <c r="A22" t="s">
        <v>46</v>
      </c>
    </row>
    <row r="23" spans="1:9" ht="15" thickBot="1"/>
    <row r="24" spans="1:9">
      <c r="A24" s="4" t="s">
        <v>47</v>
      </c>
      <c r="B24" s="4" t="s">
        <v>48</v>
      </c>
      <c r="C24" s="4" t="s">
        <v>49</v>
      </c>
    </row>
    <row r="25" spans="1:9">
      <c r="A25" s="2">
        <v>1</v>
      </c>
      <c r="B25" s="2">
        <v>7.0814738406856925E-2</v>
      </c>
      <c r="C25" s="2">
        <v>2.6292595421848419E-2</v>
      </c>
    </row>
    <row r="26" spans="1:9">
      <c r="A26" s="2">
        <v>2</v>
      </c>
      <c r="B26" s="2">
        <v>-2.8191180010824782E-2</v>
      </c>
      <c r="C26" s="2">
        <v>0.10696328196956571</v>
      </c>
    </row>
    <row r="27" spans="1:9">
      <c r="A27" s="2">
        <v>3</v>
      </c>
      <c r="B27" s="2">
        <v>5.9320708562379636E-2</v>
      </c>
      <c r="C27" s="2">
        <v>-7.5436835872904506E-2</v>
      </c>
    </row>
    <row r="28" spans="1:9">
      <c r="A28" s="2">
        <v>4</v>
      </c>
      <c r="B28" s="2">
        <v>7.5284462344193202E-3</v>
      </c>
      <c r="C28" s="2">
        <v>1.8000485021177071E-3</v>
      </c>
    </row>
    <row r="29" spans="1:9">
      <c r="A29" s="2">
        <v>5</v>
      </c>
      <c r="B29" s="2">
        <v>-7.3938218756174319E-3</v>
      </c>
      <c r="C29" s="2">
        <v>0.18117376813893249</v>
      </c>
    </row>
    <row r="30" spans="1:9">
      <c r="A30" s="2">
        <v>6</v>
      </c>
      <c r="B30" s="2">
        <v>5.8799758065008693E-2</v>
      </c>
      <c r="C30" s="2">
        <v>3.1020053608465527E-2</v>
      </c>
    </row>
    <row r="31" spans="1:9">
      <c r="A31" s="2">
        <v>7</v>
      </c>
      <c r="B31" s="2">
        <v>5.3613795248491653E-3</v>
      </c>
      <c r="C31" s="2">
        <v>6.7987583422616949E-3</v>
      </c>
    </row>
    <row r="32" spans="1:9">
      <c r="A32" s="2">
        <v>8</v>
      </c>
      <c r="B32" s="2">
        <v>-7.7814097906710135E-4</v>
      </c>
      <c r="C32" s="2">
        <v>7.4076919910040076E-2</v>
      </c>
    </row>
    <row r="33" spans="1:3">
      <c r="A33" s="2">
        <v>9</v>
      </c>
      <c r="B33" s="2">
        <v>7.880359598703196E-2</v>
      </c>
      <c r="C33" s="2">
        <v>8.8757336949242954E-3</v>
      </c>
    </row>
    <row r="34" spans="1:3">
      <c r="A34" s="2">
        <v>10</v>
      </c>
      <c r="B34" s="2">
        <v>2.4216293339522313E-2</v>
      </c>
      <c r="C34" s="2">
        <v>-3.4958902757011578E-2</v>
      </c>
    </row>
    <row r="35" spans="1:3">
      <c r="A35" s="2">
        <v>11</v>
      </c>
      <c r="B35" s="2">
        <v>-3.9070169190092959E-4</v>
      </c>
      <c r="C35" s="2">
        <v>2.0131520189656919E-2</v>
      </c>
    </row>
    <row r="36" spans="1:3">
      <c r="A36" s="2">
        <v>12</v>
      </c>
      <c r="B36" s="2">
        <v>-4.2592361964505762E-2</v>
      </c>
      <c r="C36" s="2">
        <v>2.7799520106978878E-2</v>
      </c>
    </row>
    <row r="37" spans="1:3">
      <c r="A37" s="2">
        <v>13</v>
      </c>
      <c r="B37" s="2">
        <v>1.7932187422509814E-2</v>
      </c>
      <c r="C37" s="2">
        <v>9.7684909636135686E-2</v>
      </c>
    </row>
    <row r="38" spans="1:3">
      <c r="A38" s="2">
        <v>14</v>
      </c>
      <c r="B38" s="2">
        <v>-4.1902428325418621E-3</v>
      </c>
      <c r="C38" s="2">
        <v>-0.21840385304906187</v>
      </c>
    </row>
    <row r="39" spans="1:3">
      <c r="A39" s="2">
        <v>15</v>
      </c>
      <c r="B39" s="2">
        <v>-3.4949676384814145E-2</v>
      </c>
      <c r="C39" s="2">
        <v>6.8086689868263571E-3</v>
      </c>
    </row>
    <row r="40" spans="1:3">
      <c r="A40" s="2">
        <v>16</v>
      </c>
      <c r="B40" s="2">
        <v>3.5266667794630779E-2</v>
      </c>
      <c r="C40" s="2">
        <v>2.7648491168270825E-2</v>
      </c>
    </row>
    <row r="41" spans="1:3">
      <c r="A41" s="2">
        <v>17</v>
      </c>
      <c r="B41" s="2">
        <v>-2.4061466265110472E-2</v>
      </c>
      <c r="C41" s="2">
        <v>-0.127209669564877</v>
      </c>
    </row>
    <row r="42" spans="1:3">
      <c r="A42" s="2">
        <v>18</v>
      </c>
      <c r="B42" s="2">
        <v>-3.3730509188290125E-2</v>
      </c>
      <c r="C42" s="2">
        <v>-2.0323439624988164E-2</v>
      </c>
    </row>
    <row r="43" spans="1:3">
      <c r="A43" s="2">
        <v>19</v>
      </c>
      <c r="B43" s="2">
        <v>-5.2435358998238167E-2</v>
      </c>
      <c r="C43" s="2">
        <v>-8.6484253413166456E-2</v>
      </c>
    </row>
    <row r="44" spans="1:3">
      <c r="A44" s="2">
        <v>20</v>
      </c>
      <c r="B44" s="2">
        <v>7.9226716202953601E-2</v>
      </c>
      <c r="C44" s="2">
        <v>-6.0994365240744614E-2</v>
      </c>
    </row>
    <row r="45" spans="1:3">
      <c r="A45" s="2">
        <v>21</v>
      </c>
      <c r="B45" s="2">
        <v>3.0590911701776462E-2</v>
      </c>
      <c r="C45" s="2">
        <v>-5.4829577645009675E-2</v>
      </c>
    </row>
    <row r="46" spans="1:3">
      <c r="A46" s="2">
        <v>22</v>
      </c>
      <c r="B46" s="2">
        <v>-4.1037549483309926E-2</v>
      </c>
      <c r="C46" s="2">
        <v>-6.776557152354569E-3</v>
      </c>
    </row>
    <row r="47" spans="1:3">
      <c r="A47" s="2">
        <v>23</v>
      </c>
      <c r="B47" s="2">
        <v>4.8224906470210827E-2</v>
      </c>
      <c r="C47" s="2">
        <v>-6.7936823376574404E-2</v>
      </c>
    </row>
    <row r="48" spans="1:3">
      <c r="A48" s="2">
        <v>24</v>
      </c>
      <c r="B48" s="2">
        <v>3.6668659349691102E-2</v>
      </c>
      <c r="C48" s="2">
        <v>1.4645425923136113E-2</v>
      </c>
    </row>
    <row r="49" spans="1:3">
      <c r="A49" s="2">
        <v>25</v>
      </c>
      <c r="B49" s="2">
        <v>-3.8346680129364479E-2</v>
      </c>
      <c r="C49" s="2">
        <v>2.9405270382336438E-3</v>
      </c>
    </row>
    <row r="50" spans="1:3">
      <c r="A50" s="2">
        <v>26</v>
      </c>
      <c r="B50" s="2">
        <v>-2.7834528420553985E-2</v>
      </c>
      <c r="C50" s="2">
        <v>4.3241511102054077E-2</v>
      </c>
    </row>
    <row r="51" spans="1:3">
      <c r="A51" s="2">
        <v>27</v>
      </c>
      <c r="B51" s="2">
        <v>-2.359981740252514E-2</v>
      </c>
      <c r="C51" s="2">
        <v>-3.9537929134448487E-3</v>
      </c>
    </row>
    <row r="52" spans="1:3">
      <c r="A52" s="2">
        <v>28</v>
      </c>
      <c r="B52" s="2">
        <v>-2.0571970020852488E-4</v>
      </c>
      <c r="C52" s="2">
        <v>-5.7783083701084002E-2</v>
      </c>
    </row>
    <row r="53" spans="1:3">
      <c r="A53" s="2">
        <v>29</v>
      </c>
      <c r="B53" s="2">
        <v>3.5911219328228522E-2</v>
      </c>
      <c r="C53" s="2">
        <v>1.6755729895776804E-2</v>
      </c>
    </row>
    <row r="54" spans="1:3">
      <c r="A54" s="2">
        <v>30</v>
      </c>
      <c r="B54" s="2">
        <v>2.1929256924283734E-2</v>
      </c>
      <c r="C54" s="2">
        <v>2.5374884636697417E-2</v>
      </c>
    </row>
    <row r="55" spans="1:3">
      <c r="A55" s="2">
        <v>31</v>
      </c>
      <c r="B55" s="2">
        <v>3.0868306099944023E-2</v>
      </c>
      <c r="C55" s="2">
        <v>-6.7453898441399804E-2</v>
      </c>
    </row>
    <row r="56" spans="1:3">
      <c r="A56" s="2">
        <v>32</v>
      </c>
      <c r="B56" s="2">
        <v>2.523873331296636E-2</v>
      </c>
      <c r="C56" s="2">
        <v>1.4816589144608393E-2</v>
      </c>
    </row>
    <row r="57" spans="1:3">
      <c r="A57" s="2">
        <v>33</v>
      </c>
      <c r="B57" s="2">
        <v>-2.8679815938589787E-2</v>
      </c>
      <c r="C57" s="2">
        <v>3.690930110575083E-2</v>
      </c>
    </row>
    <row r="58" spans="1:3">
      <c r="A58" s="2">
        <v>34</v>
      </c>
      <c r="B58" s="2">
        <v>1.6128448369474684E-2</v>
      </c>
      <c r="C58" s="2">
        <v>-2.1886905073289064E-2</v>
      </c>
    </row>
    <row r="59" spans="1:3">
      <c r="A59" s="2">
        <v>35</v>
      </c>
      <c r="B59" s="2">
        <v>-3.1861640534890719E-2</v>
      </c>
      <c r="C59" s="2">
        <v>-2.9721324301232303E-2</v>
      </c>
    </row>
    <row r="60" spans="1:3">
      <c r="A60" s="2">
        <v>36</v>
      </c>
      <c r="B60" s="2">
        <v>4.9652415279274172E-2</v>
      </c>
      <c r="C60" s="2">
        <v>2.9010342261602602E-2</v>
      </c>
    </row>
    <row r="61" spans="1:3">
      <c r="A61" s="2">
        <v>37</v>
      </c>
      <c r="B61" s="2">
        <v>7.1994515955219704E-2</v>
      </c>
      <c r="C61" s="2">
        <v>5.9940387391816077E-2</v>
      </c>
    </row>
    <row r="62" spans="1:3">
      <c r="A62" s="2">
        <v>38</v>
      </c>
      <c r="B62" s="2">
        <v>-3.6413626950144587E-3</v>
      </c>
      <c r="C62" s="2">
        <v>1.8059564188607682E-2</v>
      </c>
    </row>
    <row r="63" spans="1:3">
      <c r="A63" s="2">
        <v>39</v>
      </c>
      <c r="B63" s="2">
        <v>8.2258429479769666E-3</v>
      </c>
      <c r="C63" s="2">
        <v>7.5118039711991602E-2</v>
      </c>
    </row>
    <row r="64" spans="1:3">
      <c r="A64" s="2">
        <v>40</v>
      </c>
      <c r="B64" s="2">
        <v>1.1943322094118558E-2</v>
      </c>
      <c r="C64" s="2">
        <v>-8.9081779661787902E-2</v>
      </c>
    </row>
    <row r="65" spans="1:3">
      <c r="A65" s="2">
        <v>41</v>
      </c>
      <c r="B65" s="2">
        <v>8.8255966715765945E-3</v>
      </c>
      <c r="C65" s="2">
        <v>-4.6389694850303684E-2</v>
      </c>
    </row>
    <row r="66" spans="1:3">
      <c r="A66" s="2">
        <v>42</v>
      </c>
      <c r="B66" s="2">
        <v>-6.6245856382766821E-3</v>
      </c>
      <c r="C66" s="2">
        <v>-4.7130304558524877E-2</v>
      </c>
    </row>
    <row r="67" spans="1:3">
      <c r="A67" s="2">
        <v>43</v>
      </c>
      <c r="B67" s="2">
        <v>5.9390055410555746E-2</v>
      </c>
      <c r="C67" s="2">
        <v>0.10181011353083799</v>
      </c>
    </row>
    <row r="68" spans="1:3">
      <c r="A68" s="2">
        <v>44</v>
      </c>
      <c r="B68" s="2">
        <v>3.4532218031937331E-2</v>
      </c>
      <c r="C68" s="2">
        <v>-2.0740226252058507E-2</v>
      </c>
    </row>
    <row r="69" spans="1:3">
      <c r="A69" s="2">
        <v>45</v>
      </c>
      <c r="B69" s="2">
        <v>7.814604991704388E-3</v>
      </c>
      <c r="C69" s="2">
        <v>2.3119585456174811E-2</v>
      </c>
    </row>
    <row r="70" spans="1:3">
      <c r="A70" s="2">
        <v>46</v>
      </c>
      <c r="B70" s="2">
        <v>1.8845974983333909E-2</v>
      </c>
      <c r="C70" s="2">
        <v>-1.3197027239463324E-2</v>
      </c>
    </row>
    <row r="71" spans="1:3" ht="15" thickBot="1">
      <c r="A71" s="3">
        <v>47</v>
      </c>
      <c r="B71" s="3">
        <v>-6.1312403392016213E-2</v>
      </c>
      <c r="C71" s="3">
        <v>7.1876043625968569E-2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8588-C853-4AE2-9231-A9B377B2B953}">
  <dimension ref="A1:I71"/>
  <sheetViews>
    <sheetView workbookViewId="0">
      <selection activeCell="I29" sqref="I29"/>
    </sheetView>
  </sheetViews>
  <sheetFormatPr defaultRowHeight="14.45"/>
  <sheetData>
    <row r="1" spans="1:9">
      <c r="A1" t="s">
        <v>21</v>
      </c>
    </row>
    <row r="2" spans="1:9" ht="15" thickBot="1"/>
    <row r="3" spans="1:9">
      <c r="A3" s="5" t="s">
        <v>22</v>
      </c>
      <c r="B3" s="5"/>
    </row>
    <row r="4" spans="1:9">
      <c r="A4" s="2" t="s">
        <v>23</v>
      </c>
      <c r="B4" s="2">
        <v>0.42935556936889735</v>
      </c>
    </row>
    <row r="5" spans="1:9">
      <c r="A5" s="2" t="s">
        <v>24</v>
      </c>
      <c r="B5" s="2">
        <v>0.18434620494809001</v>
      </c>
    </row>
    <row r="6" spans="1:9">
      <c r="A6" s="2" t="s">
        <v>25</v>
      </c>
      <c r="B6" s="2">
        <v>0.16622056505804758</v>
      </c>
    </row>
    <row r="7" spans="1:9">
      <c r="A7" s="2" t="s">
        <v>26</v>
      </c>
      <c r="B7" s="2">
        <v>6.8526191282523699E-2</v>
      </c>
    </row>
    <row r="8" spans="1:9" ht="15" thickBot="1">
      <c r="A8" s="3" t="s">
        <v>27</v>
      </c>
      <c r="B8" s="3">
        <v>47</v>
      </c>
    </row>
    <row r="10" spans="1:9" ht="15" thickBot="1">
      <c r="A10" t="s">
        <v>28</v>
      </c>
    </row>
    <row r="11" spans="1:9">
      <c r="A11" s="4"/>
      <c r="B11" s="4" t="s">
        <v>29</v>
      </c>
      <c r="C11" s="4" t="s">
        <v>30</v>
      </c>
      <c r="D11" s="4" t="s">
        <v>31</v>
      </c>
      <c r="E11" s="4" t="s">
        <v>32</v>
      </c>
      <c r="F11" s="4" t="s">
        <v>33</v>
      </c>
    </row>
    <row r="12" spans="1:9">
      <c r="A12" s="2" t="s">
        <v>34</v>
      </c>
      <c r="B12" s="2">
        <v>1</v>
      </c>
      <c r="C12" s="2">
        <v>4.7758869975458279E-2</v>
      </c>
      <c r="D12" s="2">
        <v>4.7758869975458279E-2</v>
      </c>
      <c r="E12" s="2">
        <v>10.170466039621751</v>
      </c>
      <c r="F12" s="2">
        <v>2.5985753802458362E-3</v>
      </c>
    </row>
    <row r="13" spans="1:9">
      <c r="A13" s="2" t="s">
        <v>35</v>
      </c>
      <c r="B13" s="2">
        <v>45</v>
      </c>
      <c r="C13" s="2">
        <v>0.21131275012600617</v>
      </c>
      <c r="D13" s="2">
        <v>4.6958388916890264E-3</v>
      </c>
      <c r="E13" s="2"/>
      <c r="F13" s="2"/>
    </row>
    <row r="14" spans="1:9" ht="15" thickBot="1">
      <c r="A14" s="3" t="s">
        <v>36</v>
      </c>
      <c r="B14" s="3">
        <v>46</v>
      </c>
      <c r="C14" s="3">
        <v>0.25907162010146445</v>
      </c>
      <c r="D14" s="3"/>
      <c r="E14" s="3"/>
      <c r="F14" s="3"/>
    </row>
    <row r="15" spans="1:9" ht="15" thickBot="1"/>
    <row r="16" spans="1:9">
      <c r="A16" s="4"/>
      <c r="B16" s="4" t="s">
        <v>37</v>
      </c>
      <c r="C16" s="4" t="s">
        <v>26</v>
      </c>
      <c r="D16" s="4" t="s">
        <v>38</v>
      </c>
      <c r="E16" s="4" t="s">
        <v>39</v>
      </c>
      <c r="F16" s="4" t="s">
        <v>40</v>
      </c>
      <c r="G16" s="4" t="s">
        <v>41</v>
      </c>
      <c r="H16" s="4" t="s">
        <v>42</v>
      </c>
      <c r="I16" s="4" t="s">
        <v>43</v>
      </c>
    </row>
    <row r="17" spans="1:9">
      <c r="A17" s="2" t="s">
        <v>44</v>
      </c>
      <c r="B17" s="2">
        <v>8.7520023381361094E-3</v>
      </c>
      <c r="C17" s="2">
        <v>1.0637003122092517E-2</v>
      </c>
      <c r="D17" s="2">
        <v>0.82278835849532128</v>
      </c>
      <c r="E17" s="2">
        <v>0.41496727250564669</v>
      </c>
      <c r="F17" s="2">
        <v>-1.2672021697606567E-2</v>
      </c>
      <c r="G17" s="2">
        <v>3.0176026373878784E-2</v>
      </c>
      <c r="H17" s="2">
        <v>-1.2672021697606567E-2</v>
      </c>
      <c r="I17" s="2">
        <v>3.0176026373878784E-2</v>
      </c>
    </row>
    <row r="18" spans="1:9" ht="15" thickBot="1">
      <c r="A18" s="3"/>
      <c r="B18" s="18">
        <v>0.86617326911153802</v>
      </c>
      <c r="C18" s="3">
        <v>0.27160286694208013</v>
      </c>
      <c r="D18" s="3">
        <v>3.1891168118496007</v>
      </c>
      <c r="E18" s="18">
        <v>2.5985753802458254E-3</v>
      </c>
      <c r="F18" s="3">
        <v>0.31913701437374087</v>
      </c>
      <c r="G18" s="3">
        <v>1.413209523849335</v>
      </c>
      <c r="H18" s="3">
        <v>0.31913701437374087</v>
      </c>
      <c r="I18" s="3">
        <v>1.413209523849335</v>
      </c>
    </row>
    <row r="22" spans="1:9">
      <c r="A22" t="s">
        <v>46</v>
      </c>
    </row>
    <row r="23" spans="1:9" ht="15" thickBot="1"/>
    <row r="24" spans="1:9">
      <c r="A24" s="4" t="s">
        <v>47</v>
      </c>
      <c r="B24" s="4" t="s">
        <v>48</v>
      </c>
      <c r="C24" s="4" t="s">
        <v>49</v>
      </c>
    </row>
    <row r="25" spans="1:9">
      <c r="A25" s="2">
        <v>1</v>
      </c>
      <c r="B25" s="2">
        <v>7.3883787666645481E-2</v>
      </c>
      <c r="C25" s="2">
        <v>6.666162899418758E-2</v>
      </c>
    </row>
    <row r="26" spans="1:9">
      <c r="A26" s="2">
        <v>2</v>
      </c>
      <c r="B26" s="2">
        <v>-1.3025523652933612E-2</v>
      </c>
      <c r="C26" s="2">
        <v>-2.1543527280162775E-2</v>
      </c>
    </row>
    <row r="27" spans="1:9">
      <c r="A27" s="2">
        <v>3</v>
      </c>
      <c r="B27" s="2">
        <v>6.3794105816961155E-2</v>
      </c>
      <c r="C27" s="2">
        <v>-6.4777660103499154E-2</v>
      </c>
    </row>
    <row r="28" spans="1:9">
      <c r="A28" s="2">
        <v>4</v>
      </c>
      <c r="B28" s="2">
        <v>1.832985557268358E-2</v>
      </c>
      <c r="C28" s="2">
        <v>5.9081687393183001E-2</v>
      </c>
    </row>
    <row r="29" spans="1:9">
      <c r="A29" s="2">
        <v>5</v>
      </c>
      <c r="B29" s="2">
        <v>5.2307998243375578E-3</v>
      </c>
      <c r="C29" s="2">
        <v>-9.4249529887069028E-2</v>
      </c>
    </row>
    <row r="30" spans="1:9">
      <c r="A30" s="2">
        <v>6</v>
      </c>
      <c r="B30" s="2">
        <v>6.3336805388040374E-2</v>
      </c>
      <c r="C30" s="2">
        <v>-2.2879009108736775E-3</v>
      </c>
    </row>
    <row r="31" spans="1:9">
      <c r="A31" s="2">
        <v>7</v>
      </c>
      <c r="B31" s="2">
        <v>1.6427562474226828E-2</v>
      </c>
      <c r="C31" s="2">
        <v>2.3288913321801729E-2</v>
      </c>
    </row>
    <row r="32" spans="1:9">
      <c r="A32" s="2">
        <v>8</v>
      </c>
      <c r="B32" s="2">
        <v>1.1038172553346052E-2</v>
      </c>
      <c r="C32" s="2">
        <v>3.0250362641776492E-2</v>
      </c>
    </row>
    <row r="33" spans="1:3">
      <c r="A33" s="2">
        <v>9</v>
      </c>
      <c r="B33" s="2">
        <v>8.089656146461284E-2</v>
      </c>
      <c r="C33" s="2">
        <v>6.7936059335468327E-2</v>
      </c>
    </row>
    <row r="34" spans="1:3">
      <c r="A34" s="2">
        <v>10</v>
      </c>
      <c r="B34" s="2">
        <v>3.2978770733415173E-2</v>
      </c>
      <c r="C34" s="2">
        <v>4.6067877577736498E-2</v>
      </c>
    </row>
    <row r="35" spans="1:3">
      <c r="A35" s="2">
        <v>11</v>
      </c>
      <c r="B35" s="2">
        <v>1.1378274258010882E-2</v>
      </c>
      <c r="C35" s="2">
        <v>-0.12358049658391491</v>
      </c>
    </row>
    <row r="36" spans="1:3">
      <c r="A36" s="2">
        <v>12</v>
      </c>
      <c r="B36" s="2">
        <v>-2.5667159888276475E-2</v>
      </c>
      <c r="C36" s="2">
        <v>2.9347246220094665E-2</v>
      </c>
    </row>
    <row r="37" spans="1:3">
      <c r="A37" s="2">
        <v>13</v>
      </c>
      <c r="B37" s="2">
        <v>2.7462460938653337E-2</v>
      </c>
      <c r="C37" s="2">
        <v>0.11964677043632255</v>
      </c>
    </row>
    <row r="38" spans="1:3">
      <c r="A38" s="2">
        <v>14</v>
      </c>
      <c r="B38" s="2">
        <v>8.0429635095118565E-3</v>
      </c>
      <c r="C38" s="2">
        <v>-0.19023391546540272</v>
      </c>
    </row>
    <row r="39" spans="1:3">
      <c r="A39" s="2">
        <v>15</v>
      </c>
      <c r="B39" s="2">
        <v>-1.895826257204844E-2</v>
      </c>
      <c r="C39" s="2">
        <v>5.2086935380017269E-2</v>
      </c>
    </row>
    <row r="40" spans="1:3">
      <c r="A40" s="2">
        <v>16</v>
      </c>
      <c r="B40" s="2">
        <v>4.2679003295930641E-2</v>
      </c>
      <c r="C40" s="2">
        <v>-1.0545123133985375E-2</v>
      </c>
    </row>
    <row r="41" spans="1:3">
      <c r="A41" s="2">
        <v>17</v>
      </c>
      <c r="B41" s="2">
        <v>-9.4003810016339753E-3</v>
      </c>
      <c r="C41" s="2">
        <v>-6.5986348493329836E-2</v>
      </c>
    </row>
    <row r="42" spans="1:3">
      <c r="A42" s="2">
        <v>18</v>
      </c>
      <c r="B42" s="2">
        <v>-1.788805401152261E-2</v>
      </c>
      <c r="C42" s="2">
        <v>-1.8654149953722977E-3</v>
      </c>
    </row>
    <row r="43" spans="1:3">
      <c r="A43" s="2">
        <v>19</v>
      </c>
      <c r="B43" s="2">
        <v>-3.4307533183066966E-2</v>
      </c>
      <c r="C43" s="2">
        <v>-3.2755346505746172E-2</v>
      </c>
    </row>
    <row r="44" spans="1:3">
      <c r="A44" s="2">
        <v>20</v>
      </c>
      <c r="B44" s="2">
        <v>8.1267984579097813E-2</v>
      </c>
      <c r="C44" s="2">
        <v>-0.10712479838750255</v>
      </c>
    </row>
    <row r="45" spans="1:3">
      <c r="A45" s="2">
        <v>21</v>
      </c>
      <c r="B45" s="2">
        <v>3.857453410436238E-2</v>
      </c>
      <c r="C45" s="2">
        <v>-3.7421124720091591E-2</v>
      </c>
    </row>
    <row r="46" spans="1:3">
      <c r="A46" s="2">
        <v>22</v>
      </c>
      <c r="B46" s="2">
        <v>-2.4302315400881833E-2</v>
      </c>
      <c r="C46" s="2">
        <v>1.7244562337130911E-2</v>
      </c>
    </row>
    <row r="47" spans="1:3">
      <c r="A47" s="2">
        <v>23</v>
      </c>
      <c r="B47" s="2">
        <v>5.4053995995440481E-2</v>
      </c>
      <c r="C47" s="2">
        <v>5.6324514225584342E-2</v>
      </c>
    </row>
    <row r="48" spans="1:3">
      <c r="A48" s="2">
        <v>24</v>
      </c>
      <c r="B48" s="2">
        <v>4.3909698616710548E-2</v>
      </c>
      <c r="C48" s="2">
        <v>3.9762952707599573E-2</v>
      </c>
    </row>
    <row r="49" spans="1:3">
      <c r="A49" s="2">
        <v>25</v>
      </c>
      <c r="B49" s="2">
        <v>-2.1940218203664243E-2</v>
      </c>
      <c r="C49" s="2">
        <v>-5.3554267670613227E-2</v>
      </c>
    </row>
    <row r="50" spans="1:3">
      <c r="A50" s="2">
        <v>26</v>
      </c>
      <c r="B50" s="2">
        <v>-1.2712447984459913E-2</v>
      </c>
      <c r="C50" s="2">
        <v>8.9452041663493548E-2</v>
      </c>
    </row>
    <row r="51" spans="1:3">
      <c r="A51" s="2">
        <v>27</v>
      </c>
      <c r="B51" s="2">
        <v>-8.9951366954350732E-3</v>
      </c>
      <c r="C51" s="2">
        <v>-2.2547594226602151E-2</v>
      </c>
    </row>
    <row r="52" spans="1:3">
      <c r="A52" s="2">
        <v>28</v>
      </c>
      <c r="B52" s="2">
        <v>1.1540655030407614E-2</v>
      </c>
      <c r="C52" s="2">
        <v>-4.4677391026841573E-3</v>
      </c>
    </row>
    <row r="53" spans="1:3">
      <c r="A53" s="2">
        <v>29</v>
      </c>
      <c r="B53" s="2">
        <v>4.3244803106590783E-2</v>
      </c>
      <c r="C53" s="2">
        <v>-6.2930399569756934E-2</v>
      </c>
    </row>
    <row r="54" spans="1:3">
      <c r="A54" s="2">
        <v>30</v>
      </c>
      <c r="B54" s="2">
        <v>3.0971165905462929E-2</v>
      </c>
      <c r="C54" s="2">
        <v>5.9338962136462316E-2</v>
      </c>
    </row>
    <row r="55" spans="1:3">
      <c r="A55" s="2">
        <v>31</v>
      </c>
      <c r="B55" s="2">
        <v>3.8818036275686578E-2</v>
      </c>
      <c r="C55" s="2">
        <v>-2.0774201355476044E-3</v>
      </c>
    </row>
    <row r="56" spans="1:3">
      <c r="A56" s="2">
        <v>32</v>
      </c>
      <c r="B56" s="2">
        <v>3.3876288330118368E-2</v>
      </c>
      <c r="C56" s="2">
        <v>-9.5725245417505073E-2</v>
      </c>
    </row>
    <row r="57" spans="1:3">
      <c r="A57" s="2">
        <v>33</v>
      </c>
      <c r="B57" s="2">
        <v>-1.3454457727247246E-2</v>
      </c>
      <c r="C57" s="2">
        <v>7.050634615068184E-2</v>
      </c>
    </row>
    <row r="58" spans="1:3">
      <c r="A58" s="2">
        <v>34</v>
      </c>
      <c r="B58" s="2">
        <v>2.5879103888843714E-2</v>
      </c>
      <c r="C58" s="2">
        <v>2.6189153093601571E-2</v>
      </c>
    </row>
    <row r="59" spans="1:3">
      <c r="A59" s="2">
        <v>35</v>
      </c>
      <c r="B59" s="2">
        <v>-1.6247524938013368E-2</v>
      </c>
      <c r="C59" s="2">
        <v>4.9069582904908288E-2</v>
      </c>
    </row>
    <row r="60" spans="1:3">
      <c r="A60" s="2">
        <v>36</v>
      </c>
      <c r="B60" s="2">
        <v>5.530709085563796E-2</v>
      </c>
      <c r="C60" s="2">
        <v>3.8171584808964834E-3</v>
      </c>
    </row>
    <row r="61" spans="1:3">
      <c r="A61" s="2">
        <v>37</v>
      </c>
      <c r="B61" s="2">
        <v>7.491941923167926E-2</v>
      </c>
      <c r="C61" s="2">
        <v>1.4344402850070173E-2</v>
      </c>
    </row>
    <row r="62" spans="1:3">
      <c r="A62" s="2">
        <v>38</v>
      </c>
      <c r="B62" s="2">
        <v>8.5247811171043249E-3</v>
      </c>
      <c r="C62" s="2">
        <v>6.3759239902387091E-2</v>
      </c>
    </row>
    <row r="63" spans="1:3">
      <c r="A63" s="2">
        <v>39</v>
      </c>
      <c r="B63" s="2">
        <v>1.8942043905063197E-2</v>
      </c>
      <c r="C63" s="2">
        <v>4.2984229035952698E-2</v>
      </c>
    </row>
    <row r="64" spans="1:3">
      <c r="A64" s="2">
        <v>40</v>
      </c>
      <c r="B64" s="2">
        <v>2.2205319046586069E-2</v>
      </c>
      <c r="C64" s="2">
        <v>-9.7250373406198132E-2</v>
      </c>
    </row>
    <row r="65" spans="1:3">
      <c r="A65" s="2">
        <v>41</v>
      </c>
      <c r="B65" s="2">
        <v>1.9468519331102857E-2</v>
      </c>
      <c r="C65" s="2">
        <v>-0.14122750438681628</v>
      </c>
    </row>
    <row r="66" spans="1:3">
      <c r="A66" s="2">
        <v>42</v>
      </c>
      <c r="B66" s="2">
        <v>5.9060502810558014E-3</v>
      </c>
      <c r="C66" s="2">
        <v>-3.7501177130804711E-2</v>
      </c>
    </row>
    <row r="67" spans="1:3">
      <c r="A67" s="2">
        <v>43</v>
      </c>
      <c r="B67" s="2">
        <v>6.3854979822409411E-2</v>
      </c>
      <c r="C67" s="2">
        <v>4.6911722321364743E-2</v>
      </c>
    </row>
    <row r="68" spans="1:3">
      <c r="A68" s="2">
        <v>44</v>
      </c>
      <c r="B68" s="2">
        <v>4.2034289079905383E-2</v>
      </c>
      <c r="C68" s="2">
        <v>7.6079924170593421E-2</v>
      </c>
    </row>
    <row r="69" spans="1:3">
      <c r="A69" s="2">
        <v>45</v>
      </c>
      <c r="B69" s="2">
        <v>1.8581051268064051E-2</v>
      </c>
      <c r="C69" s="2">
        <v>5.4249689628970886E-2</v>
      </c>
    </row>
    <row r="70" spans="1:3">
      <c r="A70" s="2">
        <v>46</v>
      </c>
      <c r="B70" s="2">
        <v>2.8264601344730689E-2</v>
      </c>
      <c r="C70" s="2">
        <v>-4.1187987257517399E-3</v>
      </c>
    </row>
    <row r="71" spans="1:3" ht="15" thickBot="1">
      <c r="A71" s="3">
        <v>47</v>
      </c>
      <c r="B71" s="3">
        <v>-4.2099974555731369E-2</v>
      </c>
      <c r="C71" s="3">
        <v>6.9369743328944189E-2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F0107-9B0B-4544-89C4-F9C7DC1276C4}">
  <dimension ref="A1:X71"/>
  <sheetViews>
    <sheetView workbookViewId="0">
      <selection activeCell="E18" activeCellId="2" sqref="X1 B18 E18"/>
    </sheetView>
  </sheetViews>
  <sheetFormatPr defaultRowHeight="14.45"/>
  <sheetData>
    <row r="1" spans="1:24">
      <c r="A1" t="s">
        <v>21</v>
      </c>
      <c r="X1" s="19"/>
    </row>
    <row r="2" spans="1:24" ht="15" thickBot="1"/>
    <row r="3" spans="1:24">
      <c r="A3" s="5" t="s">
        <v>22</v>
      </c>
      <c r="B3" s="5"/>
    </row>
    <row r="4" spans="1:24">
      <c r="A4" s="2" t="s">
        <v>23</v>
      </c>
      <c r="B4" s="2">
        <v>0.4498956872902683</v>
      </c>
    </row>
    <row r="5" spans="1:24">
      <c r="A5" s="2" t="s">
        <v>24</v>
      </c>
      <c r="B5" s="2">
        <v>0.20240612944238287</v>
      </c>
    </row>
    <row r="6" spans="1:24">
      <c r="A6" s="2" t="s">
        <v>25</v>
      </c>
      <c r="B6" s="2">
        <v>0.18468182120776916</v>
      </c>
    </row>
    <row r="7" spans="1:24">
      <c r="A7" s="2" t="s">
        <v>26</v>
      </c>
      <c r="B7" s="2">
        <v>6.5622147731948147E-2</v>
      </c>
    </row>
    <row r="8" spans="1:24" ht="15" thickBot="1">
      <c r="A8" s="3" t="s">
        <v>27</v>
      </c>
      <c r="B8" s="3">
        <v>47</v>
      </c>
    </row>
    <row r="10" spans="1:24" ht="15" thickBot="1">
      <c r="A10" t="s">
        <v>28</v>
      </c>
    </row>
    <row r="11" spans="1:24">
      <c r="A11" s="4"/>
      <c r="B11" s="4" t="s">
        <v>29</v>
      </c>
      <c r="C11" s="4" t="s">
        <v>30</v>
      </c>
      <c r="D11" s="4" t="s">
        <v>31</v>
      </c>
      <c r="E11" s="4" t="s">
        <v>32</v>
      </c>
      <c r="F11" s="4" t="s">
        <v>33</v>
      </c>
    </row>
    <row r="12" spans="1:24">
      <c r="A12" s="2" t="s">
        <v>34</v>
      </c>
      <c r="B12" s="2">
        <v>1</v>
      </c>
      <c r="C12" s="2">
        <v>4.9176231710676727E-2</v>
      </c>
      <c r="D12" s="2">
        <v>4.9176231710676727E-2</v>
      </c>
      <c r="E12" s="2">
        <v>11.419691350611075</v>
      </c>
      <c r="F12" s="2">
        <v>1.5097362045920907E-3</v>
      </c>
    </row>
    <row r="13" spans="1:24">
      <c r="A13" s="2" t="s">
        <v>35</v>
      </c>
      <c r="B13" s="2">
        <v>45</v>
      </c>
      <c r="C13" s="2">
        <v>0.19378198228291324</v>
      </c>
      <c r="D13" s="2">
        <v>4.3062662729536271E-3</v>
      </c>
      <c r="E13" s="2"/>
      <c r="F13" s="2"/>
    </row>
    <row r="14" spans="1:24" ht="15" thickBot="1">
      <c r="A14" s="3" t="s">
        <v>36</v>
      </c>
      <c r="B14" s="3">
        <v>46</v>
      </c>
      <c r="C14" s="3">
        <v>0.24295821399358997</v>
      </c>
      <c r="D14" s="3"/>
      <c r="E14" s="3"/>
      <c r="F14" s="3"/>
    </row>
    <row r="15" spans="1:24" ht="15" thickBot="1"/>
    <row r="16" spans="1:24">
      <c r="A16" s="4"/>
      <c r="B16" s="4" t="s">
        <v>37</v>
      </c>
      <c r="C16" s="4" t="s">
        <v>26</v>
      </c>
      <c r="D16" s="4" t="s">
        <v>38</v>
      </c>
      <c r="E16" s="4" t="s">
        <v>39</v>
      </c>
      <c r="F16" s="4" t="s">
        <v>40</v>
      </c>
      <c r="G16" s="4" t="s">
        <v>41</v>
      </c>
      <c r="H16" s="4" t="s">
        <v>42</v>
      </c>
      <c r="I16" s="4" t="s">
        <v>43</v>
      </c>
    </row>
    <row r="17" spans="1:9">
      <c r="A17" s="2" t="s">
        <v>44</v>
      </c>
      <c r="B17" s="2">
        <v>1.1048464611984627E-3</v>
      </c>
      <c r="C17" s="2">
        <v>1.0186221899088188E-2</v>
      </c>
      <c r="D17" s="2">
        <v>0.10846479412522539</v>
      </c>
      <c r="E17" s="2">
        <v>0.91410920936613449</v>
      </c>
      <c r="F17" s="2">
        <v>-1.9411257585647344E-2</v>
      </c>
      <c r="G17" s="2">
        <v>2.1620950508044266E-2</v>
      </c>
      <c r="H17" s="2">
        <v>-1.9411257585647344E-2</v>
      </c>
      <c r="I17" s="2">
        <v>2.1620950508044266E-2</v>
      </c>
    </row>
    <row r="18" spans="1:9" ht="15" thickBot="1">
      <c r="A18" s="3"/>
      <c r="B18" s="18">
        <v>0.87893220731047195</v>
      </c>
      <c r="C18" s="3">
        <v>0.26009271966409869</v>
      </c>
      <c r="D18" s="3">
        <v>3.3793033824460141</v>
      </c>
      <c r="E18" s="18">
        <v>1.5097362045920907E-3</v>
      </c>
      <c r="F18" s="3">
        <v>0.35507857921177466</v>
      </c>
      <c r="G18" s="3">
        <v>1.4027858354091687</v>
      </c>
      <c r="H18" s="3">
        <v>0.35507857921177466</v>
      </c>
      <c r="I18" s="3">
        <v>1.4027858354091687</v>
      </c>
    </row>
    <row r="22" spans="1:9">
      <c r="A22" t="s">
        <v>46</v>
      </c>
    </row>
    <row r="23" spans="1:9" ht="15" thickBot="1"/>
    <row r="24" spans="1:9">
      <c r="A24" s="4" t="s">
        <v>47</v>
      </c>
      <c r="B24" s="4" t="s">
        <v>48</v>
      </c>
      <c r="C24" s="4" t="s">
        <v>49</v>
      </c>
    </row>
    <row r="25" spans="1:9">
      <c r="A25" s="2">
        <v>1</v>
      </c>
      <c r="B25" s="2">
        <v>6.7196038473598063E-2</v>
      </c>
      <c r="C25" s="2">
        <v>6.5265382167706831E-2</v>
      </c>
    </row>
    <row r="26" spans="1:9">
      <c r="A26" s="2">
        <v>2</v>
      </c>
      <c r="B26" s="2">
        <v>-2.0993467665633911E-2</v>
      </c>
      <c r="C26" s="2">
        <v>7.5690585179028179E-3</v>
      </c>
    </row>
    <row r="27" spans="1:9">
      <c r="A27" s="2">
        <v>3</v>
      </c>
      <c r="B27" s="2">
        <v>5.6957733211303617E-2</v>
      </c>
      <c r="C27" s="2">
        <v>-4.5522231420623303E-2</v>
      </c>
    </row>
    <row r="28" spans="1:9">
      <c r="A28" s="2">
        <v>4</v>
      </c>
      <c r="B28" s="2">
        <v>1.0823783751160616E-2</v>
      </c>
      <c r="C28" s="2">
        <v>7.6779535125346327E-2</v>
      </c>
    </row>
    <row r="29" spans="1:9">
      <c r="A29" s="2">
        <v>5</v>
      </c>
      <c r="B29" s="2">
        <v>-2.4682242028439415E-3</v>
      </c>
      <c r="C29" s="2">
        <v>-7.5900527278647007E-3</v>
      </c>
    </row>
    <row r="30" spans="1:9">
      <c r="A30" s="2">
        <v>6</v>
      </c>
      <c r="B30" s="2">
        <v>5.6493696638335207E-2</v>
      </c>
      <c r="C30" s="2">
        <v>-2.7820450166325218E-2</v>
      </c>
    </row>
    <row r="31" spans="1:9">
      <c r="A31" s="2">
        <v>7</v>
      </c>
      <c r="B31" s="2">
        <v>8.8934694230665585E-3</v>
      </c>
      <c r="C31" s="2">
        <v>0.12777367602036213</v>
      </c>
    </row>
    <row r="32" spans="1:9">
      <c r="A32" s="2">
        <v>8</v>
      </c>
      <c r="B32" s="2">
        <v>3.4246925072476866E-3</v>
      </c>
      <c r="C32" s="2">
        <v>1.5187040118416076E-2</v>
      </c>
    </row>
    <row r="33" spans="1:3">
      <c r="A33" s="2">
        <v>9</v>
      </c>
      <c r="B33" s="2">
        <v>7.4312112096995439E-2</v>
      </c>
      <c r="C33" s="2">
        <v>-1.6439316983741077E-2</v>
      </c>
    </row>
    <row r="34" spans="1:3">
      <c r="A34" s="2">
        <v>10</v>
      </c>
      <c r="B34" s="2">
        <v>2.5688480915196134E-2</v>
      </c>
      <c r="C34" s="2">
        <v>-4.4171341240922882E-2</v>
      </c>
    </row>
    <row r="35" spans="1:3">
      <c r="A35" s="2">
        <v>11</v>
      </c>
      <c r="B35" s="2">
        <v>3.7698039908862103E-3</v>
      </c>
      <c r="C35" s="2">
        <v>-8.2258556701109153E-3</v>
      </c>
    </row>
    <row r="36" spans="1:3">
      <c r="A36" s="2">
        <v>12</v>
      </c>
      <c r="B36" s="2">
        <v>-3.3821318208450829E-2</v>
      </c>
      <c r="C36" s="2">
        <v>6.9209153698729917E-2</v>
      </c>
    </row>
    <row r="37" spans="1:3">
      <c r="A37" s="2">
        <v>13</v>
      </c>
      <c r="B37" s="2">
        <v>2.0090914565576941E-2</v>
      </c>
      <c r="C37" s="2">
        <v>7.7251632806813797E-2</v>
      </c>
    </row>
    <row r="38" spans="1:3">
      <c r="A38" s="2">
        <v>14</v>
      </c>
      <c r="B38" s="2">
        <v>3.8536332204458577E-4</v>
      </c>
      <c r="C38" s="2">
        <v>-8.4070414879424959E-2</v>
      </c>
    </row>
    <row r="39" spans="1:3">
      <c r="A39" s="2">
        <v>15</v>
      </c>
      <c r="B39" s="2">
        <v>-2.701359723961972E-2</v>
      </c>
      <c r="C39" s="2">
        <v>1.5078903125595088E-2</v>
      </c>
    </row>
    <row r="40" spans="1:3">
      <c r="A40" s="2">
        <v>16</v>
      </c>
      <c r="B40" s="2">
        <v>3.5531600209724658E-2</v>
      </c>
      <c r="C40" s="2">
        <v>7.0155297943620798E-2</v>
      </c>
    </row>
    <row r="41" spans="1:3">
      <c r="A41" s="2">
        <v>17</v>
      </c>
      <c r="B41" s="2">
        <v>-1.7314925801151793E-2</v>
      </c>
      <c r="C41" s="2">
        <v>-0.17862445133150975</v>
      </c>
    </row>
    <row r="42" spans="1:3">
      <c r="A42" s="2">
        <v>18</v>
      </c>
      <c r="B42" s="2">
        <v>-2.5927624252540152E-2</v>
      </c>
      <c r="C42" s="2">
        <v>-1.5720879524929968E-2</v>
      </c>
    </row>
    <row r="43" spans="1:3">
      <c r="A43" s="2">
        <v>19</v>
      </c>
      <c r="B43" s="2">
        <v>-4.2588966256244289E-2</v>
      </c>
      <c r="C43" s="2">
        <v>2.4997479371320946E-2</v>
      </c>
    </row>
    <row r="44" spans="1:3">
      <c r="A44" s="2">
        <v>20</v>
      </c>
      <c r="B44" s="2">
        <v>7.4689006362267871E-2</v>
      </c>
      <c r="C44" s="2">
        <v>-1.6364470798810725E-2</v>
      </c>
    </row>
    <row r="45" spans="1:3">
      <c r="A45" s="2">
        <v>21</v>
      </c>
      <c r="B45" s="2">
        <v>3.1366671211069119E-2</v>
      </c>
      <c r="C45" s="2">
        <v>-6.8675574592656191E-2</v>
      </c>
    </row>
    <row r="46" spans="1:3">
      <c r="A46" s="2">
        <v>22</v>
      </c>
      <c r="B46" s="2">
        <v>-3.243636923724582E-2</v>
      </c>
      <c r="C46" s="2">
        <v>-2.2286608102848146E-2</v>
      </c>
    </row>
    <row r="47" spans="1:3">
      <c r="A47" s="2">
        <v>23</v>
      </c>
      <c r="B47" s="2">
        <v>4.7074149256263347E-2</v>
      </c>
      <c r="C47" s="2">
        <v>3.7149126705429934E-2</v>
      </c>
    </row>
    <row r="48" spans="1:3">
      <c r="A48" s="2">
        <v>24</v>
      </c>
      <c r="B48" s="2">
        <v>3.678042396519484E-2</v>
      </c>
      <c r="C48" s="2">
        <v>3.5450106362905819E-2</v>
      </c>
    </row>
    <row r="49" spans="1:3">
      <c r="A49" s="2">
        <v>25</v>
      </c>
      <c r="B49" s="2">
        <v>-3.0039477786691263E-2</v>
      </c>
      <c r="C49" s="2">
        <v>-5.0656437482962752E-2</v>
      </c>
    </row>
    <row r="50" spans="1:3">
      <c r="A50" s="2">
        <v>26</v>
      </c>
      <c r="B50" s="2">
        <v>-2.0675780318125433E-2</v>
      </c>
      <c r="C50" s="2">
        <v>3.7474912931197271E-2</v>
      </c>
    </row>
    <row r="51" spans="1:3">
      <c r="A51" s="2">
        <v>27</v>
      </c>
      <c r="B51" s="2">
        <v>-1.6903712149970031E-2</v>
      </c>
      <c r="C51" s="2">
        <v>-1.3686651112251796E-2</v>
      </c>
    </row>
    <row r="52" spans="1:3">
      <c r="A52" s="2">
        <v>28</v>
      </c>
      <c r="B52" s="2">
        <v>3.9345766706686668E-3</v>
      </c>
      <c r="C52" s="2">
        <v>-4.4823370096314118E-2</v>
      </c>
    </row>
    <row r="53" spans="1:3">
      <c r="A53" s="2">
        <v>29</v>
      </c>
      <c r="B53" s="2">
        <v>3.6105734386122718E-2</v>
      </c>
      <c r="C53" s="2">
        <v>-0.16700387317490673</v>
      </c>
    </row>
    <row r="54" spans="1:3">
      <c r="A54" s="2">
        <v>30</v>
      </c>
      <c r="B54" s="2">
        <v>2.3651303590791761E-2</v>
      </c>
      <c r="C54" s="2">
        <v>2.7353527275091424E-2</v>
      </c>
    </row>
    <row r="55" spans="1:3">
      <c r="A55" s="2">
        <v>31</v>
      </c>
      <c r="B55" s="2">
        <v>3.1613760227272997E-2</v>
      </c>
      <c r="C55" s="2">
        <v>-1.8651926883296248E-2</v>
      </c>
    </row>
    <row r="56" spans="1:3">
      <c r="A56" s="2">
        <v>32</v>
      </c>
      <c r="B56" s="2">
        <v>2.6599219159496243E-2</v>
      </c>
      <c r="C56" s="2">
        <v>1.7657480185346471E-3</v>
      </c>
    </row>
    <row r="57" spans="1:3">
      <c r="A57" s="2">
        <v>33</v>
      </c>
      <c r="B57" s="2">
        <v>-2.1428720040847317E-2</v>
      </c>
      <c r="C57" s="2">
        <v>7.8589221052350833E-2</v>
      </c>
    </row>
    <row r="58" spans="1:3">
      <c r="A58" s="2">
        <v>34</v>
      </c>
      <c r="B58" s="2">
        <v>1.8484234289958129E-2</v>
      </c>
      <c r="C58" s="2">
        <v>-1.8484234289958129E-2</v>
      </c>
    </row>
    <row r="59" spans="1:3">
      <c r="A59" s="2">
        <v>35</v>
      </c>
      <c r="B59" s="2">
        <v>-2.4262929795719174E-2</v>
      </c>
      <c r="C59" s="2">
        <v>-2.3578898730870518E-2</v>
      </c>
    </row>
    <row r="60" spans="1:3">
      <c r="A60" s="2">
        <v>36</v>
      </c>
      <c r="B60" s="2">
        <v>4.8345702501692532E-2</v>
      </c>
      <c r="C60" s="2">
        <v>2.5980784216416079E-2</v>
      </c>
    </row>
    <row r="61" spans="1:3">
      <c r="A61" s="2">
        <v>37</v>
      </c>
      <c r="B61" s="2">
        <v>6.8246925137820824E-2</v>
      </c>
      <c r="C61" s="2">
        <v>-9.6907996261838131E-3</v>
      </c>
    </row>
    <row r="62" spans="1:3">
      <c r="A62" s="2">
        <v>38</v>
      </c>
      <c r="B62" s="2">
        <v>8.7427821755582831E-4</v>
      </c>
      <c r="C62" s="2">
        <v>7.2822519772040309E-2</v>
      </c>
    </row>
    <row r="63" spans="1:3">
      <c r="A63" s="2">
        <v>39</v>
      </c>
      <c r="B63" s="2">
        <v>1.1444989763232601E-2</v>
      </c>
      <c r="C63" s="2">
        <v>-3.6466564588361061E-3</v>
      </c>
    </row>
    <row r="64" spans="1:3">
      <c r="A64" s="2">
        <v>40</v>
      </c>
      <c r="B64" s="2">
        <v>1.4756333723479833E-2</v>
      </c>
      <c r="C64" s="2">
        <v>-0.12575193426920153</v>
      </c>
    </row>
    <row r="65" spans="1:3">
      <c r="A65" s="2">
        <v>41</v>
      </c>
      <c r="B65" s="2">
        <v>1.1979220297474788E-2</v>
      </c>
      <c r="C65" s="2">
        <v>-6.5095514510026833E-2</v>
      </c>
    </row>
    <row r="66" spans="1:3">
      <c r="A66" s="2">
        <v>42</v>
      </c>
      <c r="B66" s="2">
        <v>-1.7830271463479099E-3</v>
      </c>
      <c r="C66" s="2">
        <v>-7.8698801696208236E-3</v>
      </c>
    </row>
    <row r="67" spans="1:3">
      <c r="A67" s="2">
        <v>43</v>
      </c>
      <c r="B67" s="2">
        <v>5.7019503905325786E-2</v>
      </c>
      <c r="C67" s="2">
        <v>5.6211914710502561E-2</v>
      </c>
    </row>
    <row r="68" spans="1:3">
      <c r="A68" s="2">
        <v>44</v>
      </c>
      <c r="B68" s="2">
        <v>3.487738920000745E-2</v>
      </c>
      <c r="C68" s="2">
        <v>0.14112136450560719</v>
      </c>
    </row>
    <row r="69" spans="1:3">
      <c r="A69" s="2">
        <v>45</v>
      </c>
      <c r="B69" s="2">
        <v>1.1078679618859366E-2</v>
      </c>
      <c r="C69" s="2">
        <v>2.8512529694762478E-2</v>
      </c>
    </row>
    <row r="70" spans="1:3">
      <c r="A70" s="2">
        <v>46</v>
      </c>
      <c r="B70" s="2">
        <v>2.0904870690556014E-2</v>
      </c>
      <c r="C70" s="2">
        <v>-5.6569635599146108E-2</v>
      </c>
    </row>
    <row r="71" spans="1:3" ht="15" thickBot="1">
      <c r="A71" s="3">
        <v>47</v>
      </c>
      <c r="B71" s="3">
        <v>-5.0496192143090972E-2</v>
      </c>
      <c r="C71" s="3">
        <v>4.9322545702689971E-2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3255D-3787-469B-92FD-9C3C7C8421FA}">
  <dimension ref="I7:N32"/>
  <sheetViews>
    <sheetView topLeftCell="A11" workbookViewId="0">
      <selection activeCell="I25" sqref="I25:N32"/>
    </sheetView>
  </sheetViews>
  <sheetFormatPr defaultRowHeight="14.45"/>
  <cols>
    <col min="9" max="9" width="24.140625" customWidth="1"/>
    <col min="10" max="10" width="24.5703125" customWidth="1"/>
  </cols>
  <sheetData>
    <row r="7" spans="9:10">
      <c r="I7" s="23" t="s">
        <v>50</v>
      </c>
      <c r="J7" s="23"/>
    </row>
    <row r="9" spans="9:10">
      <c r="I9" s="13" t="s">
        <v>51</v>
      </c>
      <c r="J9" s="20">
        <v>4865</v>
      </c>
    </row>
    <row r="10" spans="9:10">
      <c r="I10" s="13" t="s">
        <v>52</v>
      </c>
      <c r="J10">
        <v>336</v>
      </c>
    </row>
    <row r="11" spans="9:10">
      <c r="I11" s="13" t="s">
        <v>53</v>
      </c>
      <c r="J11">
        <v>14.5</v>
      </c>
    </row>
    <row r="15" spans="9:10">
      <c r="I15" s="13" t="s">
        <v>54</v>
      </c>
      <c r="J15" s="21">
        <v>7.4999999999999997E-3</v>
      </c>
    </row>
    <row r="16" spans="9:10">
      <c r="I16" s="13" t="s">
        <v>55</v>
      </c>
      <c r="J16" s="21">
        <v>5.1856800000000002E-2</v>
      </c>
    </row>
    <row r="17" spans="9:14">
      <c r="I17" s="13" t="s">
        <v>56</v>
      </c>
      <c r="J17" s="21">
        <f>J15+J16</f>
        <v>5.9356800000000001E-2</v>
      </c>
    </row>
    <row r="20" spans="9:14">
      <c r="I20" s="13" t="s">
        <v>57</v>
      </c>
      <c r="J20" s="20">
        <v>1702</v>
      </c>
    </row>
    <row r="21" spans="9:14">
      <c r="I21" s="13" t="s">
        <v>58</v>
      </c>
      <c r="J21">
        <v>88.5</v>
      </c>
    </row>
    <row r="22" spans="9:14">
      <c r="I22" s="13" t="s">
        <v>59</v>
      </c>
      <c r="J22" s="22">
        <f>J20*J21</f>
        <v>150627</v>
      </c>
    </row>
    <row r="24" spans="9:14" ht="15" thickBot="1"/>
    <row r="25" spans="9:14" ht="101.45" customHeight="1">
      <c r="I25" s="31" t="s">
        <v>60</v>
      </c>
      <c r="J25" s="32"/>
      <c r="K25" s="32"/>
      <c r="L25" s="32"/>
      <c r="M25" s="32"/>
      <c r="N25" s="33"/>
    </row>
    <row r="26" spans="9:14">
      <c r="I26" s="34"/>
      <c r="J26" s="35"/>
      <c r="K26" s="35"/>
      <c r="L26" s="35"/>
      <c r="M26" s="35"/>
      <c r="N26" s="36"/>
    </row>
    <row r="27" spans="9:14">
      <c r="I27" s="34"/>
      <c r="J27" s="35"/>
      <c r="K27" s="35"/>
      <c r="L27" s="35"/>
      <c r="M27" s="35"/>
      <c r="N27" s="36"/>
    </row>
    <row r="28" spans="9:14">
      <c r="I28" s="34"/>
      <c r="J28" s="35"/>
      <c r="K28" s="35"/>
      <c r="L28" s="35"/>
      <c r="M28" s="35"/>
      <c r="N28" s="36"/>
    </row>
    <row r="29" spans="9:14">
      <c r="I29" s="34"/>
      <c r="J29" s="35"/>
      <c r="K29" s="35"/>
      <c r="L29" s="35"/>
      <c r="M29" s="35"/>
      <c r="N29" s="36"/>
    </row>
    <row r="30" spans="9:14">
      <c r="I30" s="34"/>
      <c r="J30" s="35"/>
      <c r="K30" s="35"/>
      <c r="L30" s="35"/>
      <c r="M30" s="35"/>
      <c r="N30" s="36"/>
    </row>
    <row r="31" spans="9:14">
      <c r="I31" s="34"/>
      <c r="J31" s="35"/>
      <c r="K31" s="35"/>
      <c r="L31" s="35"/>
      <c r="M31" s="35"/>
      <c r="N31" s="36"/>
    </row>
    <row r="32" spans="9:14" ht="15" thickBot="1">
      <c r="I32" s="37"/>
      <c r="J32" s="38"/>
      <c r="K32" s="38"/>
      <c r="L32" s="38"/>
      <c r="M32" s="38"/>
      <c r="N32" s="39"/>
    </row>
  </sheetData>
  <mergeCells count="1">
    <mergeCell ref="I25:N3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0E1C9-6F78-45D5-96C7-9CE4C6A3C081}">
  <dimension ref="A1:P32"/>
  <sheetViews>
    <sheetView topLeftCell="A7" workbookViewId="0">
      <selection activeCell="F25" sqref="F25"/>
    </sheetView>
  </sheetViews>
  <sheetFormatPr defaultRowHeight="14.45"/>
  <cols>
    <col min="1" max="1" width="15.28515625" customWidth="1"/>
    <col min="2" max="2" width="17.28515625" customWidth="1"/>
  </cols>
  <sheetData>
    <row r="1" spans="1:16">
      <c r="A1" t="s">
        <v>21</v>
      </c>
    </row>
    <row r="2" spans="1:16" ht="15" thickBot="1"/>
    <row r="3" spans="1:16">
      <c r="A3" s="5" t="s">
        <v>22</v>
      </c>
      <c r="B3" s="5"/>
    </row>
    <row r="4" spans="1:16">
      <c r="A4" s="2" t="s">
        <v>23</v>
      </c>
      <c r="B4" s="2">
        <v>0.42724768361282889</v>
      </c>
    </row>
    <row r="5" spans="1:16" ht="15" thickBot="1">
      <c r="A5" s="2" t="s">
        <v>24</v>
      </c>
      <c r="B5" s="2">
        <v>0.18254058315252794</v>
      </c>
    </row>
    <row r="6" spans="1:16" ht="61.15" customHeight="1">
      <c r="A6" s="2" t="s">
        <v>25</v>
      </c>
      <c r="B6" s="2">
        <v>0.16437481833369524</v>
      </c>
      <c r="K6" s="40" t="s">
        <v>61</v>
      </c>
      <c r="L6" s="41"/>
      <c r="M6" s="41"/>
      <c r="N6" s="41"/>
      <c r="O6" s="41"/>
      <c r="P6" s="42"/>
    </row>
    <row r="7" spans="1:16">
      <c r="A7" s="2" t="s">
        <v>26</v>
      </c>
      <c r="B7" s="2">
        <v>7.4940182678013403E-2</v>
      </c>
      <c r="K7" s="43"/>
      <c r="L7" s="44"/>
      <c r="M7" s="44"/>
      <c r="N7" s="44"/>
      <c r="O7" s="44"/>
      <c r="P7" s="45"/>
    </row>
    <row r="8" spans="1:16" ht="15" thickBot="1">
      <c r="A8" s="3" t="s">
        <v>27</v>
      </c>
      <c r="B8" s="3">
        <v>47</v>
      </c>
      <c r="K8" s="43"/>
      <c r="L8" s="44"/>
      <c r="M8" s="44"/>
      <c r="N8" s="44"/>
      <c r="O8" s="44"/>
      <c r="P8" s="45"/>
    </row>
    <row r="9" spans="1:16">
      <c r="K9" s="43"/>
      <c r="L9" s="44"/>
      <c r="M9" s="44"/>
      <c r="N9" s="44"/>
      <c r="O9" s="44"/>
      <c r="P9" s="45"/>
    </row>
    <row r="10" spans="1:16" ht="15" thickBot="1">
      <c r="A10" t="s">
        <v>28</v>
      </c>
      <c r="K10" s="43"/>
      <c r="L10" s="44"/>
      <c r="M10" s="44"/>
      <c r="N10" s="44"/>
      <c r="O10" s="44"/>
      <c r="P10" s="45"/>
    </row>
    <row r="11" spans="1:16">
      <c r="A11" s="4"/>
      <c r="B11" s="4" t="s">
        <v>29</v>
      </c>
      <c r="C11" s="4" t="s">
        <v>30</v>
      </c>
      <c r="D11" s="4" t="s">
        <v>31</v>
      </c>
      <c r="E11" s="4" t="s">
        <v>32</v>
      </c>
      <c r="F11" s="4" t="s">
        <v>33</v>
      </c>
      <c r="K11" s="43"/>
      <c r="L11" s="44"/>
      <c r="M11" s="44"/>
      <c r="N11" s="44"/>
      <c r="O11" s="44"/>
      <c r="P11" s="45"/>
    </row>
    <row r="12" spans="1:16">
      <c r="A12" s="2" t="s">
        <v>34</v>
      </c>
      <c r="B12" s="2">
        <v>1</v>
      </c>
      <c r="C12" s="2">
        <v>5.6433273263293726E-2</v>
      </c>
      <c r="D12" s="2">
        <v>5.6433273263293726E-2</v>
      </c>
      <c r="E12" s="2">
        <v>10.048604337500036</v>
      </c>
      <c r="F12" s="2">
        <v>2.7423670347830123E-3</v>
      </c>
      <c r="K12" s="43"/>
      <c r="L12" s="44"/>
      <c r="M12" s="44"/>
      <c r="N12" s="44"/>
      <c r="O12" s="44"/>
      <c r="P12" s="45"/>
    </row>
    <row r="13" spans="1:16">
      <c r="A13" s="2" t="s">
        <v>35</v>
      </c>
      <c r="B13" s="2">
        <v>45</v>
      </c>
      <c r="C13" s="2">
        <v>0.25272139409163086</v>
      </c>
      <c r="D13" s="2">
        <v>5.6160309798140191E-3</v>
      </c>
      <c r="E13" s="2"/>
      <c r="F13" s="2"/>
      <c r="K13" s="43"/>
      <c r="L13" s="44"/>
      <c r="M13" s="44"/>
      <c r="N13" s="44"/>
      <c r="O13" s="44"/>
      <c r="P13" s="45"/>
    </row>
    <row r="14" spans="1:16" ht="15" thickBot="1">
      <c r="A14" s="3" t="s">
        <v>36</v>
      </c>
      <c r="B14" s="3">
        <v>46</v>
      </c>
      <c r="C14" s="3">
        <v>0.30915466735492458</v>
      </c>
      <c r="D14" s="3"/>
      <c r="E14" s="3"/>
      <c r="F14" s="3"/>
      <c r="K14" s="43"/>
      <c r="L14" s="44"/>
      <c r="M14" s="44"/>
      <c r="N14" s="44"/>
      <c r="O14" s="44"/>
      <c r="P14" s="45"/>
    </row>
    <row r="15" spans="1:16" ht="15" thickBot="1">
      <c r="K15" s="43"/>
      <c r="L15" s="44"/>
      <c r="M15" s="44"/>
      <c r="N15" s="44"/>
      <c r="O15" s="44"/>
      <c r="P15" s="45"/>
    </row>
    <row r="16" spans="1:16">
      <c r="A16" s="4"/>
      <c r="B16" s="4" t="s">
        <v>37</v>
      </c>
      <c r="C16" s="4" t="s">
        <v>26</v>
      </c>
      <c r="D16" s="4" t="s">
        <v>38</v>
      </c>
      <c r="E16" s="4" t="s">
        <v>39</v>
      </c>
      <c r="F16" s="4" t="s">
        <v>40</v>
      </c>
      <c r="G16" s="4" t="s">
        <v>41</v>
      </c>
      <c r="H16" s="4" t="s">
        <v>42</v>
      </c>
      <c r="I16" s="4" t="s">
        <v>43</v>
      </c>
      <c r="K16" s="43"/>
      <c r="L16" s="44"/>
      <c r="M16" s="44"/>
      <c r="N16" s="44"/>
      <c r="O16" s="44"/>
      <c r="P16" s="45"/>
    </row>
    <row r="17" spans="1:16">
      <c r="A17" s="2" t="s">
        <v>44</v>
      </c>
      <c r="B17" s="2">
        <v>4.2536972262021047E-3</v>
      </c>
      <c r="C17" s="2">
        <v>1.1632617283948002E-2</v>
      </c>
      <c r="D17" s="2">
        <v>0.36566983356977079</v>
      </c>
      <c r="E17" s="2">
        <v>0.71632482229837335</v>
      </c>
      <c r="F17" s="2">
        <v>-1.9175596666951462E-2</v>
      </c>
      <c r="G17" s="2">
        <v>2.7682991119355675E-2</v>
      </c>
      <c r="H17" s="2">
        <v>-1.9175596666951462E-2</v>
      </c>
      <c r="I17" s="2">
        <v>2.7682991119355675E-2</v>
      </c>
      <c r="K17" s="43"/>
      <c r="L17" s="44"/>
      <c r="M17" s="44"/>
      <c r="N17" s="44"/>
      <c r="O17" s="44"/>
      <c r="P17" s="45"/>
    </row>
    <row r="18" spans="1:16" ht="15" thickBot="1">
      <c r="A18" s="3" t="s">
        <v>45</v>
      </c>
      <c r="B18" s="18">
        <v>0.94155431115534605</v>
      </c>
      <c r="C18" s="3">
        <v>0.29702465704821018</v>
      </c>
      <c r="D18" s="3">
        <v>3.1699533651932534</v>
      </c>
      <c r="E18" s="18">
        <v>2.7423670347830179E-3</v>
      </c>
      <c r="F18" s="3">
        <v>0.34331594281337474</v>
      </c>
      <c r="G18" s="3">
        <v>1.5397926794973169</v>
      </c>
      <c r="H18" s="3">
        <v>0.34331594281337474</v>
      </c>
      <c r="I18" s="3">
        <v>1.5397926794973169</v>
      </c>
      <c r="K18" s="43"/>
      <c r="L18" s="44"/>
      <c r="M18" s="44"/>
      <c r="N18" s="44"/>
      <c r="O18" s="44"/>
      <c r="P18" s="45"/>
    </row>
    <row r="19" spans="1:16">
      <c r="K19" s="43"/>
      <c r="L19" s="44"/>
      <c r="M19" s="44"/>
      <c r="N19" s="44"/>
      <c r="O19" s="44"/>
      <c r="P19" s="45"/>
    </row>
    <row r="20" spans="1:16">
      <c r="K20" s="43"/>
      <c r="L20" s="44"/>
      <c r="M20" s="44"/>
      <c r="N20" s="44"/>
      <c r="O20" s="44"/>
      <c r="P20" s="45"/>
    </row>
    <row r="21" spans="1:16" ht="15" thickBot="1">
      <c r="K21" s="46"/>
      <c r="L21" s="47"/>
      <c r="M21" s="47"/>
      <c r="N21" s="47"/>
      <c r="O21" s="47"/>
      <c r="P21" s="48"/>
    </row>
    <row r="22" spans="1:16">
      <c r="A22" s="13" t="s">
        <v>62</v>
      </c>
      <c r="B22">
        <f>B18</f>
        <v>0.94155431115534605</v>
      </c>
    </row>
    <row r="23" spans="1:16">
      <c r="A23" s="13" t="s">
        <v>55</v>
      </c>
      <c r="B23" s="21">
        <v>5.1856800000000002E-2</v>
      </c>
    </row>
    <row r="24" spans="1:16">
      <c r="A24" s="13" t="s">
        <v>63</v>
      </c>
      <c r="B24" s="21">
        <v>0.1731</v>
      </c>
    </row>
    <row r="25" spans="1:16">
      <c r="A25" s="13" t="s">
        <v>64</v>
      </c>
      <c r="B25" s="21">
        <v>0.1659466</v>
      </c>
    </row>
    <row r="26" spans="1:16">
      <c r="A26" s="13" t="s">
        <v>65</v>
      </c>
      <c r="B26" s="21">
        <v>5.9400000000000001E-2</v>
      </c>
    </row>
    <row r="27" spans="1:16">
      <c r="A27" s="13" t="s">
        <v>66</v>
      </c>
      <c r="B27">
        <v>0.08</v>
      </c>
    </row>
    <row r="28" spans="1:16">
      <c r="A28" s="13" t="s">
        <v>67</v>
      </c>
      <c r="B28" s="24">
        <v>0.92589999999999995</v>
      </c>
    </row>
    <row r="29" spans="1:16">
      <c r="A29" s="13" t="s">
        <v>68</v>
      </c>
      <c r="B29" s="24">
        <v>7.4099999999999999E-2</v>
      </c>
    </row>
    <row r="30" spans="1:16">
      <c r="A30" s="13" t="s">
        <v>69</v>
      </c>
      <c r="B30" s="7">
        <v>0.27</v>
      </c>
    </row>
    <row r="31" spans="1:16">
      <c r="A31" s="13" t="s">
        <v>70</v>
      </c>
      <c r="B31" s="21">
        <v>0.156863</v>
      </c>
    </row>
    <row r="32" spans="1:16">
      <c r="A32" s="25"/>
    </row>
  </sheetData>
  <mergeCells count="1">
    <mergeCell ref="K6:P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879A-A2C3-42B0-8C5D-92596E1ED091}">
  <dimension ref="A2:J25"/>
  <sheetViews>
    <sheetView workbookViewId="0">
      <selection activeCell="F14" sqref="F14"/>
    </sheetView>
  </sheetViews>
  <sheetFormatPr defaultRowHeight="14.45"/>
  <cols>
    <col min="1" max="1" width="27.140625" customWidth="1"/>
    <col min="2" max="2" width="20.28515625" customWidth="1"/>
    <col min="3" max="3" width="25.42578125" customWidth="1"/>
    <col min="4" max="4" width="13.140625" customWidth="1"/>
    <col min="5" max="5" width="18.28515625" customWidth="1"/>
    <col min="8" max="8" width="18.140625" customWidth="1"/>
    <col min="9" max="9" width="17.5703125" customWidth="1"/>
    <col min="10" max="10" width="15.28515625" customWidth="1"/>
  </cols>
  <sheetData>
    <row r="2" spans="1:10">
      <c r="A2" s="13" t="s">
        <v>14</v>
      </c>
      <c r="B2" s="13" t="s">
        <v>15</v>
      </c>
      <c r="C2" s="13" t="s">
        <v>16</v>
      </c>
      <c r="D2" s="13" t="s">
        <v>17</v>
      </c>
      <c r="E2" s="13" t="s">
        <v>18</v>
      </c>
    </row>
    <row r="3" spans="1:10">
      <c r="A3" s="14" t="s">
        <v>5</v>
      </c>
      <c r="B3">
        <v>0.94155431115534605</v>
      </c>
      <c r="C3">
        <v>0.08</v>
      </c>
      <c r="D3" s="7">
        <v>0.27</v>
      </c>
      <c r="E3">
        <f>B3/((1+(1-D3)*C3))</f>
        <v>0.88960157894496039</v>
      </c>
    </row>
    <row r="4" spans="1:10">
      <c r="A4" s="14" t="s">
        <v>19</v>
      </c>
      <c r="B4">
        <v>0.98673293707154597</v>
      </c>
      <c r="C4">
        <v>0.24</v>
      </c>
      <c r="D4" s="7">
        <v>0.25</v>
      </c>
      <c r="E4">
        <f>B4/((1+(1-D4)*C4))</f>
        <v>0.83621435345046269</v>
      </c>
    </row>
    <row r="5" spans="1:10">
      <c r="A5" s="14" t="s">
        <v>7</v>
      </c>
      <c r="B5">
        <v>0.86617326911153802</v>
      </c>
      <c r="C5">
        <v>0.08</v>
      </c>
      <c r="D5" s="7">
        <v>0.25</v>
      </c>
      <c r="E5">
        <f>B5/((1+(1-D5)*C5))</f>
        <v>0.81714459350145097</v>
      </c>
    </row>
    <row r="6" spans="1:10">
      <c r="A6" s="14" t="s">
        <v>8</v>
      </c>
      <c r="B6">
        <v>0.87893220731047195</v>
      </c>
      <c r="C6">
        <v>0.1</v>
      </c>
      <c r="D6" s="7">
        <v>0.27</v>
      </c>
      <c r="E6">
        <f>B6/((1+(1-D6)*C6))</f>
        <v>0.81913532834153957</v>
      </c>
    </row>
    <row r="7" spans="1:10">
      <c r="H7" s="6"/>
      <c r="I7" s="6"/>
      <c r="J7" s="6"/>
    </row>
    <row r="9" spans="1:10">
      <c r="I9" s="13" t="s">
        <v>63</v>
      </c>
      <c r="J9" s="13" t="s">
        <v>55</v>
      </c>
    </row>
    <row r="10" spans="1:10">
      <c r="A10" s="28" t="s">
        <v>71</v>
      </c>
      <c r="B10" s="28"/>
      <c r="C10" s="13"/>
      <c r="D10" s="14">
        <f>AVERAGE(E4:E6)</f>
        <v>0.824164758431151</v>
      </c>
      <c r="H10" s="14" t="s">
        <v>12</v>
      </c>
      <c r="I10">
        <v>1.3394215447055218E-2</v>
      </c>
      <c r="J10" s="21">
        <v>5.1856800000000002E-2</v>
      </c>
    </row>
    <row r="11" spans="1:10">
      <c r="H11" s="14" t="s">
        <v>72</v>
      </c>
      <c r="I11">
        <v>0.17311625248930418</v>
      </c>
      <c r="J11" s="21">
        <v>5.1856800000000002E-2</v>
      </c>
    </row>
    <row r="12" spans="1:10">
      <c r="A12" s="28"/>
      <c r="B12" s="28" t="s">
        <v>73</v>
      </c>
      <c r="C12" s="28"/>
      <c r="D12" s="14">
        <v>0.08</v>
      </c>
    </row>
    <row r="14" spans="1:10">
      <c r="A14" s="28"/>
      <c r="B14" s="28" t="s">
        <v>74</v>
      </c>
      <c r="C14" s="28"/>
      <c r="D14" s="14">
        <f>D10*(1+(1-D3)*D12)</f>
        <v>0.87229598032353017</v>
      </c>
      <c r="H14" s="14" t="s">
        <v>75</v>
      </c>
      <c r="I14" s="21">
        <v>5.9400000000000001E-2</v>
      </c>
    </row>
    <row r="18" spans="2:4">
      <c r="B18" s="13" t="s">
        <v>76</v>
      </c>
      <c r="D18" s="27">
        <f>J11+(D14*(I11-J11))</f>
        <v>0.15763093298265213</v>
      </c>
    </row>
    <row r="20" spans="2:4">
      <c r="B20" s="13" t="s">
        <v>68</v>
      </c>
      <c r="D20" s="14">
        <v>7.4099999999999999E-2</v>
      </c>
    </row>
    <row r="22" spans="2:4">
      <c r="B22" s="13" t="s">
        <v>67</v>
      </c>
      <c r="D22" s="14">
        <v>0.92589999999999995</v>
      </c>
    </row>
    <row r="24" spans="2:4">
      <c r="B24" s="13" t="s">
        <v>70</v>
      </c>
      <c r="D24" s="27">
        <f>D22*D18+D20*(1-D3)*I14</f>
        <v>0.1491636050486376</v>
      </c>
    </row>
    <row r="25" spans="2:4">
      <c r="D25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somamartya@outlook.com</dc:creator>
  <cp:keywords/>
  <dc:description/>
  <cp:lastModifiedBy/>
  <cp:revision/>
  <dcterms:created xsi:type="dcterms:W3CDTF">2024-10-24T05:56:33Z</dcterms:created>
  <dcterms:modified xsi:type="dcterms:W3CDTF">2025-05-23T18:40:17Z</dcterms:modified>
  <cp:category/>
  <cp:contentStatus/>
</cp:coreProperties>
</file>