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ex-\Desktop\MasterThesis\H2_ValueChain_Optimizer\H2_ValueChain_Optimizer - Steel\data\"/>
    </mc:Choice>
  </mc:AlternateContent>
  <xr:revisionPtr revIDLastSave="0" documentId="13_ncr:1_{B3A4C6B9-EA8C-4DA8-8819-68B69AB0B180}" xr6:coauthVersionLast="47" xr6:coauthVersionMax="47" xr10:uidLastSave="{00000000-0000-0000-0000-000000000000}"/>
  <bookViews>
    <workbookView xWindow="-98" yWindow="-98" windowWidth="21795" windowHeight="11625" firstSheet="1" activeTab="3" xr2:uid="{00000000-000D-0000-FFFF-FFFF00000000}"/>
  </bookViews>
  <sheets>
    <sheet name="General_Data_Assumption" sheetId="3" r:id="rId1"/>
    <sheet name="Input" sheetId="2" r:id="rId2"/>
    <sheet name="Stichiometry" sheetId="1" r:id="rId3"/>
    <sheet name="Output_Stichiomet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4" l="1" a="1"/>
  <c r="E27" i="4" s="1"/>
  <c r="H28" i="1"/>
  <c r="H31" i="1" a="1"/>
  <c r="H31" i="1"/>
  <c r="H30" i="1"/>
  <c r="H27" i="1" a="1"/>
  <c r="H27" i="1" s="1"/>
  <c r="H29" i="1" a="1"/>
  <c r="H29" i="1" s="1"/>
  <c r="H22" i="1" a="1"/>
  <c r="H22" i="1" s="1"/>
  <c r="H24" i="1" a="1"/>
  <c r="H24" i="1" s="1"/>
  <c r="H26" i="1" s="1" a="1"/>
  <c r="H26" i="1" s="1"/>
  <c r="H19" i="1" a="1"/>
  <c r="H19" i="1" s="1"/>
  <c r="H17" i="1" a="1"/>
  <c r="H17" i="1" s="1"/>
  <c r="H14" i="1" a="1"/>
  <c r="H14" i="1" s="1"/>
  <c r="H12" i="1" a="1"/>
  <c r="H12" i="1" s="1"/>
  <c r="H9" i="1" a="1"/>
  <c r="H9" i="1" s="1"/>
  <c r="H7" i="1" a="1"/>
  <c r="H7" i="1" s="1"/>
  <c r="H4" i="1" a="1"/>
  <c r="H4" i="1" s="1"/>
  <c r="E4" i="4" s="1" a="1"/>
  <c r="E4" i="4" s="1"/>
  <c r="H2" i="1" a="1"/>
  <c r="H2" i="1" s="1"/>
  <c r="H5" i="3"/>
  <c r="J48" i="2"/>
  <c r="H25" i="1" l="1" a="1"/>
  <c r="H25" i="1" s="1"/>
  <c r="H23" i="1"/>
  <c r="E22" i="4" a="1"/>
  <c r="E22" i="4" s="1"/>
  <c r="E29" i="4" a="1"/>
  <c r="E29" i="4" s="1"/>
  <c r="E28" i="4" a="1"/>
  <c r="E28" i="4" s="1"/>
  <c r="E24" i="4" a="1"/>
  <c r="E24" i="4" s="1"/>
  <c r="E17" i="4" a="1"/>
  <c r="E17" i="4" s="1"/>
  <c r="H18" i="1"/>
  <c r="H21" i="1" a="1"/>
  <c r="H21" i="1" s="1"/>
  <c r="H20" i="1" s="1" a="1"/>
  <c r="H20" i="1" s="1"/>
  <c r="E19" i="4" a="1"/>
  <c r="E19" i="4" s="1"/>
  <c r="H16" i="1" a="1"/>
  <c r="H16" i="1" s="1"/>
  <c r="H15" i="1" s="1" a="1"/>
  <c r="H15" i="1" s="1"/>
  <c r="E14" i="4" a="1"/>
  <c r="E14" i="4" s="1"/>
  <c r="E12" i="4" a="1"/>
  <c r="E12" i="4" s="1"/>
  <c r="H13" i="1"/>
  <c r="E13" i="4" s="1" a="1"/>
  <c r="E13" i="4" s="1"/>
  <c r="H8" i="1"/>
  <c r="H11" i="1" a="1"/>
  <c r="H11" i="1" s="1"/>
  <c r="H10" i="1" s="1" a="1"/>
  <c r="H10" i="1" s="1"/>
  <c r="E7" i="4" a="1"/>
  <c r="E7" i="4" s="1"/>
  <c r="H6" i="1" a="1"/>
  <c r="H6" i="1" s="1"/>
  <c r="H5" i="1" s="1" a="1"/>
  <c r="H5" i="1" s="1"/>
  <c r="H3" i="1"/>
  <c r="E3" i="4" s="1" a="1"/>
  <c r="E3" i="4" s="1"/>
  <c r="E2" i="4" a="1"/>
  <c r="E2" i="4" s="1"/>
  <c r="E23" i="4" a="1"/>
  <c r="E23" i="4" s="1"/>
  <c r="E18" i="4" a="1"/>
  <c r="E18" i="4" s="1"/>
  <c r="E20" i="4" l="1" a="1"/>
  <c r="E20" i="4" s="1"/>
  <c r="E21" i="4" a="1"/>
  <c r="E21" i="4" s="1"/>
  <c r="E25" i="4" a="1"/>
  <c r="E25" i="4" s="1"/>
  <c r="E26" i="4" a="1"/>
  <c r="E26" i="4" s="1"/>
  <c r="E30" i="4" a="1"/>
  <c r="E30" i="4" s="1"/>
  <c r="E31" i="4" a="1"/>
  <c r="E31" i="4" s="1"/>
  <c r="E5" i="4" a="1"/>
  <c r="E5" i="4" s="1"/>
  <c r="E6" i="4" a="1"/>
  <c r="E6" i="4" s="1"/>
  <c r="E15" i="4" a="1"/>
  <c r="E15" i="4" s="1"/>
  <c r="E16" i="4" a="1"/>
  <c r="E16" i="4" s="1"/>
  <c r="E11" i="4" l="1" a="1"/>
  <c r="E11" i="4" s="1"/>
  <c r="E8" i="4" a="1"/>
  <c r="E8" i="4" s="1"/>
  <c r="E10" i="4" a="1"/>
  <c r="E10" i="4" s="1"/>
  <c r="E9" i="4" a="1"/>
  <c r="E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<sst xmlns="http://schemas.openxmlformats.org/spreadsheetml/2006/main" count="713" uniqueCount="60">
  <si>
    <t>Industry</t>
  </si>
  <si>
    <t>Item</t>
  </si>
  <si>
    <t xml:space="preserve">Process </t>
  </si>
  <si>
    <t>Status</t>
  </si>
  <si>
    <t>Year</t>
  </si>
  <si>
    <t>Parameter</t>
  </si>
  <si>
    <t>Unit</t>
  </si>
  <si>
    <t>Fichtner_Value</t>
  </si>
  <si>
    <t>Source</t>
  </si>
  <si>
    <t>Other_Value</t>
  </si>
  <si>
    <t>Description</t>
  </si>
  <si>
    <t>Comment</t>
  </si>
  <si>
    <t>Shipping</t>
  </si>
  <si>
    <t>ICE</t>
  </si>
  <si>
    <t>LNG</t>
  </si>
  <si>
    <t>Opex</t>
  </si>
  <si>
    <t>€/MWh</t>
  </si>
  <si>
    <t>Biodiesel</t>
  </si>
  <si>
    <t>System efficiency</t>
  </si>
  <si>
    <t>%</t>
  </si>
  <si>
    <t>H2</t>
  </si>
  <si>
    <t>MeOH</t>
  </si>
  <si>
    <t>MGO</t>
  </si>
  <si>
    <t>NH3</t>
  </si>
  <si>
    <t>Input Stichiometry</t>
  </si>
  <si>
    <t>MWh/ 100 Naut. Mile</t>
  </si>
  <si>
    <t xml:space="preserve">Martime Europe (Kassandra) </t>
  </si>
  <si>
    <t>Process</t>
  </si>
  <si>
    <t>Value</t>
  </si>
  <si>
    <t>Sector</t>
  </si>
  <si>
    <t>Subsector</t>
  </si>
  <si>
    <t>Input Parameter</t>
  </si>
  <si>
    <t>Output Parameter</t>
  </si>
  <si>
    <t>Assumption: Using same engine as MGO ICE</t>
  </si>
  <si>
    <t>Techno-economic analysis of a decarbonized shipping sector: Technology suggestions for a fleet in 2030 and 2040 - ScienceDirect</t>
  </si>
  <si>
    <t>https://vb.nweurope.eu/media/14694/210225_h2ships_t232_compassesmtaltfuels-02.pdf</t>
  </si>
  <si>
    <t>System-Based Solutions for H2-Fuelled WaterTransport in North-West Europe</t>
  </si>
  <si>
    <t>Calculated based on energy density (Maritime Europe) and System Efficiency (ScienceDirect)</t>
  </si>
  <si>
    <t>Assumption: 10% efficiency increase between 2040 and 2050</t>
  </si>
  <si>
    <t>Calclculated based on relative energy density of LNG to MGO, input stichiometry of MGO in KWh per naut. Mile</t>
  </si>
  <si>
    <t>Any</t>
  </si>
  <si>
    <t>Energy Density</t>
  </si>
  <si>
    <t>MJ/l</t>
  </si>
  <si>
    <t>Relative Energy Density</t>
  </si>
  <si>
    <t>density LNG / density MGO in %</t>
  </si>
  <si>
    <t>kWh/ 100 Naut. Mile</t>
  </si>
  <si>
    <t>Fuel</t>
  </si>
  <si>
    <t>Transport</t>
  </si>
  <si>
    <t>Learning Rate</t>
  </si>
  <si>
    <t>Steel</t>
  </si>
  <si>
    <t>Bof</t>
  </si>
  <si>
    <t>Dri</t>
  </si>
  <si>
    <t>Smr-Hb</t>
  </si>
  <si>
    <t>Fertilizer</t>
  </si>
  <si>
    <t>Hb</t>
  </si>
  <si>
    <t>-</t>
  </si>
  <si>
    <t>tNH3/ tFertilizer</t>
  </si>
  <si>
    <t>Bio ICE</t>
  </si>
  <si>
    <t>Smr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</si>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</sst>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top"/>
    </xf>
    <xf numFmtId="0" fontId="3" fillId="0" borderId="0" xfId="2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 wrapText="1"/>
    </xf>
    <xf numFmtId="1" fontId="0" fillId="0" borderId="2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2" fontId="0" fillId="0" borderId="2" xfId="0" applyNumberFormat="1" applyBorder="1" applyAlignment="1">
      <alignment vertical="top"/>
    </xf>
    <xf numFmtId="0" fontId="0" fillId="0" borderId="3" xfId="0" applyBorder="1" applyAlignment="1">
      <alignment vertical="top"/>
    </xf>
    <xf numFmtId="1" fontId="0" fillId="0" borderId="0" xfId="0" applyNumberFormat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1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164" fontId="0" fillId="0" borderId="5" xfId="0" applyNumberFormat="1" applyBorder="1" applyAlignment="1">
      <alignment vertical="top"/>
    </xf>
    <xf numFmtId="0" fontId="0" fillId="2" borderId="0" xfId="0" applyFill="1"/>
    <xf numFmtId="9" fontId="3" fillId="0" borderId="0" xfId="2" applyNumberFormat="1"/>
    <xf numFmtId="0" fontId="4" fillId="0" borderId="0" xfId="3" applyBorder="1"/>
    <xf numFmtId="9" fontId="0" fillId="0" borderId="0" xfId="1" applyFont="1" applyBorder="1" applyAlignment="1">
      <alignment vertical="top"/>
    </xf>
    <xf numFmtId="0" fontId="0" fillId="0" borderId="5" xfId="0" applyBorder="1"/>
    <xf numFmtId="0" fontId="3" fillId="0" borderId="5" xfId="2" applyBorder="1"/>
  </cellXfs>
  <cellStyles count="4">
    <cellStyle name="Link" xfId="3" builtinId="8"/>
    <cellStyle name="Prozent" xfId="1" builtinId="5"/>
    <cellStyle name="Standard" xfId="0" builtinId="0"/>
    <cellStyle name="Standard 2" xfId="2" xr:uid="{48403D0B-36C4-4F44-8FE0-F2BB40A9C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96890418302152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164F-274C-4B3C-BB90-16C6E9818A0F}">
  <dimension ref="A1:J5"/>
  <sheetViews>
    <sheetView zoomScaleNormal="100" workbookViewId="0">
      <selection activeCell="C3" sqref="C3"/>
    </sheetView>
  </sheetViews>
  <sheetFormatPr baseColWidth="10" defaultColWidth="11.3984375" defaultRowHeight="14.25" x14ac:dyDescent="0.45"/>
  <cols>
    <col min="1" max="3" width="11.3984375" style="2"/>
    <col min="4" max="4" width="26.265625" style="2" customWidth="1"/>
    <col min="5" max="6" width="25.59765625" style="2" customWidth="1"/>
    <col min="7" max="7" width="31.59765625" style="2" customWidth="1"/>
    <col min="8" max="16384" width="11.3984375" style="2"/>
  </cols>
  <sheetData>
    <row r="1" spans="1:10" x14ac:dyDescent="0.45">
      <c r="A1" s="19" t="s">
        <v>29</v>
      </c>
      <c r="B1" s="19" t="s">
        <v>30</v>
      </c>
      <c r="C1" s="19" t="s">
        <v>27</v>
      </c>
      <c r="D1" s="19" t="s">
        <v>46</v>
      </c>
      <c r="E1" s="19" t="s">
        <v>32</v>
      </c>
      <c r="F1" s="19" t="s">
        <v>31</v>
      </c>
      <c r="G1" s="19" t="s">
        <v>6</v>
      </c>
      <c r="H1" s="19" t="s">
        <v>28</v>
      </c>
      <c r="I1" s="19" t="s">
        <v>11</v>
      </c>
    </row>
    <row r="2" spans="1:10" x14ac:dyDescent="0.45">
      <c r="A2" s="2" t="s">
        <v>47</v>
      </c>
      <c r="B2" s="2" t="s">
        <v>12</v>
      </c>
      <c r="C2" s="3" t="s">
        <v>13</v>
      </c>
      <c r="D2" s="6" t="s">
        <v>40</v>
      </c>
      <c r="E2" s="6" t="s">
        <v>24</v>
      </c>
      <c r="F2" s="20" t="s">
        <v>48</v>
      </c>
      <c r="H2" s="20">
        <v>0.1</v>
      </c>
    </row>
    <row r="3" spans="1:10" x14ac:dyDescent="0.45">
      <c r="A3" s="2" t="s">
        <v>47</v>
      </c>
      <c r="B3" s="2" t="s">
        <v>12</v>
      </c>
      <c r="C3" s="3" t="s">
        <v>13</v>
      </c>
      <c r="D3" s="3" t="s">
        <v>22</v>
      </c>
      <c r="E3" s="3"/>
      <c r="F3" s="3" t="s">
        <v>41</v>
      </c>
      <c r="G3" s="7" t="s">
        <v>42</v>
      </c>
      <c r="H3" s="4">
        <v>46</v>
      </c>
      <c r="I3" s="4"/>
      <c r="J3" s="4"/>
    </row>
    <row r="4" spans="1:10" x14ac:dyDescent="0.45">
      <c r="A4" s="2" t="s">
        <v>47</v>
      </c>
      <c r="B4" s="2" t="s">
        <v>12</v>
      </c>
      <c r="C4" s="3" t="s">
        <v>13</v>
      </c>
      <c r="D4" s="3" t="s">
        <v>14</v>
      </c>
      <c r="E4" s="3"/>
      <c r="F4" s="3" t="s">
        <v>41</v>
      </c>
      <c r="G4" s="7" t="s">
        <v>42</v>
      </c>
      <c r="H4" s="4">
        <v>21.2</v>
      </c>
      <c r="I4" s="4"/>
      <c r="J4" s="4"/>
    </row>
    <row r="5" spans="1:10" x14ac:dyDescent="0.45">
      <c r="A5" s="2" t="s">
        <v>47</v>
      </c>
      <c r="B5" s="2" t="s">
        <v>12</v>
      </c>
      <c r="C5" s="3" t="s">
        <v>13</v>
      </c>
      <c r="D5" s="3" t="s">
        <v>14</v>
      </c>
      <c r="E5" s="3"/>
      <c r="F5" s="3" t="s">
        <v>43</v>
      </c>
      <c r="G5" s="7" t="s">
        <v>44</v>
      </c>
      <c r="H5" s="22">
        <f>H4/H3</f>
        <v>0.46086956521739131</v>
      </c>
      <c r="I5" s="22"/>
      <c r="J5" s="2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44A4-FF7E-4099-A890-3D8FB8D531F2}">
  <dimension ref="A1:M48"/>
  <sheetViews>
    <sheetView zoomScale="70" zoomScaleNormal="70" workbookViewId="0">
      <selection activeCell="G16" sqref="G16"/>
    </sheetView>
  </sheetViews>
  <sheetFormatPr baseColWidth="10" defaultColWidth="11.3984375" defaultRowHeight="14.25" x14ac:dyDescent="0.45"/>
  <cols>
    <col min="1" max="4" width="11.3984375" style="2"/>
    <col min="5" max="5" width="23.3984375" style="2" bestFit="1" customWidth="1"/>
    <col min="6" max="6" width="36.265625" style="2" customWidth="1"/>
    <col min="7" max="7" width="61.73046875" style="2" customWidth="1"/>
    <col min="8" max="8" width="11.3984375" style="2"/>
    <col min="9" max="9" width="92.86328125" style="2" customWidth="1"/>
    <col min="10" max="10" width="61.86328125" style="2" customWidth="1"/>
    <col min="11" max="11" width="99.1328125" style="2" customWidth="1"/>
    <col min="12" max="12" width="11.3984375" style="2"/>
    <col min="13" max="13" width="45.73046875" style="2" customWidth="1"/>
    <col min="14" max="16384" width="11.3984375" style="2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</row>
    <row r="2" spans="1:13" x14ac:dyDescent="0.45">
      <c r="A2" s="3" t="s">
        <v>12</v>
      </c>
      <c r="B2" s="3" t="s">
        <v>13</v>
      </c>
      <c r="C2" s="3" t="s">
        <v>14</v>
      </c>
      <c r="D2" s="3"/>
      <c r="E2" s="3">
        <v>2030</v>
      </c>
      <c r="F2" s="3" t="s">
        <v>15</v>
      </c>
      <c r="G2" s="3" t="s">
        <v>16</v>
      </c>
      <c r="H2" s="3"/>
      <c r="I2" s="4"/>
      <c r="J2" s="3">
        <v>210</v>
      </c>
      <c r="K2" s="3"/>
      <c r="L2" s="3"/>
      <c r="M2" s="3" t="s">
        <v>33</v>
      </c>
    </row>
    <row r="3" spans="1:13" x14ac:dyDescent="0.45">
      <c r="A3" s="3" t="s">
        <v>12</v>
      </c>
      <c r="B3" s="3" t="s">
        <v>13</v>
      </c>
      <c r="C3" s="3" t="s">
        <v>17</v>
      </c>
      <c r="D3" s="3"/>
      <c r="E3" s="3">
        <v>2030</v>
      </c>
      <c r="F3" s="3" t="s">
        <v>18</v>
      </c>
      <c r="G3" s="3" t="s">
        <v>19</v>
      </c>
      <c r="H3" s="4"/>
      <c r="I3" s="3"/>
      <c r="J3" s="3">
        <v>46</v>
      </c>
      <c r="K3" s="3"/>
      <c r="L3" s="3"/>
      <c r="M3" s="3"/>
    </row>
    <row r="4" spans="1:13" x14ac:dyDescent="0.45">
      <c r="A4" s="3" t="s">
        <v>12</v>
      </c>
      <c r="B4" s="3" t="s">
        <v>13</v>
      </c>
      <c r="C4" s="3" t="s">
        <v>17</v>
      </c>
      <c r="D4" s="3"/>
      <c r="E4" s="3">
        <v>2040</v>
      </c>
      <c r="F4" s="3" t="s">
        <v>18</v>
      </c>
      <c r="G4" s="3" t="s">
        <v>19</v>
      </c>
      <c r="H4" s="4"/>
      <c r="I4" s="3"/>
      <c r="J4" s="3">
        <v>47</v>
      </c>
      <c r="K4" s="3"/>
      <c r="L4" s="3"/>
      <c r="M4" s="3"/>
    </row>
    <row r="5" spans="1:13" x14ac:dyDescent="0.45">
      <c r="A5" s="3" t="s">
        <v>12</v>
      </c>
      <c r="B5" s="3" t="s">
        <v>13</v>
      </c>
      <c r="C5" s="3" t="s">
        <v>20</v>
      </c>
      <c r="D5" s="3"/>
      <c r="E5" s="3">
        <v>2030</v>
      </c>
      <c r="F5" s="3" t="s">
        <v>18</v>
      </c>
      <c r="G5" s="3" t="s">
        <v>19</v>
      </c>
      <c r="H5" s="4"/>
      <c r="I5" s="3"/>
      <c r="J5" s="3">
        <v>51</v>
      </c>
      <c r="K5" s="3"/>
      <c r="L5" s="3"/>
      <c r="M5" s="3"/>
    </row>
    <row r="6" spans="1:13" x14ac:dyDescent="0.45">
      <c r="A6" s="3" t="s">
        <v>12</v>
      </c>
      <c r="B6" s="3" t="s">
        <v>13</v>
      </c>
      <c r="C6" s="3" t="s">
        <v>20</v>
      </c>
      <c r="D6" s="3"/>
      <c r="E6" s="3">
        <v>2040</v>
      </c>
      <c r="F6" s="3" t="s">
        <v>18</v>
      </c>
      <c r="G6" s="3" t="s">
        <v>19</v>
      </c>
      <c r="H6" s="4"/>
      <c r="I6" s="3"/>
      <c r="J6" s="3">
        <v>52</v>
      </c>
      <c r="K6" s="3"/>
      <c r="L6" s="3"/>
      <c r="M6" s="3"/>
    </row>
    <row r="7" spans="1:13" x14ac:dyDescent="0.45">
      <c r="A7" s="3" t="s">
        <v>12</v>
      </c>
      <c r="B7" s="3" t="s">
        <v>13</v>
      </c>
      <c r="C7" s="3" t="s">
        <v>14</v>
      </c>
      <c r="D7" s="3"/>
      <c r="E7" s="3">
        <v>2030</v>
      </c>
      <c r="F7" s="3" t="s">
        <v>18</v>
      </c>
      <c r="G7" s="3" t="s">
        <v>19</v>
      </c>
      <c r="H7" s="4"/>
      <c r="I7" s="3"/>
      <c r="J7" s="3">
        <v>45</v>
      </c>
      <c r="K7" s="3"/>
      <c r="L7" s="3"/>
      <c r="M7" s="3"/>
    </row>
    <row r="8" spans="1:13" x14ac:dyDescent="0.45">
      <c r="A8" s="3" t="s">
        <v>12</v>
      </c>
      <c r="B8" s="3" t="s">
        <v>13</v>
      </c>
      <c r="C8" s="3" t="s">
        <v>14</v>
      </c>
      <c r="D8" s="3"/>
      <c r="E8" s="3">
        <v>2040</v>
      </c>
      <c r="F8" s="3" t="s">
        <v>18</v>
      </c>
      <c r="G8" s="3" t="s">
        <v>19</v>
      </c>
      <c r="H8" s="4"/>
      <c r="I8" s="3"/>
      <c r="J8" s="3">
        <v>47</v>
      </c>
      <c r="K8" s="3"/>
      <c r="L8" s="3"/>
      <c r="M8" s="3"/>
    </row>
    <row r="9" spans="1:13" x14ac:dyDescent="0.45">
      <c r="A9" s="3" t="s">
        <v>12</v>
      </c>
      <c r="B9" s="3" t="s">
        <v>13</v>
      </c>
      <c r="C9" s="3" t="s">
        <v>21</v>
      </c>
      <c r="D9" s="3"/>
      <c r="E9" s="3">
        <v>2030</v>
      </c>
      <c r="F9" s="3" t="s">
        <v>18</v>
      </c>
      <c r="G9" s="3" t="s">
        <v>19</v>
      </c>
      <c r="H9" s="4"/>
      <c r="I9" s="3"/>
      <c r="J9" s="3">
        <v>46</v>
      </c>
      <c r="K9" s="3"/>
      <c r="L9" s="3"/>
      <c r="M9" s="3"/>
    </row>
    <row r="10" spans="1:13" x14ac:dyDescent="0.45">
      <c r="A10" s="3" t="s">
        <v>12</v>
      </c>
      <c r="B10" s="3" t="s">
        <v>13</v>
      </c>
      <c r="C10" s="3" t="s">
        <v>21</v>
      </c>
      <c r="D10" s="3"/>
      <c r="E10" s="3">
        <v>2040</v>
      </c>
      <c r="F10" s="3" t="s">
        <v>18</v>
      </c>
      <c r="G10" s="3" t="s">
        <v>19</v>
      </c>
      <c r="H10" s="4"/>
      <c r="I10" s="3"/>
      <c r="J10" s="3">
        <v>49</v>
      </c>
      <c r="K10" s="21" t="s">
        <v>34</v>
      </c>
      <c r="L10" s="3"/>
      <c r="M10" s="3"/>
    </row>
    <row r="11" spans="1:13" x14ac:dyDescent="0.45">
      <c r="A11" s="3" t="s">
        <v>12</v>
      </c>
      <c r="B11" s="3" t="s">
        <v>13</v>
      </c>
      <c r="C11" s="3" t="s">
        <v>22</v>
      </c>
      <c r="D11" s="3"/>
      <c r="E11" s="3">
        <v>2030</v>
      </c>
      <c r="F11" s="3" t="s">
        <v>18</v>
      </c>
      <c r="G11" s="3" t="s">
        <v>19</v>
      </c>
      <c r="H11" s="4"/>
      <c r="I11" s="3"/>
      <c r="J11" s="3">
        <v>46</v>
      </c>
      <c r="K11" s="3"/>
      <c r="L11" s="3"/>
      <c r="M11" s="3"/>
    </row>
    <row r="12" spans="1:13" ht="28.5" x14ac:dyDescent="0.45">
      <c r="A12" s="3" t="s">
        <v>12</v>
      </c>
      <c r="B12" s="3" t="s">
        <v>13</v>
      </c>
      <c r="C12" s="3" t="s">
        <v>22</v>
      </c>
      <c r="D12" s="3"/>
      <c r="E12" s="3">
        <v>2040</v>
      </c>
      <c r="F12" s="3" t="s">
        <v>18</v>
      </c>
      <c r="G12" s="3" t="s">
        <v>19</v>
      </c>
      <c r="H12" s="4"/>
      <c r="I12" s="3"/>
      <c r="J12" s="3">
        <v>47</v>
      </c>
      <c r="K12" s="7" t="s">
        <v>35</v>
      </c>
      <c r="L12" s="3"/>
      <c r="M12" s="7" t="s">
        <v>36</v>
      </c>
    </row>
    <row r="13" spans="1:13" x14ac:dyDescent="0.45">
      <c r="A13" s="3" t="s">
        <v>12</v>
      </c>
      <c r="B13" s="3" t="s">
        <v>13</v>
      </c>
      <c r="C13" s="3" t="s">
        <v>23</v>
      </c>
      <c r="D13" s="3"/>
      <c r="E13" s="3">
        <v>2030</v>
      </c>
      <c r="F13" s="3" t="s">
        <v>18</v>
      </c>
      <c r="G13" s="3" t="s">
        <v>19</v>
      </c>
      <c r="H13" s="4"/>
      <c r="I13" s="3"/>
      <c r="J13" s="3">
        <v>40</v>
      </c>
      <c r="K13" s="3"/>
      <c r="L13" s="3"/>
      <c r="M13" s="3"/>
    </row>
    <row r="14" spans="1:13" x14ac:dyDescent="0.45">
      <c r="A14" s="3" t="s">
        <v>12</v>
      </c>
      <c r="B14" s="3" t="s">
        <v>13</v>
      </c>
      <c r="C14" s="3" t="s">
        <v>23</v>
      </c>
      <c r="D14" s="3"/>
      <c r="E14" s="3">
        <v>2040</v>
      </c>
      <c r="F14" s="3" t="s">
        <v>18</v>
      </c>
      <c r="G14" s="3" t="s">
        <v>19</v>
      </c>
      <c r="H14" s="4"/>
      <c r="I14" s="3"/>
      <c r="J14" s="4">
        <v>50</v>
      </c>
      <c r="K14" s="3"/>
      <c r="L14" s="3"/>
      <c r="M14" s="3"/>
    </row>
    <row r="15" spans="1:13" x14ac:dyDescent="0.45">
      <c r="A15" s="3" t="s">
        <v>12</v>
      </c>
      <c r="B15" s="3" t="s">
        <v>13</v>
      </c>
      <c r="C15" s="3" t="s">
        <v>23</v>
      </c>
      <c r="D15" s="3"/>
      <c r="E15" s="3">
        <v>2050</v>
      </c>
      <c r="F15" s="3" t="s">
        <v>18</v>
      </c>
      <c r="G15" s="3" t="s">
        <v>19</v>
      </c>
      <c r="H15" s="4"/>
      <c r="I15" s="3"/>
      <c r="J15" s="3">
        <v>60</v>
      </c>
      <c r="K15" s="3"/>
      <c r="L15" s="3"/>
      <c r="M15" s="3"/>
    </row>
    <row r="16" spans="1:13" x14ac:dyDescent="0.45">
      <c r="A16" s="5" t="s">
        <v>12</v>
      </c>
      <c r="B16" s="6" t="s">
        <v>13</v>
      </c>
      <c r="C16" s="6" t="s">
        <v>17</v>
      </c>
      <c r="D16" s="6"/>
      <c r="E16" s="6">
        <v>2030</v>
      </c>
      <c r="F16" s="6" t="s">
        <v>24</v>
      </c>
      <c r="G16" s="7" t="s">
        <v>45</v>
      </c>
      <c r="H16" s="8">
        <v>725.62</v>
      </c>
      <c r="I16" s="9" t="s">
        <v>26</v>
      </c>
      <c r="J16" s="10"/>
      <c r="K16" s="2" t="s">
        <v>37</v>
      </c>
    </row>
    <row r="17" spans="1:13" x14ac:dyDescent="0.45">
      <c r="A17" s="11" t="s">
        <v>12</v>
      </c>
      <c r="B17" s="3" t="s">
        <v>13</v>
      </c>
      <c r="C17" s="3" t="s">
        <v>17</v>
      </c>
      <c r="D17" s="3"/>
      <c r="E17" s="3">
        <v>2035</v>
      </c>
      <c r="F17" s="3" t="s">
        <v>24</v>
      </c>
      <c r="G17" s="7" t="s">
        <v>45</v>
      </c>
      <c r="H17" s="12">
        <v>725.62</v>
      </c>
      <c r="I17" s="7" t="s">
        <v>26</v>
      </c>
      <c r="J17" s="10"/>
    </row>
    <row r="18" spans="1:13" x14ac:dyDescent="0.45">
      <c r="A18" s="11" t="s">
        <v>12</v>
      </c>
      <c r="B18" s="3" t="s">
        <v>13</v>
      </c>
      <c r="C18" s="3" t="s">
        <v>17</v>
      </c>
      <c r="D18" s="3"/>
      <c r="E18" s="3">
        <v>2040</v>
      </c>
      <c r="F18" s="3" t="s">
        <v>24</v>
      </c>
      <c r="G18" s="7" t="s">
        <v>45</v>
      </c>
      <c r="H18" s="12">
        <v>725.62</v>
      </c>
      <c r="I18" s="7" t="s">
        <v>26</v>
      </c>
      <c r="J18" s="10"/>
    </row>
    <row r="19" spans="1:13" x14ac:dyDescent="0.45">
      <c r="A19" s="11" t="s">
        <v>12</v>
      </c>
      <c r="B19" s="3" t="s">
        <v>13</v>
      </c>
      <c r="C19" s="3" t="s">
        <v>17</v>
      </c>
      <c r="D19" s="3"/>
      <c r="E19" s="3">
        <v>2045</v>
      </c>
      <c r="F19" s="3" t="s">
        <v>24</v>
      </c>
      <c r="G19" s="7" t="s">
        <v>45</v>
      </c>
      <c r="H19" s="12">
        <v>725.62</v>
      </c>
      <c r="I19" s="7" t="s">
        <v>26</v>
      </c>
      <c r="J19" s="10"/>
    </row>
    <row r="20" spans="1:13" x14ac:dyDescent="0.45">
      <c r="A20" s="13" t="s">
        <v>12</v>
      </c>
      <c r="B20" s="14" t="s">
        <v>13</v>
      </c>
      <c r="C20" s="14" t="s">
        <v>17</v>
      </c>
      <c r="D20" s="14"/>
      <c r="E20" s="14">
        <v>2050</v>
      </c>
      <c r="F20" s="14" t="s">
        <v>24</v>
      </c>
      <c r="G20" s="7" t="s">
        <v>45</v>
      </c>
      <c r="H20" s="16">
        <v>725.62</v>
      </c>
      <c r="I20" s="15" t="s">
        <v>26</v>
      </c>
      <c r="J20" s="10"/>
      <c r="M20" s="2" t="s">
        <v>38</v>
      </c>
    </row>
    <row r="21" spans="1:13" x14ac:dyDescent="0.45">
      <c r="A21" s="5" t="s">
        <v>12</v>
      </c>
      <c r="B21" s="6" t="s">
        <v>13</v>
      </c>
      <c r="C21" s="6" t="s">
        <v>20</v>
      </c>
      <c r="D21" s="6"/>
      <c r="E21" s="6">
        <v>2030</v>
      </c>
      <c r="F21" s="6" t="s">
        <v>24</v>
      </c>
      <c r="G21" s="7" t="s">
        <v>45</v>
      </c>
      <c r="H21" s="8">
        <v>1315.2180000000001</v>
      </c>
      <c r="I21" s="9" t="s">
        <v>26</v>
      </c>
      <c r="J21" s="10"/>
    </row>
    <row r="22" spans="1:13" x14ac:dyDescent="0.45">
      <c r="A22" s="11" t="s">
        <v>12</v>
      </c>
      <c r="B22" s="3" t="s">
        <v>13</v>
      </c>
      <c r="C22" s="3" t="s">
        <v>20</v>
      </c>
      <c r="D22" s="3"/>
      <c r="E22" s="3">
        <v>2035</v>
      </c>
      <c r="F22" s="3" t="s">
        <v>24</v>
      </c>
      <c r="G22" s="7" t="s">
        <v>45</v>
      </c>
      <c r="H22" s="12">
        <v>1315.2180000000001</v>
      </c>
      <c r="I22" s="7" t="s">
        <v>26</v>
      </c>
      <c r="J22" s="10"/>
    </row>
    <row r="23" spans="1:13" x14ac:dyDescent="0.45">
      <c r="A23" s="11" t="s">
        <v>12</v>
      </c>
      <c r="B23" s="3" t="s">
        <v>13</v>
      </c>
      <c r="C23" s="3" t="s">
        <v>20</v>
      </c>
      <c r="D23" s="3"/>
      <c r="E23" s="3">
        <v>2040</v>
      </c>
      <c r="F23" s="3" t="s">
        <v>24</v>
      </c>
      <c r="G23" s="7" t="s">
        <v>45</v>
      </c>
      <c r="H23" s="12">
        <v>1315.2180000000001</v>
      </c>
      <c r="I23" s="7" t="s">
        <v>26</v>
      </c>
      <c r="J23" s="10"/>
    </row>
    <row r="24" spans="1:13" x14ac:dyDescent="0.45">
      <c r="A24" s="11" t="s">
        <v>12</v>
      </c>
      <c r="B24" s="3" t="s">
        <v>13</v>
      </c>
      <c r="C24" s="3" t="s">
        <v>20</v>
      </c>
      <c r="D24" s="3"/>
      <c r="E24" s="3">
        <v>2045</v>
      </c>
      <c r="F24" s="3" t="s">
        <v>24</v>
      </c>
      <c r="G24" s="7" t="s">
        <v>45</v>
      </c>
      <c r="H24" s="12">
        <v>1315.2180000000001</v>
      </c>
      <c r="I24" s="7" t="s">
        <v>26</v>
      </c>
      <c r="J24" s="10"/>
    </row>
    <row r="25" spans="1:13" x14ac:dyDescent="0.45">
      <c r="A25" s="13" t="s">
        <v>12</v>
      </c>
      <c r="B25" s="14" t="s">
        <v>13</v>
      </c>
      <c r="C25" s="14" t="s">
        <v>20</v>
      </c>
      <c r="D25" s="14"/>
      <c r="E25" s="14">
        <v>2050</v>
      </c>
      <c r="F25" s="14" t="s">
        <v>24</v>
      </c>
      <c r="G25" s="7" t="s">
        <v>45</v>
      </c>
      <c r="H25" s="16">
        <v>1315.2180000000001</v>
      </c>
      <c r="I25" s="15" t="s">
        <v>26</v>
      </c>
      <c r="J25" s="10"/>
      <c r="M25" s="2" t="s">
        <v>38</v>
      </c>
    </row>
    <row r="26" spans="1:13" x14ac:dyDescent="0.45">
      <c r="A26" s="3" t="s">
        <v>12</v>
      </c>
      <c r="B26" s="3" t="s">
        <v>13</v>
      </c>
      <c r="C26" s="3" t="s">
        <v>21</v>
      </c>
      <c r="D26" s="3"/>
      <c r="E26" s="3">
        <v>2030</v>
      </c>
      <c r="F26" s="3" t="s">
        <v>24</v>
      </c>
      <c r="G26" s="7" t="s">
        <v>25</v>
      </c>
      <c r="H26" s="7">
        <v>736.16399999999999</v>
      </c>
      <c r="I26" s="7" t="s">
        <v>26</v>
      </c>
      <c r="J26" s="10"/>
    </row>
    <row r="27" spans="1:13" x14ac:dyDescent="0.45">
      <c r="A27" s="3" t="s">
        <v>12</v>
      </c>
      <c r="B27" s="3" t="s">
        <v>13</v>
      </c>
      <c r="C27" s="3" t="s">
        <v>21</v>
      </c>
      <c r="D27" s="3"/>
      <c r="E27" s="3">
        <v>2035</v>
      </c>
      <c r="F27" s="3" t="s">
        <v>24</v>
      </c>
      <c r="G27" s="7" t="s">
        <v>25</v>
      </c>
      <c r="H27" s="7">
        <v>736.16399999999999</v>
      </c>
      <c r="I27" s="7" t="s">
        <v>26</v>
      </c>
      <c r="J27" s="10"/>
    </row>
    <row r="28" spans="1:13" x14ac:dyDescent="0.45">
      <c r="A28" s="3" t="s">
        <v>12</v>
      </c>
      <c r="B28" s="3" t="s">
        <v>13</v>
      </c>
      <c r="C28" s="3" t="s">
        <v>21</v>
      </c>
      <c r="D28" s="3"/>
      <c r="E28" s="3">
        <v>2040</v>
      </c>
      <c r="F28" s="3" t="s">
        <v>24</v>
      </c>
      <c r="G28" s="7" t="s">
        <v>25</v>
      </c>
      <c r="H28" s="7">
        <v>736.16399999999999</v>
      </c>
      <c r="I28" s="7" t="s">
        <v>26</v>
      </c>
      <c r="J28" s="10"/>
    </row>
    <row r="29" spans="1:13" x14ac:dyDescent="0.45">
      <c r="A29" s="3" t="s">
        <v>12</v>
      </c>
      <c r="B29" s="3" t="s">
        <v>13</v>
      </c>
      <c r="C29" s="3" t="s">
        <v>21</v>
      </c>
      <c r="D29" s="3"/>
      <c r="E29" s="3">
        <v>2045</v>
      </c>
      <c r="F29" s="3" t="s">
        <v>24</v>
      </c>
      <c r="G29" s="7" t="s">
        <v>25</v>
      </c>
      <c r="H29" s="7">
        <v>736.16399999999999</v>
      </c>
      <c r="I29" s="7" t="s">
        <v>26</v>
      </c>
      <c r="J29" s="10"/>
    </row>
    <row r="30" spans="1:13" x14ac:dyDescent="0.45">
      <c r="A30" s="18" t="s">
        <v>12</v>
      </c>
      <c r="B30" s="18" t="s">
        <v>13</v>
      </c>
      <c r="C30" s="18" t="s">
        <v>21</v>
      </c>
      <c r="D30" s="18"/>
      <c r="E30" s="14">
        <v>2050</v>
      </c>
      <c r="F30" s="18" t="s">
        <v>24</v>
      </c>
      <c r="G30" s="15" t="s">
        <v>25</v>
      </c>
      <c r="H30" s="18">
        <v>736.16399999999999</v>
      </c>
      <c r="I30" s="15" t="s">
        <v>26</v>
      </c>
      <c r="J30" s="10"/>
      <c r="M30" s="2" t="s">
        <v>38</v>
      </c>
    </row>
    <row r="31" spans="1:13" x14ac:dyDescent="0.45">
      <c r="A31" s="3" t="s">
        <v>12</v>
      </c>
      <c r="B31" s="3" t="s">
        <v>13</v>
      </c>
      <c r="C31" s="3" t="s">
        <v>23</v>
      </c>
      <c r="D31" s="3"/>
      <c r="E31" s="3">
        <v>2030</v>
      </c>
      <c r="F31" s="3" t="s">
        <v>24</v>
      </c>
      <c r="G31" s="7" t="s">
        <v>25</v>
      </c>
      <c r="H31" s="8">
        <v>1060.374</v>
      </c>
      <c r="I31" s="7" t="s">
        <v>26</v>
      </c>
      <c r="J31" s="10"/>
    </row>
    <row r="32" spans="1:13" x14ac:dyDescent="0.45">
      <c r="A32" s="3" t="s">
        <v>12</v>
      </c>
      <c r="B32" s="3" t="s">
        <v>13</v>
      </c>
      <c r="C32" s="3" t="s">
        <v>23</v>
      </c>
      <c r="D32" s="3"/>
      <c r="E32" s="3">
        <v>2035</v>
      </c>
      <c r="F32" s="3" t="s">
        <v>24</v>
      </c>
      <c r="G32" s="7" t="s">
        <v>25</v>
      </c>
      <c r="H32" s="12">
        <v>1060.374</v>
      </c>
      <c r="I32" s="7" t="s">
        <v>26</v>
      </c>
      <c r="J32" s="10"/>
    </row>
    <row r="33" spans="1:13" x14ac:dyDescent="0.45">
      <c r="A33" s="3" t="s">
        <v>12</v>
      </c>
      <c r="B33" s="3" t="s">
        <v>13</v>
      </c>
      <c r="C33" s="3" t="s">
        <v>23</v>
      </c>
      <c r="D33" s="3"/>
      <c r="E33" s="3">
        <v>2040</v>
      </c>
      <c r="F33" s="3" t="s">
        <v>24</v>
      </c>
      <c r="G33" s="7" t="s">
        <v>25</v>
      </c>
      <c r="H33" s="12">
        <v>1060.374</v>
      </c>
      <c r="I33" s="7" t="s">
        <v>26</v>
      </c>
      <c r="J33" s="10"/>
    </row>
    <row r="34" spans="1:13" x14ac:dyDescent="0.45">
      <c r="A34" s="3" t="s">
        <v>12</v>
      </c>
      <c r="B34" s="3" t="s">
        <v>13</v>
      </c>
      <c r="C34" s="3" t="s">
        <v>23</v>
      </c>
      <c r="D34" s="3"/>
      <c r="E34" s="3">
        <v>2045</v>
      </c>
      <c r="F34" s="3" t="s">
        <v>24</v>
      </c>
      <c r="G34" s="7" t="s">
        <v>25</v>
      </c>
      <c r="H34" s="12">
        <v>1060.374</v>
      </c>
      <c r="I34" s="7" t="s">
        <v>26</v>
      </c>
      <c r="J34" s="10"/>
    </row>
    <row r="35" spans="1:13" x14ac:dyDescent="0.45">
      <c r="A35" s="17" t="s">
        <v>12</v>
      </c>
      <c r="B35" s="17" t="s">
        <v>13</v>
      </c>
      <c r="C35" s="17" t="s">
        <v>23</v>
      </c>
      <c r="D35" s="17"/>
      <c r="E35" s="14">
        <v>2050</v>
      </c>
      <c r="F35" s="17" t="s">
        <v>24</v>
      </c>
      <c r="G35" s="15" t="s">
        <v>25</v>
      </c>
      <c r="H35" s="16">
        <v>1060.374</v>
      </c>
      <c r="I35" s="17" t="s">
        <v>26</v>
      </c>
      <c r="J35" s="10"/>
      <c r="M35" s="2" t="s">
        <v>38</v>
      </c>
    </row>
    <row r="36" spans="1:13" x14ac:dyDescent="0.45">
      <c r="A36" s="3" t="s">
        <v>12</v>
      </c>
      <c r="B36" s="3" t="s">
        <v>13</v>
      </c>
      <c r="C36" s="3" t="s">
        <v>22</v>
      </c>
      <c r="D36" s="3"/>
      <c r="E36" s="3">
        <v>2030</v>
      </c>
      <c r="F36" s="3" t="s">
        <v>24</v>
      </c>
      <c r="G36" s="7" t="s">
        <v>25</v>
      </c>
      <c r="H36" s="4">
        <v>725.62</v>
      </c>
      <c r="I36" s="7" t="s">
        <v>26</v>
      </c>
      <c r="J36" s="10"/>
    </row>
    <row r="37" spans="1:13" x14ac:dyDescent="0.45">
      <c r="A37" s="3" t="s">
        <v>12</v>
      </c>
      <c r="B37" s="3" t="s">
        <v>13</v>
      </c>
      <c r="C37" s="3" t="s">
        <v>22</v>
      </c>
      <c r="D37" s="3"/>
      <c r="E37" s="3">
        <v>2035</v>
      </c>
      <c r="F37" s="3" t="s">
        <v>24</v>
      </c>
      <c r="G37" s="7" t="s">
        <v>25</v>
      </c>
      <c r="H37" s="4">
        <v>725.62</v>
      </c>
      <c r="I37" s="7" t="s">
        <v>26</v>
      </c>
      <c r="J37" s="10"/>
    </row>
    <row r="38" spans="1:13" x14ac:dyDescent="0.45">
      <c r="A38" s="3" t="s">
        <v>12</v>
      </c>
      <c r="B38" s="3" t="s">
        <v>13</v>
      </c>
      <c r="C38" s="3" t="s">
        <v>22</v>
      </c>
      <c r="D38" s="3"/>
      <c r="E38" s="3">
        <v>2040</v>
      </c>
      <c r="F38" s="3" t="s">
        <v>24</v>
      </c>
      <c r="G38" s="7" t="s">
        <v>25</v>
      </c>
      <c r="H38" s="4">
        <v>725.62</v>
      </c>
      <c r="I38" s="7" t="s">
        <v>26</v>
      </c>
      <c r="J38" s="10"/>
    </row>
    <row r="39" spans="1:13" x14ac:dyDescent="0.45">
      <c r="A39" s="3" t="s">
        <v>12</v>
      </c>
      <c r="B39" s="3" t="s">
        <v>13</v>
      </c>
      <c r="C39" s="3" t="s">
        <v>22</v>
      </c>
      <c r="D39" s="3"/>
      <c r="E39" s="3">
        <v>2045</v>
      </c>
      <c r="F39" s="3" t="s">
        <v>24</v>
      </c>
      <c r="G39" s="7" t="s">
        <v>25</v>
      </c>
      <c r="H39" s="4">
        <v>725.62</v>
      </c>
      <c r="I39" s="7" t="s">
        <v>26</v>
      </c>
      <c r="J39" s="10"/>
    </row>
    <row r="40" spans="1:13" x14ac:dyDescent="0.45">
      <c r="A40" s="14" t="s">
        <v>12</v>
      </c>
      <c r="B40" s="14" t="s">
        <v>13</v>
      </c>
      <c r="C40" s="14" t="s">
        <v>22</v>
      </c>
      <c r="D40" s="14"/>
      <c r="E40" s="14">
        <v>2050</v>
      </c>
      <c r="F40" s="14" t="s">
        <v>24</v>
      </c>
      <c r="G40" s="15" t="s">
        <v>25</v>
      </c>
      <c r="H40" s="16">
        <v>725.62</v>
      </c>
      <c r="I40" s="15" t="s">
        <v>26</v>
      </c>
      <c r="J40" s="10"/>
    </row>
    <row r="41" spans="1:13" x14ac:dyDescent="0.45">
      <c r="A41" s="3" t="s">
        <v>12</v>
      </c>
      <c r="B41" s="3" t="s">
        <v>13</v>
      </c>
      <c r="C41" s="3" t="s">
        <v>14</v>
      </c>
      <c r="D41" s="3"/>
      <c r="E41" s="3">
        <v>2030</v>
      </c>
      <c r="F41" s="3" t="s">
        <v>24</v>
      </c>
      <c r="G41" s="7" t="s">
        <v>25</v>
      </c>
      <c r="H41" s="4"/>
      <c r="I41" s="7"/>
      <c r="J41" s="10">
        <v>1609.44645702306</v>
      </c>
      <c r="K41" s="2" t="s">
        <v>39</v>
      </c>
    </row>
    <row r="42" spans="1:13" x14ac:dyDescent="0.45">
      <c r="A42" s="3" t="s">
        <v>12</v>
      </c>
      <c r="B42" s="3" t="s">
        <v>13</v>
      </c>
      <c r="C42" s="3" t="s">
        <v>14</v>
      </c>
      <c r="D42" s="3"/>
      <c r="E42" s="3">
        <v>2035</v>
      </c>
      <c r="F42" s="3" t="s">
        <v>24</v>
      </c>
      <c r="G42" s="7" t="s">
        <v>25</v>
      </c>
      <c r="H42" s="4"/>
      <c r="I42" s="7"/>
      <c r="J42" s="10">
        <v>725.62</v>
      </c>
    </row>
    <row r="43" spans="1:13" x14ac:dyDescent="0.45">
      <c r="A43" s="3" t="s">
        <v>12</v>
      </c>
      <c r="B43" s="3" t="s">
        <v>13</v>
      </c>
      <c r="C43" s="3" t="s">
        <v>14</v>
      </c>
      <c r="D43" s="3"/>
      <c r="E43" s="3">
        <v>2040</v>
      </c>
      <c r="F43" s="3" t="s">
        <v>24</v>
      </c>
      <c r="G43" s="7" t="s">
        <v>25</v>
      </c>
      <c r="H43" s="4"/>
      <c r="I43" s="7"/>
      <c r="J43" s="10">
        <v>1574.4584905660379</v>
      </c>
    </row>
    <row r="44" spans="1:13" x14ac:dyDescent="0.45">
      <c r="A44" s="3" t="s">
        <v>12</v>
      </c>
      <c r="B44" s="3" t="s">
        <v>13</v>
      </c>
      <c r="C44" s="3" t="s">
        <v>14</v>
      </c>
      <c r="D44" s="3"/>
      <c r="E44" s="3">
        <v>2045</v>
      </c>
      <c r="F44" s="3" t="s">
        <v>24</v>
      </c>
      <c r="G44" s="7" t="s">
        <v>25</v>
      </c>
      <c r="H44" s="4"/>
      <c r="I44" s="7"/>
      <c r="J44" s="10">
        <v>725.62</v>
      </c>
    </row>
    <row r="45" spans="1:13" x14ac:dyDescent="0.45">
      <c r="A45" s="14" t="s">
        <v>12</v>
      </c>
      <c r="B45" s="14" t="s">
        <v>13</v>
      </c>
      <c r="C45" s="14" t="s">
        <v>14</v>
      </c>
      <c r="D45" s="14"/>
      <c r="E45" s="14">
        <v>2050</v>
      </c>
      <c r="F45" s="14" t="s">
        <v>24</v>
      </c>
      <c r="G45" s="15" t="s">
        <v>25</v>
      </c>
      <c r="H45" s="16"/>
      <c r="I45" s="15"/>
      <c r="J45" s="10">
        <v>725.62</v>
      </c>
      <c r="M45" s="2" t="s">
        <v>38</v>
      </c>
    </row>
    <row r="46" spans="1:13" x14ac:dyDescent="0.45">
      <c r="A46" s="14" t="s">
        <v>12</v>
      </c>
      <c r="B46" s="3" t="s">
        <v>13</v>
      </c>
      <c r="C46" s="3" t="s">
        <v>22</v>
      </c>
      <c r="D46" s="3"/>
      <c r="E46" s="3" t="s">
        <v>40</v>
      </c>
      <c r="F46" s="3" t="s">
        <v>41</v>
      </c>
      <c r="G46" s="7" t="s">
        <v>42</v>
      </c>
      <c r="H46" s="7"/>
      <c r="I46" s="4"/>
      <c r="J46" s="4">
        <v>46</v>
      </c>
    </row>
    <row r="47" spans="1:13" x14ac:dyDescent="0.45">
      <c r="A47" s="14" t="s">
        <v>12</v>
      </c>
      <c r="B47" s="3" t="s">
        <v>13</v>
      </c>
      <c r="C47" s="3" t="s">
        <v>14</v>
      </c>
      <c r="D47" s="3"/>
      <c r="E47" s="3" t="s">
        <v>40</v>
      </c>
      <c r="F47" s="3" t="s">
        <v>41</v>
      </c>
      <c r="G47" s="7" t="s">
        <v>42</v>
      </c>
      <c r="H47" s="7"/>
      <c r="I47" s="4"/>
      <c r="J47" s="4">
        <v>21.2</v>
      </c>
    </row>
    <row r="48" spans="1:13" x14ac:dyDescent="0.45">
      <c r="A48" s="14" t="s">
        <v>12</v>
      </c>
      <c r="B48" s="3" t="s">
        <v>13</v>
      </c>
      <c r="C48" s="3" t="s">
        <v>14</v>
      </c>
      <c r="D48" s="3"/>
      <c r="E48" s="3" t="s">
        <v>40</v>
      </c>
      <c r="F48" s="3" t="s">
        <v>43</v>
      </c>
      <c r="G48" s="7" t="s">
        <v>44</v>
      </c>
      <c r="H48" s="7"/>
      <c r="I48" s="22"/>
      <c r="J48" s="22">
        <f>J47/J46</f>
        <v>0.46086956521739131</v>
      </c>
    </row>
  </sheetData>
  <hyperlinks>
    <hyperlink ref="K10" r:id="rId1" location="b0130" display="https://www.sciencedirect.com/science/article/pii/S0196890418302152?via%3Dihub - b0130" xr:uid="{19FA7E7E-88DD-49FE-8122-907A2F5725CE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zoomScale="70" zoomScaleNormal="70" workbookViewId="0">
      <selection activeCell="F33" sqref="F33"/>
    </sheetView>
  </sheetViews>
  <sheetFormatPr baseColWidth="10" defaultColWidth="9.1328125" defaultRowHeight="14.25" x14ac:dyDescent="0.45"/>
  <cols>
    <col min="1" max="1" width="31.86328125" customWidth="1"/>
    <col min="2" max="2" width="27.73046875" customWidth="1"/>
    <col min="3" max="3" width="33.59765625" customWidth="1"/>
    <col min="4" max="4" width="22.265625" customWidth="1"/>
    <col min="5" max="5" width="14.1328125" customWidth="1"/>
    <col min="6" max="6" width="32.265625" customWidth="1"/>
    <col min="7" max="7" width="89.86328125" customWidth="1"/>
    <col min="8" max="8" width="18.265625" customWidth="1"/>
    <col min="9" max="9" width="39.1328125" customWidth="1"/>
    <col min="10" max="10" width="32.26562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L1" s="1"/>
      <c r="M1" s="1"/>
    </row>
    <row r="2" spans="1:13" x14ac:dyDescent="0.45">
      <c r="A2" s="5" t="s">
        <v>12</v>
      </c>
      <c r="B2" s="6" t="s">
        <v>13</v>
      </c>
      <c r="C2" s="6" t="s">
        <v>17</v>
      </c>
      <c r="D2" s="6"/>
      <c r="E2" s="6">
        <v>2030</v>
      </c>
      <c r="F2" s="6" t="s">
        <v>24</v>
      </c>
      <c r="G2" s="6" t="s">
        <v>25</v>
      </c>
      <c r="H2" s="6">
        <f t="array" ref="H2">IF(OR(Stichiometry!E2=2030,Stichiometry!E2=2040), INDEX(Input!$J$1:$J$45,MATCH(Stichiometry!B2&amp;"MGO"&amp;Stichiometry!E2&amp;"System efficiency", Input!$B$1:$B$45&amp;Input!$C$1:$C$45&amp;Input!$E$1:$E$45&amp;Input!$F$1:$F$45,0)) /INDEX(Input!$J$1:$J$45,MATCH(Input!B2&amp;Stichiometry!C2&amp;Stichiometry!E2&amp;"System efficiency", Input!$B$1:$B$45&amp;Input!$C$1:$C$45&amp;Input!$E$1:$E$45&amp;Input!$F$1:$F$45,0))*INDEX(Input!$H$1:$H$45,MATCH(Input!B2&amp;Stichiometry!C2&amp;Stichiometry!E2&amp;"Input Stichiometry", Input!$B$1:$B$45&amp;Input!$C$1:$C$45&amp;Input!$E$1:$E$45&amp;Input!$F$1:$F$45,0)), IF(OR(Stichiometry!E2=2035,Stichiometry!E2=2045), (Stichiometry!H1+Stichiometry!H3)/2, Stichiometry!H1*(1-General_Data_Assumption!$F$2)))/INDEX(Input!$H$1:$H$48,MATCH(Stichiometry!$B2&amp;"MGO"&amp;$E2&amp;Stichiometry!$F2,Input!$B$1:$B$48&amp;Input!$C$1:$C$48&amp;Input!$E$1:$E$48&amp;Input!$F$1:$F$48,0))</f>
        <v>1</v>
      </c>
    </row>
    <row r="3" spans="1:13" x14ac:dyDescent="0.45">
      <c r="A3" s="11" t="s">
        <v>12</v>
      </c>
      <c r="B3" s="3" t="s">
        <v>13</v>
      </c>
      <c r="C3" s="3" t="s">
        <v>17</v>
      </c>
      <c r="D3" s="3"/>
      <c r="E3" s="3">
        <v>2035</v>
      </c>
      <c r="F3" s="3" t="s">
        <v>24</v>
      </c>
      <c r="G3" s="3" t="s">
        <v>25</v>
      </c>
      <c r="H3" s="3">
        <f>(H2+H4)/2</f>
        <v>1</v>
      </c>
    </row>
    <row r="4" spans="1:13" x14ac:dyDescent="0.45">
      <c r="A4" s="11" t="s">
        <v>12</v>
      </c>
      <c r="B4" s="3" t="s">
        <v>13</v>
      </c>
      <c r="C4" s="3" t="s">
        <v>17</v>
      </c>
      <c r="D4" s="3"/>
      <c r="E4" s="3">
        <v>2040</v>
      </c>
      <c r="F4" s="3" t="s">
        <v>24</v>
      </c>
      <c r="G4" s="3" t="s">
        <v>25</v>
      </c>
      <c r="H4" s="3">
        <f t="array" ref="H4">IF(OR(Stichiometry!E4=2030,Stichiometry!E4=2040), INDEX(Input!$J$1:$J$45,MATCH(Stichiometry!B4&amp;"MGO"&amp;Stichiometry!E4&amp;"System efficiency", Input!$B$1:$B$45&amp;Input!$C$1:$C$45&amp;Input!$E$1:$E$45&amp;Input!$F$1:$F$45,0)) /INDEX(Input!$J$1:$J$45,MATCH(Input!B4&amp;Stichiometry!C4&amp;Stichiometry!E4&amp;"System efficiency", Input!$B$1:$B$45&amp;Input!$C$1:$C$45&amp;Input!$E$1:$E$45&amp;Input!$F$1:$F$45,0))*INDEX(Input!$H$1:$H$45,MATCH(Input!B4&amp;Stichiometry!C4&amp;Stichiometry!E4&amp;"Input Stichiometry", Input!$B$1:$B$45&amp;Input!$C$1:$C$45&amp;Input!$E$1:$E$45&amp;Input!$F$1:$F$45,0)), IF(OR(Stichiometry!E4=2035,Stichiometry!E4=2045), (Stichiometry!H3+Stichiometry!H5)/2, Stichiometry!H3*(1-General_Data_Assumption!$F$2)))/INDEX(Input!$H$1:$H$48,MATCH(Stichiometry!$B4&amp;"MGO"&amp;$E4&amp;Stichiometry!$F4,Input!$B$1:$B$48&amp;Input!$C$1:$C$48&amp;Input!$E$1:$E$48&amp;Input!$F$1:$F$48,0))</f>
        <v>1</v>
      </c>
    </row>
    <row r="5" spans="1:13" x14ac:dyDescent="0.45">
      <c r="A5" s="11" t="s">
        <v>12</v>
      </c>
      <c r="B5" s="3" t="s">
        <v>13</v>
      </c>
      <c r="C5" s="3" t="s">
        <v>17</v>
      </c>
      <c r="D5" s="3"/>
      <c r="E5" s="3">
        <v>2045</v>
      </c>
      <c r="F5" s="3" t="s">
        <v>24</v>
      </c>
      <c r="G5" s="3" t="s">
        <v>25</v>
      </c>
      <c r="H5" s="3" cm="1">
        <f t="array" ref="H5">IF(OR(Stichiometry!E5=2030,Stichiometry!E5=2040), INDEX(Input!$J$1:$J$45,MATCH(Stichiometry!B5&amp;"MGO"&amp;Stichiometry!E5&amp;"System efficiency", Input!$B$1:$B$45&amp;Input!$C$1:$C$45&amp;Input!$E$1:$E$45&amp;Input!$F$1:$F$45,0)) /INDEX(Input!$J$1:$J$45,MATCH(Input!B5&amp;Stichiometry!C5&amp;Stichiometry!E5&amp;"System efficiency", Input!$B$1:$B$45&amp;Input!$C$1:$C$45&amp;Input!$E$1:$E$45&amp;Input!$F$1:$F$45,0))*INDEX(Input!$H$1:$H$45,MATCH(Input!B5&amp;Stichiometry!C5&amp;Stichiometry!E5&amp;"Input Stichiometry", Input!$B$1:$B$45&amp;Input!$C$1:$C$45&amp;Input!$E$1:$E$45&amp;Input!$F$1:$F$45,0)), IF(OR(Stichiometry!E5=2035,Stichiometry!E5=2045), (Stichiometry!H4+Stichiometry!H6)/2, Stichiometry!H4*(1-General_Data_Assumption!$H$2)))</f>
        <v>0.95</v>
      </c>
    </row>
    <row r="6" spans="1:13" x14ac:dyDescent="0.45">
      <c r="A6" s="13" t="s">
        <v>12</v>
      </c>
      <c r="B6" s="14" t="s">
        <v>13</v>
      </c>
      <c r="C6" s="14" t="s">
        <v>17</v>
      </c>
      <c r="D6" s="14"/>
      <c r="E6" s="14">
        <v>2050</v>
      </c>
      <c r="F6" s="14" t="s">
        <v>24</v>
      </c>
      <c r="G6" s="14" t="s">
        <v>25</v>
      </c>
      <c r="H6" s="14" cm="1">
        <f t="array" ref="H6">IF(OR(Stichiometry!E6=2030,Stichiometry!E6=2040), INDEX(Input!$J$1:$J$45,MATCH(Stichiometry!B6&amp;"MGO"&amp;Stichiometry!E6&amp;"System efficiency", Input!$B$1:$B$45&amp;Input!$C$1:$C$45&amp;Input!$E$1:$E$45&amp;Input!$F$1:$F$45,0)) /INDEX(Input!$J$1:$J$45,MATCH(Input!B6&amp;Stichiometry!C6&amp;Stichiometry!E6&amp;"System efficiency", Input!$B$1:$B$45&amp;Input!$C$1:$C$45&amp;Input!$E$1:$E$45&amp;Input!$F$1:$F$45,0))*INDEX(Input!$H$1:$H$45,MATCH(Input!B6&amp;Stichiometry!C6&amp;Stichiometry!E6&amp;"Input Stichiometry", Input!$B$1:$B$45&amp;Input!$C$1:$C$45&amp;Input!$E$1:$E$45&amp;Input!$F$1:$F$45,0)), IF(OR(Stichiometry!E6=2035,Stichiometry!E6=2045), (Stichiometry!H5+Stichiometry!H7)/2, Stichiometry!H4*(1-General_Data_Assumption!$H$2)))</f>
        <v>0.9</v>
      </c>
    </row>
    <row r="7" spans="1:13" x14ac:dyDescent="0.45">
      <c r="A7" s="5" t="s">
        <v>12</v>
      </c>
      <c r="B7" s="6" t="s">
        <v>13</v>
      </c>
      <c r="C7" s="6" t="s">
        <v>20</v>
      </c>
      <c r="D7" s="6"/>
      <c r="E7" s="6">
        <v>2030</v>
      </c>
      <c r="F7" s="6" t="s">
        <v>24</v>
      </c>
      <c r="G7" s="7" t="s">
        <v>25</v>
      </c>
      <c r="H7" s="6">
        <f t="array" ref="H7">IF(OR(Stichiometry!E7=2030,Stichiometry!E7=2040), INDEX(Input!$J$1:$J$45,MATCH(Stichiometry!B7&amp;"MGO"&amp;Stichiometry!E7&amp;"System efficiency", Input!$B$1:$B$45&amp;Input!$C$1:$C$45&amp;Input!$E$1:$E$45&amp;Input!$F$1:$F$45,0)) /INDEX(Input!$J$1:$J$45,MATCH(Input!B7&amp;Stichiometry!C7&amp;Stichiometry!E7&amp;"System efficiency", Input!$B$1:$B$45&amp;Input!$C$1:$C$45&amp;Input!$E$1:$E$45&amp;Input!$F$1:$F$45,0))*INDEX(Input!$H$1:$H$45,MATCH(Input!B7&amp;Stichiometry!C7&amp;Stichiometry!E7&amp;"Input Stichiometry", Input!$B$1:$B$45&amp;Input!$C$1:$C$45&amp;Input!$E$1:$E$45&amp;Input!$F$1:$F$45,0)), IF(OR(Stichiometry!E7=2035,Stichiometry!E7=2045), (Stichiometry!H6+Stichiometry!H8)/2, Stichiometry!H6*(1-General_Data_Assumption!$F$2)))/INDEX(Input!$H$1:$H$48,MATCH(Stichiometry!$B7&amp;"MGO"&amp;$E7&amp;Stichiometry!$F7,Input!$B$1:$B$48&amp;Input!$C$1:$C$48&amp;Input!$E$1:$E$48&amp;Input!$F$1:$F$48,0))</f>
        <v>1.6348433874804023</v>
      </c>
    </row>
    <row r="8" spans="1:13" x14ac:dyDescent="0.45">
      <c r="A8" s="11" t="s">
        <v>12</v>
      </c>
      <c r="B8" s="3" t="s">
        <v>13</v>
      </c>
      <c r="C8" s="3" t="s">
        <v>20</v>
      </c>
      <c r="D8" s="3"/>
      <c r="E8" s="3">
        <v>2035</v>
      </c>
      <c r="F8" s="3" t="s">
        <v>24</v>
      </c>
      <c r="G8" s="7" t="s">
        <v>25</v>
      </c>
      <c r="H8" s="3">
        <f>(H7+H9)/2</f>
        <v>1.636552044866983</v>
      </c>
    </row>
    <row r="9" spans="1:13" x14ac:dyDescent="0.45">
      <c r="A9" s="11" t="s">
        <v>12</v>
      </c>
      <c r="B9" s="3" t="s">
        <v>13</v>
      </c>
      <c r="C9" s="3" t="s">
        <v>20</v>
      </c>
      <c r="D9" s="3"/>
      <c r="E9" s="3">
        <v>2040</v>
      </c>
      <c r="F9" s="3" t="s">
        <v>24</v>
      </c>
      <c r="G9" s="7" t="s">
        <v>25</v>
      </c>
      <c r="H9" s="3">
        <f t="array" ref="H9">IF(OR(Stichiometry!E9=2030,Stichiometry!E9=2040), INDEX(Input!$J$1:$J$45,MATCH(Stichiometry!B9&amp;"MGO"&amp;Stichiometry!E9&amp;"System efficiency", Input!$B$1:$B$45&amp;Input!$C$1:$C$45&amp;Input!$E$1:$E$45&amp;Input!$F$1:$F$45,0)) /INDEX(Input!$J$1:$J$45,MATCH(Input!B9&amp;Stichiometry!C9&amp;Stichiometry!E9&amp;"System efficiency", Input!$B$1:$B$45&amp;Input!$C$1:$C$45&amp;Input!$E$1:$E$45&amp;Input!$F$1:$F$45,0))*INDEX(Input!$H$1:$H$45,MATCH(Input!B9&amp;Stichiometry!C9&amp;Stichiometry!E9&amp;"Input Stichiometry", Input!$B$1:$B$45&amp;Input!$C$1:$C$45&amp;Input!$E$1:$E$45&amp;Input!$F$1:$F$45,0)), IF(OR(Stichiometry!E9=2035,Stichiometry!E9=2045), (Stichiometry!H8+Stichiometry!H10)/2, Stichiometry!H8*(1-General_Data_Assumption!$F$2)))/INDEX(Input!$H$1:$H$48,MATCH(Stichiometry!$B9&amp;"MGO"&amp;$E9&amp;Stichiometry!$F9,Input!$B$1:$B$48&amp;Input!$C$1:$C$48&amp;Input!$E$1:$E$48&amp;Input!$F$1:$F$48,0))</f>
        <v>1.6382607022535638</v>
      </c>
    </row>
    <row r="10" spans="1:13" x14ac:dyDescent="0.45">
      <c r="A10" s="11" t="s">
        <v>12</v>
      </c>
      <c r="B10" s="3" t="s">
        <v>13</v>
      </c>
      <c r="C10" s="3" t="s">
        <v>20</v>
      </c>
      <c r="D10" s="3"/>
      <c r="E10" s="3">
        <v>2045</v>
      </c>
      <c r="F10" s="3" t="s">
        <v>24</v>
      </c>
      <c r="G10" s="7" t="s">
        <v>25</v>
      </c>
      <c r="H10" s="3" cm="1">
        <f t="array" ref="H10">IF(OR(Stichiometry!E10=2030,Stichiometry!E10=2040), INDEX(Input!$J$1:$J$45,MATCH(Stichiometry!B10&amp;"MGO"&amp;Stichiometry!E10&amp;"System efficiency", Input!$B$1:$B$45&amp;Input!$C$1:$C$45&amp;Input!$E$1:$E$45&amp;Input!$F$1:$F$45,0)) /INDEX(Input!$J$1:$J$45,MATCH(Input!B10&amp;Stichiometry!C10&amp;Stichiometry!E10&amp;"System efficiency", Input!$B$1:$B$45&amp;Input!$C$1:$C$45&amp;Input!$E$1:$E$45&amp;Input!$F$1:$F$45,0))*INDEX(Input!$H$1:$H$45,MATCH(Input!B10&amp;Stichiometry!C10&amp;Stichiometry!E10&amp;"Input Stichiometry", Input!$B$1:$B$45&amp;Input!$C$1:$C$45&amp;Input!$E$1:$E$45&amp;Input!$F$1:$F$45,0)), IF(OR(Stichiometry!E10=2035,Stichiometry!E10=2045), (Stichiometry!H9+Stichiometry!H11)/2, Stichiometry!H9*(1-General_Data_Assumption!$H$2)))</f>
        <v>1.5563476671408856</v>
      </c>
    </row>
    <row r="11" spans="1:13" x14ac:dyDescent="0.45">
      <c r="A11" s="13" t="s">
        <v>12</v>
      </c>
      <c r="B11" s="14" t="s">
        <v>13</v>
      </c>
      <c r="C11" s="14" t="s">
        <v>20</v>
      </c>
      <c r="D11" s="14"/>
      <c r="E11" s="14">
        <v>2050</v>
      </c>
      <c r="F11" s="14" t="s">
        <v>24</v>
      </c>
      <c r="G11" s="15" t="s">
        <v>25</v>
      </c>
      <c r="H11" s="14" cm="1">
        <f t="array" ref="H11">IF(OR(Stichiometry!E11=2030,Stichiometry!E11=2040), INDEX(Input!$J$1:$J$45,MATCH(Stichiometry!B11&amp;"MGO"&amp;Stichiometry!E11&amp;"System efficiency", Input!$B$1:$B$45&amp;Input!$C$1:$C$45&amp;Input!$E$1:$E$45&amp;Input!$F$1:$F$45,0)) /INDEX(Input!$J$1:$J$45,MATCH(Input!B11&amp;Stichiometry!C11&amp;Stichiometry!E11&amp;"System efficiency", Input!$B$1:$B$45&amp;Input!$C$1:$C$45&amp;Input!$E$1:$E$45&amp;Input!$F$1:$F$45,0))*INDEX(Input!$H$1:$H$45,MATCH(Input!B11&amp;Stichiometry!C11&amp;Stichiometry!E11&amp;"Input Stichiometry", Input!$B$1:$B$45&amp;Input!$C$1:$C$45&amp;Input!$E$1:$E$45&amp;Input!$F$1:$F$45,0)), IF(OR(Stichiometry!E11=2035,Stichiometry!E11=2045), (Stichiometry!H10+Stichiometry!H12)/2, Stichiometry!H9*(1-General_Data_Assumption!$H$2)))</f>
        <v>1.4744346320282073</v>
      </c>
    </row>
    <row r="12" spans="1:13" x14ac:dyDescent="0.45">
      <c r="A12" s="3" t="s">
        <v>12</v>
      </c>
      <c r="B12" s="3" t="s">
        <v>13</v>
      </c>
      <c r="C12" s="3" t="s">
        <v>21</v>
      </c>
      <c r="D12" s="3"/>
      <c r="E12" s="3">
        <v>2030</v>
      </c>
      <c r="F12" s="3" t="s">
        <v>24</v>
      </c>
      <c r="G12" s="7" t="s">
        <v>25</v>
      </c>
      <c r="H12" s="6">
        <f t="array" ref="H12">IF(OR(Stichiometry!E12=2030,Stichiometry!E12=2040), INDEX(Input!$J$1:$J$45,MATCH(Stichiometry!B12&amp;"MGO"&amp;Stichiometry!E12&amp;"System efficiency", Input!$B$1:$B$45&amp;Input!$C$1:$C$45&amp;Input!$E$1:$E$45&amp;Input!$F$1:$F$45,0)) /INDEX(Input!$J$1:$J$45,MATCH(Input!B12&amp;Stichiometry!C12&amp;Stichiometry!E12&amp;"System efficiency", Input!$B$1:$B$45&amp;Input!$C$1:$C$45&amp;Input!$E$1:$E$45&amp;Input!$F$1:$F$45,0))*INDEX(Input!$H$1:$H$45,MATCH(Input!B12&amp;Stichiometry!C12&amp;Stichiometry!E12&amp;"Input Stichiometry", Input!$B$1:$B$45&amp;Input!$C$1:$C$45&amp;Input!$E$1:$E$45&amp;Input!$F$1:$F$45,0)), IF(OR(Stichiometry!E12=2035,Stichiometry!E12=2045), (Stichiometry!H11+Stichiometry!H13)/2, Stichiometry!H11*(1-General_Data_Assumption!$F$2)))/INDEX(Input!$H$1:$H$48,MATCH(Stichiometry!$B12&amp;"MGO"&amp;$E12&amp;Stichiometry!$F12,Input!$B$1:$B$48&amp;Input!$C$1:$C$48&amp;Input!$E$1:$E$48&amp;Input!$F$1:$F$48,0))</f>
        <v>1.0145310217469199</v>
      </c>
    </row>
    <row r="13" spans="1:13" x14ac:dyDescent="0.45">
      <c r="A13" s="3" t="s">
        <v>12</v>
      </c>
      <c r="B13" s="3" t="s">
        <v>13</v>
      </c>
      <c r="C13" s="3" t="s">
        <v>21</v>
      </c>
      <c r="D13" s="3"/>
      <c r="E13" s="3">
        <v>2035</v>
      </c>
      <c r="F13" s="3" t="s">
        <v>24</v>
      </c>
      <c r="G13" s="7" t="s">
        <v>25</v>
      </c>
      <c r="H13" s="3">
        <f>(H12+H14)/2</f>
        <v>0.99382630701739094</v>
      </c>
    </row>
    <row r="14" spans="1:13" x14ac:dyDescent="0.45">
      <c r="A14" s="3" t="s">
        <v>12</v>
      </c>
      <c r="B14" s="3" t="s">
        <v>13</v>
      </c>
      <c r="C14" s="3" t="s">
        <v>21</v>
      </c>
      <c r="D14" s="3"/>
      <c r="E14" s="3">
        <v>2040</v>
      </c>
      <c r="F14" s="3" t="s">
        <v>24</v>
      </c>
      <c r="G14" s="7" t="s">
        <v>25</v>
      </c>
      <c r="H14" s="3">
        <f t="array" ref="H14">IF(OR(Stichiometry!E14=2030,Stichiometry!E14=2040), INDEX(Input!$J$1:$J$45,MATCH(Stichiometry!B14&amp;"MGO"&amp;Stichiometry!E14&amp;"System efficiency", Input!$B$1:$B$45&amp;Input!$C$1:$C$45&amp;Input!$E$1:$E$45&amp;Input!$F$1:$F$45,0)) /INDEX(Input!$J$1:$J$45,MATCH(Input!B14&amp;Stichiometry!C14&amp;Stichiometry!E14&amp;"System efficiency", Input!$B$1:$B$45&amp;Input!$C$1:$C$45&amp;Input!$E$1:$E$45&amp;Input!$F$1:$F$45,0))*INDEX(Input!$H$1:$H$45,MATCH(Input!B14&amp;Stichiometry!C14&amp;Stichiometry!E14&amp;"Input Stichiometry", Input!$B$1:$B$45&amp;Input!$C$1:$C$45&amp;Input!$E$1:$E$45&amp;Input!$F$1:$F$45,0)), IF(OR(Stichiometry!E14=2035,Stichiometry!E14=2045), (Stichiometry!H13+Stichiometry!H15)/2, Stichiometry!H13*(1-General_Data_Assumption!$F$2)))/INDEX(Input!$H$1:$H$48,MATCH(Stichiometry!$B14&amp;"MGO"&amp;$E14&amp;Stichiometry!$F14,Input!$B$1:$B$48&amp;Input!$C$1:$C$48&amp;Input!$E$1:$E$48&amp;Input!$F$1:$F$48,0))</f>
        <v>0.97312159228786188</v>
      </c>
    </row>
    <row r="15" spans="1:13" x14ac:dyDescent="0.45">
      <c r="A15" s="3" t="s">
        <v>12</v>
      </c>
      <c r="B15" s="3" t="s">
        <v>13</v>
      </c>
      <c r="C15" s="3" t="s">
        <v>21</v>
      </c>
      <c r="D15" s="3"/>
      <c r="E15" s="3">
        <v>2045</v>
      </c>
      <c r="F15" s="3" t="s">
        <v>24</v>
      </c>
      <c r="G15" s="7" t="s">
        <v>25</v>
      </c>
      <c r="H15" s="3" cm="1">
        <f t="array" ref="H15">IF(OR(Stichiometry!E15=2030,Stichiometry!E15=2040), INDEX(Input!$J$1:$J$45,MATCH(Stichiometry!B15&amp;"MGO"&amp;Stichiometry!E15&amp;"System efficiency", Input!$B$1:$B$45&amp;Input!$C$1:$C$45&amp;Input!$E$1:$E$45&amp;Input!$F$1:$F$45,0)) /INDEX(Input!$J$1:$J$45,MATCH(Input!B15&amp;Stichiometry!C15&amp;Stichiometry!E15&amp;"System efficiency", Input!$B$1:$B$45&amp;Input!$C$1:$C$45&amp;Input!$E$1:$E$45&amp;Input!$F$1:$F$45,0))*INDEX(Input!$H$1:$H$45,MATCH(Input!B15&amp;Stichiometry!C15&amp;Stichiometry!E15&amp;"Input Stichiometry", Input!$B$1:$B$45&amp;Input!$C$1:$C$45&amp;Input!$E$1:$E$45&amp;Input!$F$1:$F$45,0)), IF(OR(Stichiometry!E15=2035,Stichiometry!E15=2045), (Stichiometry!H14+Stichiometry!H16)/2, Stichiometry!H14*(1-General_Data_Assumption!$H$2)))</f>
        <v>0.92446551267346877</v>
      </c>
    </row>
    <row r="16" spans="1:13" x14ac:dyDescent="0.45">
      <c r="A16" s="18" t="s">
        <v>12</v>
      </c>
      <c r="B16" s="18" t="s">
        <v>13</v>
      </c>
      <c r="C16" s="18" t="s">
        <v>21</v>
      </c>
      <c r="D16" s="18"/>
      <c r="E16" s="14">
        <v>2050</v>
      </c>
      <c r="F16" s="18" t="s">
        <v>24</v>
      </c>
      <c r="G16" s="15" t="s">
        <v>25</v>
      </c>
      <c r="H16" s="14" cm="1">
        <f t="array" ref="H16">IF(OR(Stichiometry!E16=2030,Stichiometry!E16=2040), INDEX(Input!$J$1:$J$45,MATCH(Stichiometry!B16&amp;"MGO"&amp;Stichiometry!E16&amp;"System efficiency", Input!$B$1:$B$45&amp;Input!$C$1:$C$45&amp;Input!$E$1:$E$45&amp;Input!$F$1:$F$45,0)) /INDEX(Input!$J$1:$J$45,MATCH(Input!B16&amp;Stichiometry!C16&amp;Stichiometry!E16&amp;"System efficiency", Input!$B$1:$B$45&amp;Input!$C$1:$C$45&amp;Input!$E$1:$E$45&amp;Input!$F$1:$F$45,0))*INDEX(Input!$H$1:$H$45,MATCH(Input!B16&amp;Stichiometry!C16&amp;Stichiometry!E16&amp;"Input Stichiometry", Input!$B$1:$B$45&amp;Input!$C$1:$C$45&amp;Input!$E$1:$E$45&amp;Input!$F$1:$F$45,0)), IF(OR(Stichiometry!E16=2035,Stichiometry!E16=2045), (Stichiometry!H15+Stichiometry!H17)/2, Stichiometry!H14*(1-General_Data_Assumption!$H$2)))</f>
        <v>0.87580943305907566</v>
      </c>
    </row>
    <row r="17" spans="1:8" x14ac:dyDescent="0.45">
      <c r="A17" s="3" t="s">
        <v>12</v>
      </c>
      <c r="B17" s="3" t="s">
        <v>13</v>
      </c>
      <c r="C17" s="3" t="s">
        <v>23</v>
      </c>
      <c r="D17" s="3"/>
      <c r="E17" s="3">
        <v>2030</v>
      </c>
      <c r="F17" s="3" t="s">
        <v>24</v>
      </c>
      <c r="G17" s="7" t="s">
        <v>25</v>
      </c>
      <c r="H17" s="6">
        <f t="array" ref="H17">IF(OR(Stichiometry!E17=2030,Stichiometry!E17=2040), INDEX(Input!$J$1:$J$45,MATCH(Stichiometry!B17&amp;"MGO"&amp;Stichiometry!E17&amp;"System efficiency", Input!$B$1:$B$45&amp;Input!$C$1:$C$45&amp;Input!$E$1:$E$45&amp;Input!$F$1:$F$45,0)) /INDEX(Input!$J$1:$J$45,MATCH(Input!B17&amp;Stichiometry!C17&amp;Stichiometry!E17&amp;"System efficiency", Input!$B$1:$B$45&amp;Input!$C$1:$C$45&amp;Input!$E$1:$E$45&amp;Input!$F$1:$F$45,0))*INDEX(Input!$H$1:$H$45,MATCH(Input!B17&amp;Stichiometry!C17&amp;Stichiometry!E17&amp;"Input Stichiometry", Input!$B$1:$B$45&amp;Input!$C$1:$C$45&amp;Input!$E$1:$E$45&amp;Input!$F$1:$F$45,0)), IF(OR(Stichiometry!E17=2035,Stichiometry!E17=2045), (Stichiometry!H16+Stichiometry!H18)/2, Stichiometry!H16*(1-General_Data_Assumption!$F$2)))/INDEX(Input!$H$1:$H$48,MATCH(Stichiometry!$B17&amp;"MGO"&amp;$E17&amp;Stichiometry!$F17,Input!$B$1:$B$48&amp;Input!$C$1:$C$48&amp;Input!$E$1:$E$48&amp;Input!$F$1:$F$48,0))</f>
        <v>1.6805354042060583</v>
      </c>
    </row>
    <row r="18" spans="1:8" x14ac:dyDescent="0.45">
      <c r="A18" s="3" t="s">
        <v>12</v>
      </c>
      <c r="B18" s="3" t="s">
        <v>13</v>
      </c>
      <c r="C18" s="3" t="s">
        <v>23</v>
      </c>
      <c r="D18" s="3"/>
      <c r="E18" s="3">
        <v>2035</v>
      </c>
      <c r="F18" s="3" t="s">
        <v>24</v>
      </c>
      <c r="G18" s="7" t="s">
        <v>25</v>
      </c>
      <c r="H18" s="3">
        <f>(H17+H19)/2</f>
        <v>1.5270952151263746</v>
      </c>
    </row>
    <row r="19" spans="1:8" x14ac:dyDescent="0.45">
      <c r="A19" s="3" t="s">
        <v>12</v>
      </c>
      <c r="B19" s="3" t="s">
        <v>13</v>
      </c>
      <c r="C19" s="3" t="s">
        <v>23</v>
      </c>
      <c r="D19" s="3"/>
      <c r="E19" s="3">
        <v>2040</v>
      </c>
      <c r="F19" s="3" t="s">
        <v>24</v>
      </c>
      <c r="G19" s="7" t="s">
        <v>25</v>
      </c>
      <c r="H19" s="3">
        <f t="array" ref="H19">IF(OR(Stichiometry!E19=2030,Stichiometry!E19=2040), INDEX(Input!$J$1:$J$45,MATCH(Stichiometry!B19&amp;"MGO"&amp;Stichiometry!E19&amp;"System efficiency", Input!$B$1:$B$45&amp;Input!$C$1:$C$45&amp;Input!$E$1:$E$45&amp;Input!$F$1:$F$45,0)) /INDEX(Input!$J$1:$J$45,MATCH(Input!B19&amp;Stichiometry!C19&amp;Stichiometry!E19&amp;"System efficiency", Input!$B$1:$B$45&amp;Input!$C$1:$C$45&amp;Input!$E$1:$E$45&amp;Input!$F$1:$F$45,0))*INDEX(Input!$H$1:$H$45,MATCH(Input!B19&amp;Stichiometry!C19&amp;Stichiometry!E19&amp;"Input Stichiometry", Input!$B$1:$B$45&amp;Input!$C$1:$C$45&amp;Input!$E$1:$E$45&amp;Input!$F$1:$F$45,0)), IF(OR(Stichiometry!E19=2035,Stichiometry!E19=2045), (Stichiometry!H18+Stichiometry!H20)/2, Stichiometry!H18*(1-General_Data_Assumption!$F$2)))/INDEX(Input!$H$1:$H$48,MATCH(Stichiometry!$B19&amp;"MGO"&amp;$E19&amp;Stichiometry!$F19,Input!$B$1:$B$48&amp;Input!$C$1:$C$48&amp;Input!$E$1:$E$48&amp;Input!$F$1:$F$48,0))</f>
        <v>1.3736550260466911</v>
      </c>
    </row>
    <row r="20" spans="1:8" x14ac:dyDescent="0.45">
      <c r="A20" s="3" t="s">
        <v>12</v>
      </c>
      <c r="B20" s="3" t="s">
        <v>13</v>
      </c>
      <c r="C20" s="3" t="s">
        <v>23</v>
      </c>
      <c r="D20" s="3"/>
      <c r="E20" s="3">
        <v>2045</v>
      </c>
      <c r="F20" s="3" t="s">
        <v>24</v>
      </c>
      <c r="G20" s="7" t="s">
        <v>25</v>
      </c>
      <c r="H20" s="3" cm="1">
        <f t="array" ref="H20">IF(OR(Stichiometry!E20=2030,Stichiometry!E20=2040), INDEX(Input!$J$1:$J$45,MATCH(Stichiometry!B20&amp;"MGO"&amp;Stichiometry!E20&amp;"System efficiency", Input!$B$1:$B$45&amp;Input!$C$1:$C$45&amp;Input!$E$1:$E$45&amp;Input!$F$1:$F$45,0)) /INDEX(Input!$J$1:$J$45,MATCH(Input!B20&amp;Stichiometry!C20&amp;Stichiometry!E20&amp;"System efficiency", Input!$B$1:$B$45&amp;Input!$C$1:$C$45&amp;Input!$E$1:$E$45&amp;Input!$F$1:$F$45,0))*INDEX(Input!$H$1:$H$45,MATCH(Input!B20&amp;Stichiometry!C20&amp;Stichiometry!E20&amp;"Input Stichiometry", Input!$B$1:$B$45&amp;Input!$C$1:$C$45&amp;Input!$E$1:$E$45&amp;Input!$F$1:$F$45,0)), IF(OR(Stichiometry!E20=2035,Stichiometry!E20=2045), (Stichiometry!H19+Stichiometry!H21)/2, Stichiometry!H19*(1-General_Data_Assumption!$H$2)))</f>
        <v>1.3049722747443564</v>
      </c>
    </row>
    <row r="21" spans="1:8" x14ac:dyDescent="0.45">
      <c r="A21" s="17" t="s">
        <v>12</v>
      </c>
      <c r="B21" s="17" t="s">
        <v>13</v>
      </c>
      <c r="C21" s="17" t="s">
        <v>23</v>
      </c>
      <c r="D21" s="17"/>
      <c r="E21" s="14">
        <v>2050</v>
      </c>
      <c r="F21" s="17" t="s">
        <v>24</v>
      </c>
      <c r="G21" s="15" t="s">
        <v>25</v>
      </c>
      <c r="H21" s="14" cm="1">
        <f t="array" ref="H21">IF(OR(Stichiometry!E21=2030,Stichiometry!E21=2040), INDEX(Input!$J$1:$J$45,MATCH(Stichiometry!B21&amp;"MGO"&amp;Stichiometry!E21&amp;"System efficiency", Input!$B$1:$B$45&amp;Input!$C$1:$C$45&amp;Input!$E$1:$E$45&amp;Input!$F$1:$F$45,0)) /INDEX(Input!$J$1:$J$45,MATCH(Input!B21&amp;Stichiometry!C21&amp;Stichiometry!E21&amp;"System efficiency", Input!$B$1:$B$45&amp;Input!$C$1:$C$45&amp;Input!$E$1:$E$45&amp;Input!$F$1:$F$45,0))*INDEX(Input!$H$1:$H$45,MATCH(Input!B21&amp;Stichiometry!C21&amp;Stichiometry!E21&amp;"Input Stichiometry", Input!$B$1:$B$45&amp;Input!$C$1:$C$45&amp;Input!$E$1:$E$45&amp;Input!$F$1:$F$45,0)), IF(OR(Stichiometry!E21=2035,Stichiometry!E21=2045), (Stichiometry!H20+Stichiometry!H22)/2, Stichiometry!H19*(1-General_Data_Assumption!$H$2)))</f>
        <v>1.2362895234420219</v>
      </c>
    </row>
    <row r="22" spans="1:8" x14ac:dyDescent="0.45">
      <c r="A22" s="3" t="s">
        <v>12</v>
      </c>
      <c r="B22" s="3" t="s">
        <v>13</v>
      </c>
      <c r="C22" s="3" t="s">
        <v>22</v>
      </c>
      <c r="D22" s="3"/>
      <c r="E22" s="3">
        <v>2030</v>
      </c>
      <c r="F22" s="3" t="s">
        <v>24</v>
      </c>
      <c r="G22" s="7" t="s">
        <v>25</v>
      </c>
      <c r="H22" s="7">
        <f t="array" ref="H22">IF(OR(Stichiometry!E22=2030,Stichiometry!E22=2040), INDEX(Input!$J$1:$J$45,MATCH(Stichiometry!B22&amp;"MGO"&amp;Stichiometry!E22&amp;"System efficiency", Input!$B$1:$B$45&amp;Input!$C$1:$C$45&amp;Input!$E$1:$E$45&amp;Input!$F$1:$F$45,0)) /INDEX(Input!$J$1:$J$45,MATCH(Input!B22&amp;Stichiometry!C22&amp;Stichiometry!E22&amp;"System efficiency", Input!$B$1:$B$45&amp;Input!$C$1:$C$45&amp;Input!$E$1:$E$45&amp;Input!$F$1:$F$45,0))*INDEX(Input!$H$1:$H$45,MATCH(Input!B22&amp;Stichiometry!C22&amp;Stichiometry!E22&amp;"Input Stichiometry", Input!$B$1:$B$45&amp;Input!$C$1:$C$45&amp;Input!$E$1:$E$45&amp;Input!$F$1:$F$45,0)), IF(OR(Stichiometry!E22=2035,Stichiometry!E22=2045), (Stichiometry!H21+Stichiometry!H23)/2, Stichiometry!H21*(1-General_Data_Assumption!$F$2)))/INDEX(Input!$H$1:$H$48,MATCH(Stichiometry!$B22&amp;"MGO"&amp;$E22&amp;Stichiometry!$F22,Input!$B$1:$B$48&amp;Input!$C$1:$C$48&amp;Input!$E$1:$E$48&amp;Input!$F$1:$F$48,0))</f>
        <v>1</v>
      </c>
    </row>
    <row r="23" spans="1:8" x14ac:dyDescent="0.45">
      <c r="A23" s="3" t="s">
        <v>12</v>
      </c>
      <c r="B23" s="3" t="s">
        <v>13</v>
      </c>
      <c r="C23" s="3" t="s">
        <v>22</v>
      </c>
      <c r="D23" s="3"/>
      <c r="E23" s="3">
        <v>2035</v>
      </c>
      <c r="F23" s="3" t="s">
        <v>24</v>
      </c>
      <c r="G23" s="7" t="s">
        <v>25</v>
      </c>
      <c r="H23" s="7">
        <f>(H22+H24)/2</f>
        <v>1</v>
      </c>
    </row>
    <row r="24" spans="1:8" x14ac:dyDescent="0.45">
      <c r="A24" s="3" t="s">
        <v>12</v>
      </c>
      <c r="B24" s="3" t="s">
        <v>13</v>
      </c>
      <c r="C24" s="3" t="s">
        <v>22</v>
      </c>
      <c r="D24" s="3"/>
      <c r="E24" s="3">
        <v>2040</v>
      </c>
      <c r="F24" s="3" t="s">
        <v>24</v>
      </c>
      <c r="G24" s="7" t="s">
        <v>25</v>
      </c>
      <c r="H24" s="7">
        <f t="array" ref="H24">IF(OR(Stichiometry!E24=2030,Stichiometry!E24=2040), INDEX(Input!$J$1:$J$45,MATCH(Stichiometry!B24&amp;"MGO"&amp;Stichiometry!E24&amp;"System efficiency", Input!$B$1:$B$45&amp;Input!$C$1:$C$45&amp;Input!$E$1:$E$45&amp;Input!$F$1:$F$45,0)) /INDEX(Input!$J$1:$J$45,MATCH(Input!B24&amp;Stichiometry!C24&amp;Stichiometry!E24&amp;"System efficiency", Input!$B$1:$B$45&amp;Input!$C$1:$C$45&amp;Input!$E$1:$E$45&amp;Input!$F$1:$F$45,0))*INDEX(Input!$H$1:$H$45,MATCH(Input!B24&amp;Stichiometry!C24&amp;Stichiometry!E24&amp;"Input Stichiometry", Input!$B$1:$B$45&amp;Input!$C$1:$C$45&amp;Input!$E$1:$E$45&amp;Input!$F$1:$F$45,0)), IF(OR(Stichiometry!E24=2035,Stichiometry!E24=2045), (Stichiometry!H23+Stichiometry!H25)/2, Stichiometry!H23*(1-General_Data_Assumption!$F$2)))/INDEX(Input!$H$1:$H$48,MATCH(Stichiometry!$B24&amp;"MGO"&amp;$E24&amp;Stichiometry!$F24,Input!$B$1:$B$48&amp;Input!$C$1:$C$48&amp;Input!$E$1:$E$48&amp;Input!$F$1:$F$48,0))</f>
        <v>1</v>
      </c>
    </row>
    <row r="25" spans="1:8" x14ac:dyDescent="0.45">
      <c r="A25" s="3" t="s">
        <v>12</v>
      </c>
      <c r="B25" s="3" t="s">
        <v>13</v>
      </c>
      <c r="C25" s="3" t="s">
        <v>22</v>
      </c>
      <c r="D25" s="3"/>
      <c r="E25" s="3">
        <v>2045</v>
      </c>
      <c r="F25" s="3" t="s">
        <v>24</v>
      </c>
      <c r="G25" s="7" t="s">
        <v>25</v>
      </c>
      <c r="H25" s="7" cm="1">
        <f t="array" ref="H25">IF(OR(Stichiometry!E25=2030,Stichiometry!E25=2040), INDEX(Input!$J$1:$J$45,MATCH(Stichiometry!B25&amp;"MGO"&amp;Stichiometry!E25&amp;"System efficiency", Input!$B$1:$B$45&amp;Input!$C$1:$C$45&amp;Input!$E$1:$E$45&amp;Input!$F$1:$F$45,0)) /INDEX(Input!$J$1:$J$45,MATCH(Input!B25&amp;Stichiometry!C25&amp;Stichiometry!E25&amp;"System efficiency", Input!$B$1:$B$45&amp;Input!$C$1:$C$45&amp;Input!$E$1:$E$45&amp;Input!$F$1:$F$45,0))*INDEX(Input!$H$1:$H$45,MATCH(Input!B25&amp;Stichiometry!C25&amp;Stichiometry!E25&amp;"Input Stichiometry", Input!$B$1:$B$45&amp;Input!$C$1:$C$45&amp;Input!$E$1:$E$45&amp;Input!$F$1:$F$45,0)), IF(OR(Stichiometry!E25=2035,Stichiometry!E25=2045), (Stichiometry!H24+Stichiometry!H26)/2, Stichiometry!H24*(1-General_Data_Assumption!$F$2)))</f>
        <v>0.95</v>
      </c>
    </row>
    <row r="26" spans="1:8" x14ac:dyDescent="0.45">
      <c r="A26" s="14" t="s">
        <v>12</v>
      </c>
      <c r="B26" s="14" t="s">
        <v>13</v>
      </c>
      <c r="C26" s="14" t="s">
        <v>22</v>
      </c>
      <c r="D26" s="14"/>
      <c r="E26" s="14">
        <v>2050</v>
      </c>
      <c r="F26" s="14" t="s">
        <v>24</v>
      </c>
      <c r="G26" s="15" t="s">
        <v>25</v>
      </c>
      <c r="H26" s="15">
        <f t="array" ref="H26">IF(OR(Stichiometry!E26=2030,Stichiometry!E26=2040), INDEX(Input!$J$1:$J$45,MATCH(Stichiometry!B26&amp;"MGO"&amp;Stichiometry!E26&amp;"System efficiency", Input!$B$1:$B$45&amp;Input!$C$1:$C$45&amp;Input!$E$1:$E$45&amp;Input!$F$1:$F$45,0)) /INDEX(Input!$J$1:$J$45,MATCH(Input!B26&amp;Stichiometry!C26&amp;Stichiometry!E26&amp;"System efficiency", Input!$B$1:$B$45&amp;Input!$C$1:$C$45&amp;Input!$E$1:$E$45&amp;Input!$F$1:$F$45,0))*INDEX(Input!$H$1:$H$45,MATCH(Input!B26&amp;Stichiometry!C26&amp;Stichiometry!E26&amp;"Input Stichiometry", Input!$B$1:$B$45&amp;Input!$C$1:$C$45&amp;Input!$E$1:$E$45&amp;Input!$F$1:$F$45,0)), IF(OR(Stichiometry!E26=2035,Stichiometry!E26=2045), (Stichiometry!H25+Stichiometry!H27)/2, Stichiometry!H24*(1-General_Data_Assumption!$H$2)))</f>
        <v>0.9</v>
      </c>
    </row>
    <row r="27" spans="1:8" x14ac:dyDescent="0.45">
      <c r="A27" s="3" t="s">
        <v>12</v>
      </c>
      <c r="B27" s="3" t="s">
        <v>13</v>
      </c>
      <c r="C27" s="3" t="s">
        <v>14</v>
      </c>
      <c r="D27" s="3"/>
      <c r="E27" s="3">
        <v>2030</v>
      </c>
      <c r="F27" s="3" t="s">
        <v>24</v>
      </c>
      <c r="G27" s="7" t="s">
        <v>25</v>
      </c>
      <c r="H27" s="7">
        <f t="array" ref="H27">INDEX(Input!$J$1:$J$48,MATCH(Stichiometry!B27&amp;"MGO"&amp;Stichiometry!E27&amp;"System efficiency",Input!$B$1:$B$48&amp;Input!$C$1:$C$48&amp;Input!$E$1:$E$48&amp;Input!$F$1:$F$48,0))
/INDEX(Input!$J$1:$J$48,MATCH(Stichiometry!$B$29&amp;Stichiometry!C27&amp;Stichiometry!E27&amp;"System efficiency",Input!$B$1:$B$48&amp;Input!$C$1:$C$48&amp;Input!$E$1:$E$48&amp;Input!$F$1:$F$48,0))
/INDEX(General_Data_Assumption!$H$1:$H$5,MATCH($A27&amp;$B27&amp;$C27&amp;"Relative Energy Density",General_Data_Assumption!$B$1:$B$5&amp;General_Data_Assumption!$C$1:$C$5&amp;General_Data_Assumption!$D$1:$D$5&amp;General_Data_Assumption!$F$1:$F$5,0))</f>
        <v>2.2180293501048216</v>
      </c>
    </row>
    <row r="28" spans="1:8" x14ac:dyDescent="0.45">
      <c r="A28" s="3" t="s">
        <v>12</v>
      </c>
      <c r="B28" s="3" t="s">
        <v>13</v>
      </c>
      <c r="C28" s="3" t="s">
        <v>14</v>
      </c>
      <c r="D28" s="3"/>
      <c r="E28" s="3">
        <v>2035</v>
      </c>
      <c r="F28" s="3" t="s">
        <v>24</v>
      </c>
      <c r="G28" s="7" t="s">
        <v>25</v>
      </c>
      <c r="H28" s="7">
        <f>(H27+H29)/2</f>
        <v>2.1939203354297696</v>
      </c>
    </row>
    <row r="29" spans="1:8" x14ac:dyDescent="0.45">
      <c r="A29" s="3" t="s">
        <v>12</v>
      </c>
      <c r="B29" s="3" t="s">
        <v>13</v>
      </c>
      <c r="C29" s="3" t="s">
        <v>14</v>
      </c>
      <c r="D29" s="3"/>
      <c r="E29" s="3">
        <v>2040</v>
      </c>
      <c r="F29" s="3" t="s">
        <v>24</v>
      </c>
      <c r="G29" s="7" t="s">
        <v>25</v>
      </c>
      <c r="H29" s="7">
        <f t="array" ref="H29">INDEX(Input!$J$1:$J$48,MATCH(Stichiometry!B29&amp;"MGO"&amp;Stichiometry!E29&amp;"System efficiency",Input!$B$1:$B$48&amp;Input!$C$1:$C$48&amp;Input!$E$1:$E$48&amp;Input!$F$1:$F$48,0))
/INDEX(Input!$J$1:$J$48,MATCH(Stichiometry!$B$29&amp;Stichiometry!C29&amp;Stichiometry!E29&amp;"System efficiency",Input!$B$1:$B$48&amp;Input!$C$1:$C$48&amp;Input!$E$1:$E$48&amp;Input!$F$1:$F$48,0))
/INDEX(General_Data_Assumption!$H$1:$H$5,MATCH($A29&amp;$B29&amp;$C29&amp;"Relative Energy Density",General_Data_Assumption!$B$1:$B$5&amp;General_Data_Assumption!$C$1:$C$5&amp;General_Data_Assumption!$D$1:$D$5&amp;General_Data_Assumption!$F$1:$F$5,0))</f>
        <v>2.1698113207547172</v>
      </c>
    </row>
    <row r="30" spans="1:8" x14ac:dyDescent="0.45">
      <c r="A30" s="3" t="s">
        <v>12</v>
      </c>
      <c r="B30" s="3" t="s">
        <v>13</v>
      </c>
      <c r="C30" s="3" t="s">
        <v>14</v>
      </c>
      <c r="D30" s="3"/>
      <c r="E30" s="3">
        <v>2045</v>
      </c>
      <c r="F30" s="3" t="s">
        <v>24</v>
      </c>
      <c r="G30" s="7" t="s">
        <v>25</v>
      </c>
      <c r="H30" s="7">
        <f>(H29+H31)/2</f>
        <v>2.0613207547169812</v>
      </c>
    </row>
    <row r="31" spans="1:8" x14ac:dyDescent="0.45">
      <c r="A31" s="14" t="s">
        <v>12</v>
      </c>
      <c r="B31" s="14" t="s">
        <v>13</v>
      </c>
      <c r="C31" s="14" t="s">
        <v>14</v>
      </c>
      <c r="D31" s="14"/>
      <c r="E31" s="14">
        <v>2050</v>
      </c>
      <c r="F31" s="14" t="s">
        <v>24</v>
      </c>
      <c r="G31" s="15" t="s">
        <v>25</v>
      </c>
      <c r="H31" s="15">
        <f t="array" ref="H31">H29*(1-General_Data_Assumption!$H$2)</f>
        <v>1.9528301886792454</v>
      </c>
    </row>
    <row r="32" spans="1:8" x14ac:dyDescent="0.45">
      <c r="A32" s="3" t="s">
        <v>49</v>
      </c>
      <c r="B32" s="3" t="s">
        <v>50</v>
      </c>
      <c r="C32" s="3" t="s">
        <v>50</v>
      </c>
      <c r="D32" s="3"/>
      <c r="E32" s="3">
        <v>2030</v>
      </c>
      <c r="F32" s="3" t="s">
        <v>55</v>
      </c>
      <c r="H32" s="2">
        <v>1</v>
      </c>
    </row>
    <row r="33" spans="1:8" x14ac:dyDescent="0.45">
      <c r="A33" s="3" t="s">
        <v>49</v>
      </c>
      <c r="B33" s="3" t="s">
        <v>50</v>
      </c>
      <c r="C33" s="3" t="s">
        <v>50</v>
      </c>
      <c r="D33" s="3"/>
      <c r="E33" s="3">
        <v>2035</v>
      </c>
      <c r="F33" s="3" t="s">
        <v>55</v>
      </c>
      <c r="H33" s="2">
        <v>1</v>
      </c>
    </row>
    <row r="34" spans="1:8" x14ac:dyDescent="0.45">
      <c r="A34" s="3" t="s">
        <v>49</v>
      </c>
      <c r="B34" s="3" t="s">
        <v>50</v>
      </c>
      <c r="C34" s="3" t="s">
        <v>50</v>
      </c>
      <c r="D34" s="3"/>
      <c r="E34" s="3">
        <v>2040</v>
      </c>
      <c r="F34" s="3" t="s">
        <v>55</v>
      </c>
      <c r="H34" s="2">
        <v>1</v>
      </c>
    </row>
    <row r="35" spans="1:8" x14ac:dyDescent="0.45">
      <c r="A35" s="3" t="s">
        <v>49</v>
      </c>
      <c r="B35" s="3" t="s">
        <v>50</v>
      </c>
      <c r="C35" s="3" t="s">
        <v>50</v>
      </c>
      <c r="D35" s="3"/>
      <c r="E35" s="3">
        <v>2045</v>
      </c>
      <c r="F35" s="3" t="s">
        <v>55</v>
      </c>
      <c r="H35" s="2">
        <v>1</v>
      </c>
    </row>
    <row r="36" spans="1:8" x14ac:dyDescent="0.45">
      <c r="A36" s="14" t="s">
        <v>49</v>
      </c>
      <c r="B36" s="14" t="s">
        <v>50</v>
      </c>
      <c r="C36" s="14" t="s">
        <v>50</v>
      </c>
      <c r="D36" s="14"/>
      <c r="E36" s="14">
        <v>2050</v>
      </c>
      <c r="F36" s="14" t="s">
        <v>55</v>
      </c>
      <c r="G36" s="23"/>
      <c r="H36" s="24">
        <v>1</v>
      </c>
    </row>
    <row r="37" spans="1:8" x14ac:dyDescent="0.45">
      <c r="A37" s="3" t="s">
        <v>49</v>
      </c>
      <c r="B37" s="3" t="s">
        <v>50</v>
      </c>
      <c r="C37" s="3" t="s">
        <v>51</v>
      </c>
      <c r="D37" s="3"/>
      <c r="E37" s="3">
        <v>2030</v>
      </c>
      <c r="F37" s="3" t="s">
        <v>55</v>
      </c>
      <c r="H37" s="2">
        <v>1</v>
      </c>
    </row>
    <row r="38" spans="1:8" x14ac:dyDescent="0.45">
      <c r="A38" s="3" t="s">
        <v>49</v>
      </c>
      <c r="B38" s="3" t="s">
        <v>50</v>
      </c>
      <c r="C38" s="3" t="s">
        <v>51</v>
      </c>
      <c r="D38" s="3"/>
      <c r="E38" s="3">
        <v>2035</v>
      </c>
      <c r="F38" s="3" t="s">
        <v>55</v>
      </c>
      <c r="H38" s="2">
        <v>1</v>
      </c>
    </row>
    <row r="39" spans="1:8" x14ac:dyDescent="0.45">
      <c r="A39" s="3" t="s">
        <v>49</v>
      </c>
      <c r="B39" s="3" t="s">
        <v>50</v>
      </c>
      <c r="C39" s="3" t="s">
        <v>51</v>
      </c>
      <c r="D39" s="3"/>
      <c r="E39" s="3">
        <v>2040</v>
      </c>
      <c r="F39" s="3" t="s">
        <v>55</v>
      </c>
      <c r="H39" s="2">
        <v>1</v>
      </c>
    </row>
    <row r="40" spans="1:8" x14ac:dyDescent="0.45">
      <c r="A40" s="3" t="s">
        <v>49</v>
      </c>
      <c r="B40" s="3" t="s">
        <v>50</v>
      </c>
      <c r="C40" s="3" t="s">
        <v>51</v>
      </c>
      <c r="D40" s="3"/>
      <c r="E40" s="3">
        <v>2045</v>
      </c>
      <c r="F40" s="3" t="s">
        <v>55</v>
      </c>
      <c r="H40" s="2">
        <v>1</v>
      </c>
    </row>
    <row r="41" spans="1:8" x14ac:dyDescent="0.45">
      <c r="A41" s="14" t="s">
        <v>49</v>
      </c>
      <c r="B41" s="14" t="s">
        <v>50</v>
      </c>
      <c r="C41" s="14" t="s">
        <v>51</v>
      </c>
      <c r="D41" s="14"/>
      <c r="E41" s="14">
        <v>2050</v>
      </c>
      <c r="F41" s="14" t="s">
        <v>55</v>
      </c>
      <c r="G41" s="23"/>
      <c r="H41" s="24">
        <v>1</v>
      </c>
    </row>
    <row r="42" spans="1:8" x14ac:dyDescent="0.45">
      <c r="A42" s="3" t="s">
        <v>53</v>
      </c>
      <c r="B42" s="3" t="s">
        <v>52</v>
      </c>
      <c r="C42" s="3" t="s">
        <v>52</v>
      </c>
      <c r="D42" s="3"/>
      <c r="E42" s="3">
        <v>2030</v>
      </c>
      <c r="F42" s="3" t="s">
        <v>56</v>
      </c>
      <c r="H42" s="2">
        <v>3.16</v>
      </c>
    </row>
    <row r="43" spans="1:8" x14ac:dyDescent="0.45">
      <c r="A43" s="3" t="s">
        <v>53</v>
      </c>
      <c r="B43" s="3" t="s">
        <v>52</v>
      </c>
      <c r="C43" s="3" t="s">
        <v>52</v>
      </c>
      <c r="D43" s="3"/>
      <c r="E43" s="3">
        <v>2035</v>
      </c>
      <c r="F43" s="3" t="s">
        <v>56</v>
      </c>
      <c r="H43" s="2">
        <v>3.16</v>
      </c>
    </row>
    <row r="44" spans="1:8" x14ac:dyDescent="0.45">
      <c r="A44" s="3" t="s">
        <v>53</v>
      </c>
      <c r="B44" s="3" t="s">
        <v>52</v>
      </c>
      <c r="C44" s="3" t="s">
        <v>52</v>
      </c>
      <c r="D44" s="3"/>
      <c r="E44" s="3">
        <v>2040</v>
      </c>
      <c r="F44" s="3" t="s">
        <v>56</v>
      </c>
      <c r="H44" s="2">
        <v>3.16</v>
      </c>
    </row>
    <row r="45" spans="1:8" x14ac:dyDescent="0.45">
      <c r="A45" s="3" t="s">
        <v>53</v>
      </c>
      <c r="B45" s="3" t="s">
        <v>52</v>
      </c>
      <c r="C45" s="3" t="s">
        <v>52</v>
      </c>
      <c r="D45" s="3"/>
      <c r="E45" s="3">
        <v>2045</v>
      </c>
      <c r="F45" s="3" t="s">
        <v>56</v>
      </c>
      <c r="H45" s="2">
        <v>3.16</v>
      </c>
    </row>
    <row r="46" spans="1:8" x14ac:dyDescent="0.45">
      <c r="A46" s="14" t="s">
        <v>53</v>
      </c>
      <c r="B46" s="14" t="s">
        <v>52</v>
      </c>
      <c r="C46" s="14" t="s">
        <v>52</v>
      </c>
      <c r="D46" s="14"/>
      <c r="E46" s="14">
        <v>2050</v>
      </c>
      <c r="F46" s="14" t="s">
        <v>56</v>
      </c>
      <c r="G46" s="23"/>
      <c r="H46" s="24">
        <v>3.16</v>
      </c>
    </row>
    <row r="47" spans="1:8" x14ac:dyDescent="0.45">
      <c r="A47" s="3" t="s">
        <v>53</v>
      </c>
      <c r="B47" s="2" t="s">
        <v>54</v>
      </c>
      <c r="C47" s="2" t="s">
        <v>54</v>
      </c>
      <c r="D47" s="3"/>
      <c r="E47" s="3">
        <v>2030</v>
      </c>
      <c r="F47" s="3" t="s">
        <v>56</v>
      </c>
      <c r="H47" s="2">
        <v>3.16</v>
      </c>
    </row>
    <row r="48" spans="1:8" x14ac:dyDescent="0.45">
      <c r="A48" s="3" t="s">
        <v>53</v>
      </c>
      <c r="B48" s="2" t="s">
        <v>54</v>
      </c>
      <c r="C48" s="2" t="s">
        <v>54</v>
      </c>
      <c r="D48" s="3"/>
      <c r="E48" s="3">
        <v>2035</v>
      </c>
      <c r="F48" s="3" t="s">
        <v>56</v>
      </c>
      <c r="H48" s="2">
        <v>3.16</v>
      </c>
    </row>
    <row r="49" spans="1:8" x14ac:dyDescent="0.45">
      <c r="A49" s="3" t="s">
        <v>53</v>
      </c>
      <c r="B49" s="2" t="s">
        <v>54</v>
      </c>
      <c r="C49" s="2" t="s">
        <v>54</v>
      </c>
      <c r="D49" s="3"/>
      <c r="E49" s="3">
        <v>2040</v>
      </c>
      <c r="F49" s="3" t="s">
        <v>56</v>
      </c>
      <c r="H49" s="2">
        <v>3.16</v>
      </c>
    </row>
    <row r="50" spans="1:8" x14ac:dyDescent="0.45">
      <c r="A50" s="3" t="s">
        <v>53</v>
      </c>
      <c r="B50" s="2" t="s">
        <v>54</v>
      </c>
      <c r="C50" s="2" t="s">
        <v>54</v>
      </c>
      <c r="D50" s="3"/>
      <c r="E50" s="3">
        <v>2045</v>
      </c>
      <c r="F50" s="3" t="s">
        <v>56</v>
      </c>
      <c r="H50" s="2">
        <v>3.16</v>
      </c>
    </row>
    <row r="51" spans="1:8" x14ac:dyDescent="0.45">
      <c r="A51" s="14" t="s">
        <v>53</v>
      </c>
      <c r="B51" s="14" t="s">
        <v>54</v>
      </c>
      <c r="C51" s="14" t="s">
        <v>54</v>
      </c>
      <c r="D51" s="14"/>
      <c r="E51" s="14">
        <v>2050</v>
      </c>
      <c r="F51" s="14" t="s">
        <v>56</v>
      </c>
      <c r="G51" s="23"/>
      <c r="H51" s="24">
        <v>3.16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A99C-45A5-4123-AC55-D86F41A182F6}">
  <dimension ref="A1:E51"/>
  <sheetViews>
    <sheetView tabSelected="1" topLeftCell="C17" zoomScale="55" zoomScaleNormal="55" workbookViewId="0">
      <selection activeCell="E45" sqref="E45"/>
    </sheetView>
  </sheetViews>
  <sheetFormatPr baseColWidth="10" defaultColWidth="11.3984375" defaultRowHeight="14.25" x14ac:dyDescent="0.45"/>
  <cols>
    <col min="1" max="1" width="56.265625" style="2" customWidth="1"/>
    <col min="2" max="2" width="81.3984375" style="2" customWidth="1"/>
    <col min="3" max="3" width="86.59765625" style="2" customWidth="1"/>
    <col min="4" max="4" width="55.73046875" style="2" customWidth="1"/>
    <col min="5" max="5" width="69.59765625" style="2" customWidth="1"/>
    <col min="6" max="16384" width="11.3984375" style="2"/>
  </cols>
  <sheetData>
    <row r="1" spans="1:5" x14ac:dyDescent="0.45">
      <c r="A1" s="1" t="s">
        <v>0</v>
      </c>
      <c r="B1" s="1" t="s">
        <v>2</v>
      </c>
      <c r="C1" s="1" t="s">
        <v>46</v>
      </c>
      <c r="D1" s="1" t="s">
        <v>4</v>
      </c>
      <c r="E1" s="1" t="s">
        <v>28</v>
      </c>
    </row>
    <row r="2" spans="1:5" x14ac:dyDescent="0.45">
      <c r="A2" s="5" t="s">
        <v>12</v>
      </c>
      <c r="B2" s="6" t="s">
        <v>57</v>
      </c>
      <c r="C2" s="6" t="s">
        <v>17</v>
      </c>
      <c r="D2" s="6">
        <v>2030</v>
      </c>
      <c r="E2" s="6" t="e">
        <f t="array" ref="E2">INDEX(Stichiometry!$H$1:$H$31,MATCH(Output_Stichiometry!$A2&amp;Output_Stichiometry!$B2&amp;Output_Stichiometry!$C2&amp;Output_Stichiometry!$D2,Stichiometry!$A$1:$A$31&amp;Stichiometry!$B$1:$B$31&amp;Stichiometry!$C$1:$C$31&amp;Stichiometry!$E$1:$E$31,0))</f>
        <v>#N/A</v>
      </c>
    </row>
    <row r="3" spans="1:5" x14ac:dyDescent="0.45">
      <c r="A3" s="11" t="s">
        <v>12</v>
      </c>
      <c r="B3" s="3" t="s">
        <v>57</v>
      </c>
      <c r="C3" s="3" t="s">
        <v>17</v>
      </c>
      <c r="D3" s="3">
        <v>2035</v>
      </c>
      <c r="E3" s="3" t="e">
        <f t="array" ref="E3">INDEX(Stichiometry!$H$1:$H$31,MATCH(Output_Stichiometry!$A3&amp;Output_Stichiometry!$B3&amp;Output_Stichiometry!$C3&amp;Output_Stichiometry!$D3,Stichiometry!$A$1:$A$31&amp;Stichiometry!$B$1:$B$31&amp;Stichiometry!$C$1:$C$31&amp;Stichiometry!$E$1:$E$31,0))</f>
        <v>#N/A</v>
      </c>
    </row>
    <row r="4" spans="1:5" x14ac:dyDescent="0.45">
      <c r="A4" s="11" t="s">
        <v>12</v>
      </c>
      <c r="B4" s="3" t="s">
        <v>13</v>
      </c>
      <c r="C4" s="3" t="s">
        <v>17</v>
      </c>
      <c r="D4" s="3">
        <v>2040</v>
      </c>
      <c r="E4" s="3">
        <f t="array" ref="E4">INDEX(Stichiometry!$H$1:$H$31,MATCH(Output_Stichiometry!$A4&amp;Output_Stichiometry!$B4&amp;Output_Stichiometry!$C4&amp;Output_Stichiometry!$D4,Stichiometry!$A$1:$A$31&amp;Stichiometry!$B$1:$B$31&amp;Stichiometry!$C$1:$C$31&amp;Stichiometry!$E$1:$E$31,0))</f>
        <v>1</v>
      </c>
    </row>
    <row r="5" spans="1:5" x14ac:dyDescent="0.45">
      <c r="A5" s="11" t="s">
        <v>12</v>
      </c>
      <c r="B5" s="3" t="s">
        <v>13</v>
      </c>
      <c r="C5" s="3" t="s">
        <v>17</v>
      </c>
      <c r="D5" s="3">
        <v>2045</v>
      </c>
      <c r="E5" s="3">
        <f t="array" ref="E5">INDEX(Stichiometry!$H$1:$H$31,MATCH(Output_Stichiometry!$A5&amp;Output_Stichiometry!$B5&amp;Output_Stichiometry!$C5&amp;Output_Stichiometry!$D5,Stichiometry!$A$1:$A$31&amp;Stichiometry!$B$1:$B$31&amp;Stichiometry!$C$1:$C$31&amp;Stichiometry!$E$1:$E$31,0))</f>
        <v>0.95</v>
      </c>
    </row>
    <row r="6" spans="1:5" x14ac:dyDescent="0.45">
      <c r="A6" s="13" t="s">
        <v>12</v>
      </c>
      <c r="B6" s="14" t="s">
        <v>13</v>
      </c>
      <c r="C6" s="14" t="s">
        <v>17</v>
      </c>
      <c r="D6" s="14">
        <v>2050</v>
      </c>
      <c r="E6" s="14">
        <f t="array" ref="E6">INDEX(Stichiometry!$H$1:$H$31,MATCH(Output_Stichiometry!$A6&amp;Output_Stichiometry!$B6&amp;Output_Stichiometry!$C6&amp;Output_Stichiometry!$D6,Stichiometry!$A$1:$A$31&amp;Stichiometry!$B$1:$B$31&amp;Stichiometry!$C$1:$C$31&amp;Stichiometry!$E$1:$E$31,0))</f>
        <v>0.9</v>
      </c>
    </row>
    <row r="7" spans="1:5" x14ac:dyDescent="0.45">
      <c r="A7" s="5" t="s">
        <v>12</v>
      </c>
      <c r="B7" s="6" t="s">
        <v>13</v>
      </c>
      <c r="C7" s="6" t="s">
        <v>20</v>
      </c>
      <c r="D7" s="6">
        <v>2030</v>
      </c>
      <c r="E7" s="6">
        <f t="array" ref="E7">INDEX(Stichiometry!$H$1:$H$31,MATCH(Output_Stichiometry!$A7&amp;Output_Stichiometry!$B7&amp;Output_Stichiometry!$C7&amp;Output_Stichiometry!$D7,Stichiometry!$A$1:$A$31&amp;Stichiometry!$B$1:$B$31&amp;Stichiometry!$C$1:$C$31&amp;Stichiometry!$E$1:$E$31,0))</f>
        <v>1.6348433874804023</v>
      </c>
    </row>
    <row r="8" spans="1:5" x14ac:dyDescent="0.45">
      <c r="A8" s="11" t="s">
        <v>12</v>
      </c>
      <c r="B8" s="3" t="s">
        <v>13</v>
      </c>
      <c r="C8" s="3" t="s">
        <v>20</v>
      </c>
      <c r="D8" s="3">
        <v>2035</v>
      </c>
      <c r="E8" s="3">
        <f t="array" ref="E8">INDEX(Stichiometry!$H$1:$H$31,MATCH(Output_Stichiometry!$A8&amp;Output_Stichiometry!$B8&amp;Output_Stichiometry!$C8&amp;Output_Stichiometry!$D8,Stichiometry!$A$1:$A$31&amp;Stichiometry!$B$1:$B$31&amp;Stichiometry!$C$1:$C$31&amp;Stichiometry!$E$1:$E$31,0))</f>
        <v>1.636552044866983</v>
      </c>
    </row>
    <row r="9" spans="1:5" x14ac:dyDescent="0.45">
      <c r="A9" s="11" t="s">
        <v>12</v>
      </c>
      <c r="B9" s="3" t="s">
        <v>13</v>
      </c>
      <c r="C9" s="3" t="s">
        <v>20</v>
      </c>
      <c r="D9" s="3">
        <v>2040</v>
      </c>
      <c r="E9" s="3">
        <f t="array" ref="E9">INDEX(Stichiometry!$H$1:$H$31,MATCH(Output_Stichiometry!$A9&amp;Output_Stichiometry!$B9&amp;Output_Stichiometry!$C9&amp;Output_Stichiometry!$D9,Stichiometry!$A$1:$A$31&amp;Stichiometry!$B$1:$B$31&amp;Stichiometry!$C$1:$C$31&amp;Stichiometry!$E$1:$E$31,0))</f>
        <v>1.6382607022535638</v>
      </c>
    </row>
    <row r="10" spans="1:5" x14ac:dyDescent="0.45">
      <c r="A10" s="11" t="s">
        <v>12</v>
      </c>
      <c r="B10" s="3" t="s">
        <v>13</v>
      </c>
      <c r="C10" s="3" t="s">
        <v>20</v>
      </c>
      <c r="D10" s="3">
        <v>2045</v>
      </c>
      <c r="E10" s="3">
        <f t="array" ref="E10">INDEX(Stichiometry!$H$1:$H$31,MATCH(Output_Stichiometry!$A10&amp;Output_Stichiometry!$B10&amp;Output_Stichiometry!$C10&amp;Output_Stichiometry!$D10,Stichiometry!$A$1:$A$31&amp;Stichiometry!$B$1:$B$31&amp;Stichiometry!$C$1:$C$31&amp;Stichiometry!$E$1:$E$31,0))</f>
        <v>1.5563476671408856</v>
      </c>
    </row>
    <row r="11" spans="1:5" x14ac:dyDescent="0.45">
      <c r="A11" s="13" t="s">
        <v>12</v>
      </c>
      <c r="B11" s="14" t="s">
        <v>13</v>
      </c>
      <c r="C11" s="14" t="s">
        <v>20</v>
      </c>
      <c r="D11" s="14">
        <v>2050</v>
      </c>
      <c r="E11" s="14">
        <f t="array" ref="E11">INDEX(Stichiometry!$H$1:$H$31,MATCH(Output_Stichiometry!$A11&amp;Output_Stichiometry!$B11&amp;Output_Stichiometry!$C11&amp;Output_Stichiometry!$D11,Stichiometry!$A$1:$A$31&amp;Stichiometry!$B$1:$B$31&amp;Stichiometry!$C$1:$C$31&amp;Stichiometry!$E$1:$E$31,0))</f>
        <v>1.4744346320282073</v>
      </c>
    </row>
    <row r="12" spans="1:5" x14ac:dyDescent="0.45">
      <c r="A12" s="3" t="s">
        <v>12</v>
      </c>
      <c r="B12" s="3" t="s">
        <v>13</v>
      </c>
      <c r="C12" s="3" t="s">
        <v>21</v>
      </c>
      <c r="D12" s="3">
        <v>2030</v>
      </c>
      <c r="E12" s="3">
        <f t="array" ref="E12">INDEX(Stichiometry!$H$1:$H$31,MATCH(Output_Stichiometry!$A12&amp;Output_Stichiometry!$B12&amp;Output_Stichiometry!$C12&amp;Output_Stichiometry!$D12,Stichiometry!$A$1:$A$31&amp;Stichiometry!$B$1:$B$31&amp;Stichiometry!$C$1:$C$31&amp;Stichiometry!$E$1:$E$31,0))</f>
        <v>1.0145310217469199</v>
      </c>
    </row>
    <row r="13" spans="1:5" x14ac:dyDescent="0.45">
      <c r="A13" s="3" t="s">
        <v>12</v>
      </c>
      <c r="B13" s="3" t="s">
        <v>13</v>
      </c>
      <c r="C13" s="3" t="s">
        <v>21</v>
      </c>
      <c r="D13" s="3">
        <v>2035</v>
      </c>
      <c r="E13" s="3">
        <f t="array" ref="E13">INDEX(Stichiometry!$H$1:$H$31,MATCH(Output_Stichiometry!$A13&amp;Output_Stichiometry!$B13&amp;Output_Stichiometry!$C13&amp;Output_Stichiometry!$D13,Stichiometry!$A$1:$A$31&amp;Stichiometry!$B$1:$B$31&amp;Stichiometry!$C$1:$C$31&amp;Stichiometry!$E$1:$E$31,0))</f>
        <v>0.99382630701739094</v>
      </c>
    </row>
    <row r="14" spans="1:5" x14ac:dyDescent="0.45">
      <c r="A14" s="3" t="s">
        <v>12</v>
      </c>
      <c r="B14" s="3" t="s">
        <v>13</v>
      </c>
      <c r="C14" s="3" t="s">
        <v>21</v>
      </c>
      <c r="D14" s="3">
        <v>2040</v>
      </c>
      <c r="E14" s="3">
        <f t="array" ref="E14">INDEX(Stichiometry!$H$1:$H$31,MATCH(Output_Stichiometry!$A14&amp;Output_Stichiometry!$B14&amp;Output_Stichiometry!$C14&amp;Output_Stichiometry!$D14,Stichiometry!$A$1:$A$31&amp;Stichiometry!$B$1:$B$31&amp;Stichiometry!$C$1:$C$31&amp;Stichiometry!$E$1:$E$31,0))</f>
        <v>0.97312159228786188</v>
      </c>
    </row>
    <row r="15" spans="1:5" x14ac:dyDescent="0.45">
      <c r="A15" s="3" t="s">
        <v>12</v>
      </c>
      <c r="B15" s="3" t="s">
        <v>13</v>
      </c>
      <c r="C15" s="3" t="s">
        <v>21</v>
      </c>
      <c r="D15" s="3">
        <v>2045</v>
      </c>
      <c r="E15" s="3">
        <f t="array" ref="E15">INDEX(Stichiometry!$H$1:$H$31,MATCH(Output_Stichiometry!$A15&amp;Output_Stichiometry!$B15&amp;Output_Stichiometry!$C15&amp;Output_Stichiometry!$D15,Stichiometry!$A$1:$A$31&amp;Stichiometry!$B$1:$B$31&amp;Stichiometry!$C$1:$C$31&amp;Stichiometry!$E$1:$E$31,0))</f>
        <v>0.92446551267346877</v>
      </c>
    </row>
    <row r="16" spans="1:5" x14ac:dyDescent="0.45">
      <c r="A16" s="18" t="s">
        <v>12</v>
      </c>
      <c r="B16" s="18" t="s">
        <v>13</v>
      </c>
      <c r="C16" s="18" t="s">
        <v>21</v>
      </c>
      <c r="D16" s="14">
        <v>2050</v>
      </c>
      <c r="E16" s="14">
        <f t="array" ref="E16">INDEX(Stichiometry!$H$1:$H$31,MATCH(Output_Stichiometry!$A16&amp;Output_Stichiometry!$B16&amp;Output_Stichiometry!$C16&amp;Output_Stichiometry!$D16,Stichiometry!$A$1:$A$31&amp;Stichiometry!$B$1:$B$31&amp;Stichiometry!$C$1:$C$31&amp;Stichiometry!$E$1:$E$31,0))</f>
        <v>0.87580943305907566</v>
      </c>
    </row>
    <row r="17" spans="1:5" x14ac:dyDescent="0.45">
      <c r="A17" s="3" t="s">
        <v>12</v>
      </c>
      <c r="B17" s="3" t="s">
        <v>13</v>
      </c>
      <c r="C17" s="3" t="s">
        <v>23</v>
      </c>
      <c r="D17" s="3">
        <v>2030</v>
      </c>
      <c r="E17" s="3">
        <f t="array" ref="E17">INDEX(Stichiometry!$H$1:$H$31,MATCH(Output_Stichiometry!$A17&amp;Output_Stichiometry!$B17&amp;Output_Stichiometry!$C17&amp;Output_Stichiometry!$D17,Stichiometry!$A$1:$A$31&amp;Stichiometry!$B$1:$B$31&amp;Stichiometry!$C$1:$C$31&amp;Stichiometry!$E$1:$E$31,0))</f>
        <v>1.6805354042060583</v>
      </c>
    </row>
    <row r="18" spans="1:5" x14ac:dyDescent="0.45">
      <c r="A18" s="3" t="s">
        <v>12</v>
      </c>
      <c r="B18" s="3" t="s">
        <v>13</v>
      </c>
      <c r="C18" s="3" t="s">
        <v>23</v>
      </c>
      <c r="D18" s="3">
        <v>2035</v>
      </c>
      <c r="E18" s="3">
        <f t="array" ref="E18">INDEX(Stichiometry!$H$1:$H$31,MATCH(Output_Stichiometry!$A18&amp;Output_Stichiometry!$B18&amp;Output_Stichiometry!$C18&amp;Output_Stichiometry!$D18,Stichiometry!$A$1:$A$31&amp;Stichiometry!$B$1:$B$31&amp;Stichiometry!$C$1:$C$31&amp;Stichiometry!$E$1:$E$31,0))</f>
        <v>1.5270952151263746</v>
      </c>
    </row>
    <row r="19" spans="1:5" x14ac:dyDescent="0.45">
      <c r="A19" s="3" t="s">
        <v>12</v>
      </c>
      <c r="B19" s="3" t="s">
        <v>13</v>
      </c>
      <c r="C19" s="3" t="s">
        <v>23</v>
      </c>
      <c r="D19" s="3">
        <v>2040</v>
      </c>
      <c r="E19" s="3">
        <f t="array" ref="E19">INDEX(Stichiometry!$H$1:$H$31,MATCH(Output_Stichiometry!$A19&amp;Output_Stichiometry!$B19&amp;Output_Stichiometry!$C19&amp;Output_Stichiometry!$D19,Stichiometry!$A$1:$A$31&amp;Stichiometry!$B$1:$B$31&amp;Stichiometry!$C$1:$C$31&amp;Stichiometry!$E$1:$E$31,0))</f>
        <v>1.3736550260466911</v>
      </c>
    </row>
    <row r="20" spans="1:5" x14ac:dyDescent="0.45">
      <c r="A20" s="3" t="s">
        <v>12</v>
      </c>
      <c r="B20" s="3" t="s">
        <v>13</v>
      </c>
      <c r="C20" s="3" t="s">
        <v>23</v>
      </c>
      <c r="D20" s="3">
        <v>2045</v>
      </c>
      <c r="E20" s="3">
        <f t="array" ref="E20">INDEX(Stichiometry!$H$1:$H$31,MATCH(Output_Stichiometry!$A20&amp;Output_Stichiometry!$B20&amp;Output_Stichiometry!$C20&amp;Output_Stichiometry!$D20,Stichiometry!$A$1:$A$31&amp;Stichiometry!$B$1:$B$31&amp;Stichiometry!$C$1:$C$31&amp;Stichiometry!$E$1:$E$31,0))</f>
        <v>1.3049722747443564</v>
      </c>
    </row>
    <row r="21" spans="1:5" x14ac:dyDescent="0.45">
      <c r="A21" s="17" t="s">
        <v>12</v>
      </c>
      <c r="B21" s="17" t="s">
        <v>13</v>
      </c>
      <c r="C21" s="17" t="s">
        <v>23</v>
      </c>
      <c r="D21" s="14">
        <v>2050</v>
      </c>
      <c r="E21" s="14">
        <f t="array" ref="E21">INDEX(Stichiometry!$H$1:$H$31,MATCH(Output_Stichiometry!$A21&amp;Output_Stichiometry!$B21&amp;Output_Stichiometry!$C21&amp;Output_Stichiometry!$D21,Stichiometry!$A$1:$A$31&amp;Stichiometry!$B$1:$B$31&amp;Stichiometry!$C$1:$C$31&amp;Stichiometry!$E$1:$E$31,0))</f>
        <v>1.2362895234420219</v>
      </c>
    </row>
    <row r="22" spans="1:5" x14ac:dyDescent="0.45">
      <c r="A22" s="3" t="s">
        <v>12</v>
      </c>
      <c r="B22" s="3" t="s">
        <v>13</v>
      </c>
      <c r="C22" s="3" t="s">
        <v>22</v>
      </c>
      <c r="D22" s="3">
        <v>2030</v>
      </c>
      <c r="E22" s="3">
        <f t="array" ref="E22">INDEX(Stichiometry!$H$1:$H$31,MATCH(Output_Stichiometry!$A22&amp;Output_Stichiometry!$B22&amp;Output_Stichiometry!$C22&amp;Output_Stichiometry!$D22,Stichiometry!$A$1:$A$31&amp;Stichiometry!$B$1:$B$31&amp;Stichiometry!$C$1:$C$31&amp;Stichiometry!$E$1:$E$31,0))</f>
        <v>1</v>
      </c>
    </row>
    <row r="23" spans="1:5" x14ac:dyDescent="0.45">
      <c r="A23" s="3" t="s">
        <v>12</v>
      </c>
      <c r="B23" s="3" t="s">
        <v>13</v>
      </c>
      <c r="C23" s="3" t="s">
        <v>22</v>
      </c>
      <c r="D23" s="3">
        <v>2035</v>
      </c>
      <c r="E23" s="3">
        <f t="array" ref="E23">INDEX(Stichiometry!$H$1:$H$31,MATCH(Output_Stichiometry!$A23&amp;Output_Stichiometry!$B23&amp;Output_Stichiometry!$C23&amp;Output_Stichiometry!$D23,Stichiometry!$A$1:$A$31&amp;Stichiometry!$B$1:$B$31&amp;Stichiometry!$C$1:$C$31&amp;Stichiometry!$E$1:$E$31,0))</f>
        <v>1</v>
      </c>
    </row>
    <row r="24" spans="1:5" x14ac:dyDescent="0.45">
      <c r="A24" s="3" t="s">
        <v>12</v>
      </c>
      <c r="B24" s="3" t="s">
        <v>13</v>
      </c>
      <c r="C24" s="3" t="s">
        <v>22</v>
      </c>
      <c r="D24" s="3">
        <v>2040</v>
      </c>
      <c r="E24" s="3">
        <f t="array" ref="E24">INDEX(Stichiometry!$H$1:$H$31,MATCH(Output_Stichiometry!$A24&amp;Output_Stichiometry!$B24&amp;Output_Stichiometry!$C24&amp;Output_Stichiometry!$D24,Stichiometry!$A$1:$A$31&amp;Stichiometry!$B$1:$B$31&amp;Stichiometry!$C$1:$C$31&amp;Stichiometry!$E$1:$E$31,0))</f>
        <v>1</v>
      </c>
    </row>
    <row r="25" spans="1:5" x14ac:dyDescent="0.45">
      <c r="A25" s="3" t="s">
        <v>12</v>
      </c>
      <c r="B25" s="3" t="s">
        <v>13</v>
      </c>
      <c r="C25" s="3" t="s">
        <v>22</v>
      </c>
      <c r="D25" s="3">
        <v>2045</v>
      </c>
      <c r="E25" s="3">
        <f t="array" ref="E25">INDEX(Stichiometry!$H$1:$H$31,MATCH(Output_Stichiometry!$A25&amp;Output_Stichiometry!$B25&amp;Output_Stichiometry!$C25&amp;Output_Stichiometry!$D25,Stichiometry!$A$1:$A$31&amp;Stichiometry!$B$1:$B$31&amp;Stichiometry!$C$1:$C$31&amp;Stichiometry!$E$1:$E$31,0))</f>
        <v>0.95</v>
      </c>
    </row>
    <row r="26" spans="1:5" x14ac:dyDescent="0.45">
      <c r="A26" s="14" t="s">
        <v>12</v>
      </c>
      <c r="B26" s="14" t="s">
        <v>13</v>
      </c>
      <c r="C26" s="14" t="s">
        <v>22</v>
      </c>
      <c r="D26" s="14">
        <v>2050</v>
      </c>
      <c r="E26" s="14">
        <f t="array" ref="E26">INDEX(Stichiometry!$H$1:$H$31,MATCH(Output_Stichiometry!$A26&amp;Output_Stichiometry!$B26&amp;Output_Stichiometry!$C26&amp;Output_Stichiometry!$D26,Stichiometry!$A$1:$A$31&amp;Stichiometry!$B$1:$B$31&amp;Stichiometry!$C$1:$C$31&amp;Stichiometry!$E$1:$E$31,0))</f>
        <v>0.9</v>
      </c>
    </row>
    <row r="27" spans="1:5" x14ac:dyDescent="0.45">
      <c r="A27" s="3" t="s">
        <v>12</v>
      </c>
      <c r="B27" s="3" t="s">
        <v>13</v>
      </c>
      <c r="C27" s="3" t="s">
        <v>14</v>
      </c>
      <c r="D27" s="3">
        <v>2030</v>
      </c>
      <c r="E27" s="3">
        <f t="array" ref="E27">INDEX(Stichiometry!$H$1:$H$31,MATCH(Output_Stichiometry!$A27&amp;Output_Stichiometry!$B27&amp;Output_Stichiometry!$C27&amp;Output_Stichiometry!$D27,Stichiometry!$A$1:$A$31&amp;Stichiometry!$B$1:$B$31&amp;Stichiometry!$C$1:$C$31&amp;Stichiometry!$E$1:$E$31,0))</f>
        <v>2.2180293501048216</v>
      </c>
    </row>
    <row r="28" spans="1:5" x14ac:dyDescent="0.45">
      <c r="A28" s="3" t="s">
        <v>12</v>
      </c>
      <c r="B28" s="3" t="s">
        <v>13</v>
      </c>
      <c r="C28" s="3" t="s">
        <v>14</v>
      </c>
      <c r="D28" s="3">
        <v>2035</v>
      </c>
      <c r="E28" s="3">
        <f t="array" ref="E28">INDEX(Stichiometry!$H$1:$H$31,MATCH(Output_Stichiometry!$A28&amp;Output_Stichiometry!$B28&amp;Output_Stichiometry!$C28&amp;Output_Stichiometry!$D28,Stichiometry!$A$1:$A$31&amp;Stichiometry!$B$1:$B$31&amp;Stichiometry!$C$1:$C$31&amp;Stichiometry!$E$1:$E$31,0))</f>
        <v>2.1939203354297696</v>
      </c>
    </row>
    <row r="29" spans="1:5" x14ac:dyDescent="0.45">
      <c r="A29" s="3" t="s">
        <v>12</v>
      </c>
      <c r="B29" s="3" t="s">
        <v>13</v>
      </c>
      <c r="C29" s="3" t="s">
        <v>14</v>
      </c>
      <c r="D29" s="3">
        <v>2040</v>
      </c>
      <c r="E29" s="3">
        <f t="array" ref="E29">INDEX(Stichiometry!$H$1:$H$31,MATCH(Output_Stichiometry!$A29&amp;Output_Stichiometry!$B29&amp;Output_Stichiometry!$C29&amp;Output_Stichiometry!$D29,Stichiometry!$A$1:$A$31&amp;Stichiometry!$B$1:$B$31&amp;Stichiometry!$C$1:$C$31&amp;Stichiometry!$E$1:$E$31,0))</f>
        <v>2.1698113207547172</v>
      </c>
    </row>
    <row r="30" spans="1:5" x14ac:dyDescent="0.45">
      <c r="A30" s="3" t="s">
        <v>12</v>
      </c>
      <c r="B30" s="3" t="s">
        <v>13</v>
      </c>
      <c r="C30" s="3" t="s">
        <v>14</v>
      </c>
      <c r="D30" s="3">
        <v>2045</v>
      </c>
      <c r="E30" s="3">
        <f t="array" ref="E30">INDEX(Stichiometry!$H$1:$H$31,MATCH(Output_Stichiometry!$A30&amp;Output_Stichiometry!$B30&amp;Output_Stichiometry!$C30&amp;Output_Stichiometry!$D30,Stichiometry!$A$1:$A$31&amp;Stichiometry!$B$1:$B$31&amp;Stichiometry!$C$1:$C$31&amp;Stichiometry!$E$1:$E$31,0))</f>
        <v>2.0613207547169812</v>
      </c>
    </row>
    <row r="31" spans="1:5" x14ac:dyDescent="0.45">
      <c r="A31" s="14" t="s">
        <v>12</v>
      </c>
      <c r="B31" s="14" t="s">
        <v>13</v>
      </c>
      <c r="C31" s="14" t="s">
        <v>14</v>
      </c>
      <c r="D31" s="14">
        <v>2050</v>
      </c>
      <c r="E31" s="14">
        <f t="array" ref="E31">INDEX(Stichiometry!$H$1:$H$31,MATCH(Output_Stichiometry!$A31&amp;Output_Stichiometry!$B31&amp;Output_Stichiometry!$C31&amp;Output_Stichiometry!$D31,Stichiometry!$A$1:$A$31&amp;Stichiometry!$B$1:$B$31&amp;Stichiometry!$C$1:$C$31&amp;Stichiometry!$E$1:$E$31,0))</f>
        <v>1.9528301886792454</v>
      </c>
    </row>
    <row r="32" spans="1:5" x14ac:dyDescent="0.45">
      <c r="A32" s="3" t="s">
        <v>49</v>
      </c>
      <c r="B32" s="3" t="s">
        <v>50</v>
      </c>
      <c r="C32" s="3" t="s">
        <v>50</v>
      </c>
      <c r="D32" s="3">
        <v>2030</v>
      </c>
      <c r="E32" s="2">
        <v>1</v>
      </c>
    </row>
    <row r="33" spans="1:5" x14ac:dyDescent="0.45">
      <c r="A33" s="3" t="s">
        <v>49</v>
      </c>
      <c r="B33" s="3" t="s">
        <v>50</v>
      </c>
      <c r="C33" s="3" t="s">
        <v>50</v>
      </c>
      <c r="D33" s="3">
        <v>2035</v>
      </c>
      <c r="E33" s="2">
        <v>1</v>
      </c>
    </row>
    <row r="34" spans="1:5" x14ac:dyDescent="0.45">
      <c r="A34" s="3" t="s">
        <v>49</v>
      </c>
      <c r="B34" s="3" t="s">
        <v>50</v>
      </c>
      <c r="C34" s="3" t="s">
        <v>50</v>
      </c>
      <c r="D34" s="3">
        <v>2040</v>
      </c>
      <c r="E34" s="2">
        <v>1</v>
      </c>
    </row>
    <row r="35" spans="1:5" x14ac:dyDescent="0.45">
      <c r="A35" s="3" t="s">
        <v>49</v>
      </c>
      <c r="B35" s="3" t="s">
        <v>50</v>
      </c>
      <c r="C35" s="3" t="s">
        <v>50</v>
      </c>
      <c r="D35" s="3">
        <v>2045</v>
      </c>
      <c r="E35" s="2">
        <v>1</v>
      </c>
    </row>
    <row r="36" spans="1:5" x14ac:dyDescent="0.45">
      <c r="A36" s="14" t="s">
        <v>49</v>
      </c>
      <c r="B36" s="14" t="s">
        <v>50</v>
      </c>
      <c r="C36" s="14" t="s">
        <v>50</v>
      </c>
      <c r="D36" s="14">
        <v>2050</v>
      </c>
      <c r="E36" s="14">
        <v>1</v>
      </c>
    </row>
    <row r="37" spans="1:5" x14ac:dyDescent="0.45">
      <c r="A37" s="3" t="s">
        <v>49</v>
      </c>
      <c r="B37" s="3" t="s">
        <v>50</v>
      </c>
      <c r="C37" s="3" t="s">
        <v>51</v>
      </c>
      <c r="D37" s="3">
        <v>2030</v>
      </c>
      <c r="E37" s="2">
        <v>1</v>
      </c>
    </row>
    <row r="38" spans="1:5" x14ac:dyDescent="0.45">
      <c r="A38" s="3" t="s">
        <v>49</v>
      </c>
      <c r="B38" s="3" t="s">
        <v>50</v>
      </c>
      <c r="C38" s="3" t="s">
        <v>51</v>
      </c>
      <c r="D38" s="3">
        <v>2035</v>
      </c>
      <c r="E38" s="2">
        <v>1</v>
      </c>
    </row>
    <row r="39" spans="1:5" x14ac:dyDescent="0.45">
      <c r="A39" s="3" t="s">
        <v>49</v>
      </c>
      <c r="B39" s="3" t="s">
        <v>50</v>
      </c>
      <c r="C39" s="3" t="s">
        <v>51</v>
      </c>
      <c r="D39" s="3">
        <v>2040</v>
      </c>
      <c r="E39" s="2">
        <v>1</v>
      </c>
    </row>
    <row r="40" spans="1:5" x14ac:dyDescent="0.45">
      <c r="A40" s="3" t="s">
        <v>49</v>
      </c>
      <c r="B40" s="3" t="s">
        <v>50</v>
      </c>
      <c r="C40" s="3" t="s">
        <v>51</v>
      </c>
      <c r="D40" s="3">
        <v>2045</v>
      </c>
      <c r="E40" s="2">
        <v>1</v>
      </c>
    </row>
    <row r="41" spans="1:5" x14ac:dyDescent="0.45">
      <c r="A41" s="14" t="s">
        <v>49</v>
      </c>
      <c r="B41" s="14" t="s">
        <v>50</v>
      </c>
      <c r="C41" s="14" t="s">
        <v>51</v>
      </c>
      <c r="D41" s="14">
        <v>2050</v>
      </c>
      <c r="E41" s="14">
        <v>1</v>
      </c>
    </row>
    <row r="42" spans="1:5" x14ac:dyDescent="0.45">
      <c r="A42" s="3" t="s">
        <v>53</v>
      </c>
      <c r="B42" s="3" t="s">
        <v>58</v>
      </c>
      <c r="C42" s="3" t="s">
        <v>59</v>
      </c>
      <c r="D42" s="3">
        <v>2030</v>
      </c>
      <c r="E42" s="3">
        <v>3.16</v>
      </c>
    </row>
    <row r="43" spans="1:5" x14ac:dyDescent="0.45">
      <c r="A43" s="3" t="s">
        <v>53</v>
      </c>
      <c r="B43" s="3" t="s">
        <v>58</v>
      </c>
      <c r="C43" s="3" t="s">
        <v>59</v>
      </c>
      <c r="D43" s="3">
        <v>2035</v>
      </c>
      <c r="E43" s="3">
        <v>3.16</v>
      </c>
    </row>
    <row r="44" spans="1:5" x14ac:dyDescent="0.45">
      <c r="A44" s="3" t="s">
        <v>53</v>
      </c>
      <c r="B44" s="3" t="s">
        <v>58</v>
      </c>
      <c r="C44" s="3" t="s">
        <v>59</v>
      </c>
      <c r="D44" s="3">
        <v>2040</v>
      </c>
      <c r="E44" s="3">
        <v>3.16</v>
      </c>
    </row>
    <row r="45" spans="1:5" x14ac:dyDescent="0.45">
      <c r="A45" s="3" t="s">
        <v>53</v>
      </c>
      <c r="B45" s="3" t="s">
        <v>58</v>
      </c>
      <c r="C45" s="3" t="s">
        <v>59</v>
      </c>
      <c r="D45" s="3">
        <v>2045</v>
      </c>
      <c r="E45" s="3">
        <v>3.16</v>
      </c>
    </row>
    <row r="46" spans="1:5" x14ac:dyDescent="0.45">
      <c r="A46" s="14" t="s">
        <v>53</v>
      </c>
      <c r="B46" s="14" t="s">
        <v>58</v>
      </c>
      <c r="C46" s="14" t="s">
        <v>59</v>
      </c>
      <c r="D46" s="14">
        <v>2050</v>
      </c>
      <c r="E46" s="14">
        <v>3.16</v>
      </c>
    </row>
    <row r="47" spans="1:5" x14ac:dyDescent="0.45">
      <c r="A47" s="3" t="s">
        <v>53</v>
      </c>
      <c r="B47" s="2" t="s">
        <v>54</v>
      </c>
      <c r="C47" s="2" t="s">
        <v>20</v>
      </c>
      <c r="D47" s="3">
        <v>2030</v>
      </c>
      <c r="E47" s="3">
        <v>3.16</v>
      </c>
    </row>
    <row r="48" spans="1:5" x14ac:dyDescent="0.45">
      <c r="A48" s="3" t="s">
        <v>53</v>
      </c>
      <c r="B48" s="2" t="s">
        <v>54</v>
      </c>
      <c r="C48" s="2" t="s">
        <v>20</v>
      </c>
      <c r="D48" s="3">
        <v>2035</v>
      </c>
      <c r="E48" s="3">
        <v>3.16</v>
      </c>
    </row>
    <row r="49" spans="1:5" x14ac:dyDescent="0.45">
      <c r="A49" s="3" t="s">
        <v>53</v>
      </c>
      <c r="B49" s="2" t="s">
        <v>54</v>
      </c>
      <c r="C49" s="2" t="s">
        <v>20</v>
      </c>
      <c r="D49" s="3">
        <v>2040</v>
      </c>
      <c r="E49" s="3">
        <v>3.16</v>
      </c>
    </row>
    <row r="50" spans="1:5" x14ac:dyDescent="0.45">
      <c r="A50" s="3" t="s">
        <v>53</v>
      </c>
      <c r="B50" s="2" t="s">
        <v>54</v>
      </c>
      <c r="C50" s="2" t="s">
        <v>20</v>
      </c>
      <c r="D50" s="3">
        <v>2045</v>
      </c>
      <c r="E50" s="3">
        <v>3.16</v>
      </c>
    </row>
    <row r="51" spans="1:5" x14ac:dyDescent="0.45">
      <c r="A51" s="14" t="s">
        <v>53</v>
      </c>
      <c r="B51" s="14" t="s">
        <v>54</v>
      </c>
      <c r="C51" s="24" t="s">
        <v>20</v>
      </c>
      <c r="D51" s="14">
        <v>2050</v>
      </c>
      <c r="E51" s="14">
        <v>3.16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_dlc_DocId xmlns="78f5d616-d986-4dbf-81f2-69af00c3db0e">VMUMR4CQEYXW-1640182925-9017</_dlc_DocId>
    <_dlc_DocIdUrl xmlns="78f5d616-d986-4dbf-81f2-69af00c3db0e">
      <Url>https://fichtnergmbh.sharepoint.com/sites/FIS_F_Value_Chain_Model/_layouts/15/DocIdRedir.aspx?ID=VMUMR4CQEYXW-1640182925-9017</Url>
      <Description>VMUMR4CQEYXW-1640182925-9017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B34FA-549C-4AB1-B222-3DA3575C4D7E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2.xml><?xml version="1.0" encoding="utf-8"?>
<ds:datastoreItem xmlns:ds="http://schemas.openxmlformats.org/officeDocument/2006/customXml" ds:itemID="{15A0C8C7-361C-49B9-AA49-30DB02C530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CBADB3-75A4-4C8E-A8D9-C7A943D191C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A311CA2-E16C-476D-AB92-4A610BEA5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General_Data_Assumption</vt:lpstr>
      <vt:lpstr>Input</vt:lpstr>
      <vt:lpstr>Stichiometry</vt:lpstr>
      <vt:lpstr>Output_Stichiometry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2015-06-05T18:19:34Z</dcterms:created>
  <dcterms:modified xsi:type="dcterms:W3CDTF">2024-08-03T23:11:20Z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63d65abf-b2db-4f98-87d8-7d1ebd77a5a6</vt:lpwstr>
  </property>
</Properties>
</file>