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389881AC-BD1D-4E8F-97F2-FD4FE5CFF2B1}" xr6:coauthVersionLast="47" xr6:coauthVersionMax="47" xr10:uidLastSave="{00000000-0000-0000-0000-000000000000}"/>
  <bookViews>
    <workbookView xWindow="-120" yWindow="-120" windowWidth="29040" windowHeight="17520" activeTab="1" xr2:uid="{48696240-78A6-4679-9971-6EDAEC8824CB}"/>
  </bookViews>
  <sheets>
    <sheet name="General_Assumptions" sheetId="3" r:id="rId1"/>
    <sheet name="input" sheetId="2" r:id="rId2"/>
    <sheet name="transformation" sheetId="1" r:id="rId3"/>
    <sheet name="_TransportCap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4" l="1"/>
  <c r="D46" i="4"/>
  <c r="D45" i="4"/>
  <c r="D44" i="4"/>
  <c r="D43" i="4"/>
  <c r="D42" i="4"/>
  <c r="D41" i="4"/>
  <c r="D40" i="4"/>
  <c r="D39" i="4"/>
  <c r="D38" i="4"/>
  <c r="D35" i="4"/>
  <c r="D36" i="4"/>
  <c r="D37" i="4"/>
  <c r="D34" i="4"/>
  <c r="E44" i="1"/>
  <c r="E45" i="1"/>
  <c r="E46" i="1"/>
  <c r="E47" i="1"/>
  <c r="E43" i="1"/>
  <c r="E39" i="1"/>
  <c r="E40" i="1"/>
  <c r="E41" i="1"/>
  <c r="E42" i="1"/>
  <c r="E38" i="1"/>
  <c r="E37" i="1"/>
  <c r="E34" i="1"/>
  <c r="E35" i="1"/>
  <c r="E36" i="1"/>
  <c r="E33" i="1"/>
  <c r="E28" i="1"/>
  <c r="E27" i="1" l="1"/>
  <c r="E26" i="1"/>
  <c r="E25" i="1"/>
  <c r="E24" i="1"/>
  <c r="E23" i="1"/>
  <c r="E19" i="1"/>
  <c r="E20" i="1"/>
  <c r="E21" i="1"/>
  <c r="E22" i="1"/>
  <c r="E18" i="1"/>
  <c r="F11" i="3"/>
  <c r="F10" i="3"/>
  <c r="E29" i="1" l="1"/>
  <c r="E30" i="1" s="1"/>
  <c r="E31" i="1" s="1"/>
  <c r="E32" i="1" s="1"/>
  <c r="E14" i="1"/>
  <c r="E15" i="1"/>
  <c r="E16" i="1"/>
  <c r="E17" i="1"/>
  <c r="E13" i="1"/>
  <c r="E9" i="1"/>
  <c r="E10" i="1"/>
  <c r="E11" i="1"/>
  <c r="E1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<sst xmlns="http://schemas.openxmlformats.org/spreadsheetml/2006/main" count="540" uniqueCount="73">
  <si>
    <t>Mode</t>
  </si>
  <si>
    <t>Fuel</t>
  </si>
  <si>
    <t>Year</t>
  </si>
  <si>
    <t>shipping</t>
  </si>
  <si>
    <t>LH2</t>
  </si>
  <si>
    <t>LH2S</t>
  </si>
  <si>
    <t>capex</t>
  </si>
  <si>
    <t>EUR</t>
  </si>
  <si>
    <t>Cihlar et al 2020: http://op.europa.eu/en/publication-detail/-/publication/7e4afa7d-d077-11ea-adf7-01aa75ed71a1/language-en , Table 3-B, based on IEA 2019.</t>
  </si>
  <si>
    <t>Process</t>
  </si>
  <si>
    <t>Paramter</t>
  </si>
  <si>
    <t>Fichtner_Value</t>
  </si>
  <si>
    <t>Value</t>
  </si>
  <si>
    <t>Unit</t>
  </si>
  <si>
    <t>Source</t>
  </si>
  <si>
    <t>capacity</t>
  </si>
  <si>
    <t>tH2</t>
  </si>
  <si>
    <t>EUR/tH2</t>
  </si>
  <si>
    <t>NH3</t>
  </si>
  <si>
    <t>EUR/tNH3</t>
  </si>
  <si>
    <t>LNH3S</t>
  </si>
  <si>
    <t>tNH3</t>
  </si>
  <si>
    <t>LMeOHS</t>
  </si>
  <si>
    <t>Assume comparable tanker as for LOHC transport above, c.f. Runge et al 2020, Table 10, https://papers.ssrn.com/abstract=3623514 .</t>
  </si>
  <si>
    <t>tMeOH</t>
  </si>
  <si>
    <t>H2gP</t>
  </si>
  <si>
    <t>MeOH</t>
  </si>
  <si>
    <t>EUR/tMeOH</t>
  </si>
  <si>
    <t>pipeline</t>
  </si>
  <si>
    <t>H2</t>
  </si>
  <si>
    <t>EUR/MW/km</t>
  </si>
  <si>
    <t>NH3lP</t>
  </si>
  <si>
    <t>EUR/KW/km</t>
  </si>
  <si>
    <t>General Assumption</t>
  </si>
  <si>
    <t>Item</t>
  </si>
  <si>
    <t>Output Parameter</t>
  </si>
  <si>
    <t>Input Parameter</t>
  </si>
  <si>
    <t>Comment</t>
  </si>
  <si>
    <t>Conversion Factor</t>
  </si>
  <si>
    <t>kWH/MJ</t>
  </si>
  <si>
    <t>Lower Heating Value of hydrogen</t>
  </si>
  <si>
    <t>kWh/kg</t>
  </si>
  <si>
    <t>kWh/Nm³</t>
  </si>
  <si>
    <t>Linde Gas: https://www.linde-gas.at/de/images/1007_rechnen_sie_mit_wasserstoff_V111_tcm550-169419.pdf</t>
  </si>
  <si>
    <t>Lower Heating Value of ammonia</t>
  </si>
  <si>
    <t>Lower Heating Value of methanol</t>
  </si>
  <si>
    <t>MJ/kg</t>
  </si>
  <si>
    <t>Lower Heating Value of FT</t>
  </si>
  <si>
    <t>Danish Energy Agency, Technology Data for Energy Transport (2021), Excel datasheet: H2 140.</t>
  </si>
  <si>
    <t>EUR/tH2/km</t>
  </si>
  <si>
    <t>H2 Pipeline Annualization Factor</t>
  </si>
  <si>
    <t>MJ</t>
  </si>
  <si>
    <t>MJ/kWh</t>
  </si>
  <si>
    <t>EUR/MWh/km</t>
  </si>
  <si>
    <t>EUR/tNH3/km</t>
  </si>
  <si>
    <t>https://www.sciencedirect.com/science/article/pii/S095965262303370X</t>
  </si>
  <si>
    <t>Feasibility of green ammonia trading via pipelines and shipping: Cases of Europe, North Africa, and South America. Including compressor cost</t>
  </si>
  <si>
    <t>MeOHlP</t>
  </si>
  <si>
    <t>Capex</t>
  </si>
  <si>
    <t xml:space="preserve">kilometers per miles </t>
  </si>
  <si>
    <t>km/mile</t>
  </si>
  <si>
    <t>Exchange Ratew</t>
  </si>
  <si>
    <t>USD/EUR</t>
  </si>
  <si>
    <t>EUR/tMeOH/km</t>
  </si>
  <si>
    <t>https://www.cell.com/action/showPdf?pii=S2589-0042%2821%2901466-8</t>
  </si>
  <si>
    <t>$M/mile/MW</t>
  </si>
  <si>
    <t>Commment</t>
  </si>
  <si>
    <t>Assumption that costs of MeOH Pipeline falls with NH3 pipeline</t>
  </si>
  <si>
    <t>submarine</t>
  </si>
  <si>
    <t>H2sP</t>
  </si>
  <si>
    <t>LCH2</t>
  </si>
  <si>
    <t>LCNH3</t>
  </si>
  <si>
    <t>LCMeOH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</si>
</sst>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B050"/>
      <name val="Aptos Narrow"/>
      <family val="2"/>
      <scheme val="minor"/>
    </font>
    <font>
      <sz val="8"/>
      <color rgb="FF008FBC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3" fillId="2" borderId="0" applyBorder="0">
      <alignment horizontal="center"/>
    </xf>
    <xf numFmtId="3" fontId="4" fillId="2" borderId="0" applyBorder="0"/>
    <xf numFmtId="3" fontId="5" fillId="3" borderId="0" applyBorder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4" borderId="0" xfId="0" applyFill="1"/>
    <xf numFmtId="0" fontId="8" fillId="0" borderId="0" xfId="1" applyFont="1"/>
    <xf numFmtId="0" fontId="1" fillId="0" borderId="0" xfId="8" applyNumberFormat="1" applyFont="1"/>
    <xf numFmtId="43" fontId="1" fillId="0" borderId="0" xfId="8" applyFont="1"/>
    <xf numFmtId="0" fontId="0" fillId="0" borderId="0" xfId="0" applyAlignment="1">
      <alignment vertical="center" wrapText="1"/>
    </xf>
    <xf numFmtId="164" fontId="1" fillId="0" borderId="0" xfId="8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9" fillId="0" borderId="0" xfId="11"/>
  </cellXfs>
  <cellStyles count="12">
    <cellStyle name="2023 input" xfId="6" xr:uid="{A697E9A6-FEA7-4D7C-B60D-679FDE5EC209}"/>
    <cellStyle name="Komma" xfId="8" builtinId="3"/>
    <cellStyle name="Komma 2" xfId="7" xr:uid="{61454583-E22A-455B-BC01-9A83CFB837F2}"/>
    <cellStyle name="Komma 2 2" xfId="10" xr:uid="{BCA4C742-1D3A-4A4A-80F4-E54EE7246010}"/>
    <cellStyle name="Komma 3" xfId="3" xr:uid="{AB8E35B3-4CF4-4D64-93AC-58D6F7E9E7FE}"/>
    <cellStyle name="Komma 4" xfId="9" xr:uid="{745F2C18-F075-487A-AF17-651BDA4395D6}"/>
    <cellStyle name="Link" xfId="11" builtinId="8"/>
    <cellStyle name="Link 2" xfId="5" xr:uid="{829F9BE0-157C-477F-846E-C8D5E8C9F83F}"/>
    <cellStyle name="Normal 3" xfId="4" xr:uid="{01CF3549-52A9-4318-A609-6900E5AB5696}"/>
    <cellStyle name="Standard" xfId="0" builtinId="0"/>
    <cellStyle name="Standard 2" xfId="2" xr:uid="{18CC00BF-50E0-4716-A7D4-D1F72789460B}"/>
    <cellStyle name="Standard 3" xfId="1" xr:uid="{E2B5CD5F-0127-4A77-8604-986ECF499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95965262303370X" TargetMode="External"/><Relationship Id="rId1" Type="http://schemas.openxmlformats.org/officeDocument/2006/relationships/hyperlink" Target="https://www.cell.com/action/showPdf?pii=S2589-0042%2821%2901466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E36D-E83E-4D84-AE09-54809D9A8E2A}">
  <dimension ref="A1:G15"/>
  <sheetViews>
    <sheetView workbookViewId="0">
      <selection activeCell="F15" sqref="F15"/>
    </sheetView>
  </sheetViews>
  <sheetFormatPr baseColWidth="10" defaultRowHeight="18.75" x14ac:dyDescent="0.3"/>
  <cols>
    <col min="1" max="1" width="27.796875" bestFit="1" customWidth="1"/>
    <col min="2" max="2" width="7.19921875" bestFit="1" customWidth="1"/>
  </cols>
  <sheetData>
    <row r="1" spans="1:7" x14ac:dyDescent="0.3">
      <c r="B1" s="9" t="s">
        <v>33</v>
      </c>
      <c r="C1" s="9"/>
      <c r="D1" s="9"/>
      <c r="E1" s="9"/>
      <c r="F1" s="9"/>
      <c r="G1" s="9"/>
    </row>
    <row r="2" spans="1:7" x14ac:dyDescent="0.3">
      <c r="A2" s="2" t="s">
        <v>34</v>
      </c>
      <c r="B2" s="2" t="s">
        <v>9</v>
      </c>
      <c r="C2" s="2" t="s">
        <v>35</v>
      </c>
      <c r="D2" s="2" t="s">
        <v>36</v>
      </c>
      <c r="E2" s="2" t="s">
        <v>13</v>
      </c>
      <c r="F2" s="2" t="s">
        <v>12</v>
      </c>
      <c r="G2" s="2" t="s">
        <v>37</v>
      </c>
    </row>
    <row r="3" spans="1:7" x14ac:dyDescent="0.3">
      <c r="A3" t="s">
        <v>61</v>
      </c>
      <c r="C3" t="s">
        <v>58</v>
      </c>
      <c r="E3" t="s">
        <v>62</v>
      </c>
      <c r="F3">
        <v>1.1000000000000001</v>
      </c>
    </row>
    <row r="4" spans="1:7" x14ac:dyDescent="0.3">
      <c r="A4" t="s">
        <v>38</v>
      </c>
      <c r="C4" t="s">
        <v>58</v>
      </c>
      <c r="E4" t="s">
        <v>39</v>
      </c>
      <c r="F4">
        <v>3.6</v>
      </c>
    </row>
    <row r="5" spans="1:7" x14ac:dyDescent="0.3">
      <c r="A5" t="s">
        <v>40</v>
      </c>
      <c r="C5" t="s">
        <v>58</v>
      </c>
      <c r="E5" t="s">
        <v>41</v>
      </c>
      <c r="F5">
        <v>33.332000000000001</v>
      </c>
    </row>
    <row r="6" spans="1:7" x14ac:dyDescent="0.3">
      <c r="A6" t="s">
        <v>51</v>
      </c>
      <c r="C6" t="s">
        <v>58</v>
      </c>
      <c r="E6" t="s">
        <v>52</v>
      </c>
      <c r="F6">
        <v>3.6</v>
      </c>
    </row>
    <row r="7" spans="1:7" x14ac:dyDescent="0.3">
      <c r="A7" t="s">
        <v>40</v>
      </c>
      <c r="C7" t="s">
        <v>58</v>
      </c>
      <c r="E7" t="s">
        <v>42</v>
      </c>
      <c r="F7">
        <v>3</v>
      </c>
      <c r="G7" t="s">
        <v>43</v>
      </c>
    </row>
    <row r="8" spans="1:7" x14ac:dyDescent="0.3">
      <c r="A8" t="s">
        <v>44</v>
      </c>
      <c r="C8" t="s">
        <v>58</v>
      </c>
      <c r="E8" t="s">
        <v>41</v>
      </c>
      <c r="F8">
        <v>5.3</v>
      </c>
    </row>
    <row r="9" spans="1:7" x14ac:dyDescent="0.3">
      <c r="A9" t="s">
        <v>45</v>
      </c>
      <c r="C9" t="s">
        <v>58</v>
      </c>
      <c r="E9" t="s">
        <v>46</v>
      </c>
      <c r="F9">
        <v>22.7</v>
      </c>
    </row>
    <row r="10" spans="1:7" x14ac:dyDescent="0.3">
      <c r="A10" t="s">
        <v>45</v>
      </c>
      <c r="C10" t="s">
        <v>58</v>
      </c>
      <c r="E10" t="s">
        <v>41</v>
      </c>
      <c r="F10">
        <f>ROUND(F9/3600*1000,2)</f>
        <v>6.31</v>
      </c>
    </row>
    <row r="11" spans="1:7" x14ac:dyDescent="0.3">
      <c r="A11" t="s">
        <v>47</v>
      </c>
      <c r="C11" t="s">
        <v>58</v>
      </c>
      <c r="E11" t="s">
        <v>46</v>
      </c>
      <c r="F11">
        <f>(12.55+17.15)/2</f>
        <v>14.85</v>
      </c>
    </row>
    <row r="12" spans="1:7" x14ac:dyDescent="0.3">
      <c r="A12" t="s">
        <v>47</v>
      </c>
      <c r="C12" t="s">
        <v>58</v>
      </c>
      <c r="E12" t="s">
        <v>41</v>
      </c>
      <c r="F12">
        <v>11.9</v>
      </c>
    </row>
    <row r="13" spans="1:7" x14ac:dyDescent="0.3">
      <c r="A13" t="s">
        <v>31</v>
      </c>
      <c r="C13" t="s">
        <v>58</v>
      </c>
      <c r="E13" t="s">
        <v>41</v>
      </c>
      <c r="F13">
        <v>0.7</v>
      </c>
    </row>
    <row r="14" spans="1:7" x14ac:dyDescent="0.3">
      <c r="A14" t="s">
        <v>50</v>
      </c>
      <c r="C14" t="s">
        <v>58</v>
      </c>
    </row>
    <row r="15" spans="1:7" x14ac:dyDescent="0.3">
      <c r="A15" t="s">
        <v>59</v>
      </c>
      <c r="C15" t="s">
        <v>58</v>
      </c>
      <c r="E15" t="s">
        <v>60</v>
      </c>
      <c r="F15">
        <v>0.62137100000000001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FFC8-742B-42DB-8D2F-4E5C91CEF024}">
  <dimension ref="A1:H54"/>
  <sheetViews>
    <sheetView tabSelected="1" topLeftCell="A31" workbookViewId="0">
      <selection activeCell="G44" sqref="G44"/>
    </sheetView>
  </sheetViews>
  <sheetFormatPr baseColWidth="10" defaultRowHeight="18.75" x14ac:dyDescent="0.3"/>
  <cols>
    <col min="2" max="2" width="10.5" customWidth="1"/>
    <col min="4" max="4" width="13.8984375" customWidth="1"/>
    <col min="5" max="5" width="7.69921875" bestFit="1" customWidth="1"/>
    <col min="6" max="6" width="9.09765625" bestFit="1" customWidth="1"/>
  </cols>
  <sheetData>
    <row r="1" spans="1:7" x14ac:dyDescent="0.3">
      <c r="A1" s="3" t="s">
        <v>9</v>
      </c>
      <c r="B1" s="3" t="s">
        <v>2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3">
      <c r="A2" s="1" t="s">
        <v>5</v>
      </c>
      <c r="B2" s="1">
        <v>2020</v>
      </c>
      <c r="C2" s="1" t="s">
        <v>6</v>
      </c>
      <c r="D2" s="1"/>
      <c r="E2" s="1">
        <v>393737000</v>
      </c>
      <c r="F2" s="1" t="s">
        <v>7</v>
      </c>
      <c r="G2" s="1" t="s">
        <v>8</v>
      </c>
    </row>
    <row r="3" spans="1:7" x14ac:dyDescent="0.3">
      <c r="A3" s="1" t="s">
        <v>5</v>
      </c>
      <c r="B3" s="1">
        <v>2030</v>
      </c>
      <c r="C3" s="1" t="s">
        <v>6</v>
      </c>
      <c r="D3" s="1"/>
      <c r="E3" s="1">
        <v>393737000</v>
      </c>
      <c r="F3" s="1" t="s">
        <v>7</v>
      </c>
      <c r="G3" s="1" t="s">
        <v>8</v>
      </c>
    </row>
    <row r="4" spans="1:7" x14ac:dyDescent="0.3">
      <c r="A4" s="1" t="s">
        <v>5</v>
      </c>
      <c r="B4" s="1">
        <v>2035</v>
      </c>
      <c r="C4" s="1" t="s">
        <v>6</v>
      </c>
      <c r="D4" s="1"/>
      <c r="E4" s="1">
        <v>393737000</v>
      </c>
      <c r="F4" s="1" t="s">
        <v>7</v>
      </c>
      <c r="G4" s="1"/>
    </row>
    <row r="5" spans="1:7" x14ac:dyDescent="0.3">
      <c r="A5" s="1" t="s">
        <v>5</v>
      </c>
      <c r="B5" s="1">
        <v>2040</v>
      </c>
      <c r="C5" s="1" t="s">
        <v>6</v>
      </c>
      <c r="D5" s="1"/>
      <c r="E5" s="1">
        <v>393737000</v>
      </c>
      <c r="F5" s="1" t="s">
        <v>7</v>
      </c>
      <c r="G5" s="1" t="s">
        <v>8</v>
      </c>
    </row>
    <row r="6" spans="1:7" x14ac:dyDescent="0.3">
      <c r="A6" s="1" t="s">
        <v>5</v>
      </c>
      <c r="B6" s="1">
        <v>2045</v>
      </c>
      <c r="C6" s="1" t="s">
        <v>6</v>
      </c>
      <c r="D6" s="1"/>
      <c r="E6" s="1">
        <v>393737000</v>
      </c>
      <c r="F6" s="1" t="s">
        <v>7</v>
      </c>
      <c r="G6" s="1"/>
    </row>
    <row r="7" spans="1:7" x14ac:dyDescent="0.3">
      <c r="A7" s="1" t="s">
        <v>5</v>
      </c>
      <c r="B7" s="1">
        <v>2050</v>
      </c>
      <c r="C7" s="1" t="s">
        <v>6</v>
      </c>
      <c r="D7" s="1"/>
      <c r="E7" s="1">
        <v>393737000</v>
      </c>
      <c r="F7" s="1" t="s">
        <v>7</v>
      </c>
      <c r="G7" s="1" t="s">
        <v>8</v>
      </c>
    </row>
    <row r="8" spans="1:7" x14ac:dyDescent="0.3">
      <c r="A8" s="1" t="s">
        <v>5</v>
      </c>
      <c r="B8" s="1">
        <v>2020</v>
      </c>
      <c r="C8" s="1" t="s">
        <v>15</v>
      </c>
      <c r="E8" s="1">
        <v>11000</v>
      </c>
      <c r="F8" s="1" t="s">
        <v>16</v>
      </c>
      <c r="G8" s="1" t="s">
        <v>8</v>
      </c>
    </row>
    <row r="9" spans="1:7" x14ac:dyDescent="0.3">
      <c r="A9" s="1" t="s">
        <v>5</v>
      </c>
      <c r="B9" s="1">
        <v>2030</v>
      </c>
      <c r="C9" s="1" t="s">
        <v>15</v>
      </c>
      <c r="E9" s="1">
        <v>11000</v>
      </c>
      <c r="F9" s="1" t="s">
        <v>16</v>
      </c>
      <c r="G9" s="1" t="s">
        <v>8</v>
      </c>
    </row>
    <row r="10" spans="1:7" x14ac:dyDescent="0.3">
      <c r="A10" s="1" t="s">
        <v>5</v>
      </c>
      <c r="B10" s="1">
        <v>2035</v>
      </c>
      <c r="C10" s="1" t="s">
        <v>15</v>
      </c>
      <c r="E10" s="1">
        <v>11000</v>
      </c>
      <c r="F10" s="1" t="s">
        <v>16</v>
      </c>
      <c r="G10" s="1" t="s">
        <v>8</v>
      </c>
    </row>
    <row r="11" spans="1:7" x14ac:dyDescent="0.3">
      <c r="A11" s="1" t="s">
        <v>5</v>
      </c>
      <c r="B11" s="1">
        <v>2040</v>
      </c>
      <c r="C11" s="1" t="s">
        <v>15</v>
      </c>
      <c r="E11" s="1">
        <v>11000</v>
      </c>
      <c r="F11" s="1" t="s">
        <v>16</v>
      </c>
      <c r="G11" s="1" t="s">
        <v>8</v>
      </c>
    </row>
    <row r="12" spans="1:7" x14ac:dyDescent="0.3">
      <c r="A12" s="1" t="s">
        <v>5</v>
      </c>
      <c r="B12" s="1">
        <v>2045</v>
      </c>
      <c r="C12" s="1" t="s">
        <v>15</v>
      </c>
      <c r="E12" s="1">
        <v>11000</v>
      </c>
      <c r="F12" s="1" t="s">
        <v>16</v>
      </c>
      <c r="G12" s="1" t="s">
        <v>8</v>
      </c>
    </row>
    <row r="13" spans="1:7" x14ac:dyDescent="0.3">
      <c r="A13" s="1" t="s">
        <v>5</v>
      </c>
      <c r="B13" s="1">
        <v>2050</v>
      </c>
      <c r="C13" s="1" t="s">
        <v>15</v>
      </c>
      <c r="E13" s="1">
        <v>11000</v>
      </c>
      <c r="F13" s="1" t="s">
        <v>16</v>
      </c>
      <c r="G13" s="1" t="s">
        <v>8</v>
      </c>
    </row>
    <row r="14" spans="1:7" x14ac:dyDescent="0.3">
      <c r="A14" s="1" t="s">
        <v>20</v>
      </c>
      <c r="B14" s="1">
        <v>2030</v>
      </c>
      <c r="C14" s="1" t="s">
        <v>6</v>
      </c>
      <c r="E14" s="1">
        <v>81164200</v>
      </c>
      <c r="F14" s="1" t="s">
        <v>7</v>
      </c>
      <c r="G14" s="1" t="s">
        <v>8</v>
      </c>
    </row>
    <row r="15" spans="1:7" x14ac:dyDescent="0.3">
      <c r="A15" s="1" t="s">
        <v>20</v>
      </c>
      <c r="B15" s="1">
        <v>2035</v>
      </c>
      <c r="C15" s="1" t="s">
        <v>6</v>
      </c>
      <c r="E15" s="1">
        <v>81164200</v>
      </c>
      <c r="F15" s="1" t="s">
        <v>7</v>
      </c>
      <c r="G15" s="1" t="s">
        <v>8</v>
      </c>
    </row>
    <row r="16" spans="1:7" x14ac:dyDescent="0.3">
      <c r="A16" s="1" t="s">
        <v>20</v>
      </c>
      <c r="B16" s="1">
        <v>2040</v>
      </c>
      <c r="C16" s="1" t="s">
        <v>6</v>
      </c>
      <c r="E16" s="1">
        <v>81164200</v>
      </c>
      <c r="F16" s="1" t="s">
        <v>7</v>
      </c>
      <c r="G16" s="1" t="s">
        <v>8</v>
      </c>
    </row>
    <row r="17" spans="1:7" x14ac:dyDescent="0.3">
      <c r="A17" s="1" t="s">
        <v>20</v>
      </c>
      <c r="B17" s="1">
        <v>2045</v>
      </c>
      <c r="C17" s="1" t="s">
        <v>6</v>
      </c>
      <c r="E17" s="1">
        <v>81164200</v>
      </c>
      <c r="F17" s="1" t="s">
        <v>7</v>
      </c>
      <c r="G17" s="1" t="s">
        <v>8</v>
      </c>
    </row>
    <row r="18" spans="1:7" x14ac:dyDescent="0.3">
      <c r="A18" s="1" t="s">
        <v>20</v>
      </c>
      <c r="B18" s="1">
        <v>2050</v>
      </c>
      <c r="C18" s="1" t="s">
        <v>6</v>
      </c>
      <c r="E18" s="1">
        <v>81164200</v>
      </c>
      <c r="F18" s="1" t="s">
        <v>7</v>
      </c>
      <c r="G18" s="1" t="s">
        <v>8</v>
      </c>
    </row>
    <row r="19" spans="1:7" x14ac:dyDescent="0.3">
      <c r="A19" s="1" t="s">
        <v>20</v>
      </c>
      <c r="B19" s="1">
        <v>2030</v>
      </c>
      <c r="C19" s="1" t="s">
        <v>15</v>
      </c>
      <c r="E19" s="1">
        <v>53000</v>
      </c>
      <c r="F19" s="1" t="s">
        <v>21</v>
      </c>
      <c r="G19" s="1" t="s">
        <v>8</v>
      </c>
    </row>
    <row r="20" spans="1:7" x14ac:dyDescent="0.3">
      <c r="A20" s="1" t="s">
        <v>20</v>
      </c>
      <c r="B20" s="1">
        <v>2035</v>
      </c>
      <c r="C20" s="1" t="s">
        <v>15</v>
      </c>
      <c r="E20" s="1">
        <v>53000</v>
      </c>
      <c r="F20" s="1" t="s">
        <v>21</v>
      </c>
      <c r="G20" s="1" t="s">
        <v>8</v>
      </c>
    </row>
    <row r="21" spans="1:7" x14ac:dyDescent="0.3">
      <c r="A21" s="1" t="s">
        <v>20</v>
      </c>
      <c r="B21" s="1">
        <v>2040</v>
      </c>
      <c r="C21" s="1" t="s">
        <v>15</v>
      </c>
      <c r="E21" s="1">
        <v>53000</v>
      </c>
      <c r="F21" s="1" t="s">
        <v>21</v>
      </c>
      <c r="G21" s="1" t="s">
        <v>8</v>
      </c>
    </row>
    <row r="22" spans="1:7" x14ac:dyDescent="0.3">
      <c r="A22" s="1" t="s">
        <v>20</v>
      </c>
      <c r="B22" s="1">
        <v>2045</v>
      </c>
      <c r="C22" s="1" t="s">
        <v>15</v>
      </c>
      <c r="E22" s="1">
        <v>53000</v>
      </c>
      <c r="F22" s="1" t="s">
        <v>21</v>
      </c>
      <c r="G22" s="1" t="s">
        <v>8</v>
      </c>
    </row>
    <row r="23" spans="1:7" x14ac:dyDescent="0.3">
      <c r="A23" s="1" t="s">
        <v>20</v>
      </c>
      <c r="B23" s="1">
        <v>2050</v>
      </c>
      <c r="C23" s="1" t="s">
        <v>15</v>
      </c>
      <c r="E23" s="1">
        <v>53000</v>
      </c>
      <c r="F23" s="1" t="s">
        <v>21</v>
      </c>
      <c r="G23" s="1" t="s">
        <v>8</v>
      </c>
    </row>
    <row r="24" spans="1:7" x14ac:dyDescent="0.3">
      <c r="A24" s="1" t="s">
        <v>22</v>
      </c>
      <c r="B24" s="1">
        <v>2030</v>
      </c>
      <c r="C24" s="1" t="s">
        <v>6</v>
      </c>
      <c r="E24" s="1">
        <v>35000000</v>
      </c>
      <c r="F24" s="1" t="s">
        <v>7</v>
      </c>
      <c r="G24" s="1" t="s">
        <v>23</v>
      </c>
    </row>
    <row r="25" spans="1:7" x14ac:dyDescent="0.3">
      <c r="A25" s="1" t="s">
        <v>22</v>
      </c>
      <c r="B25" s="1">
        <v>2035</v>
      </c>
      <c r="C25" s="1" t="s">
        <v>6</v>
      </c>
      <c r="E25" s="1">
        <v>35000000</v>
      </c>
      <c r="F25" s="1" t="s">
        <v>7</v>
      </c>
      <c r="G25" s="1"/>
    </row>
    <row r="26" spans="1:7" x14ac:dyDescent="0.3">
      <c r="A26" s="1" t="s">
        <v>22</v>
      </c>
      <c r="B26" s="1">
        <v>2040</v>
      </c>
      <c r="C26" s="1" t="s">
        <v>6</v>
      </c>
      <c r="E26" s="1">
        <v>35000000</v>
      </c>
      <c r="F26" s="1" t="s">
        <v>7</v>
      </c>
      <c r="G26" s="1"/>
    </row>
    <row r="27" spans="1:7" x14ac:dyDescent="0.3">
      <c r="A27" s="1" t="s">
        <v>22</v>
      </c>
      <c r="B27" s="1">
        <v>2045</v>
      </c>
      <c r="C27" s="1" t="s">
        <v>6</v>
      </c>
      <c r="E27" s="1">
        <v>35000000</v>
      </c>
      <c r="F27" s="1" t="s">
        <v>7</v>
      </c>
      <c r="G27" s="1"/>
    </row>
    <row r="28" spans="1:7" x14ac:dyDescent="0.3">
      <c r="A28" s="1" t="s">
        <v>22</v>
      </c>
      <c r="B28" s="1">
        <v>2050</v>
      </c>
      <c r="C28" s="1" t="s">
        <v>6</v>
      </c>
      <c r="E28" s="1">
        <v>35000000</v>
      </c>
      <c r="F28" s="1" t="s">
        <v>7</v>
      </c>
      <c r="G28" s="1"/>
    </row>
    <row r="29" spans="1:7" x14ac:dyDescent="0.3">
      <c r="A29" s="1" t="s">
        <v>22</v>
      </c>
      <c r="B29" s="1">
        <v>2030</v>
      </c>
      <c r="C29" s="1" t="s">
        <v>15</v>
      </c>
      <c r="E29" s="1">
        <v>75000</v>
      </c>
      <c r="F29" s="1" t="s">
        <v>24</v>
      </c>
      <c r="G29" s="1" t="s">
        <v>23</v>
      </c>
    </row>
    <row r="30" spans="1:7" x14ac:dyDescent="0.3">
      <c r="A30" s="1" t="s">
        <v>22</v>
      </c>
      <c r="B30" s="1">
        <v>2035</v>
      </c>
      <c r="C30" s="1" t="s">
        <v>15</v>
      </c>
      <c r="E30" s="1">
        <v>75000</v>
      </c>
      <c r="F30" s="1" t="s">
        <v>24</v>
      </c>
      <c r="G30" s="1"/>
    </row>
    <row r="31" spans="1:7" x14ac:dyDescent="0.3">
      <c r="A31" s="1" t="s">
        <v>22</v>
      </c>
      <c r="B31" s="1">
        <v>2040</v>
      </c>
      <c r="C31" s="1" t="s">
        <v>15</v>
      </c>
      <c r="E31" s="1">
        <v>75000</v>
      </c>
      <c r="F31" s="1" t="s">
        <v>24</v>
      </c>
      <c r="G31" s="1"/>
    </row>
    <row r="32" spans="1:7" x14ac:dyDescent="0.3">
      <c r="A32" s="1" t="s">
        <v>22</v>
      </c>
      <c r="B32" s="1">
        <v>2045</v>
      </c>
      <c r="C32" s="1" t="s">
        <v>15</v>
      </c>
      <c r="E32" s="1">
        <v>75000</v>
      </c>
      <c r="F32" s="1" t="s">
        <v>24</v>
      </c>
      <c r="G32" s="1"/>
    </row>
    <row r="33" spans="1:8" x14ac:dyDescent="0.3">
      <c r="A33" s="1" t="s">
        <v>22</v>
      </c>
      <c r="B33" s="1">
        <v>2050</v>
      </c>
      <c r="C33" s="1" t="s">
        <v>15</v>
      </c>
      <c r="E33" s="1">
        <v>75000</v>
      </c>
      <c r="F33" s="1" t="s">
        <v>24</v>
      </c>
      <c r="G33" s="1"/>
    </row>
    <row r="34" spans="1:8" x14ac:dyDescent="0.3">
      <c r="A34" s="1" t="s">
        <v>25</v>
      </c>
      <c r="B34" s="1">
        <v>2030</v>
      </c>
      <c r="C34" s="1" t="s">
        <v>6</v>
      </c>
      <c r="E34" s="1">
        <v>303.68450000000001</v>
      </c>
      <c r="F34" s="1" t="s">
        <v>30</v>
      </c>
      <c r="G34" s="1" t="s">
        <v>48</v>
      </c>
    </row>
    <row r="35" spans="1:8" x14ac:dyDescent="0.3">
      <c r="A35" s="1" t="s">
        <v>25</v>
      </c>
      <c r="B35" s="1">
        <v>2035</v>
      </c>
      <c r="C35" s="1" t="s">
        <v>6</v>
      </c>
      <c r="E35" s="1">
        <v>303.68450000000001</v>
      </c>
      <c r="F35" s="1" t="s">
        <v>30</v>
      </c>
    </row>
    <row r="36" spans="1:8" x14ac:dyDescent="0.3">
      <c r="A36" s="1" t="s">
        <v>25</v>
      </c>
      <c r="B36" s="1">
        <v>2040</v>
      </c>
      <c r="C36" s="1" t="s">
        <v>6</v>
      </c>
      <c r="E36" s="1">
        <v>303.68450000000001</v>
      </c>
      <c r="F36" s="1" t="s">
        <v>30</v>
      </c>
    </row>
    <row r="37" spans="1:8" x14ac:dyDescent="0.3">
      <c r="A37" s="1" t="s">
        <v>25</v>
      </c>
      <c r="B37" s="1">
        <v>2045</v>
      </c>
      <c r="C37" s="1" t="s">
        <v>6</v>
      </c>
      <c r="E37" s="1">
        <v>303.68450000000001</v>
      </c>
      <c r="F37" s="1" t="s">
        <v>30</v>
      </c>
    </row>
    <row r="38" spans="1:8" x14ac:dyDescent="0.3">
      <c r="A38" s="1" t="s">
        <v>25</v>
      </c>
      <c r="B38" s="1">
        <v>2050</v>
      </c>
      <c r="C38" s="1" t="s">
        <v>6</v>
      </c>
      <c r="E38" s="1">
        <v>303.68450000000001</v>
      </c>
      <c r="F38" s="1" t="s">
        <v>30</v>
      </c>
    </row>
    <row r="39" spans="1:8" x14ac:dyDescent="0.3">
      <c r="A39" s="1" t="s">
        <v>25</v>
      </c>
      <c r="B39" s="1">
        <v>2030</v>
      </c>
      <c r="C39" s="1" t="s">
        <v>6</v>
      </c>
      <c r="E39" s="1">
        <v>303.68450000000001</v>
      </c>
      <c r="F39" s="1" t="s">
        <v>53</v>
      </c>
    </row>
    <row r="40" spans="1:8" x14ac:dyDescent="0.3">
      <c r="A40" s="1" t="s">
        <v>25</v>
      </c>
      <c r="B40" s="1">
        <v>2035</v>
      </c>
      <c r="C40" s="1" t="s">
        <v>6</v>
      </c>
      <c r="E40" s="1">
        <v>303.68450000000001</v>
      </c>
      <c r="F40" s="1" t="s">
        <v>53</v>
      </c>
    </row>
    <row r="41" spans="1:8" x14ac:dyDescent="0.3">
      <c r="A41" s="1" t="s">
        <v>25</v>
      </c>
      <c r="B41" s="1">
        <v>2040</v>
      </c>
      <c r="C41" s="1" t="s">
        <v>6</v>
      </c>
      <c r="E41" s="1">
        <v>303.68450000000001</v>
      </c>
      <c r="F41" s="1" t="s">
        <v>53</v>
      </c>
    </row>
    <row r="42" spans="1:8" x14ac:dyDescent="0.3">
      <c r="A42" s="1" t="s">
        <v>25</v>
      </c>
      <c r="B42" s="1">
        <v>2045</v>
      </c>
      <c r="C42" s="1" t="s">
        <v>6</v>
      </c>
      <c r="E42" s="1">
        <v>303.68450000000001</v>
      </c>
      <c r="F42" s="1" t="s">
        <v>53</v>
      </c>
    </row>
    <row r="43" spans="1:8" x14ac:dyDescent="0.3">
      <c r="A43" s="1" t="s">
        <v>25</v>
      </c>
      <c r="B43" s="1">
        <v>2050</v>
      </c>
      <c r="C43" s="1" t="s">
        <v>6</v>
      </c>
      <c r="E43" s="1">
        <v>303.68450000000001</v>
      </c>
      <c r="F43" s="1" t="s">
        <v>53</v>
      </c>
    </row>
    <row r="44" spans="1:8" x14ac:dyDescent="0.3">
      <c r="A44" s="1" t="s">
        <v>31</v>
      </c>
      <c r="B44" s="1">
        <v>2030</v>
      </c>
      <c r="C44" s="1" t="s">
        <v>6</v>
      </c>
      <c r="E44" s="1">
        <v>0.86699999999999999</v>
      </c>
      <c r="F44" s="1" t="s">
        <v>32</v>
      </c>
      <c r="G44" s="1" t="s">
        <v>56</v>
      </c>
      <c r="H44" s="10" t="s">
        <v>55</v>
      </c>
    </row>
    <row r="45" spans="1:8" x14ac:dyDescent="0.3">
      <c r="A45" s="1" t="s">
        <v>31</v>
      </c>
      <c r="B45" s="1">
        <v>2035</v>
      </c>
      <c r="C45" s="1" t="s">
        <v>6</v>
      </c>
      <c r="E45" s="1">
        <v>0.86699999999999999</v>
      </c>
      <c r="F45" s="1" t="s">
        <v>32</v>
      </c>
    </row>
    <row r="46" spans="1:8" x14ac:dyDescent="0.3">
      <c r="A46" s="1" t="s">
        <v>31</v>
      </c>
      <c r="B46" s="1">
        <v>2040</v>
      </c>
      <c r="C46" s="1" t="s">
        <v>6</v>
      </c>
      <c r="E46" s="1">
        <v>0.65800000000000003</v>
      </c>
      <c r="F46" s="1" t="s">
        <v>32</v>
      </c>
    </row>
    <row r="47" spans="1:8" x14ac:dyDescent="0.3">
      <c r="A47" s="1" t="s">
        <v>31</v>
      </c>
      <c r="B47" s="1">
        <v>2045</v>
      </c>
      <c r="C47" s="1" t="s">
        <v>6</v>
      </c>
      <c r="E47" s="1">
        <v>0.65800000000000003</v>
      </c>
      <c r="F47" s="1" t="s">
        <v>32</v>
      </c>
    </row>
    <row r="48" spans="1:8" x14ac:dyDescent="0.3">
      <c r="A48" s="1" t="s">
        <v>31</v>
      </c>
      <c r="B48" s="1">
        <v>2050</v>
      </c>
      <c r="C48" s="1" t="s">
        <v>6</v>
      </c>
      <c r="E48" s="1">
        <v>0.57199999999999995</v>
      </c>
      <c r="F48" s="1" t="s">
        <v>32</v>
      </c>
    </row>
    <row r="49" spans="1:8" x14ac:dyDescent="0.3">
      <c r="A49" s="1" t="s">
        <v>57</v>
      </c>
      <c r="B49" s="1">
        <v>2030</v>
      </c>
      <c r="C49" s="1" t="s">
        <v>6</v>
      </c>
      <c r="E49" s="1">
        <v>51</v>
      </c>
      <c r="F49" s="1" t="s">
        <v>65</v>
      </c>
      <c r="H49" s="10" t="s">
        <v>64</v>
      </c>
    </row>
    <row r="50" spans="1:8" x14ac:dyDescent="0.3">
      <c r="A50" s="1" t="s">
        <v>69</v>
      </c>
      <c r="B50" s="1">
        <v>2030</v>
      </c>
      <c r="C50" s="1" t="s">
        <v>6</v>
      </c>
      <c r="E50" s="1">
        <v>456</v>
      </c>
      <c r="F50" s="1" t="s">
        <v>30</v>
      </c>
      <c r="G50" s="6"/>
    </row>
    <row r="51" spans="1:8" x14ac:dyDescent="0.3">
      <c r="A51" s="1" t="s">
        <v>69</v>
      </c>
      <c r="B51" s="1">
        <v>2035</v>
      </c>
      <c r="C51" s="1" t="s">
        <v>6</v>
      </c>
      <c r="E51" s="1">
        <v>456</v>
      </c>
      <c r="F51" s="1" t="s">
        <v>30</v>
      </c>
    </row>
    <row r="52" spans="1:8" x14ac:dyDescent="0.3">
      <c r="A52" s="1" t="s">
        <v>69</v>
      </c>
      <c r="B52" s="1">
        <v>2040</v>
      </c>
      <c r="C52" s="1" t="s">
        <v>6</v>
      </c>
      <c r="E52" s="1">
        <v>456</v>
      </c>
      <c r="F52" s="1" t="s">
        <v>30</v>
      </c>
    </row>
    <row r="53" spans="1:8" x14ac:dyDescent="0.3">
      <c r="A53" s="1" t="s">
        <v>69</v>
      </c>
      <c r="B53" s="1">
        <v>2045</v>
      </c>
      <c r="C53" s="1" t="s">
        <v>6</v>
      </c>
      <c r="E53" s="1">
        <v>456</v>
      </c>
      <c r="F53" s="1" t="s">
        <v>30</v>
      </c>
    </row>
    <row r="54" spans="1:8" x14ac:dyDescent="0.3">
      <c r="A54" s="1" t="s">
        <v>69</v>
      </c>
      <c r="B54" s="1">
        <v>2050</v>
      </c>
      <c r="C54" s="1" t="s">
        <v>6</v>
      </c>
      <c r="E54" s="1">
        <v>456</v>
      </c>
      <c r="F54" s="1" t="s">
        <v>30</v>
      </c>
    </row>
  </sheetData>
  <phoneticPr fontId="7" type="noConversion"/>
  <hyperlinks>
    <hyperlink ref="H49" r:id="rId1" xr:uid="{1767DF74-0790-4A5E-B79B-38D21421873E}"/>
    <hyperlink ref="H44" r:id="rId2" xr:uid="{3E4E9EE0-D795-4BC9-9C6D-CAAFB4D35012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DD95-CD7B-4AB9-8BB4-A856495DEC24}">
  <dimension ref="A1:F47"/>
  <sheetViews>
    <sheetView workbookViewId="0">
      <selection sqref="A1:E47"/>
    </sheetView>
  </sheetViews>
  <sheetFormatPr baseColWidth="10" defaultRowHeight="18.75" x14ac:dyDescent="0.3"/>
  <cols>
    <col min="4" max="4" width="12.79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13</v>
      </c>
      <c r="E1" t="s">
        <v>12</v>
      </c>
      <c r="F1" t="s">
        <v>66</v>
      </c>
    </row>
    <row r="2" spans="1:6" x14ac:dyDescent="0.3">
      <c r="A2" s="1" t="s">
        <v>3</v>
      </c>
      <c r="B2" s="1" t="s">
        <v>4</v>
      </c>
      <c r="C2" s="1">
        <v>2020</v>
      </c>
      <c r="D2" s="1" t="s">
        <v>17</v>
      </c>
      <c r="E2" s="1">
        <f>ROUND(input!$E2/input!$E8,0)</f>
        <v>35794</v>
      </c>
    </row>
    <row r="3" spans="1:6" x14ac:dyDescent="0.3">
      <c r="A3" s="1" t="s">
        <v>3</v>
      </c>
      <c r="B3" s="1" t="s">
        <v>4</v>
      </c>
      <c r="C3" s="1">
        <v>2030</v>
      </c>
      <c r="D3" s="1" t="s">
        <v>17</v>
      </c>
      <c r="E3" s="1">
        <f>ROUND(input!$E3/input!$E9,0)</f>
        <v>35794</v>
      </c>
    </row>
    <row r="4" spans="1:6" x14ac:dyDescent="0.3">
      <c r="A4" s="1" t="s">
        <v>3</v>
      </c>
      <c r="B4" s="1" t="s">
        <v>4</v>
      </c>
      <c r="C4" s="1">
        <v>2035</v>
      </c>
      <c r="D4" s="1" t="s">
        <v>17</v>
      </c>
      <c r="E4" s="1">
        <f>ROUND(input!$E4/input!$E10,0)</f>
        <v>35794</v>
      </c>
    </row>
    <row r="5" spans="1:6" x14ac:dyDescent="0.3">
      <c r="A5" s="1" t="s">
        <v>3</v>
      </c>
      <c r="B5" s="1" t="s">
        <v>4</v>
      </c>
      <c r="C5" s="1">
        <v>2040</v>
      </c>
      <c r="D5" s="1" t="s">
        <v>17</v>
      </c>
      <c r="E5" s="1">
        <f>ROUND(input!$E5/input!$E11,0)</f>
        <v>35794</v>
      </c>
    </row>
    <row r="6" spans="1:6" x14ac:dyDescent="0.3">
      <c r="A6" s="1" t="s">
        <v>3</v>
      </c>
      <c r="B6" s="1" t="s">
        <v>4</v>
      </c>
      <c r="C6" s="1">
        <v>2045</v>
      </c>
      <c r="D6" s="1" t="s">
        <v>17</v>
      </c>
      <c r="E6" s="4">
        <f>ROUND(input!$E6/input!$E12,0)</f>
        <v>35794</v>
      </c>
    </row>
    <row r="7" spans="1:6" x14ac:dyDescent="0.3">
      <c r="A7" s="1" t="s">
        <v>3</v>
      </c>
      <c r="B7" s="1" t="s">
        <v>4</v>
      </c>
      <c r="C7" s="1">
        <v>2050</v>
      </c>
      <c r="D7" s="1" t="s">
        <v>17</v>
      </c>
      <c r="E7" s="1">
        <f>ROUND(input!$E7/input!$E13,0)</f>
        <v>35794</v>
      </c>
    </row>
    <row r="8" spans="1:6" x14ac:dyDescent="0.3">
      <c r="A8" s="1" t="s">
        <v>3</v>
      </c>
      <c r="B8" s="1" t="s">
        <v>18</v>
      </c>
      <c r="C8" s="1">
        <v>2030</v>
      </c>
      <c r="D8" s="1" t="s">
        <v>19</v>
      </c>
      <c r="E8" s="1">
        <f>ROUND(input!E14/input!E19,0)</f>
        <v>1531</v>
      </c>
    </row>
    <row r="9" spans="1:6" x14ac:dyDescent="0.3">
      <c r="A9" s="1" t="s">
        <v>3</v>
      </c>
      <c r="B9" s="1" t="s">
        <v>18</v>
      </c>
      <c r="C9" s="1">
        <v>2035</v>
      </c>
      <c r="D9" s="1" t="s">
        <v>19</v>
      </c>
      <c r="E9" s="1">
        <f>ROUND(input!E15/input!E20,0)</f>
        <v>1531</v>
      </c>
    </row>
    <row r="10" spans="1:6" x14ac:dyDescent="0.3">
      <c r="A10" s="1" t="s">
        <v>3</v>
      </c>
      <c r="B10" s="1" t="s">
        <v>18</v>
      </c>
      <c r="C10" s="1">
        <v>2040</v>
      </c>
      <c r="D10" s="1" t="s">
        <v>19</v>
      </c>
      <c r="E10" s="1">
        <f>ROUND(input!E16/input!E21,0)</f>
        <v>1531</v>
      </c>
    </row>
    <row r="11" spans="1:6" x14ac:dyDescent="0.3">
      <c r="A11" s="1" t="s">
        <v>3</v>
      </c>
      <c r="B11" s="1" t="s">
        <v>18</v>
      </c>
      <c r="C11" s="1">
        <v>2045</v>
      </c>
      <c r="D11" s="1" t="s">
        <v>19</v>
      </c>
      <c r="E11" s="1">
        <f>ROUND(input!E17/input!E22,0)</f>
        <v>1531</v>
      </c>
    </row>
    <row r="12" spans="1:6" x14ac:dyDescent="0.3">
      <c r="A12" s="1" t="s">
        <v>3</v>
      </c>
      <c r="B12" s="1" t="s">
        <v>18</v>
      </c>
      <c r="C12" s="1">
        <v>2050</v>
      </c>
      <c r="D12" s="1" t="s">
        <v>19</v>
      </c>
      <c r="E12" s="1">
        <f>ROUND(input!E18/input!E23,0)</f>
        <v>1531</v>
      </c>
    </row>
    <row r="13" spans="1:6" x14ac:dyDescent="0.3">
      <c r="A13" s="1" t="s">
        <v>3</v>
      </c>
      <c r="B13" s="1" t="s">
        <v>26</v>
      </c>
      <c r="C13" s="1">
        <v>2030</v>
      </c>
      <c r="D13" s="1" t="s">
        <v>27</v>
      </c>
      <c r="E13" s="1">
        <f>ROUND(input!E24/input!E29,0)</f>
        <v>467</v>
      </c>
    </row>
    <row r="14" spans="1:6" x14ac:dyDescent="0.3">
      <c r="A14" s="1" t="s">
        <v>3</v>
      </c>
      <c r="B14" s="1" t="s">
        <v>26</v>
      </c>
      <c r="C14" s="1">
        <v>2035</v>
      </c>
      <c r="D14" s="1" t="s">
        <v>27</v>
      </c>
      <c r="E14" s="1">
        <f>ROUND(input!E25/input!E30,0)</f>
        <v>467</v>
      </c>
    </row>
    <row r="15" spans="1:6" x14ac:dyDescent="0.3">
      <c r="A15" s="1" t="s">
        <v>3</v>
      </c>
      <c r="B15" s="1" t="s">
        <v>26</v>
      </c>
      <c r="C15" s="1">
        <v>2040</v>
      </c>
      <c r="D15" s="1" t="s">
        <v>27</v>
      </c>
      <c r="E15" s="1">
        <f>ROUND(input!E26/input!E31,0)</f>
        <v>467</v>
      </c>
    </row>
    <row r="16" spans="1:6" x14ac:dyDescent="0.3">
      <c r="A16" s="1" t="s">
        <v>3</v>
      </c>
      <c r="B16" s="1" t="s">
        <v>26</v>
      </c>
      <c r="C16" s="1">
        <v>2045</v>
      </c>
      <c r="D16" s="1" t="s">
        <v>27</v>
      </c>
      <c r="E16" s="1">
        <f>ROUND(input!E27/input!E32,0)</f>
        <v>467</v>
      </c>
    </row>
    <row r="17" spans="1:6" x14ac:dyDescent="0.3">
      <c r="A17" s="1" t="s">
        <v>3</v>
      </c>
      <c r="B17" s="1" t="s">
        <v>26</v>
      </c>
      <c r="C17" s="1">
        <v>2050</v>
      </c>
      <c r="D17" s="1" t="s">
        <v>27</v>
      </c>
      <c r="E17" s="1">
        <f>ROUND(input!E28/input!E33,0)</f>
        <v>467</v>
      </c>
    </row>
    <row r="18" spans="1:6" x14ac:dyDescent="0.3">
      <c r="A18" s="1" t="s">
        <v>28</v>
      </c>
      <c r="B18" s="1" t="s">
        <v>29</v>
      </c>
      <c r="C18" s="1">
        <v>2030</v>
      </c>
      <c r="D18" s="1" t="s">
        <v>49</v>
      </c>
      <c r="E18" s="5">
        <f>input!E34/General_Assumptions!$F$5</f>
        <v>9.1108994359774389</v>
      </c>
    </row>
    <row r="19" spans="1:6" x14ac:dyDescent="0.3">
      <c r="A19" s="1" t="s">
        <v>28</v>
      </c>
      <c r="B19" s="1" t="s">
        <v>29</v>
      </c>
      <c r="C19" s="1">
        <v>2035</v>
      </c>
      <c r="D19" s="1" t="s">
        <v>49</v>
      </c>
      <c r="E19" s="5">
        <f>input!E35/General_Assumptions!$F$5</f>
        <v>9.1108994359774389</v>
      </c>
    </row>
    <row r="20" spans="1:6" x14ac:dyDescent="0.3">
      <c r="A20" s="1" t="s">
        <v>28</v>
      </c>
      <c r="B20" s="1" t="s">
        <v>29</v>
      </c>
      <c r="C20" s="1">
        <v>2040</v>
      </c>
      <c r="D20" s="1" t="s">
        <v>49</v>
      </c>
      <c r="E20" s="5">
        <f>input!E36/General_Assumptions!$F$5</f>
        <v>9.1108994359774389</v>
      </c>
    </row>
    <row r="21" spans="1:6" x14ac:dyDescent="0.3">
      <c r="A21" s="1" t="s">
        <v>28</v>
      </c>
      <c r="B21" s="1" t="s">
        <v>29</v>
      </c>
      <c r="C21" s="1">
        <v>2045</v>
      </c>
      <c r="D21" s="1" t="s">
        <v>49</v>
      </c>
      <c r="E21" s="5">
        <f>input!E37/General_Assumptions!$F$5</f>
        <v>9.1108994359774389</v>
      </c>
    </row>
    <row r="22" spans="1:6" x14ac:dyDescent="0.3">
      <c r="A22" s="1" t="s">
        <v>28</v>
      </c>
      <c r="B22" s="1" t="s">
        <v>29</v>
      </c>
      <c r="C22" s="1">
        <v>2050</v>
      </c>
      <c r="D22" s="1" t="s">
        <v>49</v>
      </c>
      <c r="E22" s="5">
        <f>input!E38/General_Assumptions!$F$5</f>
        <v>9.1108994359774389</v>
      </c>
    </row>
    <row r="23" spans="1:6" x14ac:dyDescent="0.3">
      <c r="A23" s="1" t="s">
        <v>28</v>
      </c>
      <c r="B23" s="1" t="s">
        <v>18</v>
      </c>
      <c r="C23" s="1">
        <v>2030</v>
      </c>
      <c r="D23" s="1" t="s">
        <v>54</v>
      </c>
      <c r="E23" s="5">
        <f>input!E44/General_Assumptions!$F$8*100</f>
        <v>16.358490566037737</v>
      </c>
    </row>
    <row r="24" spans="1:6" x14ac:dyDescent="0.3">
      <c r="A24" s="1" t="s">
        <v>28</v>
      </c>
      <c r="B24" s="1" t="s">
        <v>18</v>
      </c>
      <c r="C24" s="1">
        <v>2035</v>
      </c>
      <c r="D24" s="1" t="s">
        <v>54</v>
      </c>
      <c r="E24" s="5">
        <f>input!E45/General_Assumptions!$F$8*100</f>
        <v>16.358490566037737</v>
      </c>
    </row>
    <row r="25" spans="1:6" x14ac:dyDescent="0.3">
      <c r="A25" s="1" t="s">
        <v>28</v>
      </c>
      <c r="B25" s="1" t="s">
        <v>18</v>
      </c>
      <c r="C25" s="1">
        <v>2040</v>
      </c>
      <c r="D25" s="1" t="s">
        <v>54</v>
      </c>
      <c r="E25" s="5">
        <f>input!E46/General_Assumptions!$F$8*100</f>
        <v>12.415094339622643</v>
      </c>
    </row>
    <row r="26" spans="1:6" x14ac:dyDescent="0.3">
      <c r="A26" s="1" t="s">
        <v>28</v>
      </c>
      <c r="B26" s="1" t="s">
        <v>18</v>
      </c>
      <c r="C26" s="1">
        <v>2045</v>
      </c>
      <c r="D26" s="1" t="s">
        <v>54</v>
      </c>
      <c r="E26" s="5">
        <f>input!E47/General_Assumptions!$F$8*100</f>
        <v>12.415094339622643</v>
      </c>
    </row>
    <row r="27" spans="1:6" x14ac:dyDescent="0.3">
      <c r="A27" s="1" t="s">
        <v>28</v>
      </c>
      <c r="B27" s="1" t="s">
        <v>18</v>
      </c>
      <c r="C27" s="1">
        <v>2050</v>
      </c>
      <c r="D27" s="1" t="s">
        <v>54</v>
      </c>
      <c r="E27" s="5">
        <f>input!E48/General_Assumptions!$F$8*100</f>
        <v>10.792452830188678</v>
      </c>
    </row>
    <row r="28" spans="1:6" x14ac:dyDescent="0.3">
      <c r="A28" s="1" t="s">
        <v>28</v>
      </c>
      <c r="B28" s="1" t="s">
        <v>26</v>
      </c>
      <c r="C28" s="1">
        <v>2030</v>
      </c>
      <c r="D28" s="1" t="s">
        <v>63</v>
      </c>
      <c r="E28" s="5">
        <f>input!E49/General_Assumptions!$F$3/General_Assumptions!$F$15/General_Assumptions!$F$10</f>
        <v>11.824891138527695</v>
      </c>
      <c r="F28" s="1" t="s">
        <v>67</v>
      </c>
    </row>
    <row r="29" spans="1:6" x14ac:dyDescent="0.3">
      <c r="A29" s="1" t="s">
        <v>28</v>
      </c>
      <c r="B29" s="1" t="s">
        <v>26</v>
      </c>
      <c r="C29" s="1">
        <v>2035</v>
      </c>
      <c r="D29" s="1" t="s">
        <v>63</v>
      </c>
      <c r="E29" s="5">
        <f>E28*E24/$E$23</f>
        <v>11.824891138527695</v>
      </c>
    </row>
    <row r="30" spans="1:6" x14ac:dyDescent="0.3">
      <c r="A30" s="1" t="s">
        <v>28</v>
      </c>
      <c r="B30" s="1" t="s">
        <v>26</v>
      </c>
      <c r="C30" s="1">
        <v>2040</v>
      </c>
      <c r="D30" s="1" t="s">
        <v>63</v>
      </c>
      <c r="E30" s="5">
        <f>E29*E25/$E$23</f>
        <v>8.9743695145919524</v>
      </c>
    </row>
    <row r="31" spans="1:6" x14ac:dyDescent="0.3">
      <c r="A31" s="1" t="s">
        <v>28</v>
      </c>
      <c r="B31" s="1" t="s">
        <v>26</v>
      </c>
      <c r="C31" s="1">
        <v>2045</v>
      </c>
      <c r="D31" s="1" t="s">
        <v>63</v>
      </c>
      <c r="E31" s="5">
        <f>E30*E26/$E$23</f>
        <v>6.8109978553650574</v>
      </c>
    </row>
    <row r="32" spans="1:6" x14ac:dyDescent="0.3">
      <c r="A32" s="1" t="s">
        <v>28</v>
      </c>
      <c r="B32" s="1" t="s">
        <v>26</v>
      </c>
      <c r="C32" s="1">
        <v>2050</v>
      </c>
      <c r="D32" s="1" t="s">
        <v>63</v>
      </c>
      <c r="E32" s="5">
        <f>E31*E27/$E$23</f>
        <v>4.4935303036549161</v>
      </c>
    </row>
    <row r="33" spans="1:5" x14ac:dyDescent="0.3">
      <c r="A33" s="1" t="s">
        <v>68</v>
      </c>
      <c r="B33" s="1" t="s">
        <v>29</v>
      </c>
      <c r="C33" s="1">
        <v>2030</v>
      </c>
      <c r="D33" s="1" t="s">
        <v>49</v>
      </c>
      <c r="E33" s="7">
        <f>input!E50*transformation!E18/transformation!$E$18</f>
        <v>455.99999999999994</v>
      </c>
    </row>
    <row r="34" spans="1:5" x14ac:dyDescent="0.3">
      <c r="A34" s="1" t="s">
        <v>68</v>
      </c>
      <c r="B34" s="1" t="s">
        <v>29</v>
      </c>
      <c r="C34" s="1">
        <v>2035</v>
      </c>
      <c r="D34" s="1" t="s">
        <v>49</v>
      </c>
      <c r="E34" s="7">
        <f>input!E51*transformation!E19/transformation!$E$18</f>
        <v>455.99999999999994</v>
      </c>
    </row>
    <row r="35" spans="1:5" x14ac:dyDescent="0.3">
      <c r="A35" s="1" t="s">
        <v>68</v>
      </c>
      <c r="B35" s="1" t="s">
        <v>29</v>
      </c>
      <c r="C35" s="1">
        <v>2040</v>
      </c>
      <c r="D35" s="1" t="s">
        <v>49</v>
      </c>
      <c r="E35" s="7">
        <f>input!E52*transformation!E20/transformation!$E$18</f>
        <v>455.99999999999994</v>
      </c>
    </row>
    <row r="36" spans="1:5" x14ac:dyDescent="0.3">
      <c r="A36" s="1" t="s">
        <v>68</v>
      </c>
      <c r="B36" s="1" t="s">
        <v>29</v>
      </c>
      <c r="C36" s="1">
        <v>2045</v>
      </c>
      <c r="D36" s="1" t="s">
        <v>49</v>
      </c>
      <c r="E36" s="7">
        <f>input!E53*transformation!E21/transformation!$E$18</f>
        <v>455.99999999999994</v>
      </c>
    </row>
    <row r="37" spans="1:5" x14ac:dyDescent="0.3">
      <c r="A37" s="1" t="s">
        <v>68</v>
      </c>
      <c r="B37" s="1" t="s">
        <v>29</v>
      </c>
      <c r="C37" s="1">
        <v>2050</v>
      </c>
      <c r="D37" s="1" t="s">
        <v>49</v>
      </c>
      <c r="E37" s="7">
        <f>input!E54*transformation!E22/transformation!$E$18</f>
        <v>455.99999999999994</v>
      </c>
    </row>
    <row r="38" spans="1:5" x14ac:dyDescent="0.3">
      <c r="A38" s="1" t="s">
        <v>68</v>
      </c>
      <c r="B38" s="1" t="s">
        <v>18</v>
      </c>
      <c r="C38" s="1">
        <v>2030</v>
      </c>
      <c r="D38" s="1" t="s">
        <v>54</v>
      </c>
      <c r="E38" s="7">
        <f>input!E50*transformation!E23/transformation!$E$18</f>
        <v>818.74152497578723</v>
      </c>
    </row>
    <row r="39" spans="1:5" x14ac:dyDescent="0.3">
      <c r="A39" s="1" t="s">
        <v>68</v>
      </c>
      <c r="B39" s="1" t="s">
        <v>18</v>
      </c>
      <c r="C39" s="1">
        <v>2035</v>
      </c>
      <c r="D39" s="1" t="s">
        <v>54</v>
      </c>
      <c r="E39" s="7">
        <f>input!E51*transformation!E24/transformation!$E$18</f>
        <v>818.74152497578723</v>
      </c>
    </row>
    <row r="40" spans="1:5" x14ac:dyDescent="0.3">
      <c r="A40" s="1" t="s">
        <v>68</v>
      </c>
      <c r="B40" s="1" t="s">
        <v>18</v>
      </c>
      <c r="C40" s="1">
        <v>2040</v>
      </c>
      <c r="D40" s="1" t="s">
        <v>54</v>
      </c>
      <c r="E40" s="7">
        <f>input!E52*transformation!E25/transformation!$E$18</f>
        <v>621.37476751334259</v>
      </c>
    </row>
    <row r="41" spans="1:5" x14ac:dyDescent="0.3">
      <c r="A41" s="1" t="s">
        <v>68</v>
      </c>
      <c r="B41" s="1" t="s">
        <v>18</v>
      </c>
      <c r="C41" s="1">
        <v>2045</v>
      </c>
      <c r="D41" s="1" t="s">
        <v>54</v>
      </c>
      <c r="E41" s="7">
        <f>input!E53*transformation!E26/transformation!$E$18</f>
        <v>621.37476751334259</v>
      </c>
    </row>
    <row r="42" spans="1:5" x14ac:dyDescent="0.3">
      <c r="A42" s="1" t="s">
        <v>68</v>
      </c>
      <c r="B42" s="1" t="s">
        <v>18</v>
      </c>
      <c r="C42" s="1">
        <v>2050</v>
      </c>
      <c r="D42" s="1" t="s">
        <v>54</v>
      </c>
      <c r="E42" s="7">
        <f>input!E54*transformation!E27/transformation!$E$18</f>
        <v>540.16165200248008</v>
      </c>
    </row>
    <row r="43" spans="1:5" x14ac:dyDescent="0.3">
      <c r="A43" s="1" t="s">
        <v>68</v>
      </c>
      <c r="B43" s="1" t="s">
        <v>26</v>
      </c>
      <c r="C43" s="1">
        <v>2030</v>
      </c>
      <c r="D43" s="1" t="s">
        <v>63</v>
      </c>
      <c r="E43" s="7">
        <f>input!E50*transformation!E28/transformation!$E$18</f>
        <v>591.83513077489545</v>
      </c>
    </row>
    <row r="44" spans="1:5" x14ac:dyDescent="0.3">
      <c r="A44" s="1" t="s">
        <v>68</v>
      </c>
      <c r="B44" s="1" t="s">
        <v>26</v>
      </c>
      <c r="C44" s="1">
        <v>2035</v>
      </c>
      <c r="D44" s="1" t="s">
        <v>63</v>
      </c>
      <c r="E44" s="7">
        <f>input!E51*transformation!E29/transformation!$E$18</f>
        <v>591.83513077489545</v>
      </c>
    </row>
    <row r="45" spans="1:5" x14ac:dyDescent="0.3">
      <c r="A45" s="1" t="s">
        <v>68</v>
      </c>
      <c r="B45" s="1" t="s">
        <v>26</v>
      </c>
      <c r="C45" s="1">
        <v>2040</v>
      </c>
      <c r="D45" s="1" t="s">
        <v>63</v>
      </c>
      <c r="E45" s="7">
        <f>input!E52*transformation!E30/transformation!$E$18</f>
        <v>449.16668517864036</v>
      </c>
    </row>
    <row r="46" spans="1:5" x14ac:dyDescent="0.3">
      <c r="A46" s="1" t="s">
        <v>68</v>
      </c>
      <c r="B46" s="1" t="s">
        <v>26</v>
      </c>
      <c r="C46" s="1">
        <v>2045</v>
      </c>
      <c r="D46" s="1" t="s">
        <v>63</v>
      </c>
      <c r="E46" s="7">
        <f>input!E53*transformation!E31/transformation!$E$18</f>
        <v>340.89005634088278</v>
      </c>
    </row>
    <row r="47" spans="1:5" x14ac:dyDescent="0.3">
      <c r="A47" s="1" t="s">
        <v>68</v>
      </c>
      <c r="B47" s="1" t="s">
        <v>26</v>
      </c>
      <c r="C47" s="1">
        <v>2050</v>
      </c>
      <c r="D47" s="1" t="s">
        <v>63</v>
      </c>
      <c r="E47" s="7">
        <f>input!E54*transformation!E32/transformation!$E$18</f>
        <v>224.90093682466542</v>
      </c>
    </row>
  </sheetData>
  <phoneticPr fontId="7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78EF-D511-40FF-A39E-C72418275EB2}">
  <dimension ref="A1:D77"/>
  <sheetViews>
    <sheetView topLeftCell="A37" zoomScale="55" zoomScaleNormal="55" workbookViewId="0">
      <selection activeCell="J69" sqref="J69"/>
    </sheetView>
  </sheetViews>
  <sheetFormatPr baseColWidth="10" defaultRowHeight="18.75" x14ac:dyDescent="0.3"/>
  <sheetData>
    <row r="1" spans="1:4" x14ac:dyDescent="0.3">
      <c r="A1" t="s">
        <v>0</v>
      </c>
      <c r="B1" t="s">
        <v>1</v>
      </c>
      <c r="C1" t="s">
        <v>2</v>
      </c>
      <c r="D1" t="s">
        <v>12</v>
      </c>
    </row>
    <row r="2" spans="1:4" x14ac:dyDescent="0.3">
      <c r="A2" t="s">
        <v>3</v>
      </c>
      <c r="B2" t="s">
        <v>4</v>
      </c>
      <c r="C2">
        <v>2020</v>
      </c>
      <c r="D2">
        <v>35794</v>
      </c>
    </row>
    <row r="3" spans="1:4" x14ac:dyDescent="0.3">
      <c r="A3" t="s">
        <v>3</v>
      </c>
      <c r="B3" t="s">
        <v>4</v>
      </c>
      <c r="C3">
        <v>2030</v>
      </c>
      <c r="D3">
        <v>35794</v>
      </c>
    </row>
    <row r="4" spans="1:4" x14ac:dyDescent="0.3">
      <c r="A4" t="s">
        <v>3</v>
      </c>
      <c r="B4" t="s">
        <v>4</v>
      </c>
      <c r="C4">
        <v>2035</v>
      </c>
      <c r="D4">
        <v>35794</v>
      </c>
    </row>
    <row r="5" spans="1:4" x14ac:dyDescent="0.3">
      <c r="A5" t="s">
        <v>3</v>
      </c>
      <c r="B5" t="s">
        <v>4</v>
      </c>
      <c r="C5">
        <v>2040</v>
      </c>
      <c r="D5">
        <v>35794</v>
      </c>
    </row>
    <row r="6" spans="1:4" x14ac:dyDescent="0.3">
      <c r="A6" t="s">
        <v>3</v>
      </c>
      <c r="B6" t="s">
        <v>4</v>
      </c>
      <c r="C6">
        <v>2045</v>
      </c>
      <c r="D6">
        <v>35794</v>
      </c>
    </row>
    <row r="7" spans="1:4" x14ac:dyDescent="0.3">
      <c r="A7" t="s">
        <v>3</v>
      </c>
      <c r="B7" t="s">
        <v>4</v>
      </c>
      <c r="C7">
        <v>2050</v>
      </c>
      <c r="D7">
        <v>35794</v>
      </c>
    </row>
    <row r="8" spans="1:4" x14ac:dyDescent="0.3">
      <c r="A8" t="s">
        <v>3</v>
      </c>
      <c r="B8" t="s">
        <v>18</v>
      </c>
      <c r="C8">
        <v>2030</v>
      </c>
      <c r="D8">
        <v>1531</v>
      </c>
    </row>
    <row r="9" spans="1:4" x14ac:dyDescent="0.3">
      <c r="A9" t="s">
        <v>3</v>
      </c>
      <c r="B9" t="s">
        <v>18</v>
      </c>
      <c r="C9">
        <v>2035</v>
      </c>
      <c r="D9">
        <v>1531</v>
      </c>
    </row>
    <row r="10" spans="1:4" x14ac:dyDescent="0.3">
      <c r="A10" t="s">
        <v>3</v>
      </c>
      <c r="B10" t="s">
        <v>18</v>
      </c>
      <c r="C10">
        <v>2040</v>
      </c>
      <c r="D10">
        <v>1531</v>
      </c>
    </row>
    <row r="11" spans="1:4" x14ac:dyDescent="0.3">
      <c r="A11" t="s">
        <v>3</v>
      </c>
      <c r="B11" t="s">
        <v>18</v>
      </c>
      <c r="C11">
        <v>2045</v>
      </c>
      <c r="D11">
        <v>1531</v>
      </c>
    </row>
    <row r="12" spans="1:4" x14ac:dyDescent="0.3">
      <c r="A12" t="s">
        <v>3</v>
      </c>
      <c r="B12" t="s">
        <v>18</v>
      </c>
      <c r="C12">
        <v>2050</v>
      </c>
      <c r="D12">
        <v>1531</v>
      </c>
    </row>
    <row r="13" spans="1:4" x14ac:dyDescent="0.3">
      <c r="A13" t="s">
        <v>3</v>
      </c>
      <c r="B13" t="s">
        <v>26</v>
      </c>
      <c r="C13">
        <v>2030</v>
      </c>
      <c r="D13">
        <v>467</v>
      </c>
    </row>
    <row r="14" spans="1:4" x14ac:dyDescent="0.3">
      <c r="A14" t="s">
        <v>3</v>
      </c>
      <c r="B14" t="s">
        <v>26</v>
      </c>
      <c r="C14">
        <v>2035</v>
      </c>
      <c r="D14">
        <v>467</v>
      </c>
    </row>
    <row r="15" spans="1:4" x14ac:dyDescent="0.3">
      <c r="A15" t="s">
        <v>3</v>
      </c>
      <c r="B15" t="s">
        <v>26</v>
      </c>
      <c r="C15">
        <v>2040</v>
      </c>
      <c r="D15">
        <v>467</v>
      </c>
    </row>
    <row r="16" spans="1:4" x14ac:dyDescent="0.3">
      <c r="A16" t="s">
        <v>3</v>
      </c>
      <c r="B16" t="s">
        <v>26</v>
      </c>
      <c r="C16">
        <v>2045</v>
      </c>
      <c r="D16">
        <v>467</v>
      </c>
    </row>
    <row r="17" spans="1:4" x14ac:dyDescent="0.3">
      <c r="A17" t="s">
        <v>3</v>
      </c>
      <c r="B17" t="s">
        <v>26</v>
      </c>
      <c r="C17">
        <v>2050</v>
      </c>
      <c r="D17">
        <v>467</v>
      </c>
    </row>
    <row r="18" spans="1:4" x14ac:dyDescent="0.3">
      <c r="A18" t="s">
        <v>28</v>
      </c>
      <c r="B18" t="s">
        <v>29</v>
      </c>
      <c r="C18">
        <v>2030</v>
      </c>
      <c r="D18">
        <v>9.1108994359774389</v>
      </c>
    </row>
    <row r="19" spans="1:4" x14ac:dyDescent="0.3">
      <c r="A19" t="s">
        <v>28</v>
      </c>
      <c r="B19" t="s">
        <v>29</v>
      </c>
      <c r="C19">
        <v>2035</v>
      </c>
      <c r="D19">
        <v>9.1108994359774389</v>
      </c>
    </row>
    <row r="20" spans="1:4" x14ac:dyDescent="0.3">
      <c r="A20" t="s">
        <v>28</v>
      </c>
      <c r="B20" t="s">
        <v>29</v>
      </c>
      <c r="C20">
        <v>2040</v>
      </c>
      <c r="D20">
        <v>9.1108994359774389</v>
      </c>
    </row>
    <row r="21" spans="1:4" x14ac:dyDescent="0.3">
      <c r="A21" t="s">
        <v>28</v>
      </c>
      <c r="B21" t="s">
        <v>29</v>
      </c>
      <c r="C21">
        <v>2045</v>
      </c>
      <c r="D21">
        <v>9.1108994359774389</v>
      </c>
    </row>
    <row r="22" spans="1:4" x14ac:dyDescent="0.3">
      <c r="A22" t="s">
        <v>28</v>
      </c>
      <c r="B22" t="s">
        <v>29</v>
      </c>
      <c r="C22">
        <v>2050</v>
      </c>
      <c r="D22">
        <v>9.1108994359774389</v>
      </c>
    </row>
    <row r="23" spans="1:4" x14ac:dyDescent="0.3">
      <c r="A23" t="s">
        <v>28</v>
      </c>
      <c r="B23" t="s">
        <v>18</v>
      </c>
      <c r="C23">
        <v>2030</v>
      </c>
      <c r="D23">
        <v>16.358490566037737</v>
      </c>
    </row>
    <row r="24" spans="1:4" x14ac:dyDescent="0.3">
      <c r="A24" t="s">
        <v>28</v>
      </c>
      <c r="B24" t="s">
        <v>18</v>
      </c>
      <c r="C24">
        <v>2035</v>
      </c>
      <c r="D24">
        <v>16.358490566037737</v>
      </c>
    </row>
    <row r="25" spans="1:4" x14ac:dyDescent="0.3">
      <c r="A25" t="s">
        <v>28</v>
      </c>
      <c r="B25" t="s">
        <v>18</v>
      </c>
      <c r="C25">
        <v>2040</v>
      </c>
      <c r="D25">
        <v>12.415094339622643</v>
      </c>
    </row>
    <row r="26" spans="1:4" x14ac:dyDescent="0.3">
      <c r="A26" t="s">
        <v>28</v>
      </c>
      <c r="B26" t="s">
        <v>18</v>
      </c>
      <c r="C26">
        <v>2045</v>
      </c>
      <c r="D26">
        <v>12.415094339622643</v>
      </c>
    </row>
    <row r="27" spans="1:4" x14ac:dyDescent="0.3">
      <c r="A27" t="s">
        <v>28</v>
      </c>
      <c r="B27" t="s">
        <v>18</v>
      </c>
      <c r="C27">
        <v>2050</v>
      </c>
      <c r="D27">
        <v>10.792452830188678</v>
      </c>
    </row>
    <row r="28" spans="1:4" x14ac:dyDescent="0.3">
      <c r="A28" t="s">
        <v>28</v>
      </c>
      <c r="B28" t="s">
        <v>26</v>
      </c>
      <c r="C28">
        <v>2030</v>
      </c>
      <c r="D28">
        <v>11.824891138527695</v>
      </c>
    </row>
    <row r="29" spans="1:4" x14ac:dyDescent="0.3">
      <c r="A29" t="s">
        <v>28</v>
      </c>
      <c r="B29" t="s">
        <v>26</v>
      </c>
      <c r="C29">
        <v>2035</v>
      </c>
      <c r="D29">
        <v>11.824891138527695</v>
      </c>
    </row>
    <row r="30" spans="1:4" x14ac:dyDescent="0.3">
      <c r="A30" t="s">
        <v>28</v>
      </c>
      <c r="B30" t="s">
        <v>26</v>
      </c>
      <c r="C30">
        <v>2040</v>
      </c>
      <c r="D30">
        <v>8.9743695145919524</v>
      </c>
    </row>
    <row r="31" spans="1:4" x14ac:dyDescent="0.3">
      <c r="A31" t="s">
        <v>28</v>
      </c>
      <c r="B31" t="s">
        <v>26</v>
      </c>
      <c r="C31">
        <v>2045</v>
      </c>
      <c r="D31">
        <v>6.8109978553650574</v>
      </c>
    </row>
    <row r="32" spans="1:4" x14ac:dyDescent="0.3">
      <c r="A32" t="s">
        <v>28</v>
      </c>
      <c r="B32" t="s">
        <v>26</v>
      </c>
      <c r="C32">
        <v>2050</v>
      </c>
      <c r="D32">
        <v>4.4935303036549161</v>
      </c>
    </row>
    <row r="33" spans="1:4" x14ac:dyDescent="0.3">
      <c r="A33" t="s">
        <v>68</v>
      </c>
      <c r="B33" t="s">
        <v>29</v>
      </c>
      <c r="C33">
        <v>2030</v>
      </c>
      <c r="D33">
        <v>456</v>
      </c>
    </row>
    <row r="34" spans="1:4" x14ac:dyDescent="0.3">
      <c r="A34" t="s">
        <v>68</v>
      </c>
      <c r="B34" t="s">
        <v>29</v>
      </c>
      <c r="C34">
        <v>2035</v>
      </c>
      <c r="D34" s="8">
        <f>D33*D18/$D$18</f>
        <v>455.99999999999994</v>
      </c>
    </row>
    <row r="35" spans="1:4" x14ac:dyDescent="0.3">
      <c r="A35" t="s">
        <v>68</v>
      </c>
      <c r="B35" t="s">
        <v>29</v>
      </c>
      <c r="C35">
        <v>2040</v>
      </c>
      <c r="D35" s="8">
        <f t="shared" ref="D35:D37" si="0">D34*D19/$D$18</f>
        <v>455.99999999999994</v>
      </c>
    </row>
    <row r="36" spans="1:4" x14ac:dyDescent="0.3">
      <c r="A36" t="s">
        <v>68</v>
      </c>
      <c r="B36" t="s">
        <v>29</v>
      </c>
      <c r="C36">
        <v>2045</v>
      </c>
      <c r="D36" s="8">
        <f t="shared" si="0"/>
        <v>455.99999999999994</v>
      </c>
    </row>
    <row r="37" spans="1:4" x14ac:dyDescent="0.3">
      <c r="A37" t="s">
        <v>68</v>
      </c>
      <c r="B37" t="s">
        <v>29</v>
      </c>
      <c r="C37">
        <v>2050</v>
      </c>
      <c r="D37" s="8">
        <f t="shared" si="0"/>
        <v>455.99999999999994</v>
      </c>
    </row>
    <row r="38" spans="1:4" x14ac:dyDescent="0.3">
      <c r="A38" t="s">
        <v>68</v>
      </c>
      <c r="B38" t="s">
        <v>18</v>
      </c>
      <c r="C38">
        <v>2030</v>
      </c>
      <c r="D38" s="8">
        <f>D33*D23/$D$18</f>
        <v>818.74152497578723</v>
      </c>
    </row>
    <row r="39" spans="1:4" x14ac:dyDescent="0.3">
      <c r="A39" t="s">
        <v>68</v>
      </c>
      <c r="B39" t="s">
        <v>18</v>
      </c>
      <c r="C39">
        <v>2035</v>
      </c>
      <c r="D39" s="8">
        <f>D34*D24/$D$18</f>
        <v>818.74152497578712</v>
      </c>
    </row>
    <row r="40" spans="1:4" x14ac:dyDescent="0.3">
      <c r="A40" t="s">
        <v>68</v>
      </c>
      <c r="B40" t="s">
        <v>18</v>
      </c>
      <c r="C40">
        <v>2040</v>
      </c>
      <c r="D40" s="8">
        <f>D35*D25/$D$18</f>
        <v>621.37476751334248</v>
      </c>
    </row>
    <row r="41" spans="1:4" x14ac:dyDescent="0.3">
      <c r="A41" t="s">
        <v>68</v>
      </c>
      <c r="B41" t="s">
        <v>18</v>
      </c>
      <c r="C41">
        <v>2045</v>
      </c>
      <c r="D41" s="8">
        <f>D36*D26/$D$18</f>
        <v>621.37476751334248</v>
      </c>
    </row>
    <row r="42" spans="1:4" x14ac:dyDescent="0.3">
      <c r="A42" t="s">
        <v>68</v>
      </c>
      <c r="B42" t="s">
        <v>18</v>
      </c>
      <c r="C42">
        <v>2050</v>
      </c>
      <c r="D42" s="8">
        <f>D37*D27/$D$18</f>
        <v>540.16165200247997</v>
      </c>
    </row>
    <row r="43" spans="1:4" x14ac:dyDescent="0.3">
      <c r="A43" t="s">
        <v>68</v>
      </c>
      <c r="B43" t="s">
        <v>26</v>
      </c>
      <c r="C43">
        <v>2030</v>
      </c>
      <c r="D43" s="8">
        <f>D33*D28/$D$18</f>
        <v>591.83513077489545</v>
      </c>
    </row>
    <row r="44" spans="1:4" x14ac:dyDescent="0.3">
      <c r="A44" t="s">
        <v>68</v>
      </c>
      <c r="B44" t="s">
        <v>26</v>
      </c>
      <c r="C44">
        <v>2035</v>
      </c>
      <c r="D44" s="8">
        <f>D34*D29/$D$18</f>
        <v>591.83513077489545</v>
      </c>
    </row>
    <row r="45" spans="1:4" x14ac:dyDescent="0.3">
      <c r="A45" t="s">
        <v>68</v>
      </c>
      <c r="B45" t="s">
        <v>26</v>
      </c>
      <c r="C45">
        <v>2040</v>
      </c>
      <c r="D45" s="8">
        <f>D35*D30/$D$18</f>
        <v>449.16668517864031</v>
      </c>
    </row>
    <row r="46" spans="1:4" x14ac:dyDescent="0.3">
      <c r="A46" t="s">
        <v>68</v>
      </c>
      <c r="B46" t="s">
        <v>26</v>
      </c>
      <c r="C46">
        <v>2045</v>
      </c>
      <c r="D46" s="8">
        <f>D36*D31/$D$18</f>
        <v>340.89005634088272</v>
      </c>
    </row>
    <row r="47" spans="1:4" x14ac:dyDescent="0.3">
      <c r="A47" t="s">
        <v>68</v>
      </c>
      <c r="B47" t="s">
        <v>26</v>
      </c>
      <c r="C47">
        <v>2050</v>
      </c>
      <c r="D47" s="8">
        <f>D37*D32/$D$18</f>
        <v>224.90093682466542</v>
      </c>
    </row>
    <row r="48" spans="1:4" x14ac:dyDescent="0.3">
      <c r="A48" t="s">
        <v>28</v>
      </c>
      <c r="B48" t="s">
        <v>70</v>
      </c>
      <c r="C48">
        <v>2030</v>
      </c>
      <c r="D48">
        <v>9.1108994359774389</v>
      </c>
    </row>
    <row r="49" spans="1:4" x14ac:dyDescent="0.3">
      <c r="A49" t="s">
        <v>28</v>
      </c>
      <c r="B49" t="s">
        <v>70</v>
      </c>
      <c r="C49">
        <v>2035</v>
      </c>
      <c r="D49">
        <v>9.1108994359774389</v>
      </c>
    </row>
    <row r="50" spans="1:4" x14ac:dyDescent="0.3">
      <c r="A50" t="s">
        <v>28</v>
      </c>
      <c r="B50" t="s">
        <v>70</v>
      </c>
      <c r="C50">
        <v>2040</v>
      </c>
      <c r="D50">
        <v>9.1108994359774389</v>
      </c>
    </row>
    <row r="51" spans="1:4" x14ac:dyDescent="0.3">
      <c r="A51" t="s">
        <v>28</v>
      </c>
      <c r="B51" t="s">
        <v>70</v>
      </c>
      <c r="C51">
        <v>2045</v>
      </c>
      <c r="D51">
        <v>9.1108994359774389</v>
      </c>
    </row>
    <row r="52" spans="1:4" x14ac:dyDescent="0.3">
      <c r="A52" t="s">
        <v>28</v>
      </c>
      <c r="B52" t="s">
        <v>70</v>
      </c>
      <c r="C52">
        <v>2050</v>
      </c>
      <c r="D52">
        <v>9.1108994359774389</v>
      </c>
    </row>
    <row r="53" spans="1:4" x14ac:dyDescent="0.3">
      <c r="A53" t="s">
        <v>28</v>
      </c>
      <c r="B53" t="s">
        <v>71</v>
      </c>
      <c r="C53">
        <v>2030</v>
      </c>
      <c r="D53">
        <v>16.358490566037737</v>
      </c>
    </row>
    <row r="54" spans="1:4" x14ac:dyDescent="0.3">
      <c r="A54" t="s">
        <v>28</v>
      </c>
      <c r="B54" t="s">
        <v>71</v>
      </c>
      <c r="C54">
        <v>2035</v>
      </c>
      <c r="D54">
        <v>16.358490566037737</v>
      </c>
    </row>
    <row r="55" spans="1:4" x14ac:dyDescent="0.3">
      <c r="A55" t="s">
        <v>28</v>
      </c>
      <c r="B55" t="s">
        <v>71</v>
      </c>
      <c r="C55">
        <v>2040</v>
      </c>
      <c r="D55">
        <v>12.415094339622643</v>
      </c>
    </row>
    <row r="56" spans="1:4" x14ac:dyDescent="0.3">
      <c r="A56" t="s">
        <v>28</v>
      </c>
      <c r="B56" t="s">
        <v>71</v>
      </c>
      <c r="C56">
        <v>2045</v>
      </c>
      <c r="D56">
        <v>12.415094339622643</v>
      </c>
    </row>
    <row r="57" spans="1:4" x14ac:dyDescent="0.3">
      <c r="A57" t="s">
        <v>28</v>
      </c>
      <c r="B57" t="s">
        <v>71</v>
      </c>
      <c r="C57">
        <v>2050</v>
      </c>
      <c r="D57">
        <v>10.792452830188678</v>
      </c>
    </row>
    <row r="58" spans="1:4" x14ac:dyDescent="0.3">
      <c r="A58" t="s">
        <v>28</v>
      </c>
      <c r="B58" t="s">
        <v>72</v>
      </c>
      <c r="C58">
        <v>2030</v>
      </c>
      <c r="D58">
        <v>11.824891138527695</v>
      </c>
    </row>
    <row r="59" spans="1:4" x14ac:dyDescent="0.3">
      <c r="A59" t="s">
        <v>28</v>
      </c>
      <c r="B59" t="s">
        <v>72</v>
      </c>
      <c r="C59">
        <v>2035</v>
      </c>
      <c r="D59">
        <v>11.824891138527695</v>
      </c>
    </row>
    <row r="60" spans="1:4" x14ac:dyDescent="0.3">
      <c r="A60" t="s">
        <v>28</v>
      </c>
      <c r="B60" t="s">
        <v>72</v>
      </c>
      <c r="C60">
        <v>2040</v>
      </c>
      <c r="D60">
        <v>8.9743695145919524</v>
      </c>
    </row>
    <row r="61" spans="1:4" x14ac:dyDescent="0.3">
      <c r="A61" t="s">
        <v>28</v>
      </c>
      <c r="B61" t="s">
        <v>72</v>
      </c>
      <c r="C61">
        <v>2045</v>
      </c>
      <c r="D61">
        <v>6.8109978553650574</v>
      </c>
    </row>
    <row r="62" spans="1:4" x14ac:dyDescent="0.3">
      <c r="A62" t="s">
        <v>28</v>
      </c>
      <c r="B62" t="s">
        <v>72</v>
      </c>
      <c r="C62">
        <v>2050</v>
      </c>
      <c r="D62">
        <v>4.4935303036549161</v>
      </c>
    </row>
    <row r="63" spans="1:4" x14ac:dyDescent="0.3">
      <c r="A63" t="s">
        <v>68</v>
      </c>
      <c r="B63" t="s">
        <v>70</v>
      </c>
      <c r="C63">
        <v>2030</v>
      </c>
      <c r="D63">
        <v>456</v>
      </c>
    </row>
    <row r="64" spans="1:4" x14ac:dyDescent="0.3">
      <c r="A64" t="s">
        <v>68</v>
      </c>
      <c r="B64" t="s">
        <v>70</v>
      </c>
      <c r="C64">
        <v>2035</v>
      </c>
      <c r="D64">
        <v>455.99999999999994</v>
      </c>
    </row>
    <row r="65" spans="1:4" x14ac:dyDescent="0.3">
      <c r="A65" t="s">
        <v>68</v>
      </c>
      <c r="B65" t="s">
        <v>70</v>
      </c>
      <c r="C65">
        <v>2040</v>
      </c>
      <c r="D65">
        <v>455.99999999999994</v>
      </c>
    </row>
    <row r="66" spans="1:4" x14ac:dyDescent="0.3">
      <c r="A66" t="s">
        <v>68</v>
      </c>
      <c r="B66" t="s">
        <v>70</v>
      </c>
      <c r="C66">
        <v>2045</v>
      </c>
      <c r="D66">
        <v>455.99999999999994</v>
      </c>
    </row>
    <row r="67" spans="1:4" x14ac:dyDescent="0.3">
      <c r="A67" t="s">
        <v>68</v>
      </c>
      <c r="B67" t="s">
        <v>70</v>
      </c>
      <c r="C67">
        <v>2050</v>
      </c>
      <c r="D67">
        <v>455.99999999999994</v>
      </c>
    </row>
    <row r="68" spans="1:4" x14ac:dyDescent="0.3">
      <c r="A68" t="s">
        <v>68</v>
      </c>
      <c r="B68" t="s">
        <v>71</v>
      </c>
      <c r="C68">
        <v>2030</v>
      </c>
      <c r="D68">
        <v>818.74152497578723</v>
      </c>
    </row>
    <row r="69" spans="1:4" x14ac:dyDescent="0.3">
      <c r="A69" t="s">
        <v>68</v>
      </c>
      <c r="B69" t="s">
        <v>71</v>
      </c>
      <c r="C69">
        <v>2035</v>
      </c>
      <c r="D69">
        <v>818.74152497578712</v>
      </c>
    </row>
    <row r="70" spans="1:4" x14ac:dyDescent="0.3">
      <c r="A70" t="s">
        <v>68</v>
      </c>
      <c r="B70" t="s">
        <v>71</v>
      </c>
      <c r="C70">
        <v>2040</v>
      </c>
      <c r="D70">
        <v>621.37476751334248</v>
      </c>
    </row>
    <row r="71" spans="1:4" x14ac:dyDescent="0.3">
      <c r="A71" t="s">
        <v>68</v>
      </c>
      <c r="B71" t="s">
        <v>71</v>
      </c>
      <c r="C71">
        <v>2045</v>
      </c>
      <c r="D71">
        <v>621.37476751334248</v>
      </c>
    </row>
    <row r="72" spans="1:4" x14ac:dyDescent="0.3">
      <c r="A72" t="s">
        <v>68</v>
      </c>
      <c r="B72" t="s">
        <v>71</v>
      </c>
      <c r="C72">
        <v>2050</v>
      </c>
      <c r="D72">
        <v>540.16165200247997</v>
      </c>
    </row>
    <row r="73" spans="1:4" x14ac:dyDescent="0.3">
      <c r="A73" t="s">
        <v>68</v>
      </c>
      <c r="B73" t="s">
        <v>72</v>
      </c>
      <c r="C73">
        <v>2030</v>
      </c>
      <c r="D73">
        <v>591.83513077489545</v>
      </c>
    </row>
    <row r="74" spans="1:4" x14ac:dyDescent="0.3">
      <c r="A74" t="s">
        <v>68</v>
      </c>
      <c r="B74" t="s">
        <v>72</v>
      </c>
      <c r="C74">
        <v>2035</v>
      </c>
      <c r="D74">
        <v>591.83513077489545</v>
      </c>
    </row>
    <row r="75" spans="1:4" x14ac:dyDescent="0.3">
      <c r="A75" t="s">
        <v>68</v>
      </c>
      <c r="B75" t="s">
        <v>72</v>
      </c>
      <c r="C75">
        <v>2040</v>
      </c>
      <c r="D75">
        <v>449.16668517864031</v>
      </c>
    </row>
    <row r="76" spans="1:4" x14ac:dyDescent="0.3">
      <c r="A76" t="s">
        <v>68</v>
      </c>
      <c r="B76" t="s">
        <v>72</v>
      </c>
      <c r="C76">
        <v>2045</v>
      </c>
      <c r="D76">
        <v>340.89005634088272</v>
      </c>
    </row>
    <row r="77" spans="1:4" x14ac:dyDescent="0.3">
      <c r="A77" t="s">
        <v>68</v>
      </c>
      <c r="B77" t="s">
        <v>72</v>
      </c>
      <c r="C77">
        <v>2050</v>
      </c>
      <c r="D77">
        <v>224.90093682466542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General_Assumptions</vt:lpstr>
      <vt:lpstr>input</vt:lpstr>
      <vt:lpstr>transformation</vt:lpstr>
      <vt:lpstr>_TransportCapex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2024-11-21T13:42:20Z</dcterms:created>
  <dcterms:modified xsi:type="dcterms:W3CDTF">2024-11-29T15:39:10Z</dcterms:modified>
</cp:coreProperties>
</file>