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ex-\Desktop\H2VCS Rechenkern\H2VCS Rechenkern\_code\data\"/>
    </mc:Choice>
  </mc:AlternateContent>
  <xr:revisionPtr revIDLastSave="0" documentId="13_ncr:1_{B5F04730-7C07-4CE7-87E5-14EB4ACA9989}" xr6:coauthVersionLast="47" xr6:coauthVersionMax="47" xr10:uidLastSave="{00000000-0000-0000-0000-000000000000}"/>
  <bookViews>
    <workbookView xWindow="-98" yWindow="-98" windowWidth="21795" windowHeight="11625" activeTab="3" xr2:uid="{00000000-000D-0000-FFFF-FFFF00000000}"/>
  </bookViews>
  <sheets>
    <sheet name="General_Data_Assumption" sheetId="5" r:id="rId1"/>
    <sheet name="Input" sheetId="1" r:id="rId2"/>
    <sheet name="Output" sheetId="7" r:id="rId3"/>
    <sheet name="_capex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7" l="1"/>
  <c r="D11" i="6"/>
  <c r="D10" i="6"/>
  <c r="D9" i="6"/>
  <c r="D8" i="6"/>
  <c r="D7" i="6"/>
  <c r="D6" i="6"/>
  <c r="D5" i="6"/>
  <c r="F15" i="7"/>
  <c r="F16" i="7"/>
  <c r="F17" i="7"/>
  <c r="F18" i="7"/>
  <c r="F19" i="7"/>
  <c r="F20" i="7"/>
  <c r="F21" i="7"/>
  <c r="I13" i="1"/>
  <c r="I12" i="1"/>
  <c r="I11" i="1"/>
  <c r="F23" i="7" s="1"/>
  <c r="I10" i="1"/>
  <c r="F22" i="7" s="1"/>
  <c r="D3" i="6" s="1"/>
  <c r="F2" i="7"/>
  <c r="F3" i="7"/>
  <c r="F12" i="7" l="1"/>
  <c r="D2" i="6" s="1"/>
  <c r="F13" i="7"/>
  <c r="D4" i="6"/>
  <c r="F14" i="7"/>
</calcChain>
</file>

<file path=xl/sharedStrings.xml><?xml version="1.0" encoding="utf-8"?>
<sst xmlns="http://schemas.openxmlformats.org/spreadsheetml/2006/main" count="322" uniqueCount="73">
  <si>
    <t>Sector</t>
  </si>
  <si>
    <t>Item</t>
  </si>
  <si>
    <t>Status</t>
  </si>
  <si>
    <t>Year</t>
  </si>
  <si>
    <t>Parameter</t>
  </si>
  <si>
    <t>Unit</t>
  </si>
  <si>
    <t>Fichtner_Value</t>
  </si>
  <si>
    <t>Source</t>
  </si>
  <si>
    <t>Other_Value</t>
  </si>
  <si>
    <t>Capex</t>
  </si>
  <si>
    <t>€/kW</t>
  </si>
  <si>
    <t>Description</t>
  </si>
  <si>
    <t>Subsector</t>
  </si>
  <si>
    <t>Item/ Process</t>
  </si>
  <si>
    <t>Value</t>
  </si>
  <si>
    <t>Name</t>
  </si>
  <si>
    <t>General</t>
  </si>
  <si>
    <t>Scenario</t>
  </si>
  <si>
    <t>min</t>
  </si>
  <si>
    <t>Output  Unit</t>
  </si>
  <si>
    <t>Process</t>
  </si>
  <si>
    <t>Industry</t>
  </si>
  <si>
    <t>Steel</t>
  </si>
  <si>
    <t>Bof</t>
  </si>
  <si>
    <t>EUR/tStahl</t>
  </si>
  <si>
    <t>Agora Industrie</t>
  </si>
  <si>
    <t>Dri</t>
  </si>
  <si>
    <t>Smr</t>
  </si>
  <si>
    <t>Hb</t>
  </si>
  <si>
    <t>Ferztilizer</t>
  </si>
  <si>
    <t>USD/kW</t>
  </si>
  <si>
    <t>https://ris.utwente.nl/ws/portalfiles/portal/319318821/sustainability-15-01623-v2.pdf</t>
  </si>
  <si>
    <t>Ammonia production from clean hydrogen and the implications for global natural gas demand</t>
  </si>
  <si>
    <t>https://www.sciencedirect.com/science/article/pii/S2589004222009968#sec3</t>
  </si>
  <si>
    <t>USD/t NH3/d</t>
  </si>
  <si>
    <t xml:space="preserve">Capacity factor </t>
  </si>
  <si>
    <t>MWh gas/ t NH3</t>
  </si>
  <si>
    <t>Stiewe et al.</t>
  </si>
  <si>
    <t>Exchange rate</t>
  </si>
  <si>
    <t>EUR/USD</t>
  </si>
  <si>
    <t>Average daily production</t>
  </si>
  <si>
    <t>t/d</t>
  </si>
  <si>
    <t>https://www.c-thru.org/wp-content/uploads/2022/12/Ammonia-Technical-Brief-June2022.pdf</t>
  </si>
  <si>
    <t>Ammonia Production Processes from Energy and Emissions Perspectives: A Technical Brief</t>
  </si>
  <si>
    <t>Pypsa</t>
  </si>
  <si>
    <t>488.34 EUR/t_HBI output/a. MPP steel tool uses CAPEX/OPEX for technology ‘DRI-EAF_100% green H2’, substract ‘EAF’ CAPEX here to estimate DRI furnace cost.</t>
  </si>
  <si>
    <t>EAF</t>
  </si>
  <si>
    <t>EUR/t_HBI/d</t>
  </si>
  <si>
    <t>210 EUR/t_steel output/a. MPP steel tool uses CAPEX/OPEX for technology ‘EAF’.</t>
  </si>
  <si>
    <t>EUR/t_steel/d</t>
  </si>
  <si>
    <t>EUR/t NH3/a</t>
  </si>
  <si>
    <t>EUR/tStahl/a</t>
  </si>
  <si>
    <t>Own Assumption</t>
  </si>
  <si>
    <t>Decription</t>
  </si>
  <si>
    <t>Annual investment costs stay constant</t>
  </si>
  <si>
    <t>Assumption that BOF route costs about 20% of DRI-EAF route</t>
  </si>
  <si>
    <t>EUR/MWh CH4</t>
  </si>
  <si>
    <t>Smr CC</t>
  </si>
  <si>
    <t>Pypsa/ Danish Energy Agency</t>
  </si>
  <si>
    <t>EUR/MWh H2</t>
  </si>
  <si>
    <t>EUR/MW_H2</t>
  </si>
  <si>
    <t>Hvc</t>
  </si>
  <si>
    <t>MTO</t>
  </si>
  <si>
    <t>EUR/tHvc/h</t>
  </si>
  <si>
    <t>DECHEMA 2017: DECHEMA: Low carbon energy and feedstock for the European chemical industry (https://dechema.de/dechema_media/Downloads/Positionspapiere/Technology_study_Low_carbon_energy_and_feedstock_for_the_European_chemical_industry.pdf), Table 35</t>
  </si>
  <si>
    <t>Assuming CAPEX of 1200 €/t actually given in €/(t/a).</t>
  </si>
  <si>
    <t>2015.0</t>
  </si>
  <si>
    <t>EUR/kW_NH3</t>
  </si>
  <si>
    <t>EUR/MTOt/a</t>
  </si>
  <si>
    <t>International Energy Agency (2015): Technology Roadmap Hydrogen and Fuel Cells , table 15.</t>
  </si>
  <si>
    <t>Large scale SMR facility (150-300 MW). Currency conversion 1.17 USD = 1 EUR.</t>
  </si>
  <si>
    <t>Electric Steam Cracker</t>
  </si>
  <si>
    <t>EUR/tMTO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</si>
</sst>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98658"/>
      <name val="Consolas"/>
      <family val="3"/>
    </font>
    <font>
      <sz val="11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/>
    <xf numFmtId="0" fontId="1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0" fillId="0" borderId="0" xfId="0" applyNumberFormat="1"/>
    <xf numFmtId="0" fontId="3" fillId="0" borderId="0" xfId="2"/>
    <xf numFmtId="1" fontId="0" fillId="0" borderId="0" xfId="0" applyNumberFormat="1"/>
    <xf numFmtId="0" fontId="0" fillId="0" borderId="0" xfId="0" applyAlignment="1">
      <alignment vertical="center" wrapText="1"/>
    </xf>
  </cellXfs>
  <cellStyles count="3">
    <cellStyle name="Link" xfId="2" builtinId="8"/>
    <cellStyle name="Standard" xfId="0" builtinId="0"/>
    <cellStyle name="Standard 2" xfId="1" xr:uid="{E8ADEAE3-0375-4038-AFAB-E83D110ED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is.utwente.nl/ws/portalfiles/portal/319318821/sustainability-15-01623-v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9EF-CEBF-4169-8D92-26EE52086279}">
  <dimension ref="A1:F5"/>
  <sheetViews>
    <sheetView zoomScaleNormal="100" workbookViewId="0">
      <selection activeCell="D4" sqref="D4"/>
    </sheetView>
  </sheetViews>
  <sheetFormatPr baseColWidth="10" defaultColWidth="11.46484375" defaultRowHeight="14.25" x14ac:dyDescent="0.45"/>
  <cols>
    <col min="1" max="1" width="11.46484375" style="5"/>
    <col min="2" max="2" width="21" style="5" customWidth="1"/>
    <col min="3" max="3" width="15.1328125" style="5" bestFit="1" customWidth="1"/>
    <col min="4" max="16384" width="11.46484375" style="5"/>
  </cols>
  <sheetData>
    <row r="1" spans="1:6" x14ac:dyDescent="0.45">
      <c r="A1" s="6" t="s">
        <v>1</v>
      </c>
      <c r="B1" s="6" t="s">
        <v>15</v>
      </c>
      <c r="C1" s="6" t="s">
        <v>5</v>
      </c>
      <c r="D1" s="6" t="s">
        <v>14</v>
      </c>
      <c r="E1" s="6" t="s">
        <v>7</v>
      </c>
      <c r="F1" s="6" t="s">
        <v>11</v>
      </c>
    </row>
    <row r="2" spans="1:6" x14ac:dyDescent="0.45">
      <c r="A2" s="5" t="s">
        <v>16</v>
      </c>
      <c r="B2" s="5" t="s">
        <v>17</v>
      </c>
      <c r="D2" s="5" t="s">
        <v>18</v>
      </c>
    </row>
    <row r="3" spans="1:6" x14ac:dyDescent="0.45">
      <c r="A3" s="3" t="s">
        <v>16</v>
      </c>
      <c r="B3" s="3" t="s">
        <v>19</v>
      </c>
      <c r="C3" s="3"/>
      <c r="D3" s="3" t="s">
        <v>10</v>
      </c>
      <c r="E3" s="3"/>
      <c r="F3" s="3"/>
    </row>
    <row r="4" spans="1:6" x14ac:dyDescent="0.45">
      <c r="C4" s="5" t="s">
        <v>36</v>
      </c>
      <c r="D4">
        <v>9</v>
      </c>
      <c r="E4" s="9" t="s">
        <v>37</v>
      </c>
    </row>
    <row r="5" spans="1:6" x14ac:dyDescent="0.45">
      <c r="A5" s="3" t="s">
        <v>16</v>
      </c>
      <c r="B5" s="5" t="s">
        <v>38</v>
      </c>
      <c r="C5" s="5" t="s">
        <v>39</v>
      </c>
      <c r="D5" s="5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zoomScale="85" zoomScaleNormal="85" workbookViewId="0">
      <selection activeCell="F17" sqref="F17"/>
    </sheetView>
  </sheetViews>
  <sheetFormatPr baseColWidth="10" defaultColWidth="9.1328125" defaultRowHeight="14.25" x14ac:dyDescent="0.45"/>
  <cols>
    <col min="1" max="1" width="35.1328125" customWidth="1"/>
    <col min="2" max="2" width="38.1328125" customWidth="1"/>
    <col min="3" max="3" width="29.33203125" customWidth="1"/>
    <col min="5" max="5" width="23.1328125" bestFit="1" customWidth="1"/>
    <col min="6" max="6" width="24.1328125" bestFit="1" customWidth="1"/>
    <col min="7" max="7" width="15" bestFit="1" customWidth="1"/>
    <col min="8" max="8" width="25.33203125" customWidth="1"/>
    <col min="9" max="9" width="16.6640625" bestFit="1" customWidth="1"/>
    <col min="10" max="10" width="106.33203125" customWidth="1"/>
    <col min="11" max="11" width="93.1328125" customWidth="1"/>
  </cols>
  <sheetData>
    <row r="1" spans="1:11" x14ac:dyDescent="0.45">
      <c r="A1" s="1" t="s">
        <v>0</v>
      </c>
      <c r="B1" s="1" t="s">
        <v>12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11</v>
      </c>
    </row>
    <row r="2" spans="1:11" x14ac:dyDescent="0.45">
      <c r="A2" t="s">
        <v>21</v>
      </c>
      <c r="B2" t="s">
        <v>22</v>
      </c>
      <c r="C2" s="2" t="s">
        <v>23</v>
      </c>
      <c r="E2">
        <v>2020</v>
      </c>
      <c r="F2" t="s">
        <v>9</v>
      </c>
      <c r="G2" t="s">
        <v>24</v>
      </c>
      <c r="I2" s="8">
        <v>16</v>
      </c>
      <c r="J2" s="9" t="s">
        <v>25</v>
      </c>
    </row>
    <row r="3" spans="1:11" x14ac:dyDescent="0.45">
      <c r="A3" t="s">
        <v>21</v>
      </c>
      <c r="B3" t="s">
        <v>22</v>
      </c>
      <c r="C3" t="s">
        <v>26</v>
      </c>
      <c r="E3">
        <v>2020</v>
      </c>
      <c r="F3" t="s">
        <v>9</v>
      </c>
      <c r="G3" t="s">
        <v>24</v>
      </c>
      <c r="I3">
        <v>79</v>
      </c>
      <c r="J3" s="9" t="s">
        <v>25</v>
      </c>
    </row>
    <row r="4" spans="1:11" x14ac:dyDescent="0.45">
      <c r="A4" t="s">
        <v>21</v>
      </c>
      <c r="B4" t="s">
        <v>29</v>
      </c>
      <c r="C4" t="s">
        <v>27</v>
      </c>
      <c r="E4">
        <v>2020</v>
      </c>
      <c r="F4" t="s">
        <v>9</v>
      </c>
      <c r="G4" t="s">
        <v>30</v>
      </c>
      <c r="I4">
        <v>910</v>
      </c>
      <c r="J4" s="11" t="s">
        <v>31</v>
      </c>
      <c r="K4" t="s">
        <v>32</v>
      </c>
    </row>
    <row r="5" spans="1:11" x14ac:dyDescent="0.45">
      <c r="A5" t="s">
        <v>21</v>
      </c>
      <c r="B5" t="s">
        <v>29</v>
      </c>
      <c r="C5" t="s">
        <v>28</v>
      </c>
      <c r="E5">
        <v>2020</v>
      </c>
      <c r="F5" t="s">
        <v>9</v>
      </c>
      <c r="G5" t="s">
        <v>34</v>
      </c>
      <c r="I5" s="10">
        <v>4416000</v>
      </c>
      <c r="J5" t="s">
        <v>33</v>
      </c>
    </row>
    <row r="6" spans="1:11" x14ac:dyDescent="0.45">
      <c r="A6" t="s">
        <v>21</v>
      </c>
      <c r="B6" t="s">
        <v>29</v>
      </c>
      <c r="C6" t="s">
        <v>28</v>
      </c>
      <c r="E6">
        <v>2020</v>
      </c>
      <c r="F6" t="s">
        <v>35</v>
      </c>
      <c r="G6" t="s">
        <v>35</v>
      </c>
      <c r="I6">
        <v>0.9</v>
      </c>
      <c r="J6" t="s">
        <v>31</v>
      </c>
      <c r="K6" t="s">
        <v>32</v>
      </c>
    </row>
    <row r="7" spans="1:11" x14ac:dyDescent="0.45">
      <c r="A7" t="s">
        <v>21</v>
      </c>
      <c r="B7" t="s">
        <v>29</v>
      </c>
      <c r="C7" t="s">
        <v>27</v>
      </c>
      <c r="E7">
        <v>2020</v>
      </c>
      <c r="F7" t="s">
        <v>35</v>
      </c>
      <c r="G7" t="s">
        <v>35</v>
      </c>
      <c r="I7">
        <v>0.9</v>
      </c>
      <c r="J7" t="s">
        <v>31</v>
      </c>
      <c r="K7" t="s">
        <v>32</v>
      </c>
    </row>
    <row r="8" spans="1:11" x14ac:dyDescent="0.45">
      <c r="A8" t="s">
        <v>21</v>
      </c>
      <c r="B8" t="s">
        <v>21</v>
      </c>
      <c r="C8" t="s">
        <v>26</v>
      </c>
      <c r="E8">
        <v>2020</v>
      </c>
      <c r="F8" t="s">
        <v>35</v>
      </c>
      <c r="G8" t="s">
        <v>35</v>
      </c>
      <c r="I8">
        <v>0.9</v>
      </c>
      <c r="J8" t="s">
        <v>52</v>
      </c>
    </row>
    <row r="9" spans="1:11" x14ac:dyDescent="0.45">
      <c r="A9" t="s">
        <v>21</v>
      </c>
      <c r="B9" t="s">
        <v>29</v>
      </c>
      <c r="C9" t="s">
        <v>28</v>
      </c>
      <c r="E9">
        <v>2020</v>
      </c>
      <c r="F9" t="s">
        <v>40</v>
      </c>
      <c r="G9" t="s">
        <v>41</v>
      </c>
      <c r="I9">
        <v>2500</v>
      </c>
      <c r="J9" t="s">
        <v>42</v>
      </c>
      <c r="K9" t="s">
        <v>43</v>
      </c>
    </row>
    <row r="10" spans="1:11" x14ac:dyDescent="0.45">
      <c r="A10" t="s">
        <v>21</v>
      </c>
      <c r="B10" t="s">
        <v>22</v>
      </c>
      <c r="C10" t="s">
        <v>26</v>
      </c>
      <c r="E10">
        <v>2020</v>
      </c>
      <c r="G10" t="s">
        <v>47</v>
      </c>
      <c r="I10" s="10">
        <f>4277858/24</f>
        <v>178244.08333333334</v>
      </c>
      <c r="J10" t="s">
        <v>44</v>
      </c>
      <c r="K10" t="s">
        <v>45</v>
      </c>
    </row>
    <row r="11" spans="1:11" x14ac:dyDescent="0.45">
      <c r="A11" t="s">
        <v>21</v>
      </c>
      <c r="B11" t="s">
        <v>22</v>
      </c>
      <c r="C11" t="s">
        <v>46</v>
      </c>
      <c r="E11">
        <v>2020</v>
      </c>
      <c r="G11" s="13" t="s">
        <v>49</v>
      </c>
      <c r="H11" s="13"/>
      <c r="I11" s="10">
        <f>1839600/24</f>
        <v>76650</v>
      </c>
      <c r="J11" t="s">
        <v>44</v>
      </c>
      <c r="K11" t="s">
        <v>48</v>
      </c>
    </row>
    <row r="12" spans="1:11" x14ac:dyDescent="0.45">
      <c r="A12" t="s">
        <v>21</v>
      </c>
      <c r="B12" t="s">
        <v>22</v>
      </c>
      <c r="C12" t="s">
        <v>26</v>
      </c>
      <c r="E12">
        <v>2050</v>
      </c>
      <c r="I12" s="10">
        <f>4277858/24</f>
        <v>178244.08333333334</v>
      </c>
      <c r="J12" t="s">
        <v>44</v>
      </c>
      <c r="K12" t="s">
        <v>45</v>
      </c>
    </row>
    <row r="13" spans="1:11" x14ac:dyDescent="0.45">
      <c r="A13" t="s">
        <v>21</v>
      </c>
      <c r="B13" t="s">
        <v>22</v>
      </c>
      <c r="C13" t="s">
        <v>46</v>
      </c>
      <c r="E13">
        <v>2050</v>
      </c>
      <c r="I13" s="10">
        <f>1839600/24</f>
        <v>76650</v>
      </c>
      <c r="J13" t="s">
        <v>44</v>
      </c>
      <c r="K13" t="s">
        <v>48</v>
      </c>
    </row>
    <row r="14" spans="1:11" x14ac:dyDescent="0.45">
      <c r="A14" t="s">
        <v>21</v>
      </c>
      <c r="B14" t="s">
        <v>29</v>
      </c>
      <c r="C14" t="s">
        <v>27</v>
      </c>
      <c r="E14">
        <v>2020</v>
      </c>
      <c r="F14" t="s">
        <v>9</v>
      </c>
      <c r="G14" t="s">
        <v>56</v>
      </c>
      <c r="I14">
        <v>522201</v>
      </c>
      <c r="J14" t="s">
        <v>58</v>
      </c>
    </row>
    <row r="15" spans="1:11" x14ac:dyDescent="0.45">
      <c r="A15" t="s">
        <v>21</v>
      </c>
      <c r="B15" t="s">
        <v>29</v>
      </c>
      <c r="C15" t="s">
        <v>57</v>
      </c>
      <c r="E15">
        <v>2020</v>
      </c>
      <c r="F15" t="s">
        <v>9</v>
      </c>
      <c r="G15" t="s">
        <v>56</v>
      </c>
      <c r="I15">
        <v>605753</v>
      </c>
      <c r="J15" t="s">
        <v>58</v>
      </c>
    </row>
    <row r="16" spans="1:11" x14ac:dyDescent="0.45">
      <c r="A16" t="s">
        <v>21</v>
      </c>
      <c r="B16" t="s">
        <v>29</v>
      </c>
      <c r="C16" t="s">
        <v>27</v>
      </c>
      <c r="E16">
        <v>2020</v>
      </c>
      <c r="F16" t="s">
        <v>9</v>
      </c>
      <c r="G16" t="s">
        <v>59</v>
      </c>
      <c r="I16">
        <v>497454</v>
      </c>
      <c r="J16" t="s">
        <v>58</v>
      </c>
    </row>
    <row r="17" spans="1:12" ht="42.75" x14ac:dyDescent="0.45">
      <c r="A17" t="s">
        <v>21</v>
      </c>
      <c r="B17" t="s">
        <v>61</v>
      </c>
      <c r="C17" t="s">
        <v>62</v>
      </c>
      <c r="F17" t="s">
        <v>9</v>
      </c>
      <c r="G17" t="s">
        <v>68</v>
      </c>
      <c r="H17" s="13"/>
      <c r="I17">
        <v>1200</v>
      </c>
      <c r="J17" s="13"/>
      <c r="K17" s="13" t="s">
        <v>64</v>
      </c>
    </row>
    <row r="18" spans="1:12" x14ac:dyDescent="0.45">
      <c r="A18" t="s">
        <v>21</v>
      </c>
      <c r="B18" t="s">
        <v>61</v>
      </c>
      <c r="C18" t="s">
        <v>71</v>
      </c>
      <c r="G18" t="s">
        <v>72</v>
      </c>
      <c r="H18" s="13"/>
      <c r="I18">
        <v>1200</v>
      </c>
      <c r="J18" s="13"/>
      <c r="K18" s="13"/>
    </row>
    <row r="19" spans="1:12" x14ac:dyDescent="0.45">
      <c r="A19" t="s">
        <v>21</v>
      </c>
      <c r="B19" t="s">
        <v>29</v>
      </c>
      <c r="C19" t="s">
        <v>28</v>
      </c>
      <c r="F19" t="s">
        <v>9</v>
      </c>
      <c r="G19" t="s">
        <v>67</v>
      </c>
      <c r="I19" s="12">
        <v>1622.5424</v>
      </c>
      <c r="J19" t="s">
        <v>70</v>
      </c>
      <c r="K19" s="13" t="s">
        <v>69</v>
      </c>
      <c r="L19" s="13"/>
    </row>
    <row r="20" spans="1:12" x14ac:dyDescent="0.45">
      <c r="A20" t="s">
        <v>21</v>
      </c>
      <c r="B20" t="s">
        <v>29</v>
      </c>
      <c r="C20" t="s">
        <v>27</v>
      </c>
      <c r="F20" t="s">
        <v>9</v>
      </c>
      <c r="G20" t="s">
        <v>60</v>
      </c>
    </row>
  </sheetData>
  <hyperlinks>
    <hyperlink ref="J4" r:id="rId1" xr:uid="{039127D2-A9DC-496F-9B0B-961531DA6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17B9-8D56-440F-94F1-70BB133F6614}">
  <dimension ref="A1:L34"/>
  <sheetViews>
    <sheetView zoomScale="59" workbookViewId="0">
      <selection activeCell="F32" sqref="F32"/>
    </sheetView>
  </sheetViews>
  <sheetFormatPr baseColWidth="10" defaultRowHeight="14.25" x14ac:dyDescent="0.45"/>
  <cols>
    <col min="5" max="5" width="21.53125" customWidth="1"/>
    <col min="7" max="7" width="120.46484375" customWidth="1"/>
  </cols>
  <sheetData>
    <row r="1" spans="1:7" x14ac:dyDescent="0.45">
      <c r="A1" s="1" t="s">
        <v>0</v>
      </c>
      <c r="B1" s="1" t="s">
        <v>12</v>
      </c>
      <c r="C1" s="1" t="s">
        <v>20</v>
      </c>
      <c r="D1" s="1" t="s">
        <v>3</v>
      </c>
      <c r="E1" s="1" t="s">
        <v>5</v>
      </c>
      <c r="F1" s="1" t="s">
        <v>14</v>
      </c>
      <c r="G1" s="1" t="s">
        <v>53</v>
      </c>
    </row>
    <row r="2" spans="1:7" x14ac:dyDescent="0.45">
      <c r="A2" t="s">
        <v>21</v>
      </c>
      <c r="B2" t="s">
        <v>29</v>
      </c>
      <c r="C2" t="s">
        <v>27</v>
      </c>
      <c r="D2">
        <v>2030</v>
      </c>
      <c r="E2" t="s">
        <v>60</v>
      </c>
      <c r="F2">
        <f>ROUND((Input!$I$4*General_Data_Assumption!$D$4/0.9)*General_Data_Assumption!$D$5,0)</f>
        <v>8190</v>
      </c>
      <c r="G2" t="s">
        <v>54</v>
      </c>
    </row>
    <row r="3" spans="1:7" x14ac:dyDescent="0.45">
      <c r="A3" t="s">
        <v>21</v>
      </c>
      <c r="B3" t="s">
        <v>29</v>
      </c>
      <c r="C3" t="s">
        <v>28</v>
      </c>
      <c r="D3">
        <v>2030</v>
      </c>
      <c r="E3" t="s">
        <v>50</v>
      </c>
      <c r="F3" s="12">
        <f>ROUND(Input!$I$5/(365*0.9),0)</f>
        <v>13443</v>
      </c>
    </row>
    <row r="4" spans="1:7" x14ac:dyDescent="0.45">
      <c r="A4" t="s">
        <v>21</v>
      </c>
      <c r="B4" t="s">
        <v>29</v>
      </c>
      <c r="C4" t="s">
        <v>27</v>
      </c>
      <c r="D4">
        <v>2035</v>
      </c>
      <c r="E4" t="s">
        <v>60</v>
      </c>
      <c r="F4" s="12">
        <v>8190</v>
      </c>
    </row>
    <row r="5" spans="1:7" x14ac:dyDescent="0.45">
      <c r="A5" t="s">
        <v>21</v>
      </c>
      <c r="B5" t="s">
        <v>29</v>
      </c>
      <c r="C5" t="s">
        <v>28</v>
      </c>
      <c r="D5">
        <v>2035</v>
      </c>
      <c r="E5" t="s">
        <v>50</v>
      </c>
      <c r="F5" s="12">
        <v>13443</v>
      </c>
    </row>
    <row r="6" spans="1:7" x14ac:dyDescent="0.45">
      <c r="A6" t="s">
        <v>21</v>
      </c>
      <c r="B6" t="s">
        <v>29</v>
      </c>
      <c r="C6" t="s">
        <v>27</v>
      </c>
      <c r="D6">
        <v>2040</v>
      </c>
      <c r="E6" t="s">
        <v>60</v>
      </c>
      <c r="F6" s="12">
        <v>8190</v>
      </c>
    </row>
    <row r="7" spans="1:7" x14ac:dyDescent="0.45">
      <c r="A7" t="s">
        <v>21</v>
      </c>
      <c r="B7" t="s">
        <v>29</v>
      </c>
      <c r="C7" t="s">
        <v>28</v>
      </c>
      <c r="D7">
        <v>2040</v>
      </c>
      <c r="E7" t="s">
        <v>50</v>
      </c>
      <c r="F7" s="12">
        <v>13443</v>
      </c>
    </row>
    <row r="8" spans="1:7" x14ac:dyDescent="0.45">
      <c r="A8" t="s">
        <v>21</v>
      </c>
      <c r="B8" t="s">
        <v>29</v>
      </c>
      <c r="C8" t="s">
        <v>27</v>
      </c>
      <c r="D8">
        <v>2045</v>
      </c>
      <c r="E8" t="s">
        <v>60</v>
      </c>
      <c r="F8" s="12">
        <v>8190</v>
      </c>
    </row>
    <row r="9" spans="1:7" x14ac:dyDescent="0.45">
      <c r="A9" t="s">
        <v>21</v>
      </c>
      <c r="B9" t="s">
        <v>29</v>
      </c>
      <c r="C9" t="s">
        <v>28</v>
      </c>
      <c r="D9">
        <v>2045</v>
      </c>
      <c r="E9" t="s">
        <v>50</v>
      </c>
      <c r="F9" s="12">
        <v>13443</v>
      </c>
    </row>
    <row r="10" spans="1:7" x14ac:dyDescent="0.45">
      <c r="A10" t="s">
        <v>21</v>
      </c>
      <c r="B10" t="s">
        <v>29</v>
      </c>
      <c r="C10" t="s">
        <v>27</v>
      </c>
      <c r="D10">
        <v>2050</v>
      </c>
      <c r="E10" t="s">
        <v>60</v>
      </c>
      <c r="F10" s="12">
        <v>8190</v>
      </c>
    </row>
    <row r="11" spans="1:7" x14ac:dyDescent="0.45">
      <c r="A11" t="s">
        <v>21</v>
      </c>
      <c r="B11" t="s">
        <v>29</v>
      </c>
      <c r="C11" t="s">
        <v>28</v>
      </c>
      <c r="D11">
        <v>2050</v>
      </c>
      <c r="E11" t="s">
        <v>50</v>
      </c>
      <c r="F11" s="12">
        <v>13443</v>
      </c>
    </row>
    <row r="12" spans="1:7" x14ac:dyDescent="0.45">
      <c r="A12" t="s">
        <v>21</v>
      </c>
      <c r="B12" t="s">
        <v>22</v>
      </c>
      <c r="C12" t="s">
        <v>23</v>
      </c>
      <c r="D12">
        <v>2030</v>
      </c>
      <c r="E12" t="s">
        <v>51</v>
      </c>
      <c r="F12" s="12">
        <f>Input!$I$2/Input!$I$3*(Output!F23+Output!F22)</f>
        <v>157.15104457674252</v>
      </c>
      <c r="G12" t="s">
        <v>55</v>
      </c>
    </row>
    <row r="13" spans="1:7" x14ac:dyDescent="0.45">
      <c r="A13" t="s">
        <v>21</v>
      </c>
      <c r="B13" t="s">
        <v>22</v>
      </c>
      <c r="C13" t="s">
        <v>23</v>
      </c>
      <c r="D13">
        <v>2030</v>
      </c>
      <c r="E13" t="s">
        <v>51</v>
      </c>
      <c r="F13" s="12">
        <f>Input!$I$2/Input!$I$3*(Output!F22+Output!F23)</f>
        <v>157.15104457674252</v>
      </c>
    </row>
    <row r="14" spans="1:7" x14ac:dyDescent="0.45">
      <c r="A14" t="s">
        <v>21</v>
      </c>
      <c r="B14" t="s">
        <v>22</v>
      </c>
      <c r="C14" t="s">
        <v>23</v>
      </c>
      <c r="D14">
        <v>2035</v>
      </c>
      <c r="E14" t="s">
        <v>51</v>
      </c>
      <c r="F14" s="12">
        <f>Input!$I$2/Input!$I$3*(Output!F23+Output!F24)</f>
        <v>157.15104457674252</v>
      </c>
    </row>
    <row r="15" spans="1:7" x14ac:dyDescent="0.45">
      <c r="A15" t="s">
        <v>21</v>
      </c>
      <c r="B15" t="s">
        <v>22</v>
      </c>
      <c r="C15" t="s">
        <v>23</v>
      </c>
      <c r="D15">
        <v>2035</v>
      </c>
      <c r="E15" t="s">
        <v>51</v>
      </c>
      <c r="F15" s="12">
        <f>Input!$I$2/Input!$I$3*(Output!F24+Output!F25)</f>
        <v>157.15104457674252</v>
      </c>
    </row>
    <row r="16" spans="1:7" x14ac:dyDescent="0.45">
      <c r="A16" t="s">
        <v>21</v>
      </c>
      <c r="B16" t="s">
        <v>22</v>
      </c>
      <c r="C16" t="s">
        <v>23</v>
      </c>
      <c r="D16">
        <v>2040</v>
      </c>
      <c r="E16" t="s">
        <v>51</v>
      </c>
      <c r="F16" s="12">
        <f>Input!$I$2/Input!$I$3*(Output!F25+Output!F26)</f>
        <v>157.15104457674252</v>
      </c>
    </row>
    <row r="17" spans="1:9" x14ac:dyDescent="0.45">
      <c r="A17" t="s">
        <v>21</v>
      </c>
      <c r="B17" t="s">
        <v>22</v>
      </c>
      <c r="C17" t="s">
        <v>23</v>
      </c>
      <c r="D17">
        <v>2040</v>
      </c>
      <c r="E17" t="s">
        <v>51</v>
      </c>
      <c r="F17" s="12">
        <f>Input!$I$2/Input!$I$3*(Output!F26+Output!F27)</f>
        <v>157.15104457674252</v>
      </c>
    </row>
    <row r="18" spans="1:9" x14ac:dyDescent="0.45">
      <c r="A18" t="s">
        <v>21</v>
      </c>
      <c r="B18" t="s">
        <v>22</v>
      </c>
      <c r="C18" t="s">
        <v>23</v>
      </c>
      <c r="D18">
        <v>2045</v>
      </c>
      <c r="E18" t="s">
        <v>51</v>
      </c>
      <c r="F18" s="12">
        <f>Input!$I$2/Input!$I$3*(Output!F27+Output!F28)</f>
        <v>157.15104457674252</v>
      </c>
    </row>
    <row r="19" spans="1:9" x14ac:dyDescent="0.45">
      <c r="A19" t="s">
        <v>21</v>
      </c>
      <c r="B19" t="s">
        <v>22</v>
      </c>
      <c r="C19" t="s">
        <v>23</v>
      </c>
      <c r="D19">
        <v>2045</v>
      </c>
      <c r="E19" t="s">
        <v>51</v>
      </c>
      <c r="F19" s="12">
        <f>Input!$I$2/Input!$I$3*(Output!F28+Output!F29)</f>
        <v>157.15104457674252</v>
      </c>
    </row>
    <row r="20" spans="1:9" x14ac:dyDescent="0.45">
      <c r="A20" t="s">
        <v>21</v>
      </c>
      <c r="B20" t="s">
        <v>22</v>
      </c>
      <c r="C20" t="s">
        <v>23</v>
      </c>
      <c r="D20">
        <v>2050</v>
      </c>
      <c r="E20" t="s">
        <v>51</v>
      </c>
      <c r="F20" s="12">
        <f>Input!$I$2/Input!$I$3*(Output!F29+Output!F30)</f>
        <v>157.15104457674252</v>
      </c>
    </row>
    <row r="21" spans="1:9" x14ac:dyDescent="0.45">
      <c r="A21" t="s">
        <v>21</v>
      </c>
      <c r="B21" t="s">
        <v>22</v>
      </c>
      <c r="C21" t="s">
        <v>23</v>
      </c>
      <c r="D21">
        <v>2050</v>
      </c>
      <c r="E21" t="s">
        <v>51</v>
      </c>
      <c r="F21" s="12">
        <f>Input!$I$2/Input!$I$3*(Output!F30+Output!F31)</f>
        <v>157.15104457674252</v>
      </c>
    </row>
    <row r="22" spans="1:9" x14ac:dyDescent="0.45">
      <c r="A22" t="s">
        <v>21</v>
      </c>
      <c r="B22" t="s">
        <v>22</v>
      </c>
      <c r="C22" t="s">
        <v>26</v>
      </c>
      <c r="D22">
        <v>2030</v>
      </c>
      <c r="E22" t="s">
        <v>51</v>
      </c>
      <c r="F22" s="12">
        <f>Input!I10/(365*0.9)</f>
        <v>542.59994926433285</v>
      </c>
    </row>
    <row r="23" spans="1:9" x14ac:dyDescent="0.45">
      <c r="A23" t="s">
        <v>21</v>
      </c>
      <c r="B23" t="s">
        <v>22</v>
      </c>
      <c r="C23" t="s">
        <v>46</v>
      </c>
      <c r="D23">
        <v>2030</v>
      </c>
      <c r="E23" t="s">
        <v>51</v>
      </c>
      <c r="F23" s="12">
        <f>Input!I11/(365*0.9)</f>
        <v>233.33333333333334</v>
      </c>
    </row>
    <row r="24" spans="1:9" x14ac:dyDescent="0.45">
      <c r="A24" t="s">
        <v>21</v>
      </c>
      <c r="B24" t="s">
        <v>22</v>
      </c>
      <c r="C24" t="s">
        <v>26</v>
      </c>
      <c r="D24">
        <v>2035</v>
      </c>
      <c r="E24" t="s">
        <v>51</v>
      </c>
      <c r="F24" s="12">
        <v>542.59994926433285</v>
      </c>
    </row>
    <row r="25" spans="1:9" x14ac:dyDescent="0.45">
      <c r="A25" t="s">
        <v>21</v>
      </c>
      <c r="B25" t="s">
        <v>22</v>
      </c>
      <c r="C25" t="s">
        <v>46</v>
      </c>
      <c r="D25">
        <v>2035</v>
      </c>
      <c r="E25" t="s">
        <v>51</v>
      </c>
      <c r="F25" s="12">
        <v>233.33333333333334</v>
      </c>
    </row>
    <row r="26" spans="1:9" x14ac:dyDescent="0.45">
      <c r="A26" t="s">
        <v>21</v>
      </c>
      <c r="B26" t="s">
        <v>22</v>
      </c>
      <c r="C26" t="s">
        <v>26</v>
      </c>
      <c r="D26">
        <v>2040</v>
      </c>
      <c r="E26" t="s">
        <v>51</v>
      </c>
      <c r="F26" s="12">
        <v>542.59994926433285</v>
      </c>
    </row>
    <row r="27" spans="1:9" x14ac:dyDescent="0.45">
      <c r="A27" t="s">
        <v>21</v>
      </c>
      <c r="B27" t="s">
        <v>22</v>
      </c>
      <c r="C27" t="s">
        <v>46</v>
      </c>
      <c r="D27">
        <v>2040</v>
      </c>
      <c r="E27" t="s">
        <v>51</v>
      </c>
      <c r="F27" s="12">
        <v>233.33333333333334</v>
      </c>
    </row>
    <row r="28" spans="1:9" x14ac:dyDescent="0.45">
      <c r="A28" t="s">
        <v>21</v>
      </c>
      <c r="B28" t="s">
        <v>22</v>
      </c>
      <c r="C28" t="s">
        <v>26</v>
      </c>
      <c r="D28">
        <v>2045</v>
      </c>
      <c r="E28" t="s">
        <v>51</v>
      </c>
      <c r="F28" s="12">
        <v>542.59994926433285</v>
      </c>
    </row>
    <row r="29" spans="1:9" x14ac:dyDescent="0.45">
      <c r="A29" t="s">
        <v>21</v>
      </c>
      <c r="B29" t="s">
        <v>22</v>
      </c>
      <c r="C29" t="s">
        <v>46</v>
      </c>
      <c r="D29">
        <v>2045</v>
      </c>
      <c r="E29" t="s">
        <v>51</v>
      </c>
      <c r="F29" s="12">
        <v>233.33333333333334</v>
      </c>
    </row>
    <row r="30" spans="1:9" x14ac:dyDescent="0.45">
      <c r="A30" t="s">
        <v>21</v>
      </c>
      <c r="B30" t="s">
        <v>22</v>
      </c>
      <c r="C30" t="s">
        <v>26</v>
      </c>
      <c r="D30">
        <v>2050</v>
      </c>
      <c r="E30" t="s">
        <v>51</v>
      </c>
      <c r="F30" s="12">
        <v>542.59994926433285</v>
      </c>
    </row>
    <row r="31" spans="1:9" x14ac:dyDescent="0.45">
      <c r="A31" t="s">
        <v>21</v>
      </c>
      <c r="B31" t="s">
        <v>22</v>
      </c>
      <c r="C31" t="s">
        <v>46</v>
      </c>
      <c r="D31">
        <v>2050</v>
      </c>
      <c r="E31" t="s">
        <v>51</v>
      </c>
      <c r="F31" s="12">
        <v>233.33333333333334</v>
      </c>
    </row>
    <row r="32" spans="1:9" ht="41.45" customHeight="1" x14ac:dyDescent="0.45">
      <c r="A32" t="s">
        <v>21</v>
      </c>
      <c r="B32" t="s">
        <v>61</v>
      </c>
      <c r="C32" t="s">
        <v>62</v>
      </c>
      <c r="E32" t="s">
        <v>63</v>
      </c>
      <c r="F32">
        <f>2781006</f>
        <v>2781006</v>
      </c>
      <c r="G32" s="13" t="s">
        <v>64</v>
      </c>
      <c r="H32" s="13" t="s">
        <v>65</v>
      </c>
      <c r="I32" s="13" t="s">
        <v>66</v>
      </c>
    </row>
    <row r="33" spans="7:12" x14ac:dyDescent="0.45">
      <c r="G33" s="13"/>
    </row>
    <row r="34" spans="7:12" x14ac:dyDescent="0.45">
      <c r="G34" s="13"/>
      <c r="H34" s="13"/>
      <c r="I34" s="13"/>
      <c r="J34" s="13"/>
      <c r="K34" s="13"/>
      <c r="L34" s="13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3C9A-6EFD-46C6-BC89-3C7F1B59CD25}">
  <dimension ref="A1:D21"/>
  <sheetViews>
    <sheetView tabSelected="1" zoomScaleNormal="100" workbookViewId="0">
      <selection activeCell="F21" sqref="F21"/>
    </sheetView>
  </sheetViews>
  <sheetFormatPr baseColWidth="10" defaultColWidth="11.46484375" defaultRowHeight="14.25" x14ac:dyDescent="0.45"/>
  <cols>
    <col min="1" max="1" width="11.46484375" style="5"/>
    <col min="2" max="2" width="13.1328125" style="5" bestFit="1" customWidth="1"/>
    <col min="3" max="16384" width="11.46484375" style="5"/>
  </cols>
  <sheetData>
    <row r="1" spans="1:4" x14ac:dyDescent="0.45">
      <c r="A1" s="7" t="s">
        <v>12</v>
      </c>
      <c r="B1" s="7" t="s">
        <v>13</v>
      </c>
      <c r="C1" s="7" t="s">
        <v>3</v>
      </c>
      <c r="D1" s="7" t="s">
        <v>14</v>
      </c>
    </row>
    <row r="2" spans="1:4" x14ac:dyDescent="0.45">
      <c r="A2" t="s">
        <v>22</v>
      </c>
      <c r="B2" t="s">
        <v>23</v>
      </c>
      <c r="C2">
        <v>2030</v>
      </c>
      <c r="D2" s="4">
        <f>Output!F12</f>
        <v>157.15104457674252</v>
      </c>
    </row>
    <row r="3" spans="1:4" x14ac:dyDescent="0.45">
      <c r="A3" t="s">
        <v>22</v>
      </c>
      <c r="B3" t="s">
        <v>26</v>
      </c>
      <c r="C3">
        <v>2030</v>
      </c>
      <c r="D3" s="4">
        <f>Output!F22+Output!F23</f>
        <v>775.93328259766622</v>
      </c>
    </row>
    <row r="4" spans="1:4" x14ac:dyDescent="0.45">
      <c r="A4" t="s">
        <v>22</v>
      </c>
      <c r="B4" t="s">
        <v>23</v>
      </c>
      <c r="C4">
        <v>2035</v>
      </c>
      <c r="D4" s="4">
        <f>Output!F23+Output!F24</f>
        <v>775.93328259766622</v>
      </c>
    </row>
    <row r="5" spans="1:4" x14ac:dyDescent="0.45">
      <c r="A5" t="s">
        <v>22</v>
      </c>
      <c r="B5" t="s">
        <v>26</v>
      </c>
      <c r="C5">
        <v>2035</v>
      </c>
      <c r="D5" s="4">
        <f>Output!F24+Output!F25</f>
        <v>775.93328259766622</v>
      </c>
    </row>
    <row r="6" spans="1:4" x14ac:dyDescent="0.45">
      <c r="A6" t="s">
        <v>22</v>
      </c>
      <c r="B6" t="s">
        <v>23</v>
      </c>
      <c r="C6">
        <v>2040</v>
      </c>
      <c r="D6" s="4">
        <f>Output!F25+Output!F26</f>
        <v>775.93328259766622</v>
      </c>
    </row>
    <row r="7" spans="1:4" x14ac:dyDescent="0.45">
      <c r="A7" t="s">
        <v>22</v>
      </c>
      <c r="B7" t="s">
        <v>26</v>
      </c>
      <c r="C7">
        <v>2040</v>
      </c>
      <c r="D7" s="4">
        <f>Output!F26+Output!F27</f>
        <v>775.93328259766622</v>
      </c>
    </row>
    <row r="8" spans="1:4" x14ac:dyDescent="0.45">
      <c r="A8" t="s">
        <v>22</v>
      </c>
      <c r="B8" t="s">
        <v>23</v>
      </c>
      <c r="C8">
        <v>2045</v>
      </c>
      <c r="D8" s="4">
        <f>Output!F27+Output!F28</f>
        <v>775.93328259766622</v>
      </c>
    </row>
    <row r="9" spans="1:4" x14ac:dyDescent="0.45">
      <c r="A9" t="s">
        <v>22</v>
      </c>
      <c r="B9" t="s">
        <v>26</v>
      </c>
      <c r="C9">
        <v>2045</v>
      </c>
      <c r="D9" s="4">
        <f>Output!F28+Output!F29</f>
        <v>775.93328259766622</v>
      </c>
    </row>
    <row r="10" spans="1:4" x14ac:dyDescent="0.45">
      <c r="A10" t="s">
        <v>22</v>
      </c>
      <c r="B10" t="s">
        <v>23</v>
      </c>
      <c r="C10">
        <v>2050</v>
      </c>
      <c r="D10" s="4">
        <f>Output!F29+Output!F30</f>
        <v>775.93328259766622</v>
      </c>
    </row>
    <row r="11" spans="1:4" x14ac:dyDescent="0.45">
      <c r="A11" t="s">
        <v>22</v>
      </c>
      <c r="B11" t="s">
        <v>26</v>
      </c>
      <c r="C11">
        <v>2050</v>
      </c>
      <c r="D11" s="4">
        <f>Output!F30+Output!F31</f>
        <v>775.93328259766622</v>
      </c>
    </row>
    <row r="12" spans="1:4" x14ac:dyDescent="0.45">
      <c r="A12" t="s">
        <v>29</v>
      </c>
      <c r="B12" t="s">
        <v>27</v>
      </c>
      <c r="C12">
        <v>2030</v>
      </c>
      <c r="D12">
        <v>8190</v>
      </c>
    </row>
    <row r="13" spans="1:4" x14ac:dyDescent="0.45">
      <c r="A13" t="s">
        <v>29</v>
      </c>
      <c r="B13" t="s">
        <v>28</v>
      </c>
      <c r="C13">
        <v>2030</v>
      </c>
      <c r="D13" s="12">
        <v>13443</v>
      </c>
    </row>
    <row r="14" spans="1:4" x14ac:dyDescent="0.45">
      <c r="A14" t="s">
        <v>29</v>
      </c>
      <c r="B14" t="s">
        <v>27</v>
      </c>
      <c r="C14">
        <v>2035</v>
      </c>
      <c r="D14" s="12">
        <v>8190</v>
      </c>
    </row>
    <row r="15" spans="1:4" x14ac:dyDescent="0.45">
      <c r="A15" t="s">
        <v>29</v>
      </c>
      <c r="B15" t="s">
        <v>28</v>
      </c>
      <c r="C15">
        <v>2035</v>
      </c>
      <c r="D15" s="12">
        <v>13443</v>
      </c>
    </row>
    <row r="16" spans="1:4" x14ac:dyDescent="0.45">
      <c r="A16" t="s">
        <v>29</v>
      </c>
      <c r="B16" t="s">
        <v>27</v>
      </c>
      <c r="C16">
        <v>2040</v>
      </c>
      <c r="D16" s="12">
        <v>8190</v>
      </c>
    </row>
    <row r="17" spans="1:4" x14ac:dyDescent="0.45">
      <c r="A17" t="s">
        <v>29</v>
      </c>
      <c r="B17" t="s">
        <v>28</v>
      </c>
      <c r="C17">
        <v>2040</v>
      </c>
      <c r="D17" s="12">
        <v>13443</v>
      </c>
    </row>
    <row r="18" spans="1:4" x14ac:dyDescent="0.45">
      <c r="A18" t="s">
        <v>29</v>
      </c>
      <c r="B18" t="s">
        <v>27</v>
      </c>
      <c r="C18">
        <v>2045</v>
      </c>
      <c r="D18" s="12">
        <v>8190</v>
      </c>
    </row>
    <row r="19" spans="1:4" x14ac:dyDescent="0.45">
      <c r="A19" t="s">
        <v>29</v>
      </c>
      <c r="B19" t="s">
        <v>28</v>
      </c>
      <c r="C19">
        <v>2045</v>
      </c>
      <c r="D19" s="12">
        <v>13443</v>
      </c>
    </row>
    <row r="20" spans="1:4" x14ac:dyDescent="0.45">
      <c r="A20" t="s">
        <v>29</v>
      </c>
      <c r="B20" t="s">
        <v>27</v>
      </c>
      <c r="C20">
        <v>2050</v>
      </c>
      <c r="D20" s="12">
        <v>8190</v>
      </c>
    </row>
    <row r="21" spans="1:4" x14ac:dyDescent="0.45">
      <c r="A21" t="s">
        <v>29</v>
      </c>
      <c r="B21" t="s">
        <v>28</v>
      </c>
      <c r="C21">
        <v>2050</v>
      </c>
      <c r="D21" s="12">
        <v>13443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VMUMR4CQEYXW-1640182925-9007</_dlc_DocId>
    <_dlc_DocIdUrl xmlns="78f5d616-d986-4dbf-81f2-69af00c3db0e">
      <Url>https://fichtnergmbh.sharepoint.com/sites/FIS_F_Value_Chain_Model/_layouts/15/DocIdRedir.aspx?ID=VMUMR4CQEYXW-1640182925-9007</Url>
      <Description>VMUMR4CQEYXW-1640182925-9007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420AB-8EAC-4E1D-826F-4719AF953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0C0DEC2-030E-4973-98BD-4E2BD526044B}">
  <ds:schemaRefs>
    <ds:schemaRef ds:uri="http://schemas.openxmlformats.org/package/2006/metadata/core-properties"/>
    <ds:schemaRef ds:uri="http://purl.org/dc/elements/1.1/"/>
    <ds:schemaRef ds:uri="78f5d616-d986-4dbf-81f2-69af00c3db0e"/>
    <ds:schemaRef ds:uri="http://purl.org/dc/terms/"/>
    <ds:schemaRef ds:uri="52b8c0d0-6d53-4846-a5df-0cb21513fd4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03811C-F6EB-47BC-BC87-AF823B49E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FFEEE7-94A2-498F-B1D0-9F5029580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</vt:lpstr>
      <vt:lpstr>Input</vt:lpstr>
      <vt:lpstr>Output</vt:lpstr>
      <vt:lpstr>_capex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2015-06-05T18:19:34Z</dcterms:created>
  <dcterms:modified xsi:type="dcterms:W3CDTF">2024-09-30T09:02:47Z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53852ec4-695d-42f2-bd32-7c65d13cbb84</vt:lpwstr>
  </property>
</Properties>
</file>