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AE46D260-F2E1-4939-A1C1-EC8AAD1BA054}" xr6:coauthVersionLast="47" xr6:coauthVersionMax="47" xr10:uidLastSave="{00000000-0000-0000-0000-000000000000}"/>
  <bookViews>
    <workbookView xWindow="-98" yWindow="-98" windowWidth="21795" windowHeight="11625" activeTab="3" xr2:uid="{B51AB577-22E8-4532-B491-5B1100FF524D}"/>
  </bookViews>
  <sheets>
    <sheet name="General_Data_Assumptions" sheetId="2" r:id="rId1"/>
    <sheet name="Input" sheetId="1" r:id="rId2"/>
    <sheet name="Output" sheetId="3" r:id="rId3"/>
    <sheet name="_e_benchmar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3" l="1"/>
  <c r="D25" i="3"/>
  <c r="D26" i="3"/>
  <c r="D23" i="3"/>
  <c r="D22" i="3"/>
  <c r="D18" i="3"/>
  <c r="D17" i="3"/>
  <c r="D12" i="3"/>
  <c r="C12" i="4" s="1"/>
  <c r="D7" i="3"/>
  <c r="D8" i="3" s="1"/>
  <c r="D9" i="3" s="1"/>
  <c r="D10" i="3" s="1"/>
  <c r="D11" i="3" s="1"/>
  <c r="C11" i="4" s="1"/>
  <c r="D2" i="3" a="1"/>
  <c r="D2" i="3" s="1"/>
  <c r="D3" i="3" s="1"/>
  <c r="D4" i="3" s="1"/>
  <c r="D5" i="3" s="1"/>
  <c r="D6" i="3" s="1"/>
  <c r="C6" i="4" s="1"/>
  <c r="D19" i="3" l="1"/>
  <c r="D20" i="3" s="1"/>
  <c r="D21" i="3" s="1"/>
  <c r="C5" i="4"/>
  <c r="C4" i="4"/>
  <c r="C3" i="4"/>
  <c r="C10" i="4"/>
  <c r="C7" i="4"/>
  <c r="D13" i="3"/>
  <c r="C2" i="4"/>
  <c r="C9" i="4"/>
  <c r="C8" i="4"/>
  <c r="C13" i="4" l="1"/>
  <c r="D14" i="3"/>
  <c r="D15" i="3" l="1"/>
  <c r="C14" i="4"/>
  <c r="D16" i="3" l="1"/>
  <c r="C16" i="4" s="1"/>
  <c r="C15" i="4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<sst xmlns="http://schemas.openxmlformats.org/spreadsheetml/2006/main" count="150" uniqueCount="40">
  <si>
    <t>Industry</t>
  </si>
  <si>
    <t>Shipping</t>
  </si>
  <si>
    <t>aviation</t>
  </si>
  <si>
    <t>hvc</t>
  </si>
  <si>
    <t>fertilizer</t>
  </si>
  <si>
    <t>Process</t>
  </si>
  <si>
    <t>Unit</t>
  </si>
  <si>
    <t>Smr</t>
  </si>
  <si>
    <t>tCO2/t NH3</t>
  </si>
  <si>
    <t>Aromatics</t>
  </si>
  <si>
    <t>https://eur-lex.europa.eu/legal-content/EN/TXT/HTML/?uri=CELEX:32011D0278</t>
  </si>
  <si>
    <t>MGO ICE</t>
  </si>
  <si>
    <t>tCO2/tMGO</t>
  </si>
  <si>
    <t>-</t>
  </si>
  <si>
    <t>Value</t>
  </si>
  <si>
    <t>Year</t>
  </si>
  <si>
    <t>Parameter</t>
  </si>
  <si>
    <t>Emission Benchmark</t>
  </si>
  <si>
    <t>Emission Reduction</t>
  </si>
  <si>
    <t>Source</t>
  </si>
  <si>
    <t>% of total emissions in 2008</t>
  </si>
  <si>
    <t>Exponential increase of targets with the followingg formula</t>
  </si>
  <si>
    <t>Comment</t>
  </si>
  <si>
    <t>Exponential Emission reduktion with paramter k</t>
  </si>
  <si>
    <t>Steel</t>
  </si>
  <si>
    <t>Bof</t>
  </si>
  <si>
    <t>tCO2/tSteel</t>
  </si>
  <si>
    <t>All</t>
  </si>
  <si>
    <t>Any</t>
  </si>
  <si>
    <t>ETS Cap</t>
  </si>
  <si>
    <t>MT CO2</t>
  </si>
  <si>
    <t>https://www.umweltbundesamt.de/sites/default/files/medien/1410/publikationen/2020-01-28_climate-change_07-2020_implications_lts_ipcc_15_for_eu_ets_bf.pdf</t>
  </si>
  <si>
    <t>Adjusting the Cap in light of the IPCC1.5 C Special Report and the Paris Agreemen</t>
  </si>
  <si>
    <t>Description</t>
  </si>
  <si>
    <t>Fertilizer</t>
  </si>
  <si>
    <t>tCO2/ tAromatics</t>
  </si>
  <si>
    <t>tCO2/ tOlefins</t>
  </si>
  <si>
    <t>Hvc</t>
  </si>
  <si>
    <t>MTO</t>
  </si>
  <si>
    <t>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</si>
</sst>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2" x14ac:knownFonts="1">
    <font>
      <sz val="11"/>
      <color rgb="FF000000"/>
      <name val="Segoe UI"/>
      <family val="2"/>
      <scheme val="minor"/>
    </font>
    <font>
      <sz val="11"/>
      <color rgb="FF000000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2" borderId="0" xfId="0" applyFill="1"/>
    <xf numFmtId="164" fontId="0" fillId="0" borderId="0" xfId="1" applyNumberFormat="1" applyFont="1"/>
    <xf numFmtId="0" fontId="0" fillId="0" borderId="0" xfId="0" applyAlignment="1">
      <alignment wrapText="1"/>
    </xf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vertical="center"/>
    </xf>
  </cellXfs>
  <cellStyles count="2">
    <cellStyle name="Prozent" xfId="1" builtinId="5"/>
    <cellStyle name="Standard" xfId="0" builtinId="0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Input!$D$8:$E$12</c:f>
              <c:multiLvlStrCache>
                <c:ptCount val="5"/>
                <c:lvl>
                  <c:pt idx="0">
                    <c:v>MT CO2</c:v>
                  </c:pt>
                  <c:pt idx="1">
                    <c:v>MT CO2</c:v>
                  </c:pt>
                  <c:pt idx="2">
                    <c:v>MT CO2</c:v>
                  </c:pt>
                  <c:pt idx="3">
                    <c:v>MT CO2</c:v>
                  </c:pt>
                  <c:pt idx="4">
                    <c:v>MT CO2</c:v>
                  </c:pt>
                </c:lvl>
                <c:lvl>
                  <c:pt idx="0">
                    <c:v>2030</c:v>
                  </c:pt>
                  <c:pt idx="1">
                    <c:v>2035</c:v>
                  </c:pt>
                  <c:pt idx="2">
                    <c:v>2040</c:v>
                  </c:pt>
                  <c:pt idx="3">
                    <c:v>2045</c:v>
                  </c:pt>
                  <c:pt idx="4">
                    <c:v>2050</c:v>
                  </c:pt>
                </c:lvl>
              </c:multiLvlStrCache>
            </c:multiLvlStrRef>
          </c:cat>
          <c:val>
            <c:numRef>
              <c:f>Input!$F$8:$F$12</c:f>
              <c:numCache>
                <c:formatCode>#,##0</c:formatCode>
                <c:ptCount val="5"/>
                <c:pt idx="0">
                  <c:v>1000</c:v>
                </c:pt>
                <c:pt idx="1">
                  <c:v>600</c:v>
                </c:pt>
                <c:pt idx="2">
                  <c:v>300</c:v>
                </c:pt>
                <c:pt idx="3">
                  <c:v>100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9-463C-9641-9E6AD062C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691032"/>
        <c:axId val="566691392"/>
      </c:lineChart>
      <c:catAx>
        <c:axId val="56669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6691392"/>
        <c:crosses val="autoZero"/>
        <c:auto val="1"/>
        <c:lblAlgn val="ctr"/>
        <c:lblOffset val="100"/>
        <c:noMultiLvlLbl val="0"/>
      </c:catAx>
      <c:valAx>
        <c:axId val="5666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6691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Output!$D$2:$D$6</c:f>
              <c:numCache>
                <c:formatCode>0.0</c:formatCode>
                <c:ptCount val="5"/>
                <c:pt idx="0">
                  <c:v>3.206</c:v>
                </c:pt>
                <c:pt idx="1">
                  <c:v>1.9236</c:v>
                </c:pt>
                <c:pt idx="2">
                  <c:v>0.57708000000000004</c:v>
                </c:pt>
                <c:pt idx="3">
                  <c:v>5.7708000000000002E-2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D8-4882-B4E3-E1212E89D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976288"/>
        <c:axId val="803979888"/>
      </c:lineChart>
      <c:catAx>
        <c:axId val="80397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3979888"/>
        <c:crosses val="autoZero"/>
        <c:auto val="1"/>
        <c:lblAlgn val="ctr"/>
        <c:lblOffset val="100"/>
        <c:noMultiLvlLbl val="0"/>
      </c:catAx>
      <c:valAx>
        <c:axId val="8039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397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11</xdr:row>
      <xdr:rowOff>9525</xdr:rowOff>
    </xdr:from>
    <xdr:to>
      <xdr:col>11</xdr:col>
      <xdr:colOff>738187</xdr:colOff>
      <xdr:row>24</xdr:row>
      <xdr:rowOff>28575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5A0A7C0-D270-F755-9353-8BC9454D1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6</xdr:row>
      <xdr:rowOff>85725</xdr:rowOff>
    </xdr:from>
    <xdr:to>
      <xdr:col>11</xdr:col>
      <xdr:colOff>490537</xdr:colOff>
      <xdr:row>19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90DBE6B-5753-8D27-1FD7-CF017E391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FichtnerExcel">
  <a:themeElements>
    <a:clrScheme name="Fichtner">
      <a:dk1>
        <a:srgbClr val="585858"/>
      </a:dk1>
      <a:lt1>
        <a:sysClr val="window" lastClr="FFFFFF"/>
      </a:lt1>
      <a:dk2>
        <a:srgbClr val="005AAF"/>
      </a:dk2>
      <a:lt2>
        <a:srgbClr val="FFFFFF"/>
      </a:lt2>
      <a:accent1>
        <a:srgbClr val="005AAF"/>
      </a:accent1>
      <a:accent2>
        <a:srgbClr val="489BE6"/>
      </a:accent2>
      <a:accent3>
        <a:srgbClr val="6FB4ED"/>
      </a:accent3>
      <a:accent4>
        <a:srgbClr val="C4DFF8"/>
      </a:accent4>
      <a:accent5>
        <a:srgbClr val="BCBCBC"/>
      </a:accent5>
      <a:accent6>
        <a:srgbClr val="8C8C8C"/>
      </a:accent6>
      <a:hlink>
        <a:srgbClr val="005AAF"/>
      </a:hlink>
      <a:folHlink>
        <a:srgbClr val="585858"/>
      </a:folHlink>
    </a:clrScheme>
    <a:fontScheme name="Fichtner Excel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ct val="105000"/>
          </a:lnSpc>
          <a:defRPr sz="14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marL="144000" indent="-144000" algn="l">
          <a:lnSpc>
            <a:spcPct val="105000"/>
          </a:lnSpc>
          <a:buClr>
            <a:schemeClr val="tx2"/>
          </a:buClr>
          <a:buFont typeface="Segoe UI" panose="020B0502040204020203" pitchFamily="34" charset="0"/>
          <a:buChar char="▪"/>
          <a:defRPr sz="1400" dirty="0" err="1" smtClean="0"/>
        </a:defPPr>
      </a:lstStyle>
    </a:txDef>
  </a:objectDefaults>
  <a:extraClrSchemeLst/>
  <a:custClrLst>
    <a:custClr name="Signal">
      <a:srgbClr val="FA780A"/>
    </a:custClr>
    <a:custClr name="Wasser">
      <a:srgbClr val="0093D9"/>
    </a:custClr>
    <a:custClr name="Umwelt">
      <a:srgbClr val="009A42"/>
    </a:custClr>
    <a:custClr name="Energie">
      <a:srgbClr val="DB0020"/>
    </a:custClr>
    <a:custClr name="Consulting">
      <a:srgbClr val="FBBA00"/>
    </a:custClr>
  </a:custClrLst>
  <a:extLst>
    <a:ext uri="{05A4C25C-085E-4340-85A3-A5531E510DB2}">
      <thm15:themeFamily xmlns:thm15="http://schemas.microsoft.com/office/thememl/2012/main" name="Fichtner" id="{35103A82-549A-4BAC-B675-3561A218E9F9}" vid="{ADA0B428-DC02-43AD-BD68-629F6E14632C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6833-0145-46C8-8F71-1990252AD800}">
  <dimension ref="A1:I5"/>
  <sheetViews>
    <sheetView workbookViewId="0">
      <selection activeCell="F5" sqref="F5"/>
    </sheetView>
  </sheetViews>
  <sheetFormatPr baseColWidth="10" defaultRowHeight="16.5" x14ac:dyDescent="0.6"/>
  <cols>
    <col min="3" max="3" width="46.625" customWidth="1"/>
    <col min="4" max="4" width="21.75" customWidth="1"/>
    <col min="5" max="5" width="24.25" bestFit="1" customWidth="1"/>
    <col min="8" max="8" width="50.875" bestFit="1" customWidth="1"/>
    <col min="9" max="9" width="25.5" customWidth="1"/>
  </cols>
  <sheetData>
    <row r="1" spans="1:9" x14ac:dyDescent="0.6">
      <c r="A1" s="3" t="s">
        <v>0</v>
      </c>
      <c r="B1" s="3" t="s">
        <v>5</v>
      </c>
      <c r="C1" s="3" t="s">
        <v>16</v>
      </c>
      <c r="D1" s="3" t="s">
        <v>15</v>
      </c>
      <c r="E1" s="3" t="s">
        <v>6</v>
      </c>
      <c r="F1" s="3" t="s">
        <v>14</v>
      </c>
      <c r="G1" s="3" t="s">
        <v>19</v>
      </c>
      <c r="H1" s="3" t="s">
        <v>22</v>
      </c>
    </row>
    <row r="2" spans="1:9" x14ac:dyDescent="0.6">
      <c r="A2" t="s">
        <v>1</v>
      </c>
      <c r="B2" t="s">
        <v>11</v>
      </c>
      <c r="C2" t="s">
        <v>18</v>
      </c>
      <c r="D2">
        <v>2030</v>
      </c>
      <c r="E2" t="s">
        <v>20</v>
      </c>
      <c r="F2" s="2">
        <v>0.3</v>
      </c>
    </row>
    <row r="3" spans="1:9" x14ac:dyDescent="0.6">
      <c r="A3" t="s">
        <v>1</v>
      </c>
      <c r="B3" t="s">
        <v>11</v>
      </c>
      <c r="C3" t="s">
        <v>18</v>
      </c>
      <c r="D3">
        <v>2040</v>
      </c>
      <c r="E3" t="s">
        <v>20</v>
      </c>
      <c r="F3" s="2">
        <v>0.7</v>
      </c>
    </row>
    <row r="4" spans="1:9" ht="36.75" customHeight="1" x14ac:dyDescent="0.6">
      <c r="B4" s="4"/>
      <c r="C4" s="5" t="s">
        <v>23</v>
      </c>
      <c r="D4" t="e" vm="1">
        <v>#VALUE!</v>
      </c>
      <c r="F4" s="4">
        <v>0.09</v>
      </c>
      <c r="H4" s="5" t="s">
        <v>21</v>
      </c>
      <c r="I4" t="e" vm="1">
        <v>#VALUE!</v>
      </c>
    </row>
    <row r="5" spans="1:9" ht="46.5" customHeight="1" x14ac:dyDescent="0.6">
      <c r="D5" t="e" vm="2">
        <v>#VALUE!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8BAB-3B69-433D-AAE9-A5CD4AC4A51B}">
  <dimension ref="A1:H12"/>
  <sheetViews>
    <sheetView zoomScaleNormal="100" workbookViewId="0">
      <selection activeCell="C2" sqref="C2:C7"/>
    </sheetView>
  </sheetViews>
  <sheetFormatPr baseColWidth="10" defaultRowHeight="16.5" x14ac:dyDescent="0.6"/>
  <cols>
    <col min="1" max="1" width="14.5" customWidth="1"/>
    <col min="3" max="3" width="17.875" bestFit="1" customWidth="1"/>
    <col min="4" max="4" width="17.875" customWidth="1"/>
    <col min="5" max="5" width="15" bestFit="1" customWidth="1"/>
  </cols>
  <sheetData>
    <row r="1" spans="1:8" x14ac:dyDescent="0.6">
      <c r="A1" t="s">
        <v>0</v>
      </c>
      <c r="B1" t="s">
        <v>5</v>
      </c>
      <c r="C1" t="s">
        <v>16</v>
      </c>
      <c r="D1" t="s">
        <v>15</v>
      </c>
      <c r="E1" t="s">
        <v>6</v>
      </c>
      <c r="F1" t="s">
        <v>14</v>
      </c>
      <c r="G1" t="s">
        <v>19</v>
      </c>
      <c r="H1" t="s">
        <v>33</v>
      </c>
    </row>
    <row r="2" spans="1:8" x14ac:dyDescent="0.6">
      <c r="A2" t="s">
        <v>1</v>
      </c>
      <c r="B2" t="s">
        <v>11</v>
      </c>
      <c r="C2" t="s">
        <v>17</v>
      </c>
      <c r="D2">
        <v>2030</v>
      </c>
      <c r="E2" t="s">
        <v>12</v>
      </c>
      <c r="F2" s="1">
        <v>3.206</v>
      </c>
    </row>
    <row r="3" spans="1:8" x14ac:dyDescent="0.6">
      <c r="A3" t="s">
        <v>2</v>
      </c>
      <c r="B3" t="s">
        <v>13</v>
      </c>
      <c r="C3" t="s">
        <v>17</v>
      </c>
      <c r="D3">
        <v>2030</v>
      </c>
      <c r="E3" t="s">
        <v>13</v>
      </c>
      <c r="F3" s="8">
        <v>0</v>
      </c>
    </row>
    <row r="4" spans="1:8" x14ac:dyDescent="0.6">
      <c r="A4" t="s">
        <v>24</v>
      </c>
      <c r="B4" t="s">
        <v>25</v>
      </c>
      <c r="C4" t="s">
        <v>17</v>
      </c>
      <c r="D4">
        <v>2030</v>
      </c>
      <c r="E4" s="1" t="s">
        <v>26</v>
      </c>
      <c r="F4" s="9">
        <v>1.3280000000000001</v>
      </c>
    </row>
    <row r="5" spans="1:8" x14ac:dyDescent="0.6">
      <c r="A5" t="s">
        <v>3</v>
      </c>
      <c r="B5" t="s">
        <v>9</v>
      </c>
      <c r="C5" t="s">
        <v>17</v>
      </c>
      <c r="D5">
        <v>2030</v>
      </c>
      <c r="E5" t="s">
        <v>35</v>
      </c>
      <c r="F5" s="9">
        <v>0.61070000000000002</v>
      </c>
    </row>
    <row r="6" spans="1:8" x14ac:dyDescent="0.6">
      <c r="A6" t="s">
        <v>3</v>
      </c>
      <c r="B6" t="s">
        <v>9</v>
      </c>
      <c r="C6" t="s">
        <v>17</v>
      </c>
      <c r="D6">
        <v>2030</v>
      </c>
      <c r="E6" t="s">
        <v>36</v>
      </c>
      <c r="F6" s="9">
        <v>0.61070000000000002</v>
      </c>
    </row>
    <row r="7" spans="1:8" x14ac:dyDescent="0.6">
      <c r="A7" t="s">
        <v>4</v>
      </c>
      <c r="B7" t="s">
        <v>7</v>
      </c>
      <c r="C7" t="s">
        <v>17</v>
      </c>
      <c r="D7">
        <v>2030</v>
      </c>
      <c r="E7" s="1" t="s">
        <v>8</v>
      </c>
      <c r="F7" s="1">
        <v>1.619</v>
      </c>
      <c r="G7" t="s">
        <v>10</v>
      </c>
    </row>
    <row r="8" spans="1:8" x14ac:dyDescent="0.6">
      <c r="A8" t="s">
        <v>27</v>
      </c>
      <c r="B8" t="s">
        <v>28</v>
      </c>
      <c r="C8" t="s">
        <v>29</v>
      </c>
      <c r="D8">
        <v>2030</v>
      </c>
      <c r="E8" t="s">
        <v>30</v>
      </c>
      <c r="F8" s="1">
        <v>1000</v>
      </c>
      <c r="G8" t="s">
        <v>31</v>
      </c>
      <c r="H8" t="s">
        <v>32</v>
      </c>
    </row>
    <row r="9" spans="1:8" x14ac:dyDescent="0.6">
      <c r="A9" t="s">
        <v>27</v>
      </c>
      <c r="B9" t="s">
        <v>28</v>
      </c>
      <c r="C9" t="s">
        <v>29</v>
      </c>
      <c r="D9">
        <v>2035</v>
      </c>
      <c r="E9" t="s">
        <v>30</v>
      </c>
      <c r="F9" s="1">
        <v>600</v>
      </c>
    </row>
    <row r="10" spans="1:8" x14ac:dyDescent="0.6">
      <c r="A10" t="s">
        <v>27</v>
      </c>
      <c r="B10" t="s">
        <v>28</v>
      </c>
      <c r="C10" t="s">
        <v>29</v>
      </c>
      <c r="D10">
        <v>2040</v>
      </c>
      <c r="E10" t="s">
        <v>30</v>
      </c>
      <c r="F10" s="1">
        <v>300</v>
      </c>
    </row>
    <row r="11" spans="1:8" x14ac:dyDescent="0.6">
      <c r="A11" t="s">
        <v>27</v>
      </c>
      <c r="B11" t="s">
        <v>28</v>
      </c>
      <c r="C11" t="s">
        <v>29</v>
      </c>
      <c r="D11">
        <v>2045</v>
      </c>
      <c r="E11" t="s">
        <v>30</v>
      </c>
      <c r="F11" s="1">
        <v>100</v>
      </c>
    </row>
    <row r="12" spans="1:8" x14ac:dyDescent="0.6">
      <c r="A12" t="s">
        <v>27</v>
      </c>
      <c r="B12" t="s">
        <v>28</v>
      </c>
      <c r="C12" t="s">
        <v>29</v>
      </c>
      <c r="D12">
        <v>2050</v>
      </c>
      <c r="E12" t="s">
        <v>30</v>
      </c>
      <c r="F12" s="1"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145E-9B2D-4B01-B706-708A13B8369C}">
  <dimension ref="A1:D26"/>
  <sheetViews>
    <sheetView zoomScaleNormal="100" workbookViewId="0">
      <selection sqref="A1:B26"/>
    </sheetView>
  </sheetViews>
  <sheetFormatPr baseColWidth="10" defaultRowHeight="16.5" x14ac:dyDescent="0.6"/>
  <cols>
    <col min="4" max="4" width="11.5" bestFit="1" customWidth="1"/>
  </cols>
  <sheetData>
    <row r="1" spans="1:4" x14ac:dyDescent="0.6">
      <c r="A1" t="s">
        <v>0</v>
      </c>
      <c r="B1" t="s">
        <v>5</v>
      </c>
      <c r="C1" t="s">
        <v>15</v>
      </c>
      <c r="D1" t="s">
        <v>14</v>
      </c>
    </row>
    <row r="2" spans="1:4" x14ac:dyDescent="0.6">
      <c r="A2" t="s">
        <v>1</v>
      </c>
      <c r="B2" t="s">
        <v>11</v>
      </c>
      <c r="C2">
        <v>2030</v>
      </c>
      <c r="D2" s="6">
        <f t="array" ref="D2">INDEX(Input!$F$1:$F$4,MATCH(Output!$A2&amp;Output!$B2&amp;Output!$C2,Input!$A$1:$A$7&amp;Input!$B$1:$B$4&amp;Input!$D$1:$D$7,0))</f>
        <v>3.206</v>
      </c>
    </row>
    <row r="3" spans="1:4" x14ac:dyDescent="0.6">
      <c r="A3" t="s">
        <v>1</v>
      </c>
      <c r="B3" t="s">
        <v>11</v>
      </c>
      <c r="C3">
        <v>2035</v>
      </c>
      <c r="D3" s="6">
        <f>D2*Input!F9/Input!$F$8</f>
        <v>1.9236</v>
      </c>
    </row>
    <row r="4" spans="1:4" x14ac:dyDescent="0.6">
      <c r="A4" t="s">
        <v>1</v>
      </c>
      <c r="B4" t="s">
        <v>11</v>
      </c>
      <c r="C4">
        <v>2040</v>
      </c>
      <c r="D4" s="6">
        <f>D3*Input!F10/Input!$F$8</f>
        <v>0.57708000000000004</v>
      </c>
    </row>
    <row r="5" spans="1:4" x14ac:dyDescent="0.6">
      <c r="A5" t="s">
        <v>1</v>
      </c>
      <c r="B5" t="s">
        <v>11</v>
      </c>
      <c r="C5">
        <v>2045</v>
      </c>
      <c r="D5" s="6">
        <f>D4*Input!F11/Input!$F$8</f>
        <v>5.7708000000000002E-2</v>
      </c>
    </row>
    <row r="6" spans="1:4" x14ac:dyDescent="0.6">
      <c r="A6" t="s">
        <v>1</v>
      </c>
      <c r="B6" t="s">
        <v>11</v>
      </c>
      <c r="C6">
        <v>2050</v>
      </c>
      <c r="D6" s="6">
        <f>D5*Input!F12/Input!$F$8</f>
        <v>0</v>
      </c>
    </row>
    <row r="7" spans="1:4" x14ac:dyDescent="0.6">
      <c r="A7" t="s">
        <v>24</v>
      </c>
      <c r="B7" t="s">
        <v>25</v>
      </c>
      <c r="C7">
        <v>2030</v>
      </c>
      <c r="D7" s="8">
        <f>Input!F4</f>
        <v>1.3280000000000001</v>
      </c>
    </row>
    <row r="8" spans="1:4" x14ac:dyDescent="0.6">
      <c r="A8" t="s">
        <v>24</v>
      </c>
      <c r="B8" t="s">
        <v>25</v>
      </c>
      <c r="C8">
        <v>2035</v>
      </c>
      <c r="D8" s="7">
        <f>D7*Input!F9/Input!$F$8</f>
        <v>0.79680000000000006</v>
      </c>
    </row>
    <row r="9" spans="1:4" x14ac:dyDescent="0.6">
      <c r="A9" t="s">
        <v>24</v>
      </c>
      <c r="B9" t="s">
        <v>25</v>
      </c>
      <c r="C9">
        <v>2040</v>
      </c>
      <c r="D9" s="7">
        <f>D8*Input!F10/Input!$F$8</f>
        <v>0.23904000000000003</v>
      </c>
    </row>
    <row r="10" spans="1:4" x14ac:dyDescent="0.6">
      <c r="A10" t="s">
        <v>24</v>
      </c>
      <c r="B10" t="s">
        <v>25</v>
      </c>
      <c r="C10">
        <v>2045</v>
      </c>
      <c r="D10" s="7">
        <f>D9*Input!F11/Input!$F$8</f>
        <v>2.3904000000000005E-2</v>
      </c>
    </row>
    <row r="11" spans="1:4" x14ac:dyDescent="0.6">
      <c r="A11" t="s">
        <v>24</v>
      </c>
      <c r="B11" t="s">
        <v>25</v>
      </c>
      <c r="C11">
        <v>2050</v>
      </c>
      <c r="D11" s="7">
        <f>D10*Input!F12/Input!$F$8</f>
        <v>0</v>
      </c>
    </row>
    <row r="12" spans="1:4" x14ac:dyDescent="0.6">
      <c r="A12" t="s">
        <v>34</v>
      </c>
      <c r="B12" t="s">
        <v>7</v>
      </c>
      <c r="C12">
        <v>2030</v>
      </c>
      <c r="D12" s="8">
        <f>Input!$F$7</f>
        <v>1.619</v>
      </c>
    </row>
    <row r="13" spans="1:4" x14ac:dyDescent="0.6">
      <c r="A13" t="s">
        <v>34</v>
      </c>
      <c r="B13" t="s">
        <v>7</v>
      </c>
      <c r="C13">
        <v>2035</v>
      </c>
      <c r="D13" s="7">
        <f>D12*Input!F9/Input!$F$8</f>
        <v>0.97139999999999993</v>
      </c>
    </row>
    <row r="14" spans="1:4" x14ac:dyDescent="0.6">
      <c r="A14" t="s">
        <v>34</v>
      </c>
      <c r="B14" t="s">
        <v>7</v>
      </c>
      <c r="C14">
        <v>2040</v>
      </c>
      <c r="D14" s="7">
        <f>D13*Input!F10/Input!$F$8</f>
        <v>0.29141999999999996</v>
      </c>
    </row>
    <row r="15" spans="1:4" x14ac:dyDescent="0.6">
      <c r="A15" t="s">
        <v>34</v>
      </c>
      <c r="B15" t="s">
        <v>7</v>
      </c>
      <c r="C15">
        <v>2045</v>
      </c>
      <c r="D15" s="7">
        <f>D14*Input!F11/Input!$F$8</f>
        <v>2.9141999999999994E-2</v>
      </c>
    </row>
    <row r="16" spans="1:4" x14ac:dyDescent="0.6">
      <c r="A16" t="s">
        <v>34</v>
      </c>
      <c r="B16" t="s">
        <v>7</v>
      </c>
      <c r="C16">
        <v>2050</v>
      </c>
      <c r="D16" s="7">
        <f>D15*Input!F12/Input!$F$8</f>
        <v>0</v>
      </c>
    </row>
    <row r="17" spans="1:4" x14ac:dyDescent="0.6">
      <c r="A17" t="s">
        <v>37</v>
      </c>
      <c r="B17" t="s">
        <v>38</v>
      </c>
      <c r="C17">
        <v>2030</v>
      </c>
      <c r="D17" s="8">
        <f>Input!$F$5</f>
        <v>0.61070000000000002</v>
      </c>
    </row>
    <row r="18" spans="1:4" x14ac:dyDescent="0.6">
      <c r="A18" t="s">
        <v>37</v>
      </c>
      <c r="B18" t="s">
        <v>38</v>
      </c>
      <c r="C18">
        <v>2035</v>
      </c>
      <c r="D18" s="7">
        <f>ROUND($D$17*Input!F9/Input!$F$8,2)</f>
        <v>0.37</v>
      </c>
    </row>
    <row r="19" spans="1:4" x14ac:dyDescent="0.6">
      <c r="A19" t="s">
        <v>37</v>
      </c>
      <c r="B19" t="s">
        <v>38</v>
      </c>
      <c r="C19">
        <v>2040</v>
      </c>
      <c r="D19" s="7">
        <f>ROUND(D18*Input!F10/Input!$F$8,2)</f>
        <v>0.11</v>
      </c>
    </row>
    <row r="20" spans="1:4" x14ac:dyDescent="0.6">
      <c r="A20" t="s">
        <v>37</v>
      </c>
      <c r="B20" t="s">
        <v>38</v>
      </c>
      <c r="C20">
        <v>2045</v>
      </c>
      <c r="D20" s="7">
        <f>ROUND(D19*Input!F11/Input!$F$8,2)</f>
        <v>0.01</v>
      </c>
    </row>
    <row r="21" spans="1:4" x14ac:dyDescent="0.6">
      <c r="A21" t="s">
        <v>37</v>
      </c>
      <c r="B21" t="s">
        <v>38</v>
      </c>
      <c r="C21">
        <v>2050</v>
      </c>
      <c r="D21" s="7">
        <f>D20*Input!F17/Input!$F$8</f>
        <v>0</v>
      </c>
    </row>
    <row r="22" spans="1:4" x14ac:dyDescent="0.6">
      <c r="A22" t="s">
        <v>37</v>
      </c>
      <c r="B22" t="s">
        <v>39</v>
      </c>
      <c r="C22">
        <v>2030</v>
      </c>
      <c r="D22" s="8">
        <f>Input!$F$5</f>
        <v>0.61070000000000002</v>
      </c>
    </row>
    <row r="23" spans="1:4" x14ac:dyDescent="0.6">
      <c r="A23" t="s">
        <v>37</v>
      </c>
      <c r="B23" t="s">
        <v>39</v>
      </c>
      <c r="C23">
        <v>2035</v>
      </c>
      <c r="D23" s="7">
        <f>ROUND($D$22*Input!F9/Input!$F$8,2)</f>
        <v>0.37</v>
      </c>
    </row>
    <row r="24" spans="1:4" x14ac:dyDescent="0.6">
      <c r="A24" t="s">
        <v>37</v>
      </c>
      <c r="B24" t="s">
        <v>39</v>
      </c>
      <c r="C24">
        <v>2040</v>
      </c>
      <c r="D24" s="7">
        <f>ROUND($D$22*Input!F10/Input!$F$8,2)</f>
        <v>0.18</v>
      </c>
    </row>
    <row r="25" spans="1:4" x14ac:dyDescent="0.6">
      <c r="A25" t="s">
        <v>37</v>
      </c>
      <c r="B25" t="s">
        <v>39</v>
      </c>
      <c r="C25">
        <v>2045</v>
      </c>
      <c r="D25" s="7">
        <f>ROUND($D$22*Input!F11/Input!$F$8,2)</f>
        <v>0.06</v>
      </c>
    </row>
    <row r="26" spans="1:4" x14ac:dyDescent="0.6">
      <c r="A26" t="s">
        <v>37</v>
      </c>
      <c r="B26" t="s">
        <v>39</v>
      </c>
      <c r="C26">
        <v>2050</v>
      </c>
      <c r="D26" s="7">
        <f>ROUND($D$22*Input!F12/Input!$F$8,2)</f>
        <v>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A1A0-6196-47DB-9B70-7804698C5784}">
  <dimension ref="A1:C21"/>
  <sheetViews>
    <sheetView tabSelected="1" zoomScale="85" zoomScaleNormal="85" workbookViewId="0">
      <selection activeCell="K3" sqref="K3"/>
    </sheetView>
  </sheetViews>
  <sheetFormatPr baseColWidth="10" defaultRowHeight="16.5" x14ac:dyDescent="0.6"/>
  <sheetData>
    <row r="1" spans="1:3" x14ac:dyDescent="0.6">
      <c r="A1" t="s">
        <v>0</v>
      </c>
      <c r="B1" t="s">
        <v>15</v>
      </c>
      <c r="C1" t="s">
        <v>14</v>
      </c>
    </row>
    <row r="2" spans="1:3" x14ac:dyDescent="0.6">
      <c r="A2" t="s">
        <v>1</v>
      </c>
      <c r="B2">
        <v>2030</v>
      </c>
      <c r="C2">
        <f>Output!D2</f>
        <v>3.206</v>
      </c>
    </row>
    <row r="3" spans="1:3" x14ac:dyDescent="0.6">
      <c r="A3" t="s">
        <v>1</v>
      </c>
      <c r="B3">
        <v>2035</v>
      </c>
      <c r="C3">
        <f>Output!D3</f>
        <v>1.9236</v>
      </c>
    </row>
    <row r="4" spans="1:3" x14ac:dyDescent="0.6">
      <c r="A4" t="s">
        <v>1</v>
      </c>
      <c r="B4">
        <v>2040</v>
      </c>
      <c r="C4">
        <f>Output!D4</f>
        <v>0.57708000000000004</v>
      </c>
    </row>
    <row r="5" spans="1:3" x14ac:dyDescent="0.6">
      <c r="A5" t="s">
        <v>1</v>
      </c>
      <c r="B5">
        <v>2045</v>
      </c>
      <c r="C5">
        <f>Output!D5</f>
        <v>5.7708000000000002E-2</v>
      </c>
    </row>
    <row r="6" spans="1:3" x14ac:dyDescent="0.6">
      <c r="A6" t="s">
        <v>1</v>
      </c>
      <c r="B6">
        <v>2050</v>
      </c>
      <c r="C6">
        <f>Output!D6</f>
        <v>0</v>
      </c>
    </row>
    <row r="7" spans="1:3" x14ac:dyDescent="0.6">
      <c r="A7" t="s">
        <v>24</v>
      </c>
      <c r="B7">
        <v>2030</v>
      </c>
      <c r="C7">
        <f>Output!D7</f>
        <v>1.3280000000000001</v>
      </c>
    </row>
    <row r="8" spans="1:3" x14ac:dyDescent="0.6">
      <c r="A8" t="s">
        <v>24</v>
      </c>
      <c r="B8">
        <v>2035</v>
      </c>
      <c r="C8">
        <f>Output!D8</f>
        <v>0.79680000000000006</v>
      </c>
    </row>
    <row r="9" spans="1:3" x14ac:dyDescent="0.6">
      <c r="A9" t="s">
        <v>24</v>
      </c>
      <c r="B9">
        <v>2040</v>
      </c>
      <c r="C9">
        <f>Output!D9</f>
        <v>0.23904000000000003</v>
      </c>
    </row>
    <row r="10" spans="1:3" x14ac:dyDescent="0.6">
      <c r="A10" t="s">
        <v>24</v>
      </c>
      <c r="B10">
        <v>2045</v>
      </c>
      <c r="C10">
        <f>Output!D10</f>
        <v>2.3904000000000005E-2</v>
      </c>
    </row>
    <row r="11" spans="1:3" x14ac:dyDescent="0.6">
      <c r="A11" t="s">
        <v>24</v>
      </c>
      <c r="B11">
        <v>2050</v>
      </c>
      <c r="C11">
        <f>Output!D11</f>
        <v>0</v>
      </c>
    </row>
    <row r="12" spans="1:3" x14ac:dyDescent="0.6">
      <c r="A12" t="s">
        <v>34</v>
      </c>
      <c r="B12">
        <v>2030</v>
      </c>
      <c r="C12">
        <f>Output!D12</f>
        <v>1.619</v>
      </c>
    </row>
    <row r="13" spans="1:3" x14ac:dyDescent="0.6">
      <c r="A13" t="s">
        <v>34</v>
      </c>
      <c r="B13">
        <v>2035</v>
      </c>
      <c r="C13">
        <f>Output!D13</f>
        <v>0.97139999999999993</v>
      </c>
    </row>
    <row r="14" spans="1:3" x14ac:dyDescent="0.6">
      <c r="A14" t="s">
        <v>34</v>
      </c>
      <c r="B14">
        <v>2040</v>
      </c>
      <c r="C14">
        <f>Output!D14</f>
        <v>0.29141999999999996</v>
      </c>
    </row>
    <row r="15" spans="1:3" x14ac:dyDescent="0.6">
      <c r="A15" t="s">
        <v>34</v>
      </c>
      <c r="B15">
        <v>2045</v>
      </c>
      <c r="C15">
        <f>Output!D15</f>
        <v>2.9141999999999994E-2</v>
      </c>
    </row>
    <row r="16" spans="1:3" x14ac:dyDescent="0.6">
      <c r="A16" t="s">
        <v>34</v>
      </c>
      <c r="B16">
        <v>2050</v>
      </c>
      <c r="C16">
        <f>Output!D16</f>
        <v>0</v>
      </c>
    </row>
    <row r="17" spans="1:3" x14ac:dyDescent="0.6">
      <c r="A17" t="s">
        <v>37</v>
      </c>
      <c r="B17">
        <v>2030</v>
      </c>
      <c r="C17">
        <v>0.61070000000000002</v>
      </c>
    </row>
    <row r="18" spans="1:3" x14ac:dyDescent="0.6">
      <c r="A18" t="s">
        <v>37</v>
      </c>
      <c r="B18">
        <v>2035</v>
      </c>
      <c r="C18">
        <v>0.37</v>
      </c>
    </row>
    <row r="19" spans="1:3" x14ac:dyDescent="0.6">
      <c r="A19" t="s">
        <v>37</v>
      </c>
      <c r="B19">
        <v>2040</v>
      </c>
      <c r="C19">
        <v>0.11</v>
      </c>
    </row>
    <row r="20" spans="1:3" x14ac:dyDescent="0.6">
      <c r="A20" t="s">
        <v>37</v>
      </c>
      <c r="B20">
        <v>2045</v>
      </c>
      <c r="C20">
        <v>0.01</v>
      </c>
    </row>
    <row r="21" spans="1:3" x14ac:dyDescent="0.6">
      <c r="A21" t="s">
        <v>37</v>
      </c>
      <c r="B21">
        <v>2050</v>
      </c>
      <c r="C21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VMUMR4CQEYXW-1640182925-8994</_dlc_DocId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https://fichtnergmbh.sharepoint.com/sites/FIS_F_Value_Chain_Model/_layouts/15/DocIdRedir.aspx?ID=VMUMR4CQEYXW-1640182925-8994</Url>
      <Description>VMUMR4CQEYXW-1640182925-8994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8EFD0B-58F8-45FA-9AB2-F7BC935CD5C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367966-7A55-4F5C-BA4C-4A630A81D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8F6291-8568-4A2D-8381-384A7CCD6849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4.xml><?xml version="1.0" encoding="utf-8"?>
<ds:datastoreItem xmlns:ds="http://schemas.openxmlformats.org/officeDocument/2006/customXml" ds:itemID="{5B844ADE-9A13-4263-9FDF-7D858C8436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General_Data_Assumptions</vt:lpstr>
      <vt:lpstr>Input</vt:lpstr>
      <vt:lpstr>Output</vt:lpstr>
      <vt:lpstr>_e_benchmark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2019-05-28T11:04:43Z</dcterms:created>
  <dcterms:modified xsi:type="dcterms:W3CDTF">2024-12-03T10:01:06Z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003f4739-26b3-4085-ad8f-598714375e6c</vt:lpwstr>
  </property>
  <property fmtid="{D5CDD505-2E9C-101B-9397-08002B2CF9AE}" pid="4" name="MediaServiceImageTags">
    <vt:lpwstr/>
  </property>
</Properties>
</file>