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-\Desktop\09_11_Rechenkern\_code\data\"/>
    </mc:Choice>
  </mc:AlternateContent>
  <xr:revisionPtr revIDLastSave="0" documentId="13_ncr:1_{6E3A8AD0-1094-4D7B-B3B0-CF23FF98FE4B}" xr6:coauthVersionLast="47" xr6:coauthVersionMax="47" xr10:uidLastSave="{00000000-0000-0000-0000-000000000000}"/>
  <bookViews>
    <workbookView xWindow="-120" yWindow="-120" windowWidth="29040" windowHeight="17520" firstSheet="1" activeTab="2" xr2:uid="{00000000-000D-0000-FFFF-FFFF00000000}"/>
  </bookViews>
  <sheets>
    <sheet name="General_Data_Assumptions" sheetId="10" r:id="rId1"/>
    <sheet name="_inputOpex" sheetId="1" r:id="rId2"/>
    <sheet name="_inputFOM" sheetId="3" r:id="rId3"/>
    <sheet name="FOM_table" sheetId="12" r:id="rId4"/>
    <sheet name="_capex" sheetId="7" r:id="rId5"/>
    <sheet name="_transformedFOM" sheetId="8" r:id="rId6"/>
    <sheet name="_FOM" sheetId="11" r:id="rId7"/>
    <sheet name="_inputVOMPypsa" sheetId="6" r:id="rId8"/>
    <sheet name="_transformedVOM" sheetId="9" r:id="rId9"/>
    <sheet name="_opex" sheetId="5" r:id="rId10"/>
  </sheets>
  <definedNames>
    <definedName name="_xlnm._FilterDatabase" localSheetId="9" hidden="1">_opex!$A$1:$C$50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7" i="7" l="1"/>
  <c r="C186" i="7"/>
  <c r="C185" i="7"/>
  <c r="C184" i="7"/>
  <c r="C183" i="7"/>
  <c r="C182" i="7"/>
  <c r="C181" i="7"/>
  <c r="C180" i="7"/>
  <c r="C179" i="7"/>
  <c r="C178" i="7"/>
  <c r="B34" i="7"/>
  <c r="B32" i="7"/>
  <c r="B29" i="7"/>
  <c r="B27" i="7"/>
  <c r="B5" i="7"/>
  <c r="B3" i="7"/>
  <c r="E9" i="8" s="1" a="1"/>
  <c r="E9" i="8" s="1"/>
  <c r="E8" i="8" a="1"/>
  <c r="E8" i="8" s="1"/>
  <c r="C59" i="5" a="1"/>
  <c r="C59" i="5" s="1"/>
  <c r="C60" i="5" a="1"/>
  <c r="C60" i="5" s="1"/>
  <c r="C61" i="5" a="1"/>
  <c r="C61" i="5" s="1"/>
  <c r="C62" i="5" a="1"/>
  <c r="C62" i="5" s="1"/>
  <c r="C63" i="5" a="1"/>
  <c r="C63" i="5" s="1"/>
  <c r="C64" i="5" a="1"/>
  <c r="C64" i="5" s="1"/>
  <c r="C65" i="5" a="1"/>
  <c r="C65" i="5" s="1"/>
  <c r="C66" i="5" a="1"/>
  <c r="C66" i="5" s="1"/>
  <c r="C67" i="5" a="1"/>
  <c r="C67" i="5" s="1"/>
  <c r="C68" i="5" a="1"/>
  <c r="C68" i="5" s="1"/>
  <c r="C69" i="5" a="1"/>
  <c r="C69" i="5" s="1"/>
  <c r="C70" i="5" a="1"/>
  <c r="C70" i="5" s="1"/>
  <c r="C71" i="5" a="1"/>
  <c r="C71" i="5" s="1"/>
  <c r="C72" i="5" a="1"/>
  <c r="C72" i="5" s="1"/>
  <c r="C73" i="5" a="1"/>
  <c r="C73" i="5" s="1"/>
  <c r="C74" i="5" a="1"/>
  <c r="C74" i="5" s="1"/>
  <c r="C75" i="5" a="1"/>
  <c r="C75" i="5" s="1"/>
  <c r="C76" i="5" a="1"/>
  <c r="C76" i="5" s="1"/>
  <c r="C77" i="5" a="1"/>
  <c r="C77" i="5" s="1"/>
  <c r="C78" i="5" a="1"/>
  <c r="C78" i="5" s="1"/>
  <c r="D63" i="9"/>
  <c r="D62" i="9"/>
  <c r="D61" i="9"/>
  <c r="D60" i="9"/>
  <c r="D59" i="9"/>
  <c r="D58" i="9"/>
  <c r="D57" i="9"/>
  <c r="D56" i="9"/>
  <c r="D55" i="9"/>
  <c r="D54" i="9"/>
  <c r="D44" i="9"/>
  <c r="D45" i="9"/>
  <c r="D46" i="9"/>
  <c r="D47" i="9"/>
  <c r="D48" i="9"/>
  <c r="D49" i="9"/>
  <c r="C54" i="5" s="1" a="1"/>
  <c r="C54" i="5" s="1"/>
  <c r="D50" i="9"/>
  <c r="C55" i="5" s="1" a="1"/>
  <c r="C55" i="5" s="1"/>
  <c r="D51" i="9"/>
  <c r="C56" i="5" s="1" a="1"/>
  <c r="C56" i="5" s="1"/>
  <c r="D52" i="9"/>
  <c r="C57" i="5" s="1" a="1"/>
  <c r="C57" i="5" s="1"/>
  <c r="D53" i="9"/>
  <c r="C58" i="5" s="1" a="1"/>
  <c r="C58" i="5" s="1"/>
  <c r="D32" i="9"/>
  <c r="D33" i="9"/>
  <c r="D34" i="9"/>
  <c r="D35" i="9"/>
  <c r="D36" i="9"/>
  <c r="D37" i="9"/>
  <c r="D38" i="9"/>
  <c r="D39" i="9"/>
  <c r="D40" i="9"/>
  <c r="D41" i="9"/>
  <c r="D42" i="9"/>
  <c r="D43" i="9"/>
  <c r="D21" i="9"/>
  <c r="D22" i="9"/>
  <c r="D23" i="9"/>
  <c r="D24" i="9"/>
  <c r="D25" i="9"/>
  <c r="D26" i="9"/>
  <c r="D27" i="9"/>
  <c r="D28" i="9"/>
  <c r="D29" i="9"/>
  <c r="D30" i="9"/>
  <c r="D31" i="9"/>
  <c r="D20" i="9"/>
  <c r="D15" i="9"/>
  <c r="D16" i="9"/>
  <c r="D17" i="9"/>
  <c r="D18" i="9"/>
  <c r="D19" i="9"/>
  <c r="D14" i="9"/>
  <c r="C14" i="5" s="1" a="1"/>
  <c r="C14" i="5" s="1"/>
  <c r="D9" i="9"/>
  <c r="C9" i="5" s="1" a="1"/>
  <c r="C9" i="5" s="1"/>
  <c r="D10" i="9"/>
  <c r="C10" i="5" s="1" a="1"/>
  <c r="C10" i="5" s="1"/>
  <c r="D11" i="9"/>
  <c r="C11" i="5" s="1" a="1"/>
  <c r="C11" i="5" s="1"/>
  <c r="D12" i="9"/>
  <c r="C12" i="5" s="1" a="1"/>
  <c r="C12" i="5" s="1"/>
  <c r="D13" i="9"/>
  <c r="C13" i="5" s="1" a="1"/>
  <c r="C13" i="5" s="1"/>
  <c r="D8" i="9"/>
  <c r="C8" i="5" s="1" a="1"/>
  <c r="C8" i="5" s="1"/>
  <c r="D3" i="9"/>
  <c r="D4" i="9"/>
  <c r="D5" i="9"/>
  <c r="D6" i="9"/>
  <c r="D7" i="9"/>
  <c r="D2" i="9"/>
  <c r="C2" i="5" s="1" a="1"/>
  <c r="C2" i="5" s="1"/>
  <c r="F9" i="10"/>
  <c r="F8" i="10"/>
  <c r="E29" i="8" l="1" a="1"/>
  <c r="E29" i="8" s="1"/>
  <c r="E10" i="8" a="1"/>
  <c r="E10" i="8" s="1"/>
  <c r="E22" i="8" a="1"/>
  <c r="E22" i="8" s="1"/>
  <c r="E32" i="8" a="1"/>
  <c r="E32" i="8" s="1"/>
  <c r="E31" i="8" a="1"/>
  <c r="E31" i="8" s="1"/>
  <c r="E30" i="8" a="1"/>
  <c r="E30" i="8" s="1"/>
  <c r="E53" i="8" a="1"/>
  <c r="E53" i="8" s="1"/>
  <c r="E133" i="8" a="1"/>
  <c r="E133" i="8" s="1"/>
  <c r="E132" i="8" a="1"/>
  <c r="E132" i="8" s="1"/>
  <c r="E12" i="8" a="1"/>
  <c r="E12" i="8" s="1"/>
  <c r="E131" i="8" a="1"/>
  <c r="E131" i="8" s="1"/>
  <c r="E7" i="8" a="1"/>
  <c r="E7" i="8" s="1"/>
  <c r="E6" i="8" a="1"/>
  <c r="E6" i="8" s="1"/>
  <c r="E117" i="8" a="1"/>
  <c r="E117" i="8" s="1"/>
  <c r="E100" i="8" a="1"/>
  <c r="E100" i="8" s="1"/>
  <c r="E99" i="8" a="1"/>
  <c r="E99" i="8" s="1"/>
  <c r="C32" i="5" s="1" a="1"/>
  <c r="C32" i="5" s="1"/>
  <c r="E98" i="8" a="1"/>
  <c r="E98" i="8" s="1"/>
  <c r="C31" i="5" s="1" a="1"/>
  <c r="C31" i="5" s="1"/>
  <c r="E97" i="8" a="1"/>
  <c r="E97" i="8" s="1"/>
  <c r="C30" i="5" s="1" a="1"/>
  <c r="C30" i="5" s="1"/>
  <c r="E96" i="8" a="1"/>
  <c r="E96" i="8" s="1"/>
  <c r="C29" i="5" s="1" a="1"/>
  <c r="C29" i="5" s="1"/>
  <c r="E73" i="8" a="1"/>
  <c r="E73" i="8" s="1"/>
  <c r="E118" i="8" a="1"/>
  <c r="E118" i="8" s="1"/>
  <c r="E78" i="8" a="1"/>
  <c r="E78" i="8" s="1"/>
  <c r="E58" i="8" a="1"/>
  <c r="E58" i="8" s="1"/>
  <c r="E57" i="8" a="1"/>
  <c r="E57" i="8" s="1"/>
  <c r="E56" i="8" a="1"/>
  <c r="E56" i="8" s="1"/>
  <c r="E55" i="8" a="1"/>
  <c r="E55" i="8" s="1"/>
  <c r="E54" i="8" a="1"/>
  <c r="E54" i="8" s="1"/>
  <c r="E52" i="8" a="1"/>
  <c r="E52" i="8" s="1"/>
  <c r="E51" i="8" a="1"/>
  <c r="E51" i="8" s="1"/>
  <c r="E5" i="8" a="1"/>
  <c r="E5" i="8" s="1"/>
  <c r="E94" i="8" a="1"/>
  <c r="E94" i="8" s="1"/>
  <c r="C27" i="5" s="1" a="1"/>
  <c r="C27" i="5" s="1"/>
  <c r="E3" i="8" a="1"/>
  <c r="E3" i="8" s="1"/>
  <c r="E93" i="8" a="1"/>
  <c r="E93" i="8" s="1"/>
  <c r="C26" i="5" s="1" a="1"/>
  <c r="C26" i="5" s="1"/>
  <c r="E92" i="8" a="1"/>
  <c r="E92" i="8" s="1"/>
  <c r="C25" i="5" s="1" a="1"/>
  <c r="C25" i="5" s="1"/>
  <c r="E50" i="8" a="1"/>
  <c r="E50" i="8" s="1"/>
  <c r="E129" i="8" a="1"/>
  <c r="E129" i="8" s="1"/>
  <c r="E91" i="8" a="1"/>
  <c r="E91" i="8" s="1"/>
  <c r="C24" i="5" s="1" a="1"/>
  <c r="C24" i="5" s="1"/>
  <c r="E49" i="8" a="1"/>
  <c r="E49" i="8" s="1"/>
  <c r="E95" i="8" a="1"/>
  <c r="E95" i="8" s="1"/>
  <c r="C28" i="5" s="1" a="1"/>
  <c r="C28" i="5" s="1"/>
  <c r="E125" i="8" a="1"/>
  <c r="E125" i="8" s="1"/>
  <c r="E77" i="8" a="1"/>
  <c r="E77" i="8" s="1"/>
  <c r="E76" i="8" a="1"/>
  <c r="E76" i="8" s="1"/>
  <c r="E124" i="8" a="1"/>
  <c r="E124" i="8" s="1"/>
  <c r="E28" i="8" a="1"/>
  <c r="E28" i="8" s="1"/>
  <c r="C53" i="5" s="1" a="1"/>
  <c r="C53" i="5" s="1"/>
  <c r="E121" i="8" a="1"/>
  <c r="E121" i="8" s="1"/>
  <c r="E72" i="8" a="1"/>
  <c r="E72" i="8" s="1"/>
  <c r="E25" i="8" a="1"/>
  <c r="E25" i="8" s="1"/>
  <c r="C50" i="5" s="1" a="1"/>
  <c r="C50" i="5" s="1"/>
  <c r="E126" i="8" a="1"/>
  <c r="E126" i="8" s="1"/>
  <c r="E122" i="8" a="1"/>
  <c r="E122" i="8" s="1"/>
  <c r="E26" i="8" a="1"/>
  <c r="E26" i="8" s="1"/>
  <c r="C51" i="5" s="1" a="1"/>
  <c r="C51" i="5" s="1"/>
  <c r="E120" i="8" a="1"/>
  <c r="E120" i="8" s="1"/>
  <c r="E71" i="8" a="1"/>
  <c r="E71" i="8" s="1"/>
  <c r="E23" i="8" a="1"/>
  <c r="E23" i="8" s="1"/>
  <c r="E75" i="8" a="1"/>
  <c r="E75" i="8" s="1"/>
  <c r="E74" i="8" a="1"/>
  <c r="E74" i="8" s="1"/>
  <c r="E119" i="8" a="1"/>
  <c r="E119" i="8" s="1"/>
  <c r="E70" i="8" a="1"/>
  <c r="E70" i="8" s="1"/>
  <c r="E128" i="8" a="1"/>
  <c r="E128" i="8" s="1"/>
  <c r="E123" i="8" a="1"/>
  <c r="E123" i="8" s="1"/>
  <c r="E69" i="8" a="1"/>
  <c r="E69" i="8" s="1"/>
  <c r="E11" i="8" a="1"/>
  <c r="E11" i="8" s="1"/>
  <c r="E130" i="8" a="1"/>
  <c r="E130" i="8" s="1"/>
  <c r="E24" i="8" a="1"/>
  <c r="E24" i="8" s="1"/>
  <c r="C49" i="5" s="1" a="1"/>
  <c r="C49" i="5" s="1"/>
  <c r="E4" i="8" a="1"/>
  <c r="E4" i="8" s="1"/>
  <c r="E90" i="8" a="1"/>
  <c r="E90" i="8" s="1"/>
  <c r="C23" i="5" s="1" a="1"/>
  <c r="C23" i="5" s="1"/>
  <c r="E68" i="8" a="1"/>
  <c r="E68" i="8" s="1"/>
  <c r="C19" i="5" s="1" a="1"/>
  <c r="C19" i="5" s="1"/>
  <c r="E48" i="8" a="1"/>
  <c r="E48" i="8" s="1"/>
  <c r="E21" i="8" a="1"/>
  <c r="E21" i="8" s="1"/>
  <c r="E89" i="8" a="1"/>
  <c r="E89" i="8" s="1"/>
  <c r="C22" i="5" s="1" a="1"/>
  <c r="C22" i="5" s="1"/>
  <c r="E67" i="8" a="1"/>
  <c r="E67" i="8" s="1"/>
  <c r="C18" i="5" s="1" a="1"/>
  <c r="C18" i="5" s="1"/>
  <c r="E47" i="8" a="1"/>
  <c r="E47" i="8" s="1"/>
  <c r="E20" i="8" a="1"/>
  <c r="E20" i="8" s="1"/>
  <c r="E112" i="8" a="1"/>
  <c r="E112" i="8" s="1"/>
  <c r="E88" i="8" a="1"/>
  <c r="E88" i="8" s="1"/>
  <c r="C21" i="5" s="1" a="1"/>
  <c r="C21" i="5" s="1"/>
  <c r="E66" i="8" a="1"/>
  <c r="E66" i="8" s="1"/>
  <c r="C17" i="5" s="1" a="1"/>
  <c r="C17" i="5" s="1"/>
  <c r="E46" i="8" a="1"/>
  <c r="E46" i="8" s="1"/>
  <c r="E19" i="8" a="1"/>
  <c r="E19" i="8" s="1"/>
  <c r="E87" i="8" a="1"/>
  <c r="E87" i="8" s="1"/>
  <c r="C20" i="5" s="1" a="1"/>
  <c r="C20" i="5" s="1"/>
  <c r="E65" i="8" a="1"/>
  <c r="E65" i="8" s="1"/>
  <c r="C16" i="5" s="1" a="1"/>
  <c r="C16" i="5" s="1"/>
  <c r="E45" i="8" a="1"/>
  <c r="E45" i="8" s="1"/>
  <c r="E18" i="8" a="1"/>
  <c r="E18" i="8" s="1"/>
  <c r="E110" i="8" a="1"/>
  <c r="E110" i="8" s="1"/>
  <c r="C43" i="5" s="1" a="1"/>
  <c r="C43" i="5" s="1"/>
  <c r="E86" i="8" a="1"/>
  <c r="E86" i="8" s="1"/>
  <c r="E64" i="8" a="1"/>
  <c r="E64" i="8" s="1"/>
  <c r="C15" i="5" s="1" a="1"/>
  <c r="C15" i="5" s="1"/>
  <c r="E44" i="8" a="1"/>
  <c r="E44" i="8" s="1"/>
  <c r="E17" i="8" a="1"/>
  <c r="E17" i="8" s="1"/>
  <c r="C7" i="5" s="1" a="1"/>
  <c r="C7" i="5" s="1"/>
  <c r="E108" i="8" a="1"/>
  <c r="E108" i="8" s="1"/>
  <c r="C41" i="5" s="1" a="1"/>
  <c r="C41" i="5" s="1"/>
  <c r="E84" i="8" a="1"/>
  <c r="E84" i="8" s="1"/>
  <c r="E63" i="8" a="1"/>
  <c r="E63" i="8" s="1"/>
  <c r="E43" i="8" a="1"/>
  <c r="E43" i="8" s="1"/>
  <c r="E16" i="8" a="1"/>
  <c r="E16" i="8" s="1"/>
  <c r="C6" i="5" s="1" a="1"/>
  <c r="C6" i="5" s="1"/>
  <c r="E116" i="8" a="1"/>
  <c r="E116" i="8" s="1"/>
  <c r="E111" i="8" a="1"/>
  <c r="E111" i="8" s="1"/>
  <c r="E106" i="8" a="1"/>
  <c r="E106" i="8" s="1"/>
  <c r="E62" i="8" a="1"/>
  <c r="E62" i="8" s="1"/>
  <c r="E42" i="8" a="1"/>
  <c r="E42" i="8" s="1"/>
  <c r="E15" i="8" a="1"/>
  <c r="E15" i="8" s="1"/>
  <c r="C5" i="5" s="1" a="1"/>
  <c r="C5" i="5" s="1"/>
  <c r="E2" i="8" a="1"/>
  <c r="E2" i="8" s="1"/>
  <c r="E14" i="8" a="1"/>
  <c r="E14" i="8" s="1"/>
  <c r="C4" i="5" s="1" a="1"/>
  <c r="C4" i="5" s="1"/>
  <c r="E114" i="8" a="1"/>
  <c r="E114" i="8" s="1"/>
  <c r="E82" i="8" a="1"/>
  <c r="E82" i="8" s="1"/>
  <c r="E105" i="8" a="1"/>
  <c r="E105" i="8" s="1"/>
  <c r="C38" i="5" s="1" a="1"/>
  <c r="C38" i="5" s="1"/>
  <c r="E41" i="8" a="1"/>
  <c r="E41" i="8" s="1"/>
  <c r="E104" i="8" a="1"/>
  <c r="E104" i="8" s="1"/>
  <c r="C37" i="5" s="1" a="1"/>
  <c r="C37" i="5" s="1"/>
  <c r="E80" i="8" a="1"/>
  <c r="E80" i="8" s="1"/>
  <c r="E60" i="8" a="1"/>
  <c r="E60" i="8" s="1"/>
  <c r="E40" i="8" a="1"/>
  <c r="E40" i="8" s="1"/>
  <c r="E13" i="8" a="1"/>
  <c r="E13" i="8" s="1"/>
  <c r="C3" i="5" s="1" a="1"/>
  <c r="C3" i="5" s="1"/>
  <c r="E81" i="8" a="1"/>
  <c r="E81" i="8" s="1"/>
  <c r="E61" i="8" a="1"/>
  <c r="E61" i="8" s="1"/>
  <c r="E127" i="8" a="1"/>
  <c r="E127" i="8" s="1"/>
  <c r="E102" i="8" a="1"/>
  <c r="E102" i="8" s="1"/>
  <c r="C35" i="5" s="1" a="1"/>
  <c r="C35" i="5" s="1"/>
  <c r="E79" i="8" a="1"/>
  <c r="E79" i="8" s="1"/>
  <c r="E59" i="8" a="1"/>
  <c r="E59" i="8" s="1"/>
  <c r="E33" i="8" a="1"/>
  <c r="E33" i="8" s="1"/>
  <c r="C33" i="5" a="1"/>
  <c r="C33" i="5" s="1"/>
  <c r="E83" i="8" l="1"/>
  <c r="E101" i="8"/>
  <c r="C34" i="5" s="1" a="1"/>
  <c r="C34" i="5" s="1"/>
  <c r="E85" i="8"/>
  <c r="E113" i="8"/>
  <c r="E27" i="8"/>
  <c r="C52" i="5" s="1" a="1"/>
  <c r="C52" i="5" s="1"/>
  <c r="E107" i="8"/>
  <c r="C40" i="5" s="1" a="1"/>
  <c r="C40" i="5" s="1"/>
  <c r="E115" i="8"/>
  <c r="E109" i="8"/>
  <c r="C42" i="5" s="1" a="1"/>
  <c r="C42" i="5" s="1"/>
  <c r="E103" i="8"/>
  <c r="C36" i="5" s="1" a="1"/>
  <c r="C36" i="5" s="1"/>
  <c r="C39" i="5" a="1"/>
  <c r="C39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<sst xmlns="http://schemas.openxmlformats.org/spreadsheetml/2006/main" count="1985" uniqueCount="113">
  <si>
    <t>Subsector</t>
  </si>
  <si>
    <t>Item/ Process</t>
  </si>
  <si>
    <t>Year</t>
  </si>
  <si>
    <t>Value</t>
  </si>
  <si>
    <t>Parameter</t>
  </si>
  <si>
    <t>Hb</t>
  </si>
  <si>
    <t>Smr</t>
  </si>
  <si>
    <t>process</t>
  </si>
  <si>
    <t>year</t>
  </si>
  <si>
    <t>Other_Value</t>
  </si>
  <si>
    <t>Ft</t>
  </si>
  <si>
    <t>Msr</t>
  </si>
  <si>
    <t>Steel</t>
  </si>
  <si>
    <t>Eaf</t>
  </si>
  <si>
    <t>Fuel</t>
  </si>
  <si>
    <t>Status</t>
  </si>
  <si>
    <t>parameter</t>
  </si>
  <si>
    <t>unit</t>
  </si>
  <si>
    <t>Fichtner_Value</t>
  </si>
  <si>
    <t>source</t>
  </si>
  <si>
    <t>source_other</t>
  </si>
  <si>
    <t>AmCr</t>
  </si>
  <si>
    <t>FOM</t>
  </si>
  <si>
    <t>%/year</t>
  </si>
  <si>
    <t>Ishimoto et al. (2020): 10.1016/j.ijhydene.2020.09.017 , table 7.</t>
  </si>
  <si>
    <t>Asu</t>
  </si>
  <si>
    <t>Danish Energy Agency, data_sheets_for_renewable_fuels.xlsx</t>
  </si>
  <si>
    <t>Btm</t>
  </si>
  <si>
    <t>Dac</t>
  </si>
  <si>
    <t>Danish Energy Agency, technology_data_for_carbon_capture_transport_storage.xlsx</t>
  </si>
  <si>
    <t>Dri</t>
  </si>
  <si>
    <t>Model assumptions from MPP Steel Transition Tool: https://github.com/missionpossiblepartnership/mpp-steel-model/blob/9eca52db92bd2d9715f30e98ccaaf36677fdb516/mppsteel/data/import_data/CAPEX%20OPEX%20Per%20Technology.xlsx, accessed: 2022-12-05.</t>
  </si>
  <si>
    <t>El</t>
  </si>
  <si>
    <t>H2Eva</t>
  </si>
  <si>
    <t>DNV GL (2020): Study on the Import of Liquid Renewable Energy: Technology Cost Assessment, https://www.gie.eu/wp-content/uploads/filr/2598/DNV-GL_Study-GLE-Technologies-and-costs-analysis-on-imports-of-liquid-renewable-energy.pdf .</t>
  </si>
  <si>
    <t>H2Liq</t>
  </si>
  <si>
    <t>H2gP</t>
  </si>
  <si>
    <t>Danish Energy Agency, Technology Data for Energy Transport (2021), Excel datasheet: H2 140.</t>
  </si>
  <si>
    <t>H2gPR</t>
  </si>
  <si>
    <t>LH2S</t>
  </si>
  <si>
    <t>Cihlar et al 2020: http://op.europa.eu/en/publication-detail/-/publication/7e4afa7d-d077-11ea-adf7-01aa75ed71a1/language-en , Table 3-B, based on IEA 2019.</t>
  </si>
  <si>
    <t>LNH3S</t>
  </si>
  <si>
    <t>Cihlar et al 2020 based on IEA 2019, Table 3-B</t>
  </si>
  <si>
    <t>MeOHT</t>
  </si>
  <si>
    <t>Assume comparable tanker as for LOHC transport above, c.f. Runge et al 2020, Table 10, https://papers.ssrn.com/abstract=3623514 .</t>
  </si>
  <si>
    <t>Niermann et al. (2021): Liquid Organic Hydrogen Carriers and alternatives for international transport of renewable hydrogen (https://doi.org/10.1016/j.rser.2020.110171), table 4.</t>
  </si>
  <si>
    <t>Guesstimate</t>
  </si>
  <si>
    <t>Nto/Nta</t>
  </si>
  <si>
    <t>Offwind</t>
  </si>
  <si>
    <t>Danish Energy Agency, technology_data_for_el_and_dh.xlsx</t>
  </si>
  <si>
    <t>Onwind</t>
  </si>
  <si>
    <t>Pv</t>
  </si>
  <si>
    <t>Danish Energy Agency</t>
  </si>
  <si>
    <t>Source</t>
  </si>
  <si>
    <t>Agora Industrie</t>
  </si>
  <si>
    <t>tStahl</t>
  </si>
  <si>
    <t>Bof</t>
  </si>
  <si>
    <t>VOM</t>
  </si>
  <si>
    <t>EUR/MWh_MeOH</t>
  </si>
  <si>
    <t>FT</t>
  </si>
  <si>
    <t>EUR/MWh_FT</t>
  </si>
  <si>
    <t>EUR/MWh_NH3</t>
  </si>
  <si>
    <t>€/t_HVC</t>
  </si>
  <si>
    <t>DECHEMA 2017: DECHEMA: Low carbon energy and feedstock for the European chemical industry (https://dechema.de/dechema_media/Downloads/Positionspapiere/Technology_study_Low_carbon_energy_and_feedstock_for_the_European_chemical_industry.pdf), Table 35</t>
  </si>
  <si>
    <t>EUR/MWhel</t>
  </si>
  <si>
    <t>RES costs made up to fix curtailment order</t>
  </si>
  <si>
    <t>EUR/MWh</t>
  </si>
  <si>
    <t>LNG ICE</t>
  </si>
  <si>
    <t>MeOH ICE</t>
  </si>
  <si>
    <t>Conventional ICE</t>
  </si>
  <si>
    <t>NH3 ICE</t>
  </si>
  <si>
    <t>MeOHSyn</t>
  </si>
  <si>
    <t>Mto/Mta</t>
  </si>
  <si>
    <t>SmrCCTS</t>
  </si>
  <si>
    <t>NH3  ICE</t>
  </si>
  <si>
    <t>H2 ICE</t>
  </si>
  <si>
    <t>$/kg</t>
  </si>
  <si>
    <t>Analysis of hydrogen production costs in Steam-Methane Reforming considering integration with electrolysis and CO2 capture</t>
  </si>
  <si>
    <t>https://www.sciencedirect.com/science/article/pii/S2666790822001574</t>
  </si>
  <si>
    <t>General Assumption</t>
  </si>
  <si>
    <t>Item</t>
  </si>
  <si>
    <t>Process</t>
  </si>
  <si>
    <t>Output Parameter</t>
  </si>
  <si>
    <t>Input Parameter</t>
  </si>
  <si>
    <t>Unit</t>
  </si>
  <si>
    <t>Comment</t>
  </si>
  <si>
    <t>Conversion Factor</t>
  </si>
  <si>
    <t>Input Stoichiometry</t>
  </si>
  <si>
    <t>kWH/MJ</t>
  </si>
  <si>
    <t>Lower Heating Value of hydrogen</t>
  </si>
  <si>
    <t>kWh/kg</t>
  </si>
  <si>
    <t>kWh/Nm³</t>
  </si>
  <si>
    <t>Linde Gas: https://www.linde-gas.at/de/images/1007_rechnen_sie_mit_wasserstoff_V111_tcm550-169419.pdf</t>
  </si>
  <si>
    <t>Lower Heating Value of ammonia</t>
  </si>
  <si>
    <t>Lower Heating Value of methanol</t>
  </si>
  <si>
    <t>MJ/kg</t>
  </si>
  <si>
    <t>Lower Heating Value of FT</t>
  </si>
  <si>
    <t>NH3lP</t>
  </si>
  <si>
    <t>Capacity Factor NH3 Pipeline</t>
  </si>
  <si>
    <t>Exchange Rate</t>
  </si>
  <si>
    <t>USD/EUR</t>
  </si>
  <si>
    <t>EUR/tStahl</t>
  </si>
  <si>
    <t>Esc</t>
  </si>
  <si>
    <t>EUR/tMeOH/a</t>
  </si>
  <si>
    <t>EUR/tFT/a</t>
  </si>
  <si>
    <t>EUR/tNH3/a</t>
  </si>
  <si>
    <t>EUR/MWh Elec</t>
  </si>
  <si>
    <t>EUR/tHVC/a</t>
  </si>
  <si>
    <t>tStahl/a</t>
  </si>
  <si>
    <t>EUR/tH2/a</t>
  </si>
  <si>
    <t>EUR/tLCH2/a</t>
  </si>
  <si>
    <t>EUR/tLNG/a</t>
  </si>
  <si>
    <t>% of capex/year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</si>
</sst>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98658"/>
      <name val="Consolas"/>
      <family val="3"/>
    </font>
    <font>
      <b/>
      <sz val="11"/>
      <name val="Calibri"/>
      <family val="2"/>
    </font>
    <font>
      <sz val="5"/>
      <color rgb="FF008000"/>
      <name val="Consolas"/>
      <family val="3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5" fillId="0" borderId="0" xfId="1"/>
    <xf numFmtId="2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" fontId="0" fillId="0" borderId="0" xfId="2" applyNumberFormat="1" applyFont="1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0" xfId="0" applyFill="1"/>
    <xf numFmtId="165" fontId="0" fillId="0" borderId="0" xfId="0" applyNumberFormat="1"/>
    <xf numFmtId="9" fontId="0" fillId="0" borderId="0" xfId="3" applyFont="1"/>
    <xf numFmtId="0" fontId="0" fillId="0" borderId="0" xfId="0" applyAlignment="1">
      <alignment horizontal="center"/>
    </xf>
    <xf numFmtId="1" fontId="5" fillId="0" borderId="0" xfId="1" applyNumberFormat="1"/>
  </cellXfs>
  <cellStyles count="4">
    <cellStyle name="Komma" xfId="2" builtinId="3"/>
    <cellStyle name="Prozent" xfId="3" builtinId="5"/>
    <cellStyle name="Standard" xfId="0" builtinId="0"/>
    <cellStyle name="Standard 2" xfId="1" xr:uid="{417FE572-5348-4DFC-89C4-1C67D3D835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E7C9-5272-4153-A3C2-09A203A0C7E5}">
  <dimension ref="A1:G12"/>
  <sheetViews>
    <sheetView workbookViewId="0">
      <selection activeCell="A13" sqref="A13"/>
    </sheetView>
  </sheetViews>
  <sheetFormatPr baseColWidth="10" defaultRowHeight="15" x14ac:dyDescent="0.25"/>
  <cols>
    <col min="1" max="1" width="26.85546875" bestFit="1" customWidth="1"/>
    <col min="3" max="3" width="16.7109375" bestFit="1" customWidth="1"/>
    <col min="4" max="4" width="26.85546875" bestFit="1" customWidth="1"/>
  </cols>
  <sheetData>
    <row r="1" spans="1:7" x14ac:dyDescent="0.25">
      <c r="B1" s="18" t="s">
        <v>79</v>
      </c>
      <c r="C1" s="18"/>
      <c r="D1" s="18"/>
      <c r="E1" s="18"/>
      <c r="F1" s="18"/>
      <c r="G1" s="18"/>
    </row>
    <row r="2" spans="1:7" x14ac:dyDescent="0.25">
      <c r="A2" s="15" t="s">
        <v>80</v>
      </c>
      <c r="B2" s="15" t="s">
        <v>81</v>
      </c>
      <c r="C2" s="15" t="s">
        <v>82</v>
      </c>
      <c r="D2" s="15" t="s">
        <v>83</v>
      </c>
      <c r="E2" s="15" t="s">
        <v>84</v>
      </c>
      <c r="F2" s="15" t="s">
        <v>3</v>
      </c>
      <c r="G2" s="15" t="s">
        <v>85</v>
      </c>
    </row>
    <row r="3" spans="1:7" x14ac:dyDescent="0.25">
      <c r="A3" t="s">
        <v>86</v>
      </c>
      <c r="C3" t="s">
        <v>87</v>
      </c>
      <c r="E3" t="s">
        <v>88</v>
      </c>
      <c r="F3">
        <v>3.6</v>
      </c>
    </row>
    <row r="4" spans="1:7" x14ac:dyDescent="0.25">
      <c r="A4" t="s">
        <v>89</v>
      </c>
      <c r="C4" t="s">
        <v>87</v>
      </c>
      <c r="E4" t="s">
        <v>90</v>
      </c>
      <c r="F4">
        <v>33.332000000000001</v>
      </c>
    </row>
    <row r="5" spans="1:7" x14ac:dyDescent="0.25">
      <c r="A5" t="s">
        <v>89</v>
      </c>
      <c r="C5" t="s">
        <v>87</v>
      </c>
      <c r="E5" t="s">
        <v>91</v>
      </c>
      <c r="F5">
        <v>3</v>
      </c>
      <c r="G5" t="s">
        <v>92</v>
      </c>
    </row>
    <row r="6" spans="1:7" x14ac:dyDescent="0.25">
      <c r="A6" t="s">
        <v>93</v>
      </c>
      <c r="C6" t="s">
        <v>87</v>
      </c>
      <c r="E6" t="s">
        <v>90</v>
      </c>
      <c r="F6">
        <v>5.3</v>
      </c>
    </row>
    <row r="7" spans="1:7" x14ac:dyDescent="0.25">
      <c r="A7" t="s">
        <v>94</v>
      </c>
      <c r="C7" t="s">
        <v>87</v>
      </c>
      <c r="E7" t="s">
        <v>95</v>
      </c>
      <c r="F7">
        <v>22.7</v>
      </c>
    </row>
    <row r="8" spans="1:7" x14ac:dyDescent="0.25">
      <c r="A8" t="s">
        <v>94</v>
      </c>
      <c r="C8" t="s">
        <v>87</v>
      </c>
      <c r="E8" t="s">
        <v>90</v>
      </c>
      <c r="F8">
        <f>ROUND(F7/3600*1000,2)</f>
        <v>6.31</v>
      </c>
    </row>
    <row r="9" spans="1:7" x14ac:dyDescent="0.25">
      <c r="A9" t="s">
        <v>96</v>
      </c>
      <c r="C9" t="s">
        <v>87</v>
      </c>
      <c r="E9" t="s">
        <v>95</v>
      </c>
      <c r="F9">
        <f>(12.55+17.15)/2</f>
        <v>14.85</v>
      </c>
    </row>
    <row r="10" spans="1:7" x14ac:dyDescent="0.25">
      <c r="A10" t="s">
        <v>96</v>
      </c>
      <c r="C10" t="s">
        <v>87</v>
      </c>
      <c r="E10" t="s">
        <v>90</v>
      </c>
      <c r="F10">
        <v>11.9</v>
      </c>
    </row>
    <row r="11" spans="1:7" x14ac:dyDescent="0.25">
      <c r="A11" t="s">
        <v>97</v>
      </c>
      <c r="C11" t="s">
        <v>87</v>
      </c>
      <c r="D11" t="s">
        <v>98</v>
      </c>
      <c r="E11" t="s">
        <v>90</v>
      </c>
      <c r="F11">
        <v>0.7</v>
      </c>
    </row>
    <row r="12" spans="1:7" x14ac:dyDescent="0.25">
      <c r="A12" t="s">
        <v>99</v>
      </c>
      <c r="E12" t="s">
        <v>100</v>
      </c>
      <c r="F12">
        <v>1.1000000000000001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8566"/>
  <sheetViews>
    <sheetView workbookViewId="0">
      <selection activeCell="F2" sqref="F2:F11"/>
    </sheetView>
  </sheetViews>
  <sheetFormatPr baseColWidth="10" defaultColWidth="8.85546875" defaultRowHeight="15" x14ac:dyDescent="0.25"/>
  <cols>
    <col min="1" max="1" width="9.42578125" bestFit="1" customWidth="1"/>
    <col min="2" max="2" width="12.85546875" bestFit="1" customWidth="1"/>
    <col min="3" max="4" width="12.8554687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/>
      <c r="E1" s="1" t="s">
        <v>2</v>
      </c>
      <c r="F1" s="1" t="s">
        <v>3</v>
      </c>
      <c r="G1" s="5" t="s">
        <v>53</v>
      </c>
    </row>
    <row r="2" spans="1:7" x14ac:dyDescent="0.25">
      <c r="A2" t="s">
        <v>12</v>
      </c>
      <c r="B2" t="s">
        <v>30</v>
      </c>
      <c r="D2" t="s">
        <v>55</v>
      </c>
      <c r="E2" s="2">
        <v>2030</v>
      </c>
      <c r="F2" s="2">
        <v>337</v>
      </c>
      <c r="G2" s="6" t="s">
        <v>54</v>
      </c>
    </row>
    <row r="3" spans="1:7" x14ac:dyDescent="0.25">
      <c r="A3" t="s">
        <v>12</v>
      </c>
      <c r="B3" t="s">
        <v>30</v>
      </c>
      <c r="D3" t="s">
        <v>55</v>
      </c>
      <c r="E3" s="2">
        <v>2035</v>
      </c>
      <c r="F3" s="2">
        <v>337</v>
      </c>
      <c r="G3" s="6" t="s">
        <v>54</v>
      </c>
    </row>
    <row r="4" spans="1:7" x14ac:dyDescent="0.25">
      <c r="A4" t="s">
        <v>12</v>
      </c>
      <c r="B4" t="s">
        <v>30</v>
      </c>
      <c r="D4" t="s">
        <v>55</v>
      </c>
      <c r="E4" s="2">
        <v>2040</v>
      </c>
      <c r="F4" s="2">
        <v>337</v>
      </c>
      <c r="G4" s="6" t="s">
        <v>54</v>
      </c>
    </row>
    <row r="5" spans="1:7" x14ac:dyDescent="0.25">
      <c r="A5" t="s">
        <v>12</v>
      </c>
      <c r="B5" t="s">
        <v>30</v>
      </c>
      <c r="D5" t="s">
        <v>55</v>
      </c>
      <c r="E5" s="2">
        <v>2045</v>
      </c>
      <c r="F5" s="2">
        <v>337</v>
      </c>
      <c r="G5" s="6" t="s">
        <v>54</v>
      </c>
    </row>
    <row r="6" spans="1:7" x14ac:dyDescent="0.25">
      <c r="A6" t="s">
        <v>12</v>
      </c>
      <c r="B6" t="s">
        <v>30</v>
      </c>
      <c r="D6" t="s">
        <v>55</v>
      </c>
      <c r="E6" s="2">
        <v>2050</v>
      </c>
      <c r="F6" s="2">
        <v>337</v>
      </c>
      <c r="G6" s="6" t="s">
        <v>54</v>
      </c>
    </row>
    <row r="7" spans="1:7" x14ac:dyDescent="0.25">
      <c r="A7" t="s">
        <v>12</v>
      </c>
      <c r="B7" t="s">
        <v>56</v>
      </c>
      <c r="D7" t="s">
        <v>55</v>
      </c>
      <c r="E7" s="2">
        <v>2030</v>
      </c>
      <c r="F7" s="2">
        <v>200</v>
      </c>
      <c r="G7" s="6" t="s">
        <v>54</v>
      </c>
    </row>
    <row r="8" spans="1:7" x14ac:dyDescent="0.25">
      <c r="A8" t="s">
        <v>12</v>
      </c>
      <c r="B8" t="s">
        <v>56</v>
      </c>
      <c r="D8" t="s">
        <v>55</v>
      </c>
      <c r="E8" s="2">
        <v>2035</v>
      </c>
      <c r="F8" s="2">
        <v>200</v>
      </c>
      <c r="G8" s="6" t="s">
        <v>54</v>
      </c>
    </row>
    <row r="9" spans="1:7" x14ac:dyDescent="0.25">
      <c r="A9" t="s">
        <v>12</v>
      </c>
      <c r="B9" t="s">
        <v>56</v>
      </c>
      <c r="D9" t="s">
        <v>55</v>
      </c>
      <c r="E9" s="2">
        <v>2040</v>
      </c>
      <c r="F9" s="2">
        <v>200</v>
      </c>
      <c r="G9" s="6" t="s">
        <v>54</v>
      </c>
    </row>
    <row r="10" spans="1:7" x14ac:dyDescent="0.25">
      <c r="A10" t="s">
        <v>12</v>
      </c>
      <c r="B10" t="s">
        <v>56</v>
      </c>
      <c r="D10" t="s">
        <v>55</v>
      </c>
      <c r="E10" s="2">
        <v>2045</v>
      </c>
      <c r="F10" s="2">
        <v>200</v>
      </c>
      <c r="G10" s="6" t="s">
        <v>54</v>
      </c>
    </row>
    <row r="11" spans="1:7" x14ac:dyDescent="0.25">
      <c r="A11" t="s">
        <v>12</v>
      </c>
      <c r="B11" t="s">
        <v>56</v>
      </c>
      <c r="D11" t="s">
        <v>55</v>
      </c>
      <c r="E11" s="2">
        <v>2050</v>
      </c>
      <c r="F11" s="2">
        <v>200</v>
      </c>
      <c r="G11" s="6" t="s">
        <v>54</v>
      </c>
    </row>
    <row r="1048566" spans="6:6" x14ac:dyDescent="0.25">
      <c r="F1048566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F46A-E193-45BA-95BB-733C544202F4}">
  <dimension ref="A1:H144"/>
  <sheetViews>
    <sheetView tabSelected="1" topLeftCell="A104" workbookViewId="0">
      <selection activeCell="G1" sqref="G1:G144"/>
    </sheetView>
  </sheetViews>
  <sheetFormatPr baseColWidth="10" defaultRowHeight="15" x14ac:dyDescent="0.25"/>
  <cols>
    <col min="5" max="5" width="13.42578125" bestFit="1" customWidth="1"/>
    <col min="8" max="8" width="226.28515625" bestFit="1" customWidth="1"/>
  </cols>
  <sheetData>
    <row r="1" spans="1:8" x14ac:dyDescent="0.25">
      <c r="A1" s="3" t="s">
        <v>7</v>
      </c>
      <c r="B1" s="3" t="s">
        <v>8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9</v>
      </c>
      <c r="H1" s="3" t="s">
        <v>20</v>
      </c>
    </row>
    <row r="2" spans="1:8" x14ac:dyDescent="0.25">
      <c r="A2" t="s">
        <v>21</v>
      </c>
      <c r="B2">
        <v>2020</v>
      </c>
      <c r="C2" t="s">
        <v>22</v>
      </c>
      <c r="D2" t="s">
        <v>23</v>
      </c>
      <c r="E2">
        <v>0</v>
      </c>
      <c r="G2">
        <v>4.3</v>
      </c>
      <c r="H2" t="s">
        <v>24</v>
      </c>
    </row>
    <row r="3" spans="1:8" x14ac:dyDescent="0.25">
      <c r="A3" t="s">
        <v>21</v>
      </c>
      <c r="B3">
        <v>2030</v>
      </c>
      <c r="C3" t="s">
        <v>22</v>
      </c>
      <c r="D3" t="s">
        <v>23</v>
      </c>
      <c r="E3">
        <v>0</v>
      </c>
      <c r="G3">
        <v>4.3</v>
      </c>
      <c r="H3" t="s">
        <v>24</v>
      </c>
    </row>
    <row r="4" spans="1:8" x14ac:dyDescent="0.25">
      <c r="A4" t="s">
        <v>21</v>
      </c>
      <c r="B4">
        <v>2035</v>
      </c>
      <c r="C4" t="s">
        <v>22</v>
      </c>
      <c r="D4" t="s">
        <v>23</v>
      </c>
      <c r="G4">
        <v>4.3</v>
      </c>
    </row>
    <row r="5" spans="1:8" x14ac:dyDescent="0.25">
      <c r="A5" t="s">
        <v>21</v>
      </c>
      <c r="B5">
        <v>2040</v>
      </c>
      <c r="C5" t="s">
        <v>22</v>
      </c>
      <c r="D5" t="s">
        <v>23</v>
      </c>
      <c r="E5">
        <v>0</v>
      </c>
      <c r="G5">
        <v>4.3</v>
      </c>
      <c r="H5" t="s">
        <v>24</v>
      </c>
    </row>
    <row r="6" spans="1:8" x14ac:dyDescent="0.25">
      <c r="A6" t="s">
        <v>21</v>
      </c>
      <c r="B6">
        <v>2045</v>
      </c>
      <c r="C6" t="s">
        <v>22</v>
      </c>
      <c r="D6" t="s">
        <v>23</v>
      </c>
      <c r="G6">
        <v>4.3</v>
      </c>
    </row>
    <row r="7" spans="1:8" x14ac:dyDescent="0.25">
      <c r="A7" t="s">
        <v>21</v>
      </c>
      <c r="B7">
        <v>2050</v>
      </c>
      <c r="C7" t="s">
        <v>22</v>
      </c>
      <c r="D7" t="s">
        <v>23</v>
      </c>
      <c r="E7">
        <v>0</v>
      </c>
      <c r="G7">
        <v>4.3</v>
      </c>
      <c r="H7" t="s">
        <v>24</v>
      </c>
    </row>
    <row r="8" spans="1:8" x14ac:dyDescent="0.25">
      <c r="A8" t="s">
        <v>25</v>
      </c>
      <c r="B8">
        <v>2020</v>
      </c>
      <c r="C8" t="s">
        <v>22</v>
      </c>
      <c r="D8" t="s">
        <v>23</v>
      </c>
      <c r="E8">
        <v>0</v>
      </c>
      <c r="G8">
        <v>3</v>
      </c>
      <c r="H8" t="s">
        <v>26</v>
      </c>
    </row>
    <row r="9" spans="1:8" x14ac:dyDescent="0.25">
      <c r="A9" t="s">
        <v>25</v>
      </c>
      <c r="B9">
        <v>2030</v>
      </c>
      <c r="C9" t="s">
        <v>22</v>
      </c>
      <c r="D9" t="s">
        <v>23</v>
      </c>
      <c r="E9">
        <v>0</v>
      </c>
      <c r="G9">
        <v>3</v>
      </c>
      <c r="H9" t="s">
        <v>26</v>
      </c>
    </row>
    <row r="10" spans="1:8" x14ac:dyDescent="0.25">
      <c r="A10" t="s">
        <v>25</v>
      </c>
      <c r="B10">
        <v>2035</v>
      </c>
      <c r="C10" t="s">
        <v>22</v>
      </c>
      <c r="D10" t="s">
        <v>23</v>
      </c>
      <c r="G10">
        <v>3</v>
      </c>
    </row>
    <row r="11" spans="1:8" x14ac:dyDescent="0.25">
      <c r="A11" t="s">
        <v>25</v>
      </c>
      <c r="B11">
        <v>2040</v>
      </c>
      <c r="C11" t="s">
        <v>22</v>
      </c>
      <c r="D11" t="s">
        <v>23</v>
      </c>
      <c r="E11">
        <v>0</v>
      </c>
      <c r="G11">
        <v>3</v>
      </c>
      <c r="H11" t="s">
        <v>26</v>
      </c>
    </row>
    <row r="12" spans="1:8" x14ac:dyDescent="0.25">
      <c r="A12" t="s">
        <v>25</v>
      </c>
      <c r="B12">
        <v>2045</v>
      </c>
      <c r="C12" t="s">
        <v>22</v>
      </c>
      <c r="D12" t="s">
        <v>23</v>
      </c>
      <c r="G12">
        <v>3</v>
      </c>
    </row>
    <row r="13" spans="1:8" x14ac:dyDescent="0.25">
      <c r="A13" t="s">
        <v>25</v>
      </c>
      <c r="B13">
        <v>2050</v>
      </c>
      <c r="C13" t="s">
        <v>22</v>
      </c>
      <c r="D13" t="s">
        <v>23</v>
      </c>
      <c r="E13">
        <v>0</v>
      </c>
      <c r="G13">
        <v>3</v>
      </c>
      <c r="H13" t="s">
        <v>26</v>
      </c>
    </row>
    <row r="14" spans="1:8" x14ac:dyDescent="0.25">
      <c r="A14" t="s">
        <v>27</v>
      </c>
      <c r="B14">
        <v>2020</v>
      </c>
      <c r="C14" t="s">
        <v>22</v>
      </c>
      <c r="D14" t="s">
        <v>23</v>
      </c>
      <c r="E14">
        <v>0</v>
      </c>
      <c r="G14">
        <v>1.1111</v>
      </c>
      <c r="H14" t="s">
        <v>26</v>
      </c>
    </row>
    <row r="15" spans="1:8" x14ac:dyDescent="0.25">
      <c r="A15" t="s">
        <v>27</v>
      </c>
      <c r="B15">
        <v>2030</v>
      </c>
      <c r="C15" t="s">
        <v>22</v>
      </c>
      <c r="D15" t="s">
        <v>23</v>
      </c>
      <c r="E15">
        <v>0</v>
      </c>
      <c r="G15">
        <v>1.3332999999999999</v>
      </c>
      <c r="H15" t="s">
        <v>26</v>
      </c>
    </row>
    <row r="16" spans="1:8" x14ac:dyDescent="0.25">
      <c r="A16" t="s">
        <v>27</v>
      </c>
      <c r="B16">
        <v>2035</v>
      </c>
      <c r="C16" t="s">
        <v>22</v>
      </c>
      <c r="D16" t="s">
        <v>23</v>
      </c>
      <c r="G16">
        <v>1.5708</v>
      </c>
    </row>
    <row r="17" spans="1:8" x14ac:dyDescent="0.25">
      <c r="A17" t="s">
        <v>27</v>
      </c>
      <c r="B17">
        <v>2040</v>
      </c>
      <c r="C17" t="s">
        <v>22</v>
      </c>
      <c r="D17" t="s">
        <v>23</v>
      </c>
      <c r="E17">
        <v>0</v>
      </c>
      <c r="G17">
        <v>1.8083</v>
      </c>
      <c r="H17" t="s">
        <v>26</v>
      </c>
    </row>
    <row r="18" spans="1:8" x14ac:dyDescent="0.25">
      <c r="A18" t="s">
        <v>27</v>
      </c>
      <c r="B18">
        <v>2045</v>
      </c>
      <c r="C18" t="s">
        <v>22</v>
      </c>
      <c r="D18" t="s">
        <v>23</v>
      </c>
      <c r="G18">
        <v>2.2374999999999998</v>
      </c>
    </row>
    <row r="19" spans="1:8" x14ac:dyDescent="0.25">
      <c r="A19" t="s">
        <v>27</v>
      </c>
      <c r="B19">
        <v>2050</v>
      </c>
      <c r="C19" t="s">
        <v>22</v>
      </c>
      <c r="D19" t="s">
        <v>23</v>
      </c>
      <c r="E19">
        <v>0</v>
      </c>
      <c r="G19">
        <v>2.6667000000000001</v>
      </c>
      <c r="H19" t="s">
        <v>26</v>
      </c>
    </row>
    <row r="20" spans="1:8" x14ac:dyDescent="0.25">
      <c r="A20" t="s">
        <v>28</v>
      </c>
      <c r="B20">
        <v>2020</v>
      </c>
      <c r="C20" t="s">
        <v>22</v>
      </c>
      <c r="D20" t="s">
        <v>23</v>
      </c>
      <c r="E20">
        <v>0</v>
      </c>
      <c r="G20">
        <v>4.95</v>
      </c>
      <c r="H20" t="s">
        <v>29</v>
      </c>
    </row>
    <row r="21" spans="1:8" x14ac:dyDescent="0.25">
      <c r="A21" t="s">
        <v>28</v>
      </c>
      <c r="B21">
        <v>2030</v>
      </c>
      <c r="C21" t="s">
        <v>22</v>
      </c>
      <c r="D21" t="s">
        <v>23</v>
      </c>
      <c r="E21">
        <v>0</v>
      </c>
      <c r="G21">
        <v>4.95</v>
      </c>
      <c r="H21" t="s">
        <v>29</v>
      </c>
    </row>
    <row r="22" spans="1:8" x14ac:dyDescent="0.25">
      <c r="A22" t="s">
        <v>28</v>
      </c>
      <c r="B22">
        <v>2035</v>
      </c>
      <c r="C22" t="s">
        <v>22</v>
      </c>
      <c r="D22" t="s">
        <v>23</v>
      </c>
      <c r="G22">
        <v>4.95</v>
      </c>
    </row>
    <row r="23" spans="1:8" x14ac:dyDescent="0.25">
      <c r="A23" t="s">
        <v>28</v>
      </c>
      <c r="B23">
        <v>2040</v>
      </c>
      <c r="C23" t="s">
        <v>22</v>
      </c>
      <c r="D23" t="s">
        <v>23</v>
      </c>
      <c r="E23">
        <v>0</v>
      </c>
      <c r="G23">
        <v>4.95</v>
      </c>
      <c r="H23" t="s">
        <v>29</v>
      </c>
    </row>
    <row r="24" spans="1:8" x14ac:dyDescent="0.25">
      <c r="A24" t="s">
        <v>28</v>
      </c>
      <c r="B24">
        <v>2045</v>
      </c>
      <c r="C24" t="s">
        <v>22</v>
      </c>
      <c r="D24" t="s">
        <v>23</v>
      </c>
      <c r="G24">
        <v>4.95</v>
      </c>
    </row>
    <row r="25" spans="1:8" x14ac:dyDescent="0.25">
      <c r="A25" t="s">
        <v>28</v>
      </c>
      <c r="B25">
        <v>2050</v>
      </c>
      <c r="C25" t="s">
        <v>22</v>
      </c>
      <c r="D25" t="s">
        <v>23</v>
      </c>
      <c r="E25">
        <v>0</v>
      </c>
      <c r="G25">
        <v>4.95</v>
      </c>
      <c r="H25" t="s">
        <v>29</v>
      </c>
    </row>
    <row r="26" spans="1:8" x14ac:dyDescent="0.25">
      <c r="A26" t="s">
        <v>30</v>
      </c>
      <c r="B26">
        <v>2020</v>
      </c>
      <c r="C26" t="s">
        <v>22</v>
      </c>
      <c r="D26" t="s">
        <v>23</v>
      </c>
      <c r="E26">
        <v>0</v>
      </c>
      <c r="G26">
        <v>11.3</v>
      </c>
      <c r="H26" t="s">
        <v>31</v>
      </c>
    </row>
    <row r="27" spans="1:8" x14ac:dyDescent="0.25">
      <c r="A27" t="s">
        <v>30</v>
      </c>
      <c r="B27">
        <v>2030</v>
      </c>
      <c r="C27" t="s">
        <v>22</v>
      </c>
      <c r="D27" t="s">
        <v>23</v>
      </c>
      <c r="E27">
        <v>0</v>
      </c>
      <c r="G27">
        <v>11.3</v>
      </c>
      <c r="H27" t="s">
        <v>31</v>
      </c>
    </row>
    <row r="28" spans="1:8" x14ac:dyDescent="0.25">
      <c r="A28" t="s">
        <v>30</v>
      </c>
      <c r="B28">
        <v>2035</v>
      </c>
      <c r="C28" t="s">
        <v>22</v>
      </c>
      <c r="D28" t="s">
        <v>23</v>
      </c>
      <c r="G28">
        <v>11.3</v>
      </c>
    </row>
    <row r="29" spans="1:8" x14ac:dyDescent="0.25">
      <c r="A29" t="s">
        <v>30</v>
      </c>
      <c r="B29">
        <v>2040</v>
      </c>
      <c r="C29" t="s">
        <v>22</v>
      </c>
      <c r="D29" t="s">
        <v>23</v>
      </c>
      <c r="E29">
        <v>0</v>
      </c>
      <c r="G29">
        <v>11.3</v>
      </c>
      <c r="H29" t="s">
        <v>31</v>
      </c>
    </row>
    <row r="30" spans="1:8" x14ac:dyDescent="0.25">
      <c r="A30" t="s">
        <v>30</v>
      </c>
      <c r="B30">
        <v>2045</v>
      </c>
      <c r="C30" t="s">
        <v>22</v>
      </c>
      <c r="D30" t="s">
        <v>23</v>
      </c>
      <c r="G30">
        <v>11.3</v>
      </c>
    </row>
    <row r="31" spans="1:8" x14ac:dyDescent="0.25">
      <c r="A31" t="s">
        <v>30</v>
      </c>
      <c r="B31">
        <v>2050</v>
      </c>
      <c r="C31" t="s">
        <v>22</v>
      </c>
      <c r="D31" t="s">
        <v>23</v>
      </c>
      <c r="E31">
        <v>0</v>
      </c>
      <c r="G31">
        <v>11.3</v>
      </c>
      <c r="H31" t="s">
        <v>31</v>
      </c>
    </row>
    <row r="32" spans="1:8" x14ac:dyDescent="0.25">
      <c r="A32" t="s">
        <v>13</v>
      </c>
      <c r="B32">
        <v>2020</v>
      </c>
      <c r="C32" t="s">
        <v>22</v>
      </c>
      <c r="D32" t="s">
        <v>23</v>
      </c>
      <c r="E32">
        <v>0</v>
      </c>
      <c r="G32">
        <v>30</v>
      </c>
      <c r="H32" t="s">
        <v>31</v>
      </c>
    </row>
    <row r="33" spans="1:8" x14ac:dyDescent="0.25">
      <c r="A33" t="s">
        <v>13</v>
      </c>
      <c r="B33">
        <v>2030</v>
      </c>
      <c r="C33" t="s">
        <v>22</v>
      </c>
      <c r="D33" t="s">
        <v>23</v>
      </c>
      <c r="E33">
        <v>0</v>
      </c>
      <c r="G33">
        <v>30</v>
      </c>
      <c r="H33" t="s">
        <v>31</v>
      </c>
    </row>
    <row r="34" spans="1:8" x14ac:dyDescent="0.25">
      <c r="A34" t="s">
        <v>13</v>
      </c>
      <c r="B34">
        <v>2035</v>
      </c>
      <c r="C34" t="s">
        <v>22</v>
      </c>
      <c r="D34" t="s">
        <v>23</v>
      </c>
      <c r="G34">
        <v>30</v>
      </c>
    </row>
    <row r="35" spans="1:8" x14ac:dyDescent="0.25">
      <c r="A35" t="s">
        <v>13</v>
      </c>
      <c r="B35">
        <v>2040</v>
      </c>
      <c r="C35" t="s">
        <v>22</v>
      </c>
      <c r="D35" t="s">
        <v>23</v>
      </c>
      <c r="E35">
        <v>0</v>
      </c>
      <c r="G35">
        <v>30</v>
      </c>
      <c r="H35" t="s">
        <v>31</v>
      </c>
    </row>
    <row r="36" spans="1:8" x14ac:dyDescent="0.25">
      <c r="A36" t="s">
        <v>13</v>
      </c>
      <c r="B36">
        <v>2045</v>
      </c>
      <c r="C36" t="s">
        <v>22</v>
      </c>
      <c r="D36" t="s">
        <v>23</v>
      </c>
      <c r="G36">
        <v>30</v>
      </c>
    </row>
    <row r="37" spans="1:8" x14ac:dyDescent="0.25">
      <c r="A37" t="s">
        <v>13</v>
      </c>
      <c r="B37">
        <v>2050</v>
      </c>
      <c r="C37" t="s">
        <v>22</v>
      </c>
      <c r="D37" t="s">
        <v>23</v>
      </c>
      <c r="E37">
        <v>0</v>
      </c>
      <c r="G37">
        <v>30</v>
      </c>
      <c r="H37" t="s">
        <v>31</v>
      </c>
    </row>
    <row r="38" spans="1:8" x14ac:dyDescent="0.25">
      <c r="A38" t="s">
        <v>32</v>
      </c>
      <c r="B38">
        <v>2020</v>
      </c>
      <c r="C38" t="s">
        <v>22</v>
      </c>
      <c r="D38" t="s">
        <v>23</v>
      </c>
      <c r="E38">
        <v>0</v>
      </c>
      <c r="G38">
        <v>4</v>
      </c>
      <c r="H38" t="s">
        <v>26</v>
      </c>
    </row>
    <row r="39" spans="1:8" x14ac:dyDescent="0.25">
      <c r="A39" t="s">
        <v>32</v>
      </c>
      <c r="B39">
        <v>2030</v>
      </c>
      <c r="C39" t="s">
        <v>22</v>
      </c>
      <c r="D39" t="s">
        <v>23</v>
      </c>
      <c r="E39">
        <v>0</v>
      </c>
      <c r="G39">
        <v>4</v>
      </c>
      <c r="H39" t="s">
        <v>26</v>
      </c>
    </row>
    <row r="40" spans="1:8" x14ac:dyDescent="0.25">
      <c r="A40" t="s">
        <v>32</v>
      </c>
      <c r="B40">
        <v>2035</v>
      </c>
      <c r="C40" t="s">
        <v>22</v>
      </c>
      <c r="D40" t="s">
        <v>23</v>
      </c>
      <c r="G40">
        <v>4</v>
      </c>
    </row>
    <row r="41" spans="1:8" x14ac:dyDescent="0.25">
      <c r="A41" t="s">
        <v>32</v>
      </c>
      <c r="B41">
        <v>2040</v>
      </c>
      <c r="C41" t="s">
        <v>22</v>
      </c>
      <c r="D41" t="s">
        <v>23</v>
      </c>
      <c r="E41">
        <v>0</v>
      </c>
      <c r="G41">
        <v>4</v>
      </c>
      <c r="H41" t="s">
        <v>26</v>
      </c>
    </row>
    <row r="42" spans="1:8" x14ac:dyDescent="0.25">
      <c r="A42" t="s">
        <v>32</v>
      </c>
      <c r="B42">
        <v>2045</v>
      </c>
      <c r="C42" t="s">
        <v>22</v>
      </c>
      <c r="D42" t="s">
        <v>23</v>
      </c>
      <c r="G42">
        <v>4</v>
      </c>
    </row>
    <row r="43" spans="1:8" x14ac:dyDescent="0.25">
      <c r="A43" t="s">
        <v>32</v>
      </c>
      <c r="B43">
        <v>2050</v>
      </c>
      <c r="C43" t="s">
        <v>22</v>
      </c>
      <c r="D43" t="s">
        <v>23</v>
      </c>
      <c r="E43">
        <v>0</v>
      </c>
      <c r="G43">
        <v>4</v>
      </c>
      <c r="H43" t="s">
        <v>26</v>
      </c>
    </row>
    <row r="44" spans="1:8" x14ac:dyDescent="0.25">
      <c r="A44" t="s">
        <v>33</v>
      </c>
      <c r="B44">
        <v>2020</v>
      </c>
      <c r="C44" t="s">
        <v>22</v>
      </c>
      <c r="D44" t="s">
        <v>23</v>
      </c>
      <c r="E44">
        <v>0</v>
      </c>
      <c r="G44">
        <v>2.5</v>
      </c>
      <c r="H44" t="s">
        <v>34</v>
      </c>
    </row>
    <row r="45" spans="1:8" x14ac:dyDescent="0.25">
      <c r="A45" t="s">
        <v>33</v>
      </c>
      <c r="B45">
        <v>2030</v>
      </c>
      <c r="C45" t="s">
        <v>22</v>
      </c>
      <c r="D45" t="s">
        <v>23</v>
      </c>
      <c r="E45">
        <v>0</v>
      </c>
      <c r="G45">
        <v>2.5</v>
      </c>
      <c r="H45" t="s">
        <v>34</v>
      </c>
    </row>
    <row r="46" spans="1:8" x14ac:dyDescent="0.25">
      <c r="A46" t="s">
        <v>33</v>
      </c>
      <c r="B46">
        <v>2035</v>
      </c>
      <c r="C46" t="s">
        <v>22</v>
      </c>
      <c r="D46" t="s">
        <v>23</v>
      </c>
      <c r="G46">
        <v>2.5</v>
      </c>
    </row>
    <row r="47" spans="1:8" x14ac:dyDescent="0.25">
      <c r="A47" t="s">
        <v>33</v>
      </c>
      <c r="B47">
        <v>2040</v>
      </c>
      <c r="C47" t="s">
        <v>22</v>
      </c>
      <c r="D47" t="s">
        <v>23</v>
      </c>
      <c r="E47">
        <v>0</v>
      </c>
      <c r="G47">
        <v>2.5</v>
      </c>
      <c r="H47" t="s">
        <v>34</v>
      </c>
    </row>
    <row r="48" spans="1:8" x14ac:dyDescent="0.25">
      <c r="A48" t="s">
        <v>33</v>
      </c>
      <c r="B48">
        <v>2045</v>
      </c>
      <c r="C48" t="s">
        <v>22</v>
      </c>
      <c r="D48" t="s">
        <v>23</v>
      </c>
      <c r="G48">
        <v>2.5</v>
      </c>
    </row>
    <row r="49" spans="1:8" x14ac:dyDescent="0.25">
      <c r="A49" t="s">
        <v>33</v>
      </c>
      <c r="B49">
        <v>2050</v>
      </c>
      <c r="C49" t="s">
        <v>22</v>
      </c>
      <c r="D49" t="s">
        <v>23</v>
      </c>
      <c r="E49">
        <v>0</v>
      </c>
      <c r="G49">
        <v>2.5</v>
      </c>
      <c r="H49" t="s">
        <v>34</v>
      </c>
    </row>
    <row r="50" spans="1:8" x14ac:dyDescent="0.25">
      <c r="A50" t="s">
        <v>35</v>
      </c>
      <c r="B50">
        <v>2020</v>
      </c>
      <c r="C50" t="s">
        <v>22</v>
      </c>
      <c r="D50" t="s">
        <v>23</v>
      </c>
      <c r="E50">
        <v>0</v>
      </c>
      <c r="G50">
        <v>2.5</v>
      </c>
      <c r="H50" t="s">
        <v>34</v>
      </c>
    </row>
    <row r="51" spans="1:8" x14ac:dyDescent="0.25">
      <c r="A51" t="s">
        <v>35</v>
      </c>
      <c r="B51">
        <v>2030</v>
      </c>
      <c r="C51" t="s">
        <v>22</v>
      </c>
      <c r="D51" t="s">
        <v>23</v>
      </c>
      <c r="E51">
        <v>0</v>
      </c>
      <c r="G51">
        <v>2.5</v>
      </c>
      <c r="H51" t="s">
        <v>34</v>
      </c>
    </row>
    <row r="52" spans="1:8" x14ac:dyDescent="0.25">
      <c r="A52" t="s">
        <v>35</v>
      </c>
      <c r="B52">
        <v>2035</v>
      </c>
      <c r="C52" t="s">
        <v>22</v>
      </c>
      <c r="D52" t="s">
        <v>23</v>
      </c>
      <c r="G52">
        <v>2.5</v>
      </c>
    </row>
    <row r="53" spans="1:8" x14ac:dyDescent="0.25">
      <c r="A53" t="s">
        <v>35</v>
      </c>
      <c r="B53">
        <v>2040</v>
      </c>
      <c r="C53" t="s">
        <v>22</v>
      </c>
      <c r="D53" t="s">
        <v>23</v>
      </c>
      <c r="E53">
        <v>0</v>
      </c>
      <c r="G53">
        <v>2.5</v>
      </c>
      <c r="H53" t="s">
        <v>34</v>
      </c>
    </row>
    <row r="54" spans="1:8" x14ac:dyDescent="0.25">
      <c r="A54" t="s">
        <v>35</v>
      </c>
      <c r="B54">
        <v>2045</v>
      </c>
      <c r="C54" t="s">
        <v>22</v>
      </c>
      <c r="D54" t="s">
        <v>23</v>
      </c>
      <c r="G54">
        <v>2.5</v>
      </c>
    </row>
    <row r="55" spans="1:8" x14ac:dyDescent="0.25">
      <c r="A55" t="s">
        <v>35</v>
      </c>
      <c r="B55">
        <v>2050</v>
      </c>
      <c r="C55" t="s">
        <v>22</v>
      </c>
      <c r="D55" t="s">
        <v>23</v>
      </c>
      <c r="E55">
        <v>0</v>
      </c>
      <c r="G55">
        <v>2.5</v>
      </c>
      <c r="H55" t="s">
        <v>34</v>
      </c>
    </row>
    <row r="56" spans="1:8" x14ac:dyDescent="0.25">
      <c r="A56" t="s">
        <v>36</v>
      </c>
      <c r="B56">
        <v>2020</v>
      </c>
      <c r="C56" t="s">
        <v>22</v>
      </c>
      <c r="D56" t="s">
        <v>23</v>
      </c>
      <c r="E56">
        <v>0</v>
      </c>
      <c r="G56">
        <v>4</v>
      </c>
      <c r="H56" t="s">
        <v>37</v>
      </c>
    </row>
    <row r="57" spans="1:8" x14ac:dyDescent="0.25">
      <c r="A57" t="s">
        <v>36</v>
      </c>
      <c r="B57">
        <v>2030</v>
      </c>
      <c r="C57" t="s">
        <v>22</v>
      </c>
      <c r="D57" t="s">
        <v>23</v>
      </c>
      <c r="E57">
        <v>0</v>
      </c>
      <c r="G57">
        <v>3.1667000000000001</v>
      </c>
      <c r="H57" t="s">
        <v>37</v>
      </c>
    </row>
    <row r="58" spans="1:8" x14ac:dyDescent="0.25">
      <c r="A58" t="s">
        <v>36</v>
      </c>
      <c r="B58">
        <v>2035</v>
      </c>
      <c r="C58" t="s">
        <v>22</v>
      </c>
      <c r="D58" t="s">
        <v>23</v>
      </c>
      <c r="G58">
        <v>2.75</v>
      </c>
      <c r="H58" s="17"/>
    </row>
    <row r="59" spans="1:8" x14ac:dyDescent="0.25">
      <c r="A59" t="s">
        <v>36</v>
      </c>
      <c r="B59">
        <v>2040</v>
      </c>
      <c r="C59" t="s">
        <v>22</v>
      </c>
      <c r="D59" t="s">
        <v>23</v>
      </c>
      <c r="E59">
        <v>0</v>
      </c>
      <c r="G59">
        <v>2.3332999999999999</v>
      </c>
      <c r="H59" t="s">
        <v>37</v>
      </c>
    </row>
    <row r="60" spans="1:8" x14ac:dyDescent="0.25">
      <c r="A60" t="s">
        <v>36</v>
      </c>
      <c r="B60">
        <v>2045</v>
      </c>
      <c r="C60" t="s">
        <v>22</v>
      </c>
      <c r="D60" t="s">
        <v>23</v>
      </c>
      <c r="G60">
        <v>1.91665</v>
      </c>
    </row>
    <row r="61" spans="1:8" x14ac:dyDescent="0.25">
      <c r="A61" t="s">
        <v>36</v>
      </c>
      <c r="B61">
        <v>2050</v>
      </c>
      <c r="C61" t="s">
        <v>22</v>
      </c>
      <c r="D61" t="s">
        <v>23</v>
      </c>
      <c r="E61">
        <v>0</v>
      </c>
      <c r="G61">
        <v>1.5</v>
      </c>
      <c r="H61" t="s">
        <v>37</v>
      </c>
    </row>
    <row r="62" spans="1:8" x14ac:dyDescent="0.25">
      <c r="A62" t="s">
        <v>38</v>
      </c>
      <c r="B62">
        <v>2020</v>
      </c>
      <c r="C62" t="s">
        <v>22</v>
      </c>
      <c r="D62" t="s">
        <v>23</v>
      </c>
      <c r="E62">
        <v>0</v>
      </c>
      <c r="G62">
        <v>4</v>
      </c>
      <c r="H62" t="s">
        <v>37</v>
      </c>
    </row>
    <row r="63" spans="1:8" x14ac:dyDescent="0.25">
      <c r="A63" t="s">
        <v>38</v>
      </c>
      <c r="B63">
        <v>2030</v>
      </c>
      <c r="C63" t="s">
        <v>22</v>
      </c>
      <c r="D63" t="s">
        <v>23</v>
      </c>
      <c r="E63">
        <v>0</v>
      </c>
      <c r="G63">
        <v>3.1667000000000001</v>
      </c>
      <c r="H63" t="s">
        <v>37</v>
      </c>
    </row>
    <row r="64" spans="1:8" x14ac:dyDescent="0.25">
      <c r="A64" t="s">
        <v>38</v>
      </c>
      <c r="B64">
        <v>2035</v>
      </c>
      <c r="C64" t="s">
        <v>22</v>
      </c>
      <c r="D64" t="s">
        <v>23</v>
      </c>
      <c r="G64">
        <v>2.75</v>
      </c>
    </row>
    <row r="65" spans="1:8" x14ac:dyDescent="0.25">
      <c r="A65" t="s">
        <v>38</v>
      </c>
      <c r="B65">
        <v>2040</v>
      </c>
      <c r="C65" t="s">
        <v>22</v>
      </c>
      <c r="D65" t="s">
        <v>23</v>
      </c>
      <c r="E65">
        <v>0</v>
      </c>
      <c r="G65">
        <v>2.3332999999999999</v>
      </c>
      <c r="H65" t="s">
        <v>37</v>
      </c>
    </row>
    <row r="66" spans="1:8" x14ac:dyDescent="0.25">
      <c r="A66" t="s">
        <v>38</v>
      </c>
      <c r="B66">
        <v>2045</v>
      </c>
      <c r="C66" t="s">
        <v>22</v>
      </c>
      <c r="D66" t="s">
        <v>23</v>
      </c>
      <c r="G66">
        <v>1.91665</v>
      </c>
    </row>
    <row r="67" spans="1:8" x14ac:dyDescent="0.25">
      <c r="A67" t="s">
        <v>38</v>
      </c>
      <c r="B67">
        <v>2050</v>
      </c>
      <c r="C67" t="s">
        <v>22</v>
      </c>
      <c r="D67" t="s">
        <v>23</v>
      </c>
      <c r="E67">
        <v>0</v>
      </c>
      <c r="G67">
        <v>1.5</v>
      </c>
      <c r="H67" t="s">
        <v>37</v>
      </c>
    </row>
    <row r="68" spans="1:8" x14ac:dyDescent="0.25">
      <c r="A68" t="s">
        <v>5</v>
      </c>
      <c r="B68">
        <v>2020</v>
      </c>
      <c r="C68" t="s">
        <v>22</v>
      </c>
      <c r="D68" t="s">
        <v>23</v>
      </c>
      <c r="E68">
        <v>0</v>
      </c>
      <c r="G68">
        <v>3</v>
      </c>
      <c r="H68" t="s">
        <v>26</v>
      </c>
    </row>
    <row r="69" spans="1:8" x14ac:dyDescent="0.25">
      <c r="A69" t="s">
        <v>5</v>
      </c>
      <c r="B69">
        <v>2030</v>
      </c>
      <c r="C69" t="s">
        <v>22</v>
      </c>
      <c r="D69" t="s">
        <v>23</v>
      </c>
      <c r="E69">
        <v>0</v>
      </c>
      <c r="G69">
        <v>3</v>
      </c>
      <c r="H69" t="s">
        <v>26</v>
      </c>
    </row>
    <row r="70" spans="1:8" x14ac:dyDescent="0.25">
      <c r="A70" t="s">
        <v>5</v>
      </c>
      <c r="B70">
        <v>2035</v>
      </c>
      <c r="C70" t="s">
        <v>22</v>
      </c>
      <c r="D70" t="s">
        <v>23</v>
      </c>
      <c r="G70">
        <v>3</v>
      </c>
    </row>
    <row r="71" spans="1:8" x14ac:dyDescent="0.25">
      <c r="A71" t="s">
        <v>5</v>
      </c>
      <c r="B71">
        <v>2040</v>
      </c>
      <c r="C71" t="s">
        <v>22</v>
      </c>
      <c r="D71" t="s">
        <v>23</v>
      </c>
      <c r="E71">
        <v>0</v>
      </c>
      <c r="G71">
        <v>3</v>
      </c>
      <c r="H71" t="s">
        <v>26</v>
      </c>
    </row>
    <row r="72" spans="1:8" x14ac:dyDescent="0.25">
      <c r="A72" t="s">
        <v>5</v>
      </c>
      <c r="B72">
        <v>2045</v>
      </c>
      <c r="C72" t="s">
        <v>22</v>
      </c>
      <c r="D72" t="s">
        <v>23</v>
      </c>
      <c r="G72">
        <v>3</v>
      </c>
    </row>
    <row r="73" spans="1:8" x14ac:dyDescent="0.25">
      <c r="A73" t="s">
        <v>5</v>
      </c>
      <c r="B73">
        <v>2050</v>
      </c>
      <c r="C73" t="s">
        <v>22</v>
      </c>
      <c r="D73" t="s">
        <v>23</v>
      </c>
      <c r="E73">
        <v>0</v>
      </c>
      <c r="G73">
        <v>3</v>
      </c>
      <c r="H73" t="s">
        <v>26</v>
      </c>
    </row>
    <row r="74" spans="1:8" x14ac:dyDescent="0.25">
      <c r="A74" t="s">
        <v>39</v>
      </c>
      <c r="B74">
        <v>2020</v>
      </c>
      <c r="C74" t="s">
        <v>22</v>
      </c>
      <c r="D74" t="s">
        <v>23</v>
      </c>
      <c r="E74">
        <v>0</v>
      </c>
      <c r="G74">
        <v>4</v>
      </c>
      <c r="H74" t="s">
        <v>40</v>
      </c>
    </row>
    <row r="75" spans="1:8" x14ac:dyDescent="0.25">
      <c r="A75" t="s">
        <v>39</v>
      </c>
      <c r="B75">
        <v>2030</v>
      </c>
      <c r="C75" t="s">
        <v>22</v>
      </c>
      <c r="D75" t="s">
        <v>23</v>
      </c>
      <c r="E75">
        <v>0</v>
      </c>
      <c r="G75">
        <v>4</v>
      </c>
      <c r="H75" t="s">
        <v>40</v>
      </c>
    </row>
    <row r="76" spans="1:8" x14ac:dyDescent="0.25">
      <c r="A76" t="s">
        <v>39</v>
      </c>
      <c r="B76">
        <v>2035</v>
      </c>
      <c r="C76" t="s">
        <v>22</v>
      </c>
      <c r="D76" t="s">
        <v>23</v>
      </c>
      <c r="G76">
        <v>4</v>
      </c>
    </row>
    <row r="77" spans="1:8" x14ac:dyDescent="0.25">
      <c r="A77" t="s">
        <v>39</v>
      </c>
      <c r="B77">
        <v>2040</v>
      </c>
      <c r="C77" t="s">
        <v>22</v>
      </c>
      <c r="D77" t="s">
        <v>23</v>
      </c>
      <c r="E77">
        <v>0</v>
      </c>
      <c r="G77">
        <v>4</v>
      </c>
      <c r="H77" t="s">
        <v>40</v>
      </c>
    </row>
    <row r="78" spans="1:8" x14ac:dyDescent="0.25">
      <c r="A78" t="s">
        <v>39</v>
      </c>
      <c r="B78">
        <v>2045</v>
      </c>
      <c r="C78" t="s">
        <v>22</v>
      </c>
      <c r="D78" t="s">
        <v>23</v>
      </c>
      <c r="G78">
        <v>4</v>
      </c>
    </row>
    <row r="79" spans="1:8" x14ac:dyDescent="0.25">
      <c r="A79" t="s">
        <v>39</v>
      </c>
      <c r="B79">
        <v>2050</v>
      </c>
      <c r="C79" t="s">
        <v>22</v>
      </c>
      <c r="D79" t="s">
        <v>23</v>
      </c>
      <c r="E79">
        <v>0</v>
      </c>
      <c r="G79">
        <v>4</v>
      </c>
      <c r="H79" t="s">
        <v>40</v>
      </c>
    </row>
    <row r="80" spans="1:8" x14ac:dyDescent="0.25">
      <c r="A80" t="s">
        <v>41</v>
      </c>
      <c r="B80">
        <v>2020</v>
      </c>
      <c r="C80" t="s">
        <v>22</v>
      </c>
      <c r="D80" t="s">
        <v>23</v>
      </c>
      <c r="E80">
        <v>0</v>
      </c>
      <c r="G80">
        <v>4</v>
      </c>
      <c r="H80" t="s">
        <v>42</v>
      </c>
    </row>
    <row r="81" spans="1:8" x14ac:dyDescent="0.25">
      <c r="A81" t="s">
        <v>41</v>
      </c>
      <c r="B81">
        <v>2030</v>
      </c>
      <c r="C81" t="s">
        <v>22</v>
      </c>
      <c r="D81" t="s">
        <v>23</v>
      </c>
      <c r="E81">
        <v>0</v>
      </c>
      <c r="G81">
        <v>4</v>
      </c>
      <c r="H81" t="s">
        <v>42</v>
      </c>
    </row>
    <row r="82" spans="1:8" x14ac:dyDescent="0.25">
      <c r="A82" t="s">
        <v>41</v>
      </c>
      <c r="B82">
        <v>2035</v>
      </c>
      <c r="C82" t="s">
        <v>22</v>
      </c>
      <c r="D82" t="s">
        <v>23</v>
      </c>
      <c r="G82">
        <v>4</v>
      </c>
    </row>
    <row r="83" spans="1:8" x14ac:dyDescent="0.25">
      <c r="A83" t="s">
        <v>41</v>
      </c>
      <c r="B83">
        <v>2040</v>
      </c>
      <c r="C83" t="s">
        <v>22</v>
      </c>
      <c r="D83" t="s">
        <v>23</v>
      </c>
      <c r="E83">
        <v>0</v>
      </c>
      <c r="G83">
        <v>4</v>
      </c>
      <c r="H83" t="s">
        <v>42</v>
      </c>
    </row>
    <row r="84" spans="1:8" x14ac:dyDescent="0.25">
      <c r="A84" t="s">
        <v>41</v>
      </c>
      <c r="B84">
        <v>2045</v>
      </c>
      <c r="C84" t="s">
        <v>22</v>
      </c>
      <c r="D84" t="s">
        <v>23</v>
      </c>
      <c r="G84">
        <v>4</v>
      </c>
    </row>
    <row r="85" spans="1:8" x14ac:dyDescent="0.25">
      <c r="A85" t="s">
        <v>41</v>
      </c>
      <c r="B85">
        <v>2050</v>
      </c>
      <c r="C85" t="s">
        <v>22</v>
      </c>
      <c r="D85" t="s">
        <v>23</v>
      </c>
      <c r="E85">
        <v>0</v>
      </c>
      <c r="G85">
        <v>4</v>
      </c>
      <c r="H85" t="s">
        <v>42</v>
      </c>
    </row>
    <row r="86" spans="1:8" x14ac:dyDescent="0.25">
      <c r="A86" t="s">
        <v>43</v>
      </c>
      <c r="B86">
        <v>2020</v>
      </c>
      <c r="C86" t="s">
        <v>22</v>
      </c>
      <c r="D86" t="s">
        <v>23</v>
      </c>
      <c r="E86">
        <v>0</v>
      </c>
      <c r="G86">
        <v>5</v>
      </c>
      <c r="H86" t="s">
        <v>44</v>
      </c>
    </row>
    <row r="87" spans="1:8" x14ac:dyDescent="0.25">
      <c r="A87" t="s">
        <v>43</v>
      </c>
      <c r="B87">
        <v>2030</v>
      </c>
      <c r="C87" t="s">
        <v>22</v>
      </c>
      <c r="D87" t="s">
        <v>23</v>
      </c>
      <c r="E87">
        <v>0</v>
      </c>
      <c r="G87">
        <v>5</v>
      </c>
      <c r="H87" t="s">
        <v>44</v>
      </c>
    </row>
    <row r="88" spans="1:8" x14ac:dyDescent="0.25">
      <c r="A88" t="s">
        <v>43</v>
      </c>
      <c r="B88">
        <v>2035</v>
      </c>
      <c r="C88" t="s">
        <v>22</v>
      </c>
      <c r="D88" t="s">
        <v>23</v>
      </c>
      <c r="G88">
        <v>5</v>
      </c>
    </row>
    <row r="89" spans="1:8" x14ac:dyDescent="0.25">
      <c r="A89" t="s">
        <v>43</v>
      </c>
      <c r="B89">
        <v>2040</v>
      </c>
      <c r="C89" t="s">
        <v>22</v>
      </c>
      <c r="D89" t="s">
        <v>23</v>
      </c>
      <c r="E89">
        <v>0</v>
      </c>
      <c r="G89">
        <v>5</v>
      </c>
      <c r="H89" t="s">
        <v>44</v>
      </c>
    </row>
    <row r="90" spans="1:8" x14ac:dyDescent="0.25">
      <c r="A90" t="s">
        <v>43</v>
      </c>
      <c r="B90">
        <v>2045</v>
      </c>
      <c r="C90" t="s">
        <v>22</v>
      </c>
      <c r="D90" t="s">
        <v>23</v>
      </c>
      <c r="G90">
        <v>5</v>
      </c>
    </row>
    <row r="91" spans="1:8" x14ac:dyDescent="0.25">
      <c r="A91" t="s">
        <v>43</v>
      </c>
      <c r="B91">
        <v>2050</v>
      </c>
      <c r="C91" t="s">
        <v>22</v>
      </c>
      <c r="D91" t="s">
        <v>23</v>
      </c>
      <c r="E91">
        <v>0</v>
      </c>
      <c r="G91">
        <v>5</v>
      </c>
      <c r="H91" t="s">
        <v>44</v>
      </c>
    </row>
    <row r="92" spans="1:8" x14ac:dyDescent="0.25">
      <c r="A92" t="s">
        <v>11</v>
      </c>
      <c r="B92">
        <v>2020</v>
      </c>
      <c r="C92" t="s">
        <v>22</v>
      </c>
      <c r="D92" t="s">
        <v>23</v>
      </c>
      <c r="E92">
        <v>0</v>
      </c>
      <c r="G92">
        <v>4</v>
      </c>
      <c r="H92" t="s">
        <v>45</v>
      </c>
    </row>
    <row r="93" spans="1:8" x14ac:dyDescent="0.25">
      <c r="A93" t="s">
        <v>11</v>
      </c>
      <c r="B93">
        <v>2030</v>
      </c>
      <c r="C93" t="s">
        <v>22</v>
      </c>
      <c r="D93" t="s">
        <v>23</v>
      </c>
      <c r="E93">
        <v>0</v>
      </c>
      <c r="G93">
        <v>4</v>
      </c>
      <c r="H93" t="s">
        <v>45</v>
      </c>
    </row>
    <row r="94" spans="1:8" x14ac:dyDescent="0.25">
      <c r="A94" t="s">
        <v>11</v>
      </c>
      <c r="B94">
        <v>2035</v>
      </c>
      <c r="C94" t="s">
        <v>22</v>
      </c>
      <c r="D94" t="s">
        <v>23</v>
      </c>
      <c r="G94">
        <v>4</v>
      </c>
    </row>
    <row r="95" spans="1:8" x14ac:dyDescent="0.25">
      <c r="A95" t="s">
        <v>11</v>
      </c>
      <c r="B95">
        <v>2040</v>
      </c>
      <c r="C95" t="s">
        <v>22</v>
      </c>
      <c r="D95" t="s">
        <v>23</v>
      </c>
      <c r="E95">
        <v>0</v>
      </c>
      <c r="G95">
        <v>4</v>
      </c>
      <c r="H95" t="s">
        <v>45</v>
      </c>
    </row>
    <row r="96" spans="1:8" x14ac:dyDescent="0.25">
      <c r="A96" t="s">
        <v>11</v>
      </c>
      <c r="B96">
        <v>2045</v>
      </c>
      <c r="C96" t="s">
        <v>22</v>
      </c>
      <c r="D96" t="s">
        <v>23</v>
      </c>
      <c r="G96">
        <v>4</v>
      </c>
    </row>
    <row r="97" spans="1:8" x14ac:dyDescent="0.25">
      <c r="A97" t="s">
        <v>11</v>
      </c>
      <c r="B97">
        <v>2050</v>
      </c>
      <c r="C97" t="s">
        <v>22</v>
      </c>
      <c r="D97" t="s">
        <v>23</v>
      </c>
      <c r="E97">
        <v>0</v>
      </c>
      <c r="G97">
        <v>4</v>
      </c>
      <c r="H97" t="s">
        <v>45</v>
      </c>
    </row>
    <row r="98" spans="1:8" x14ac:dyDescent="0.25">
      <c r="A98" t="s">
        <v>72</v>
      </c>
      <c r="B98">
        <v>2020</v>
      </c>
      <c r="C98" t="s">
        <v>22</v>
      </c>
      <c r="D98" t="s">
        <v>23</v>
      </c>
      <c r="E98">
        <v>0</v>
      </c>
      <c r="G98">
        <v>3</v>
      </c>
      <c r="H98" t="s">
        <v>46</v>
      </c>
    </row>
    <row r="99" spans="1:8" x14ac:dyDescent="0.25">
      <c r="A99" t="s">
        <v>72</v>
      </c>
      <c r="B99">
        <v>2030</v>
      </c>
      <c r="C99" t="s">
        <v>22</v>
      </c>
      <c r="D99" t="s">
        <v>23</v>
      </c>
      <c r="E99">
        <v>0</v>
      </c>
      <c r="G99">
        <v>3</v>
      </c>
      <c r="H99" t="s">
        <v>46</v>
      </c>
    </row>
    <row r="100" spans="1:8" x14ac:dyDescent="0.25">
      <c r="A100" t="s">
        <v>72</v>
      </c>
      <c r="B100">
        <v>2035</v>
      </c>
      <c r="C100" t="s">
        <v>22</v>
      </c>
      <c r="D100" t="s">
        <v>23</v>
      </c>
      <c r="G100">
        <v>3</v>
      </c>
    </row>
    <row r="101" spans="1:8" x14ac:dyDescent="0.25">
      <c r="A101" t="s">
        <v>72</v>
      </c>
      <c r="B101">
        <v>2040</v>
      </c>
      <c r="C101" t="s">
        <v>22</v>
      </c>
      <c r="D101" t="s">
        <v>23</v>
      </c>
      <c r="E101">
        <v>0</v>
      </c>
      <c r="G101">
        <v>3</v>
      </c>
      <c r="H101" t="s">
        <v>46</v>
      </c>
    </row>
    <row r="102" spans="1:8" x14ac:dyDescent="0.25">
      <c r="A102" t="s">
        <v>72</v>
      </c>
      <c r="B102">
        <v>2045</v>
      </c>
      <c r="C102" t="s">
        <v>22</v>
      </c>
      <c r="D102" t="s">
        <v>23</v>
      </c>
      <c r="G102">
        <v>3</v>
      </c>
    </row>
    <row r="103" spans="1:8" x14ac:dyDescent="0.25">
      <c r="A103" t="s">
        <v>72</v>
      </c>
      <c r="B103">
        <v>2050</v>
      </c>
      <c r="C103" t="s">
        <v>22</v>
      </c>
      <c r="D103" t="s">
        <v>23</v>
      </c>
      <c r="E103">
        <v>0</v>
      </c>
      <c r="G103">
        <v>3</v>
      </c>
      <c r="H103" t="s">
        <v>46</v>
      </c>
    </row>
    <row r="104" spans="1:8" x14ac:dyDescent="0.25">
      <c r="A104" t="s">
        <v>47</v>
      </c>
      <c r="B104">
        <v>2020</v>
      </c>
      <c r="C104" t="s">
        <v>22</v>
      </c>
      <c r="D104" t="s">
        <v>23</v>
      </c>
      <c r="E104">
        <v>0</v>
      </c>
      <c r="G104">
        <v>3</v>
      </c>
      <c r="H104" t="s">
        <v>46</v>
      </c>
    </row>
    <row r="105" spans="1:8" x14ac:dyDescent="0.25">
      <c r="A105" t="s">
        <v>47</v>
      </c>
      <c r="B105">
        <v>2030</v>
      </c>
      <c r="C105" t="s">
        <v>22</v>
      </c>
      <c r="D105" t="s">
        <v>23</v>
      </c>
      <c r="E105">
        <v>0</v>
      </c>
      <c r="G105">
        <v>3</v>
      </c>
      <c r="H105" t="s">
        <v>46</v>
      </c>
    </row>
    <row r="106" spans="1:8" x14ac:dyDescent="0.25">
      <c r="A106" t="s">
        <v>47</v>
      </c>
      <c r="B106">
        <v>2035</v>
      </c>
      <c r="C106" t="s">
        <v>22</v>
      </c>
      <c r="D106" t="s">
        <v>23</v>
      </c>
      <c r="G106">
        <v>3</v>
      </c>
    </row>
    <row r="107" spans="1:8" x14ac:dyDescent="0.25">
      <c r="A107" t="s">
        <v>47</v>
      </c>
      <c r="B107">
        <v>2040</v>
      </c>
      <c r="C107" t="s">
        <v>22</v>
      </c>
      <c r="D107" t="s">
        <v>23</v>
      </c>
      <c r="E107">
        <v>0</v>
      </c>
      <c r="G107">
        <v>3</v>
      </c>
      <c r="H107" t="s">
        <v>46</v>
      </c>
    </row>
    <row r="108" spans="1:8" x14ac:dyDescent="0.25">
      <c r="A108" t="s">
        <v>47</v>
      </c>
      <c r="B108">
        <v>2045</v>
      </c>
      <c r="C108" t="s">
        <v>22</v>
      </c>
      <c r="D108" t="s">
        <v>23</v>
      </c>
      <c r="G108">
        <v>3</v>
      </c>
    </row>
    <row r="109" spans="1:8" x14ac:dyDescent="0.25">
      <c r="A109" t="s">
        <v>47</v>
      </c>
      <c r="B109">
        <v>2050</v>
      </c>
      <c r="C109" t="s">
        <v>22</v>
      </c>
      <c r="D109" t="s">
        <v>23</v>
      </c>
      <c r="E109">
        <v>0</v>
      </c>
      <c r="G109">
        <v>3</v>
      </c>
      <c r="H109" t="s">
        <v>46</v>
      </c>
    </row>
    <row r="110" spans="1:8" x14ac:dyDescent="0.25">
      <c r="A110" t="s">
        <v>48</v>
      </c>
      <c r="B110">
        <v>2020</v>
      </c>
      <c r="C110" t="s">
        <v>22</v>
      </c>
      <c r="D110" t="s">
        <v>23</v>
      </c>
      <c r="E110">
        <v>0</v>
      </c>
      <c r="G110">
        <v>2.5093000000000001</v>
      </c>
      <c r="H110" t="s">
        <v>49</v>
      </c>
    </row>
    <row r="111" spans="1:8" x14ac:dyDescent="0.25">
      <c r="A111" t="s">
        <v>48</v>
      </c>
      <c r="B111">
        <v>2030</v>
      </c>
      <c r="C111" t="s">
        <v>22</v>
      </c>
      <c r="D111" t="s">
        <v>23</v>
      </c>
      <c r="E111">
        <v>0</v>
      </c>
      <c r="G111">
        <v>2.3184999999999998</v>
      </c>
      <c r="H111" t="s">
        <v>49</v>
      </c>
    </row>
    <row r="112" spans="1:8" x14ac:dyDescent="0.25">
      <c r="A112" t="s">
        <v>48</v>
      </c>
      <c r="B112">
        <v>2035</v>
      </c>
      <c r="C112" t="s">
        <v>22</v>
      </c>
      <c r="D112" t="s">
        <v>23</v>
      </c>
      <c r="G112">
        <v>2.24735</v>
      </c>
    </row>
    <row r="113" spans="1:8" x14ac:dyDescent="0.25">
      <c r="A113" t="s">
        <v>48</v>
      </c>
      <c r="B113">
        <v>2040</v>
      </c>
      <c r="C113" t="s">
        <v>22</v>
      </c>
      <c r="D113" t="s">
        <v>23</v>
      </c>
      <c r="E113">
        <v>0</v>
      </c>
      <c r="G113">
        <v>2.1762000000000001</v>
      </c>
      <c r="H113" t="s">
        <v>49</v>
      </c>
    </row>
    <row r="114" spans="1:8" x14ac:dyDescent="0.25">
      <c r="A114" t="s">
        <v>48</v>
      </c>
      <c r="B114">
        <v>2045</v>
      </c>
      <c r="C114" t="s">
        <v>22</v>
      </c>
      <c r="D114" t="s">
        <v>23</v>
      </c>
      <c r="G114">
        <v>2.1708500000000002</v>
      </c>
    </row>
    <row r="115" spans="1:8" x14ac:dyDescent="0.25">
      <c r="A115" t="s">
        <v>48</v>
      </c>
      <c r="B115">
        <v>2050</v>
      </c>
      <c r="C115" t="s">
        <v>22</v>
      </c>
      <c r="D115" t="s">
        <v>23</v>
      </c>
      <c r="E115">
        <v>0</v>
      </c>
      <c r="G115">
        <v>2.1655000000000002</v>
      </c>
      <c r="H115" t="s">
        <v>49</v>
      </c>
    </row>
    <row r="116" spans="1:8" x14ac:dyDescent="0.25">
      <c r="A116" t="s">
        <v>50</v>
      </c>
      <c r="B116">
        <v>2020</v>
      </c>
      <c r="C116" t="s">
        <v>22</v>
      </c>
      <c r="D116" t="s">
        <v>23</v>
      </c>
      <c r="E116">
        <v>0</v>
      </c>
      <c r="G116">
        <v>1.2514000000000001</v>
      </c>
      <c r="H116" t="s">
        <v>49</v>
      </c>
    </row>
    <row r="117" spans="1:8" x14ac:dyDescent="0.25">
      <c r="A117" t="s">
        <v>50</v>
      </c>
      <c r="B117">
        <v>2030</v>
      </c>
      <c r="C117" t="s">
        <v>22</v>
      </c>
      <c r="D117" t="s">
        <v>23</v>
      </c>
      <c r="E117">
        <v>0</v>
      </c>
      <c r="G117">
        <v>1.2166999999999999</v>
      </c>
      <c r="H117" t="s">
        <v>49</v>
      </c>
    </row>
    <row r="118" spans="1:8" x14ac:dyDescent="0.25">
      <c r="A118" t="s">
        <v>50</v>
      </c>
      <c r="B118">
        <v>2035</v>
      </c>
      <c r="C118" t="s">
        <v>22</v>
      </c>
      <c r="D118" t="s">
        <v>23</v>
      </c>
      <c r="G118">
        <v>1.2012499999999999</v>
      </c>
    </row>
    <row r="119" spans="1:8" x14ac:dyDescent="0.25">
      <c r="A119" t="s">
        <v>50</v>
      </c>
      <c r="B119">
        <v>2040</v>
      </c>
      <c r="C119" t="s">
        <v>22</v>
      </c>
      <c r="D119" t="s">
        <v>23</v>
      </c>
      <c r="E119">
        <v>0</v>
      </c>
      <c r="G119">
        <v>1.1858</v>
      </c>
      <c r="H119" t="s">
        <v>49</v>
      </c>
    </row>
    <row r="120" spans="1:8" x14ac:dyDescent="0.25">
      <c r="A120" t="s">
        <v>50</v>
      </c>
      <c r="B120">
        <v>2045</v>
      </c>
      <c r="C120" t="s">
        <v>22</v>
      </c>
      <c r="D120" t="s">
        <v>23</v>
      </c>
      <c r="G120">
        <v>1.1816500000000001</v>
      </c>
    </row>
    <row r="121" spans="1:8" x14ac:dyDescent="0.25">
      <c r="A121" t="s">
        <v>50</v>
      </c>
      <c r="B121">
        <v>2050</v>
      </c>
      <c r="C121" t="s">
        <v>22</v>
      </c>
      <c r="D121" t="s">
        <v>23</v>
      </c>
      <c r="E121">
        <v>0</v>
      </c>
      <c r="G121">
        <v>1.1775</v>
      </c>
      <c r="H121" t="s">
        <v>49</v>
      </c>
    </row>
    <row r="122" spans="1:8" x14ac:dyDescent="0.25">
      <c r="A122" t="s">
        <v>51</v>
      </c>
      <c r="B122">
        <v>2020</v>
      </c>
      <c r="C122" t="s">
        <v>22</v>
      </c>
      <c r="D122" t="s">
        <v>23</v>
      </c>
      <c r="E122">
        <v>0</v>
      </c>
      <c r="G122">
        <v>2.0089000000000001</v>
      </c>
      <c r="H122" t="s">
        <v>49</v>
      </c>
    </row>
    <row r="123" spans="1:8" x14ac:dyDescent="0.25">
      <c r="A123" t="s">
        <v>51</v>
      </c>
      <c r="B123">
        <v>2030</v>
      </c>
      <c r="C123" t="s">
        <v>22</v>
      </c>
      <c r="D123" t="s">
        <v>23</v>
      </c>
      <c r="E123">
        <v>0</v>
      </c>
      <c r="G123">
        <v>2.4756999999999998</v>
      </c>
      <c r="H123" t="s">
        <v>49</v>
      </c>
    </row>
    <row r="124" spans="1:8" x14ac:dyDescent="0.25">
      <c r="A124" t="s">
        <v>51</v>
      </c>
      <c r="B124">
        <v>2035</v>
      </c>
      <c r="C124" t="s">
        <v>22</v>
      </c>
      <c r="D124" t="s">
        <v>23</v>
      </c>
      <c r="G124">
        <v>2.5002</v>
      </c>
    </row>
    <row r="125" spans="1:8" x14ac:dyDescent="0.25">
      <c r="A125" t="s">
        <v>51</v>
      </c>
      <c r="B125">
        <v>2040</v>
      </c>
      <c r="C125" t="s">
        <v>22</v>
      </c>
      <c r="D125" t="s">
        <v>23</v>
      </c>
      <c r="E125">
        <v>0</v>
      </c>
      <c r="G125">
        <v>2.5247000000000002</v>
      </c>
      <c r="H125" t="s">
        <v>49</v>
      </c>
    </row>
    <row r="126" spans="1:8" x14ac:dyDescent="0.25">
      <c r="A126" t="s">
        <v>51</v>
      </c>
      <c r="B126">
        <v>2045</v>
      </c>
      <c r="C126" t="s">
        <v>22</v>
      </c>
      <c r="D126" t="s">
        <v>23</v>
      </c>
      <c r="G126">
        <v>2.5269499999999998</v>
      </c>
    </row>
    <row r="127" spans="1:8" x14ac:dyDescent="0.25">
      <c r="A127" t="s">
        <v>51</v>
      </c>
      <c r="B127">
        <v>2050</v>
      </c>
      <c r="C127" t="s">
        <v>22</v>
      </c>
      <c r="D127" t="s">
        <v>23</v>
      </c>
      <c r="E127">
        <v>0</v>
      </c>
      <c r="G127">
        <v>2.5291999999999999</v>
      </c>
      <c r="H127" t="s">
        <v>49</v>
      </c>
    </row>
    <row r="128" spans="1:8" x14ac:dyDescent="0.25">
      <c r="A128" t="s">
        <v>6</v>
      </c>
      <c r="B128">
        <v>2020</v>
      </c>
      <c r="C128" t="s">
        <v>22</v>
      </c>
      <c r="D128" t="s">
        <v>23</v>
      </c>
      <c r="E128">
        <v>0</v>
      </c>
      <c r="G128">
        <v>5</v>
      </c>
      <c r="H128" t="s">
        <v>52</v>
      </c>
    </row>
    <row r="129" spans="1:8" x14ac:dyDescent="0.25">
      <c r="A129" t="s">
        <v>6</v>
      </c>
      <c r="B129">
        <v>2030</v>
      </c>
      <c r="C129" t="s">
        <v>22</v>
      </c>
      <c r="D129" t="s">
        <v>23</v>
      </c>
      <c r="E129">
        <v>0</v>
      </c>
      <c r="G129">
        <v>5</v>
      </c>
      <c r="H129" t="s">
        <v>52</v>
      </c>
    </row>
    <row r="130" spans="1:8" x14ac:dyDescent="0.25">
      <c r="A130" t="s">
        <v>6</v>
      </c>
      <c r="B130">
        <v>2035</v>
      </c>
      <c r="C130" t="s">
        <v>22</v>
      </c>
      <c r="D130" t="s">
        <v>23</v>
      </c>
      <c r="G130">
        <v>5</v>
      </c>
    </row>
    <row r="131" spans="1:8" x14ac:dyDescent="0.25">
      <c r="A131" t="s">
        <v>6</v>
      </c>
      <c r="B131">
        <v>2040</v>
      </c>
      <c r="C131" t="s">
        <v>22</v>
      </c>
      <c r="D131" t="s">
        <v>23</v>
      </c>
      <c r="E131">
        <v>0</v>
      </c>
      <c r="G131">
        <v>5</v>
      </c>
      <c r="H131" t="s">
        <v>52</v>
      </c>
    </row>
    <row r="132" spans="1:8" x14ac:dyDescent="0.25">
      <c r="A132" t="s">
        <v>6</v>
      </c>
      <c r="B132">
        <v>2045</v>
      </c>
      <c r="C132" t="s">
        <v>22</v>
      </c>
      <c r="D132" t="s">
        <v>23</v>
      </c>
      <c r="G132">
        <v>5</v>
      </c>
    </row>
    <row r="133" spans="1:8" x14ac:dyDescent="0.25">
      <c r="A133" t="s">
        <v>6</v>
      </c>
      <c r="B133">
        <v>2050</v>
      </c>
      <c r="C133" t="s">
        <v>22</v>
      </c>
      <c r="D133" t="s">
        <v>23</v>
      </c>
      <c r="E133">
        <v>0</v>
      </c>
      <c r="G133">
        <v>5</v>
      </c>
      <c r="H133" t="s">
        <v>52</v>
      </c>
    </row>
    <row r="134" spans="1:8" x14ac:dyDescent="0.25">
      <c r="A134" t="s">
        <v>73</v>
      </c>
      <c r="B134">
        <v>2020</v>
      </c>
      <c r="C134" t="s">
        <v>22</v>
      </c>
      <c r="D134" t="s">
        <v>23</v>
      </c>
      <c r="E134">
        <v>0</v>
      </c>
      <c r="G134">
        <v>5</v>
      </c>
      <c r="H134" t="s">
        <v>52</v>
      </c>
    </row>
    <row r="135" spans="1:8" x14ac:dyDescent="0.25">
      <c r="A135" t="s">
        <v>73</v>
      </c>
      <c r="B135">
        <v>2030</v>
      </c>
      <c r="C135" t="s">
        <v>22</v>
      </c>
      <c r="D135" t="s">
        <v>23</v>
      </c>
      <c r="E135">
        <v>0</v>
      </c>
      <c r="G135">
        <v>5</v>
      </c>
      <c r="H135" t="s">
        <v>52</v>
      </c>
    </row>
    <row r="136" spans="1:8" x14ac:dyDescent="0.25">
      <c r="A136" t="s">
        <v>73</v>
      </c>
      <c r="B136">
        <v>2035</v>
      </c>
      <c r="C136" t="s">
        <v>22</v>
      </c>
      <c r="D136" t="s">
        <v>23</v>
      </c>
      <c r="G136">
        <v>5</v>
      </c>
    </row>
    <row r="137" spans="1:8" x14ac:dyDescent="0.25">
      <c r="A137" t="s">
        <v>73</v>
      </c>
      <c r="B137">
        <v>2040</v>
      </c>
      <c r="C137" t="s">
        <v>22</v>
      </c>
      <c r="D137" t="s">
        <v>23</v>
      </c>
      <c r="E137">
        <v>0</v>
      </c>
      <c r="G137">
        <v>5</v>
      </c>
      <c r="H137" t="s">
        <v>52</v>
      </c>
    </row>
    <row r="138" spans="1:8" x14ac:dyDescent="0.25">
      <c r="A138" t="s">
        <v>73</v>
      </c>
      <c r="B138">
        <v>2045</v>
      </c>
      <c r="C138" t="s">
        <v>22</v>
      </c>
      <c r="D138" t="s">
        <v>23</v>
      </c>
      <c r="G138">
        <v>5</v>
      </c>
    </row>
    <row r="139" spans="1:8" x14ac:dyDescent="0.25">
      <c r="A139" t="s">
        <v>73</v>
      </c>
      <c r="B139">
        <v>2050</v>
      </c>
      <c r="C139" t="s">
        <v>22</v>
      </c>
      <c r="D139" t="s">
        <v>23</v>
      </c>
      <c r="E139">
        <v>0</v>
      </c>
      <c r="G139">
        <v>5</v>
      </c>
      <c r="H139" t="s">
        <v>52</v>
      </c>
    </row>
    <row r="140" spans="1:8" x14ac:dyDescent="0.25">
      <c r="A140" t="s">
        <v>102</v>
      </c>
      <c r="B140">
        <v>2030</v>
      </c>
      <c r="C140" t="s">
        <v>22</v>
      </c>
      <c r="D140" t="s">
        <v>23</v>
      </c>
      <c r="G140">
        <v>3</v>
      </c>
    </row>
    <row r="141" spans="1:8" x14ac:dyDescent="0.25">
      <c r="A141" t="s">
        <v>102</v>
      </c>
      <c r="B141">
        <v>2035</v>
      </c>
      <c r="C141" t="s">
        <v>22</v>
      </c>
      <c r="D141" t="s">
        <v>23</v>
      </c>
      <c r="G141">
        <v>3</v>
      </c>
    </row>
    <row r="142" spans="1:8" x14ac:dyDescent="0.25">
      <c r="A142" t="s">
        <v>102</v>
      </c>
      <c r="B142">
        <v>2040</v>
      </c>
      <c r="C142" t="s">
        <v>22</v>
      </c>
      <c r="D142" t="s">
        <v>23</v>
      </c>
      <c r="G142">
        <v>3</v>
      </c>
    </row>
    <row r="143" spans="1:8" x14ac:dyDescent="0.25">
      <c r="A143" t="s">
        <v>102</v>
      </c>
      <c r="B143">
        <v>2045</v>
      </c>
      <c r="C143" t="s">
        <v>22</v>
      </c>
      <c r="D143" t="s">
        <v>23</v>
      </c>
      <c r="G143">
        <v>3</v>
      </c>
    </row>
    <row r="144" spans="1:8" x14ac:dyDescent="0.25">
      <c r="A144" t="s">
        <v>102</v>
      </c>
      <c r="B144">
        <v>2050</v>
      </c>
      <c r="C144" t="s">
        <v>22</v>
      </c>
      <c r="D144" t="s">
        <v>23</v>
      </c>
      <c r="G144">
        <v>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EAE2-7B87-44DE-8D77-52AE9650DF6B}">
  <dimension ref="A1:D146"/>
  <sheetViews>
    <sheetView topLeftCell="A106" workbookViewId="0">
      <selection activeCell="I130" sqref="I130:I131"/>
    </sheetView>
  </sheetViews>
  <sheetFormatPr baseColWidth="10" defaultRowHeight="15" x14ac:dyDescent="0.25"/>
  <cols>
    <col min="3" max="3" width="15.140625" bestFit="1" customWidth="1"/>
  </cols>
  <sheetData>
    <row r="1" spans="1:4" x14ac:dyDescent="0.25">
      <c r="A1" s="3" t="s">
        <v>7</v>
      </c>
      <c r="B1" s="3" t="s">
        <v>8</v>
      </c>
      <c r="C1" s="3" t="s">
        <v>17</v>
      </c>
      <c r="D1" s="3" t="s">
        <v>3</v>
      </c>
    </row>
    <row r="2" spans="1:4" x14ac:dyDescent="0.25">
      <c r="A2" t="s">
        <v>21</v>
      </c>
      <c r="B2">
        <v>2020</v>
      </c>
      <c r="C2" t="s">
        <v>112</v>
      </c>
      <c r="D2">
        <v>4.3</v>
      </c>
    </row>
    <row r="3" spans="1:4" x14ac:dyDescent="0.25">
      <c r="A3" t="s">
        <v>21</v>
      </c>
      <c r="B3">
        <v>2030</v>
      </c>
      <c r="C3" t="s">
        <v>112</v>
      </c>
      <c r="D3">
        <v>4.3</v>
      </c>
    </row>
    <row r="4" spans="1:4" x14ac:dyDescent="0.25">
      <c r="A4" t="s">
        <v>21</v>
      </c>
      <c r="B4">
        <v>2035</v>
      </c>
      <c r="C4" t="s">
        <v>112</v>
      </c>
      <c r="D4">
        <v>4.3</v>
      </c>
    </row>
    <row r="5" spans="1:4" x14ac:dyDescent="0.25">
      <c r="A5" t="s">
        <v>21</v>
      </c>
      <c r="B5">
        <v>2040</v>
      </c>
      <c r="C5" t="s">
        <v>112</v>
      </c>
      <c r="D5">
        <v>4.3</v>
      </c>
    </row>
    <row r="6" spans="1:4" x14ac:dyDescent="0.25">
      <c r="A6" t="s">
        <v>21</v>
      </c>
      <c r="B6">
        <v>2045</v>
      </c>
      <c r="C6" t="s">
        <v>112</v>
      </c>
      <c r="D6">
        <v>4.3</v>
      </c>
    </row>
    <row r="7" spans="1:4" x14ac:dyDescent="0.25">
      <c r="A7" t="s">
        <v>21</v>
      </c>
      <c r="B7">
        <v>2050</v>
      </c>
      <c r="C7" t="s">
        <v>112</v>
      </c>
      <c r="D7">
        <v>4.3</v>
      </c>
    </row>
    <row r="8" spans="1:4" x14ac:dyDescent="0.25">
      <c r="A8" t="s">
        <v>25</v>
      </c>
      <c r="B8">
        <v>2020</v>
      </c>
      <c r="C8" t="s">
        <v>112</v>
      </c>
      <c r="D8">
        <v>3</v>
      </c>
    </row>
    <row r="9" spans="1:4" x14ac:dyDescent="0.25">
      <c r="A9" t="s">
        <v>25</v>
      </c>
      <c r="B9">
        <v>2030</v>
      </c>
      <c r="C9" t="s">
        <v>112</v>
      </c>
      <c r="D9">
        <v>3</v>
      </c>
    </row>
    <row r="10" spans="1:4" x14ac:dyDescent="0.25">
      <c r="A10" t="s">
        <v>25</v>
      </c>
      <c r="B10">
        <v>2035</v>
      </c>
      <c r="C10" t="s">
        <v>112</v>
      </c>
      <c r="D10">
        <v>3</v>
      </c>
    </row>
    <row r="11" spans="1:4" x14ac:dyDescent="0.25">
      <c r="A11" t="s">
        <v>25</v>
      </c>
      <c r="B11">
        <v>2040</v>
      </c>
      <c r="C11" t="s">
        <v>112</v>
      </c>
      <c r="D11">
        <v>3</v>
      </c>
    </row>
    <row r="12" spans="1:4" x14ac:dyDescent="0.25">
      <c r="A12" t="s">
        <v>25</v>
      </c>
      <c r="B12">
        <v>2045</v>
      </c>
      <c r="C12" t="s">
        <v>112</v>
      </c>
      <c r="D12">
        <v>3</v>
      </c>
    </row>
    <row r="13" spans="1:4" x14ac:dyDescent="0.25">
      <c r="A13" t="s">
        <v>25</v>
      </c>
      <c r="B13">
        <v>2050</v>
      </c>
      <c r="C13" t="s">
        <v>112</v>
      </c>
      <c r="D13">
        <v>3</v>
      </c>
    </row>
    <row r="14" spans="1:4" x14ac:dyDescent="0.25">
      <c r="A14" t="s">
        <v>27</v>
      </c>
      <c r="B14">
        <v>2020</v>
      </c>
      <c r="C14" t="s">
        <v>112</v>
      </c>
      <c r="D14">
        <v>1.1111</v>
      </c>
    </row>
    <row r="15" spans="1:4" x14ac:dyDescent="0.25">
      <c r="A15" t="s">
        <v>27</v>
      </c>
      <c r="B15">
        <v>2030</v>
      </c>
      <c r="C15" t="s">
        <v>112</v>
      </c>
      <c r="D15">
        <v>1.3332999999999999</v>
      </c>
    </row>
    <row r="16" spans="1:4" x14ac:dyDescent="0.25">
      <c r="A16" t="s">
        <v>27</v>
      </c>
      <c r="B16">
        <v>2035</v>
      </c>
      <c r="C16" t="s">
        <v>112</v>
      </c>
      <c r="D16">
        <v>1.5708</v>
      </c>
    </row>
    <row r="17" spans="1:4" x14ac:dyDescent="0.25">
      <c r="A17" t="s">
        <v>27</v>
      </c>
      <c r="B17">
        <v>2040</v>
      </c>
      <c r="C17" t="s">
        <v>112</v>
      </c>
      <c r="D17">
        <v>1.8083</v>
      </c>
    </row>
    <row r="18" spans="1:4" x14ac:dyDescent="0.25">
      <c r="A18" t="s">
        <v>27</v>
      </c>
      <c r="B18">
        <v>2045</v>
      </c>
      <c r="C18" t="s">
        <v>112</v>
      </c>
      <c r="D18">
        <v>2.2374999999999998</v>
      </c>
    </row>
    <row r="19" spans="1:4" x14ac:dyDescent="0.25">
      <c r="A19" t="s">
        <v>27</v>
      </c>
      <c r="B19">
        <v>2050</v>
      </c>
      <c r="C19" t="s">
        <v>112</v>
      </c>
      <c r="D19">
        <v>2.6667000000000001</v>
      </c>
    </row>
    <row r="20" spans="1:4" x14ac:dyDescent="0.25">
      <c r="A20" t="s">
        <v>28</v>
      </c>
      <c r="B20">
        <v>2020</v>
      </c>
      <c r="C20" t="s">
        <v>112</v>
      </c>
      <c r="D20">
        <v>4.95</v>
      </c>
    </row>
    <row r="21" spans="1:4" x14ac:dyDescent="0.25">
      <c r="A21" t="s">
        <v>28</v>
      </c>
      <c r="B21">
        <v>2030</v>
      </c>
      <c r="C21" t="s">
        <v>112</v>
      </c>
      <c r="D21">
        <v>4.95</v>
      </c>
    </row>
    <row r="22" spans="1:4" x14ac:dyDescent="0.25">
      <c r="A22" t="s">
        <v>28</v>
      </c>
      <c r="B22">
        <v>2035</v>
      </c>
      <c r="C22" t="s">
        <v>112</v>
      </c>
      <c r="D22">
        <v>4.95</v>
      </c>
    </row>
    <row r="23" spans="1:4" x14ac:dyDescent="0.25">
      <c r="A23" t="s">
        <v>28</v>
      </c>
      <c r="B23">
        <v>2040</v>
      </c>
      <c r="C23" t="s">
        <v>112</v>
      </c>
      <c r="D23">
        <v>4.95</v>
      </c>
    </row>
    <row r="24" spans="1:4" x14ac:dyDescent="0.25">
      <c r="A24" t="s">
        <v>28</v>
      </c>
      <c r="B24">
        <v>2045</v>
      </c>
      <c r="C24" t="s">
        <v>112</v>
      </c>
      <c r="D24">
        <v>4.95</v>
      </c>
    </row>
    <row r="25" spans="1:4" x14ac:dyDescent="0.25">
      <c r="A25" t="s">
        <v>28</v>
      </c>
      <c r="B25">
        <v>2050</v>
      </c>
      <c r="C25" t="s">
        <v>112</v>
      </c>
      <c r="D25">
        <v>4.95</v>
      </c>
    </row>
    <row r="26" spans="1:4" x14ac:dyDescent="0.25">
      <c r="A26" t="s">
        <v>30</v>
      </c>
      <c r="B26">
        <v>2020</v>
      </c>
      <c r="C26" t="s">
        <v>112</v>
      </c>
      <c r="D26">
        <v>11.3</v>
      </c>
    </row>
    <row r="27" spans="1:4" x14ac:dyDescent="0.25">
      <c r="A27" t="s">
        <v>30</v>
      </c>
      <c r="B27">
        <v>2030</v>
      </c>
      <c r="C27" t="s">
        <v>112</v>
      </c>
      <c r="D27">
        <v>11.3</v>
      </c>
    </row>
    <row r="28" spans="1:4" x14ac:dyDescent="0.25">
      <c r="A28" t="s">
        <v>30</v>
      </c>
      <c r="B28">
        <v>2035</v>
      </c>
      <c r="C28" t="s">
        <v>112</v>
      </c>
      <c r="D28">
        <v>11.3</v>
      </c>
    </row>
    <row r="29" spans="1:4" x14ac:dyDescent="0.25">
      <c r="A29" t="s">
        <v>30</v>
      </c>
      <c r="B29">
        <v>2040</v>
      </c>
      <c r="C29" t="s">
        <v>112</v>
      </c>
      <c r="D29">
        <v>11.3</v>
      </c>
    </row>
    <row r="30" spans="1:4" x14ac:dyDescent="0.25">
      <c r="A30" t="s">
        <v>30</v>
      </c>
      <c r="B30">
        <v>2045</v>
      </c>
      <c r="C30" t="s">
        <v>112</v>
      </c>
      <c r="D30">
        <v>11.3</v>
      </c>
    </row>
    <row r="31" spans="1:4" x14ac:dyDescent="0.25">
      <c r="A31" t="s">
        <v>30</v>
      </c>
      <c r="B31">
        <v>2050</v>
      </c>
      <c r="C31" t="s">
        <v>112</v>
      </c>
      <c r="D31">
        <v>11.3</v>
      </c>
    </row>
    <row r="32" spans="1:4" x14ac:dyDescent="0.25">
      <c r="A32" t="s">
        <v>13</v>
      </c>
      <c r="B32">
        <v>2020</v>
      </c>
      <c r="C32" t="s">
        <v>112</v>
      </c>
      <c r="D32">
        <v>30</v>
      </c>
    </row>
    <row r="33" spans="1:4" x14ac:dyDescent="0.25">
      <c r="A33" t="s">
        <v>13</v>
      </c>
      <c r="B33">
        <v>2030</v>
      </c>
      <c r="C33" t="s">
        <v>112</v>
      </c>
      <c r="D33">
        <v>30</v>
      </c>
    </row>
    <row r="34" spans="1:4" x14ac:dyDescent="0.25">
      <c r="A34" t="s">
        <v>13</v>
      </c>
      <c r="B34">
        <v>2035</v>
      </c>
      <c r="C34" t="s">
        <v>112</v>
      </c>
      <c r="D34">
        <v>30</v>
      </c>
    </row>
    <row r="35" spans="1:4" x14ac:dyDescent="0.25">
      <c r="A35" t="s">
        <v>13</v>
      </c>
      <c r="B35">
        <v>2040</v>
      </c>
      <c r="C35" t="s">
        <v>112</v>
      </c>
      <c r="D35">
        <v>30</v>
      </c>
    </row>
    <row r="36" spans="1:4" x14ac:dyDescent="0.25">
      <c r="A36" t="s">
        <v>13</v>
      </c>
      <c r="B36">
        <v>2045</v>
      </c>
      <c r="C36" t="s">
        <v>112</v>
      </c>
      <c r="D36">
        <v>30</v>
      </c>
    </row>
    <row r="37" spans="1:4" x14ac:dyDescent="0.25">
      <c r="A37" t="s">
        <v>13</v>
      </c>
      <c r="B37">
        <v>2050</v>
      </c>
      <c r="C37" t="s">
        <v>112</v>
      </c>
      <c r="D37">
        <v>30</v>
      </c>
    </row>
    <row r="38" spans="1:4" x14ac:dyDescent="0.25">
      <c r="A38" t="s">
        <v>32</v>
      </c>
      <c r="B38">
        <v>2020</v>
      </c>
      <c r="C38" t="s">
        <v>112</v>
      </c>
      <c r="D38">
        <v>4</v>
      </c>
    </row>
    <row r="39" spans="1:4" x14ac:dyDescent="0.25">
      <c r="A39" t="s">
        <v>32</v>
      </c>
      <c r="B39">
        <v>2030</v>
      </c>
      <c r="C39" t="s">
        <v>112</v>
      </c>
      <c r="D39">
        <v>4</v>
      </c>
    </row>
    <row r="40" spans="1:4" x14ac:dyDescent="0.25">
      <c r="A40" t="s">
        <v>32</v>
      </c>
      <c r="B40">
        <v>2035</v>
      </c>
      <c r="C40" t="s">
        <v>112</v>
      </c>
      <c r="D40">
        <v>4</v>
      </c>
    </row>
    <row r="41" spans="1:4" x14ac:dyDescent="0.25">
      <c r="A41" t="s">
        <v>32</v>
      </c>
      <c r="B41">
        <v>2040</v>
      </c>
      <c r="C41" t="s">
        <v>112</v>
      </c>
      <c r="D41">
        <v>4</v>
      </c>
    </row>
    <row r="42" spans="1:4" x14ac:dyDescent="0.25">
      <c r="A42" t="s">
        <v>32</v>
      </c>
      <c r="B42">
        <v>2045</v>
      </c>
      <c r="C42" t="s">
        <v>112</v>
      </c>
      <c r="D42">
        <v>4</v>
      </c>
    </row>
    <row r="43" spans="1:4" x14ac:dyDescent="0.25">
      <c r="A43" t="s">
        <v>32</v>
      </c>
      <c r="B43">
        <v>2050</v>
      </c>
      <c r="C43" t="s">
        <v>112</v>
      </c>
      <c r="D43">
        <v>4</v>
      </c>
    </row>
    <row r="44" spans="1:4" x14ac:dyDescent="0.25">
      <c r="A44" t="s">
        <v>33</v>
      </c>
      <c r="B44">
        <v>2020</v>
      </c>
      <c r="C44" t="s">
        <v>112</v>
      </c>
      <c r="D44">
        <v>2.5</v>
      </c>
    </row>
    <row r="45" spans="1:4" x14ac:dyDescent="0.25">
      <c r="A45" t="s">
        <v>33</v>
      </c>
      <c r="B45">
        <v>2030</v>
      </c>
      <c r="C45" t="s">
        <v>112</v>
      </c>
      <c r="D45">
        <v>2.5</v>
      </c>
    </row>
    <row r="46" spans="1:4" x14ac:dyDescent="0.25">
      <c r="A46" t="s">
        <v>33</v>
      </c>
      <c r="B46">
        <v>2035</v>
      </c>
      <c r="C46" t="s">
        <v>112</v>
      </c>
      <c r="D46">
        <v>2.5</v>
      </c>
    </row>
    <row r="47" spans="1:4" x14ac:dyDescent="0.25">
      <c r="A47" t="s">
        <v>33</v>
      </c>
      <c r="B47">
        <v>2040</v>
      </c>
      <c r="C47" t="s">
        <v>112</v>
      </c>
      <c r="D47">
        <v>2.5</v>
      </c>
    </row>
    <row r="48" spans="1:4" x14ac:dyDescent="0.25">
      <c r="A48" t="s">
        <v>33</v>
      </c>
      <c r="B48">
        <v>2045</v>
      </c>
      <c r="C48" t="s">
        <v>112</v>
      </c>
      <c r="D48">
        <v>2.5</v>
      </c>
    </row>
    <row r="49" spans="1:4" x14ac:dyDescent="0.25">
      <c r="A49" t="s">
        <v>33</v>
      </c>
      <c r="B49">
        <v>2050</v>
      </c>
      <c r="C49" t="s">
        <v>112</v>
      </c>
      <c r="D49">
        <v>2.5</v>
      </c>
    </row>
    <row r="50" spans="1:4" x14ac:dyDescent="0.25">
      <c r="A50" t="s">
        <v>35</v>
      </c>
      <c r="B50">
        <v>2020</v>
      </c>
      <c r="C50" t="s">
        <v>112</v>
      </c>
      <c r="D50">
        <v>2.5</v>
      </c>
    </row>
    <row r="51" spans="1:4" x14ac:dyDescent="0.25">
      <c r="A51" t="s">
        <v>35</v>
      </c>
      <c r="B51">
        <v>2030</v>
      </c>
      <c r="C51" t="s">
        <v>112</v>
      </c>
      <c r="D51">
        <v>2.5</v>
      </c>
    </row>
    <row r="52" spans="1:4" x14ac:dyDescent="0.25">
      <c r="A52" t="s">
        <v>35</v>
      </c>
      <c r="B52">
        <v>2035</v>
      </c>
      <c r="C52" t="s">
        <v>112</v>
      </c>
      <c r="D52">
        <v>2.5</v>
      </c>
    </row>
    <row r="53" spans="1:4" x14ac:dyDescent="0.25">
      <c r="A53" t="s">
        <v>35</v>
      </c>
      <c r="B53">
        <v>2040</v>
      </c>
      <c r="C53" t="s">
        <v>112</v>
      </c>
      <c r="D53">
        <v>2.5</v>
      </c>
    </row>
    <row r="54" spans="1:4" x14ac:dyDescent="0.25">
      <c r="A54" t="s">
        <v>35</v>
      </c>
      <c r="B54">
        <v>2045</v>
      </c>
      <c r="C54" t="s">
        <v>112</v>
      </c>
      <c r="D54">
        <v>2.5</v>
      </c>
    </row>
    <row r="55" spans="1:4" x14ac:dyDescent="0.25">
      <c r="A55" t="s">
        <v>35</v>
      </c>
      <c r="B55">
        <v>2050</v>
      </c>
      <c r="C55" t="s">
        <v>112</v>
      </c>
      <c r="D55">
        <v>2.5</v>
      </c>
    </row>
    <row r="56" spans="1:4" x14ac:dyDescent="0.25">
      <c r="A56" t="s">
        <v>36</v>
      </c>
      <c r="B56">
        <v>2020</v>
      </c>
      <c r="C56" t="s">
        <v>112</v>
      </c>
      <c r="D56">
        <v>4</v>
      </c>
    </row>
    <row r="57" spans="1:4" x14ac:dyDescent="0.25">
      <c r="A57" t="s">
        <v>36</v>
      </c>
      <c r="B57">
        <v>2030</v>
      </c>
      <c r="C57" t="s">
        <v>112</v>
      </c>
      <c r="D57">
        <v>3.1667000000000001</v>
      </c>
    </row>
    <row r="58" spans="1:4" x14ac:dyDescent="0.25">
      <c r="A58" t="s">
        <v>36</v>
      </c>
      <c r="B58">
        <v>2035</v>
      </c>
      <c r="C58" t="s">
        <v>112</v>
      </c>
      <c r="D58">
        <v>2.75</v>
      </c>
    </row>
    <row r="59" spans="1:4" x14ac:dyDescent="0.25">
      <c r="A59" t="s">
        <v>36</v>
      </c>
      <c r="B59">
        <v>2040</v>
      </c>
      <c r="C59" t="s">
        <v>112</v>
      </c>
      <c r="D59">
        <v>2.3332999999999999</v>
      </c>
    </row>
    <row r="60" spans="1:4" x14ac:dyDescent="0.25">
      <c r="A60" t="s">
        <v>36</v>
      </c>
      <c r="B60">
        <v>2045</v>
      </c>
      <c r="C60" t="s">
        <v>112</v>
      </c>
      <c r="D60">
        <v>1.91665</v>
      </c>
    </row>
    <row r="61" spans="1:4" x14ac:dyDescent="0.25">
      <c r="A61" t="s">
        <v>36</v>
      </c>
      <c r="B61">
        <v>2050</v>
      </c>
      <c r="C61" t="s">
        <v>112</v>
      </c>
      <c r="D61">
        <v>1.5</v>
      </c>
    </row>
    <row r="62" spans="1:4" x14ac:dyDescent="0.25">
      <c r="A62" t="s">
        <v>38</v>
      </c>
      <c r="B62">
        <v>2020</v>
      </c>
      <c r="C62" t="s">
        <v>112</v>
      </c>
      <c r="D62">
        <v>4</v>
      </c>
    </row>
    <row r="63" spans="1:4" x14ac:dyDescent="0.25">
      <c r="A63" t="s">
        <v>38</v>
      </c>
      <c r="B63">
        <v>2030</v>
      </c>
      <c r="C63" t="s">
        <v>112</v>
      </c>
      <c r="D63">
        <v>3.1667000000000001</v>
      </c>
    </row>
    <row r="64" spans="1:4" x14ac:dyDescent="0.25">
      <c r="A64" t="s">
        <v>38</v>
      </c>
      <c r="B64">
        <v>2035</v>
      </c>
      <c r="C64" t="s">
        <v>112</v>
      </c>
      <c r="D64">
        <v>2.75</v>
      </c>
    </row>
    <row r="65" spans="1:4" x14ac:dyDescent="0.25">
      <c r="A65" t="s">
        <v>38</v>
      </c>
      <c r="B65">
        <v>2040</v>
      </c>
      <c r="C65" t="s">
        <v>112</v>
      </c>
      <c r="D65">
        <v>2.3332999999999999</v>
      </c>
    </row>
    <row r="66" spans="1:4" x14ac:dyDescent="0.25">
      <c r="A66" t="s">
        <v>38</v>
      </c>
      <c r="B66">
        <v>2045</v>
      </c>
      <c r="C66" t="s">
        <v>112</v>
      </c>
      <c r="D66">
        <v>1.91665</v>
      </c>
    </row>
    <row r="67" spans="1:4" x14ac:dyDescent="0.25">
      <c r="A67" t="s">
        <v>38</v>
      </c>
      <c r="B67">
        <v>2050</v>
      </c>
      <c r="C67" t="s">
        <v>112</v>
      </c>
      <c r="D67">
        <v>1.5</v>
      </c>
    </row>
    <row r="68" spans="1:4" x14ac:dyDescent="0.25">
      <c r="A68" t="s">
        <v>5</v>
      </c>
      <c r="B68">
        <v>2020</v>
      </c>
      <c r="C68" t="s">
        <v>112</v>
      </c>
      <c r="D68">
        <v>3</v>
      </c>
    </row>
    <row r="69" spans="1:4" x14ac:dyDescent="0.25">
      <c r="A69" t="s">
        <v>5</v>
      </c>
      <c r="B69">
        <v>2030</v>
      </c>
      <c r="C69" t="s">
        <v>112</v>
      </c>
      <c r="D69">
        <v>3</v>
      </c>
    </row>
    <row r="70" spans="1:4" x14ac:dyDescent="0.25">
      <c r="A70" t="s">
        <v>5</v>
      </c>
      <c r="B70">
        <v>2035</v>
      </c>
      <c r="C70" t="s">
        <v>112</v>
      </c>
      <c r="D70">
        <v>3</v>
      </c>
    </row>
    <row r="71" spans="1:4" x14ac:dyDescent="0.25">
      <c r="A71" t="s">
        <v>5</v>
      </c>
      <c r="B71">
        <v>2040</v>
      </c>
      <c r="C71" t="s">
        <v>112</v>
      </c>
      <c r="D71">
        <v>3</v>
      </c>
    </row>
    <row r="72" spans="1:4" x14ac:dyDescent="0.25">
      <c r="A72" t="s">
        <v>5</v>
      </c>
      <c r="B72">
        <v>2045</v>
      </c>
      <c r="C72" t="s">
        <v>112</v>
      </c>
      <c r="D72">
        <v>3</v>
      </c>
    </row>
    <row r="73" spans="1:4" x14ac:dyDescent="0.25">
      <c r="A73" t="s">
        <v>5</v>
      </c>
      <c r="B73">
        <v>2050</v>
      </c>
      <c r="C73" t="s">
        <v>112</v>
      </c>
      <c r="D73">
        <v>3</v>
      </c>
    </row>
    <row r="74" spans="1:4" x14ac:dyDescent="0.25">
      <c r="A74" t="s">
        <v>39</v>
      </c>
      <c r="B74">
        <v>2020</v>
      </c>
      <c r="C74" t="s">
        <v>112</v>
      </c>
      <c r="D74">
        <v>4</v>
      </c>
    </row>
    <row r="75" spans="1:4" x14ac:dyDescent="0.25">
      <c r="A75" t="s">
        <v>39</v>
      </c>
      <c r="B75">
        <v>2030</v>
      </c>
      <c r="C75" t="s">
        <v>112</v>
      </c>
      <c r="D75">
        <v>4</v>
      </c>
    </row>
    <row r="76" spans="1:4" x14ac:dyDescent="0.25">
      <c r="A76" t="s">
        <v>39</v>
      </c>
      <c r="B76">
        <v>2035</v>
      </c>
      <c r="C76" t="s">
        <v>112</v>
      </c>
      <c r="D76">
        <v>4</v>
      </c>
    </row>
    <row r="77" spans="1:4" x14ac:dyDescent="0.25">
      <c r="A77" t="s">
        <v>39</v>
      </c>
      <c r="B77">
        <v>2040</v>
      </c>
      <c r="C77" t="s">
        <v>112</v>
      </c>
      <c r="D77">
        <v>4</v>
      </c>
    </row>
    <row r="78" spans="1:4" x14ac:dyDescent="0.25">
      <c r="A78" t="s">
        <v>39</v>
      </c>
      <c r="B78">
        <v>2045</v>
      </c>
      <c r="C78" t="s">
        <v>112</v>
      </c>
      <c r="D78">
        <v>4</v>
      </c>
    </row>
    <row r="79" spans="1:4" x14ac:dyDescent="0.25">
      <c r="A79" t="s">
        <v>39</v>
      </c>
      <c r="B79">
        <v>2050</v>
      </c>
      <c r="C79" t="s">
        <v>112</v>
      </c>
      <c r="D79">
        <v>4</v>
      </c>
    </row>
    <row r="80" spans="1:4" x14ac:dyDescent="0.25">
      <c r="A80" t="s">
        <v>41</v>
      </c>
      <c r="B80">
        <v>2020</v>
      </c>
      <c r="C80" t="s">
        <v>112</v>
      </c>
      <c r="D80">
        <v>4</v>
      </c>
    </row>
    <row r="81" spans="1:4" x14ac:dyDescent="0.25">
      <c r="A81" t="s">
        <v>41</v>
      </c>
      <c r="B81">
        <v>2030</v>
      </c>
      <c r="C81" t="s">
        <v>112</v>
      </c>
      <c r="D81">
        <v>4</v>
      </c>
    </row>
    <row r="82" spans="1:4" x14ac:dyDescent="0.25">
      <c r="A82" t="s">
        <v>41</v>
      </c>
      <c r="B82">
        <v>2035</v>
      </c>
      <c r="C82" t="s">
        <v>112</v>
      </c>
      <c r="D82">
        <v>4</v>
      </c>
    </row>
    <row r="83" spans="1:4" x14ac:dyDescent="0.25">
      <c r="A83" t="s">
        <v>41</v>
      </c>
      <c r="B83">
        <v>2040</v>
      </c>
      <c r="C83" t="s">
        <v>112</v>
      </c>
      <c r="D83">
        <v>4</v>
      </c>
    </row>
    <row r="84" spans="1:4" x14ac:dyDescent="0.25">
      <c r="A84" t="s">
        <v>41</v>
      </c>
      <c r="B84">
        <v>2045</v>
      </c>
      <c r="C84" t="s">
        <v>112</v>
      </c>
      <c r="D84">
        <v>4</v>
      </c>
    </row>
    <row r="85" spans="1:4" x14ac:dyDescent="0.25">
      <c r="A85" t="s">
        <v>41</v>
      </c>
      <c r="B85">
        <v>2050</v>
      </c>
      <c r="C85" t="s">
        <v>112</v>
      </c>
      <c r="D85">
        <v>4</v>
      </c>
    </row>
    <row r="86" spans="1:4" x14ac:dyDescent="0.25">
      <c r="A86" t="s">
        <v>43</v>
      </c>
      <c r="B86">
        <v>2020</v>
      </c>
      <c r="C86" t="s">
        <v>112</v>
      </c>
      <c r="D86">
        <v>5</v>
      </c>
    </row>
    <row r="87" spans="1:4" x14ac:dyDescent="0.25">
      <c r="A87" t="s">
        <v>43</v>
      </c>
      <c r="B87">
        <v>2030</v>
      </c>
      <c r="C87" t="s">
        <v>112</v>
      </c>
      <c r="D87">
        <v>5</v>
      </c>
    </row>
    <row r="88" spans="1:4" x14ac:dyDescent="0.25">
      <c r="A88" t="s">
        <v>43</v>
      </c>
      <c r="B88">
        <v>2035</v>
      </c>
      <c r="C88" t="s">
        <v>112</v>
      </c>
      <c r="D88">
        <v>5</v>
      </c>
    </row>
    <row r="89" spans="1:4" x14ac:dyDescent="0.25">
      <c r="A89" t="s">
        <v>43</v>
      </c>
      <c r="B89">
        <v>2040</v>
      </c>
      <c r="C89" t="s">
        <v>112</v>
      </c>
      <c r="D89">
        <v>5</v>
      </c>
    </row>
    <row r="90" spans="1:4" x14ac:dyDescent="0.25">
      <c r="A90" t="s">
        <v>43</v>
      </c>
      <c r="B90">
        <v>2045</v>
      </c>
      <c r="C90" t="s">
        <v>112</v>
      </c>
      <c r="D90">
        <v>5</v>
      </c>
    </row>
    <row r="91" spans="1:4" x14ac:dyDescent="0.25">
      <c r="A91" t="s">
        <v>43</v>
      </c>
      <c r="B91">
        <v>2050</v>
      </c>
      <c r="C91" t="s">
        <v>112</v>
      </c>
      <c r="D91">
        <v>5</v>
      </c>
    </row>
    <row r="93" spans="1:4" x14ac:dyDescent="0.25">
      <c r="A93" s="3" t="s">
        <v>7</v>
      </c>
      <c r="B93" s="3" t="s">
        <v>8</v>
      </c>
      <c r="C93" s="3" t="s">
        <v>17</v>
      </c>
      <c r="D93" s="3" t="s">
        <v>3</v>
      </c>
    </row>
    <row r="94" spans="1:4" x14ac:dyDescent="0.25">
      <c r="A94" t="s">
        <v>11</v>
      </c>
      <c r="B94">
        <v>2020</v>
      </c>
      <c r="C94" t="s">
        <v>112</v>
      </c>
      <c r="D94">
        <v>4</v>
      </c>
    </row>
    <row r="95" spans="1:4" x14ac:dyDescent="0.25">
      <c r="A95" t="s">
        <v>11</v>
      </c>
      <c r="B95">
        <v>2030</v>
      </c>
      <c r="C95" t="s">
        <v>112</v>
      </c>
      <c r="D95">
        <v>4</v>
      </c>
    </row>
    <row r="96" spans="1:4" x14ac:dyDescent="0.25">
      <c r="A96" t="s">
        <v>11</v>
      </c>
      <c r="B96">
        <v>2035</v>
      </c>
      <c r="C96" t="s">
        <v>112</v>
      </c>
      <c r="D96">
        <v>4</v>
      </c>
    </row>
    <row r="97" spans="1:4" x14ac:dyDescent="0.25">
      <c r="A97" t="s">
        <v>11</v>
      </c>
      <c r="B97">
        <v>2040</v>
      </c>
      <c r="C97" t="s">
        <v>112</v>
      </c>
      <c r="D97">
        <v>4</v>
      </c>
    </row>
    <row r="98" spans="1:4" x14ac:dyDescent="0.25">
      <c r="A98" t="s">
        <v>11</v>
      </c>
      <c r="B98">
        <v>2045</v>
      </c>
      <c r="C98" t="s">
        <v>112</v>
      </c>
      <c r="D98">
        <v>4</v>
      </c>
    </row>
    <row r="99" spans="1:4" x14ac:dyDescent="0.25">
      <c r="A99" t="s">
        <v>11</v>
      </c>
      <c r="B99">
        <v>2050</v>
      </c>
      <c r="C99" t="s">
        <v>112</v>
      </c>
      <c r="D99">
        <v>4</v>
      </c>
    </row>
    <row r="100" spans="1:4" x14ac:dyDescent="0.25">
      <c r="A100" t="s">
        <v>72</v>
      </c>
      <c r="B100">
        <v>2020</v>
      </c>
      <c r="C100" t="s">
        <v>112</v>
      </c>
      <c r="D100">
        <v>3</v>
      </c>
    </row>
    <row r="101" spans="1:4" x14ac:dyDescent="0.25">
      <c r="A101" t="s">
        <v>72</v>
      </c>
      <c r="B101">
        <v>2030</v>
      </c>
      <c r="C101" t="s">
        <v>112</v>
      </c>
      <c r="D101">
        <v>3</v>
      </c>
    </row>
    <row r="102" spans="1:4" x14ac:dyDescent="0.25">
      <c r="A102" t="s">
        <v>72</v>
      </c>
      <c r="B102">
        <v>2035</v>
      </c>
      <c r="C102" t="s">
        <v>112</v>
      </c>
      <c r="D102">
        <v>3</v>
      </c>
    </row>
    <row r="103" spans="1:4" x14ac:dyDescent="0.25">
      <c r="A103" t="s">
        <v>72</v>
      </c>
      <c r="B103">
        <v>2040</v>
      </c>
      <c r="C103" t="s">
        <v>112</v>
      </c>
      <c r="D103">
        <v>3</v>
      </c>
    </row>
    <row r="104" spans="1:4" x14ac:dyDescent="0.25">
      <c r="A104" t="s">
        <v>72</v>
      </c>
      <c r="B104">
        <v>2045</v>
      </c>
      <c r="C104" t="s">
        <v>112</v>
      </c>
      <c r="D104">
        <v>3</v>
      </c>
    </row>
    <row r="105" spans="1:4" x14ac:dyDescent="0.25">
      <c r="A105" t="s">
        <v>72</v>
      </c>
      <c r="B105">
        <v>2050</v>
      </c>
      <c r="C105" t="s">
        <v>112</v>
      </c>
      <c r="D105">
        <v>3</v>
      </c>
    </row>
    <row r="106" spans="1:4" x14ac:dyDescent="0.25">
      <c r="A106" t="s">
        <v>47</v>
      </c>
      <c r="B106">
        <v>2020</v>
      </c>
      <c r="C106" t="s">
        <v>112</v>
      </c>
      <c r="D106">
        <v>3</v>
      </c>
    </row>
    <row r="107" spans="1:4" x14ac:dyDescent="0.25">
      <c r="A107" t="s">
        <v>47</v>
      </c>
      <c r="B107">
        <v>2030</v>
      </c>
      <c r="C107" t="s">
        <v>112</v>
      </c>
      <c r="D107">
        <v>3</v>
      </c>
    </row>
    <row r="108" spans="1:4" x14ac:dyDescent="0.25">
      <c r="A108" t="s">
        <v>47</v>
      </c>
      <c r="B108">
        <v>2035</v>
      </c>
      <c r="C108" t="s">
        <v>112</v>
      </c>
      <c r="D108">
        <v>3</v>
      </c>
    </row>
    <row r="109" spans="1:4" x14ac:dyDescent="0.25">
      <c r="A109" t="s">
        <v>47</v>
      </c>
      <c r="B109">
        <v>2040</v>
      </c>
      <c r="C109" t="s">
        <v>112</v>
      </c>
      <c r="D109">
        <v>3</v>
      </c>
    </row>
    <row r="110" spans="1:4" x14ac:dyDescent="0.25">
      <c r="A110" t="s">
        <v>47</v>
      </c>
      <c r="B110">
        <v>2045</v>
      </c>
      <c r="C110" t="s">
        <v>112</v>
      </c>
      <c r="D110">
        <v>3</v>
      </c>
    </row>
    <row r="111" spans="1:4" x14ac:dyDescent="0.25">
      <c r="A111" t="s">
        <v>47</v>
      </c>
      <c r="B111">
        <v>2050</v>
      </c>
      <c r="C111" t="s">
        <v>112</v>
      </c>
      <c r="D111">
        <v>3</v>
      </c>
    </row>
    <row r="112" spans="1:4" x14ac:dyDescent="0.25">
      <c r="A112" t="s">
        <v>48</v>
      </c>
      <c r="B112">
        <v>2020</v>
      </c>
      <c r="C112" t="s">
        <v>112</v>
      </c>
      <c r="D112">
        <v>2.5093000000000001</v>
      </c>
    </row>
    <row r="113" spans="1:4" x14ac:dyDescent="0.25">
      <c r="A113" t="s">
        <v>48</v>
      </c>
      <c r="B113">
        <v>2030</v>
      </c>
      <c r="C113" t="s">
        <v>112</v>
      </c>
      <c r="D113">
        <v>2.3184999999999998</v>
      </c>
    </row>
    <row r="114" spans="1:4" x14ac:dyDescent="0.25">
      <c r="A114" t="s">
        <v>48</v>
      </c>
      <c r="B114">
        <v>2035</v>
      </c>
      <c r="C114" t="s">
        <v>112</v>
      </c>
      <c r="D114">
        <v>2.24735</v>
      </c>
    </row>
    <row r="115" spans="1:4" x14ac:dyDescent="0.25">
      <c r="A115" t="s">
        <v>48</v>
      </c>
      <c r="B115">
        <v>2040</v>
      </c>
      <c r="C115" t="s">
        <v>112</v>
      </c>
      <c r="D115">
        <v>2.1762000000000001</v>
      </c>
    </row>
    <row r="116" spans="1:4" x14ac:dyDescent="0.25">
      <c r="A116" t="s">
        <v>48</v>
      </c>
      <c r="B116">
        <v>2045</v>
      </c>
      <c r="C116" t="s">
        <v>112</v>
      </c>
      <c r="D116">
        <v>2.1708500000000002</v>
      </c>
    </row>
    <row r="117" spans="1:4" x14ac:dyDescent="0.25">
      <c r="A117" t="s">
        <v>48</v>
      </c>
      <c r="B117">
        <v>2050</v>
      </c>
      <c r="C117" t="s">
        <v>112</v>
      </c>
      <c r="D117">
        <v>2.1655000000000002</v>
      </c>
    </row>
    <row r="118" spans="1:4" x14ac:dyDescent="0.25">
      <c r="A118" t="s">
        <v>50</v>
      </c>
      <c r="B118">
        <v>2020</v>
      </c>
      <c r="C118" t="s">
        <v>112</v>
      </c>
      <c r="D118">
        <v>1.2514000000000001</v>
      </c>
    </row>
    <row r="119" spans="1:4" x14ac:dyDescent="0.25">
      <c r="A119" t="s">
        <v>50</v>
      </c>
      <c r="B119">
        <v>2030</v>
      </c>
      <c r="C119" t="s">
        <v>112</v>
      </c>
      <c r="D119">
        <v>1.2166999999999999</v>
      </c>
    </row>
    <row r="120" spans="1:4" x14ac:dyDescent="0.25">
      <c r="A120" t="s">
        <v>50</v>
      </c>
      <c r="B120">
        <v>2035</v>
      </c>
      <c r="C120" t="s">
        <v>112</v>
      </c>
      <c r="D120">
        <v>1.2012499999999999</v>
      </c>
    </row>
    <row r="121" spans="1:4" x14ac:dyDescent="0.25">
      <c r="A121" t="s">
        <v>50</v>
      </c>
      <c r="B121">
        <v>2040</v>
      </c>
      <c r="C121" t="s">
        <v>112</v>
      </c>
      <c r="D121">
        <v>1.1858</v>
      </c>
    </row>
    <row r="122" spans="1:4" x14ac:dyDescent="0.25">
      <c r="A122" t="s">
        <v>50</v>
      </c>
      <c r="B122">
        <v>2045</v>
      </c>
      <c r="C122" t="s">
        <v>112</v>
      </c>
      <c r="D122">
        <v>1.1816500000000001</v>
      </c>
    </row>
    <row r="123" spans="1:4" x14ac:dyDescent="0.25">
      <c r="A123" t="s">
        <v>50</v>
      </c>
      <c r="B123">
        <v>2050</v>
      </c>
      <c r="C123" t="s">
        <v>112</v>
      </c>
      <c r="D123">
        <v>1.1775</v>
      </c>
    </row>
    <row r="124" spans="1:4" x14ac:dyDescent="0.25">
      <c r="A124" t="s">
        <v>51</v>
      </c>
      <c r="B124">
        <v>2020</v>
      </c>
      <c r="C124" t="s">
        <v>112</v>
      </c>
      <c r="D124">
        <v>2.0089000000000001</v>
      </c>
    </row>
    <row r="125" spans="1:4" x14ac:dyDescent="0.25">
      <c r="A125" t="s">
        <v>51</v>
      </c>
      <c r="B125">
        <v>2030</v>
      </c>
      <c r="C125" t="s">
        <v>112</v>
      </c>
      <c r="D125">
        <v>2.4756999999999998</v>
      </c>
    </row>
    <row r="126" spans="1:4" x14ac:dyDescent="0.25">
      <c r="A126" t="s">
        <v>51</v>
      </c>
      <c r="B126">
        <v>2035</v>
      </c>
      <c r="C126" t="s">
        <v>112</v>
      </c>
      <c r="D126">
        <v>2.5002</v>
      </c>
    </row>
    <row r="127" spans="1:4" x14ac:dyDescent="0.25">
      <c r="A127" t="s">
        <v>51</v>
      </c>
      <c r="B127">
        <v>2040</v>
      </c>
      <c r="C127" t="s">
        <v>112</v>
      </c>
      <c r="D127">
        <v>2.5247000000000002</v>
      </c>
    </row>
    <row r="128" spans="1:4" x14ac:dyDescent="0.25">
      <c r="A128" t="s">
        <v>51</v>
      </c>
      <c r="B128">
        <v>2045</v>
      </c>
      <c r="C128" t="s">
        <v>112</v>
      </c>
      <c r="D128">
        <v>2.5269499999999998</v>
      </c>
    </row>
    <row r="129" spans="1:4" x14ac:dyDescent="0.25">
      <c r="A129" t="s">
        <v>51</v>
      </c>
      <c r="B129">
        <v>2050</v>
      </c>
      <c r="C129" t="s">
        <v>112</v>
      </c>
      <c r="D129">
        <v>2.5291999999999999</v>
      </c>
    </row>
    <row r="130" spans="1:4" x14ac:dyDescent="0.25">
      <c r="A130" t="s">
        <v>6</v>
      </c>
      <c r="B130">
        <v>2020</v>
      </c>
      <c r="C130" t="s">
        <v>112</v>
      </c>
      <c r="D130">
        <v>5</v>
      </c>
    </row>
    <row r="131" spans="1:4" x14ac:dyDescent="0.25">
      <c r="A131" t="s">
        <v>6</v>
      </c>
      <c r="B131">
        <v>2030</v>
      </c>
      <c r="C131" t="s">
        <v>112</v>
      </c>
      <c r="D131">
        <v>5</v>
      </c>
    </row>
    <row r="132" spans="1:4" x14ac:dyDescent="0.25">
      <c r="A132" t="s">
        <v>6</v>
      </c>
      <c r="B132">
        <v>2035</v>
      </c>
      <c r="C132" t="s">
        <v>112</v>
      </c>
      <c r="D132">
        <v>5</v>
      </c>
    </row>
    <row r="133" spans="1:4" x14ac:dyDescent="0.25">
      <c r="A133" t="s">
        <v>6</v>
      </c>
      <c r="B133">
        <v>2040</v>
      </c>
      <c r="C133" t="s">
        <v>112</v>
      </c>
      <c r="D133">
        <v>5</v>
      </c>
    </row>
    <row r="134" spans="1:4" x14ac:dyDescent="0.25">
      <c r="A134" t="s">
        <v>6</v>
      </c>
      <c r="B134">
        <v>2045</v>
      </c>
      <c r="C134" t="s">
        <v>112</v>
      </c>
      <c r="D134">
        <v>5</v>
      </c>
    </row>
    <row r="135" spans="1:4" x14ac:dyDescent="0.25">
      <c r="A135" t="s">
        <v>6</v>
      </c>
      <c r="B135">
        <v>2050</v>
      </c>
      <c r="C135" t="s">
        <v>112</v>
      </c>
      <c r="D135">
        <v>5</v>
      </c>
    </row>
    <row r="136" spans="1:4" x14ac:dyDescent="0.25">
      <c r="A136" t="s">
        <v>73</v>
      </c>
      <c r="B136">
        <v>2020</v>
      </c>
      <c r="C136" t="s">
        <v>112</v>
      </c>
      <c r="D136">
        <v>5</v>
      </c>
    </row>
    <row r="137" spans="1:4" x14ac:dyDescent="0.25">
      <c r="A137" t="s">
        <v>73</v>
      </c>
      <c r="B137">
        <v>2030</v>
      </c>
      <c r="C137" t="s">
        <v>112</v>
      </c>
      <c r="D137">
        <v>5</v>
      </c>
    </row>
    <row r="138" spans="1:4" x14ac:dyDescent="0.25">
      <c r="A138" t="s">
        <v>73</v>
      </c>
      <c r="B138">
        <v>2035</v>
      </c>
      <c r="C138" t="s">
        <v>112</v>
      </c>
      <c r="D138">
        <v>5</v>
      </c>
    </row>
    <row r="139" spans="1:4" x14ac:dyDescent="0.25">
      <c r="A139" t="s">
        <v>73</v>
      </c>
      <c r="B139">
        <v>2040</v>
      </c>
      <c r="C139" t="s">
        <v>112</v>
      </c>
      <c r="D139">
        <v>5</v>
      </c>
    </row>
    <row r="140" spans="1:4" x14ac:dyDescent="0.25">
      <c r="A140" t="s">
        <v>73</v>
      </c>
      <c r="B140">
        <v>2045</v>
      </c>
      <c r="C140" t="s">
        <v>112</v>
      </c>
      <c r="D140">
        <v>5</v>
      </c>
    </row>
    <row r="141" spans="1:4" x14ac:dyDescent="0.25">
      <c r="A141" t="s">
        <v>73</v>
      </c>
      <c r="B141">
        <v>2050</v>
      </c>
      <c r="C141" t="s">
        <v>112</v>
      </c>
      <c r="D141">
        <v>5</v>
      </c>
    </row>
    <row r="142" spans="1:4" x14ac:dyDescent="0.25">
      <c r="A142" t="s">
        <v>102</v>
      </c>
      <c r="B142">
        <v>2030</v>
      </c>
      <c r="C142" t="s">
        <v>112</v>
      </c>
      <c r="D142">
        <v>3</v>
      </c>
    </row>
    <row r="143" spans="1:4" x14ac:dyDescent="0.25">
      <c r="A143" t="s">
        <v>102</v>
      </c>
      <c r="B143">
        <v>2035</v>
      </c>
      <c r="C143" t="s">
        <v>112</v>
      </c>
      <c r="D143">
        <v>3</v>
      </c>
    </row>
    <row r="144" spans="1:4" x14ac:dyDescent="0.25">
      <c r="A144" t="s">
        <v>102</v>
      </c>
      <c r="B144">
        <v>2040</v>
      </c>
      <c r="C144" t="s">
        <v>112</v>
      </c>
      <c r="D144">
        <v>3</v>
      </c>
    </row>
    <row r="145" spans="1:4" x14ac:dyDescent="0.25">
      <c r="A145" t="s">
        <v>102</v>
      </c>
      <c r="B145">
        <v>2045</v>
      </c>
      <c r="C145" t="s">
        <v>112</v>
      </c>
      <c r="D145">
        <v>3</v>
      </c>
    </row>
    <row r="146" spans="1:4" x14ac:dyDescent="0.25">
      <c r="A146" t="s">
        <v>102</v>
      </c>
      <c r="B146">
        <v>2050</v>
      </c>
      <c r="C146" t="s">
        <v>112</v>
      </c>
      <c r="D146">
        <v>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B6CA-B96B-458B-9C95-E8730B59E02C}">
  <dimension ref="A1:C187"/>
  <sheetViews>
    <sheetView topLeftCell="A19" workbookViewId="0">
      <selection activeCell="B48" sqref="A48:XFD48"/>
    </sheetView>
  </sheetViews>
  <sheetFormatPr baseColWidth="10" defaultColWidth="9.140625" defaultRowHeight="15" x14ac:dyDescent="0.25"/>
  <cols>
    <col min="1" max="1" width="15" bestFit="1" customWidth="1"/>
    <col min="3" max="3" width="16.7109375" customWidth="1"/>
  </cols>
  <sheetData>
    <row r="1" spans="1:3" x14ac:dyDescent="0.25">
      <c r="A1" s="4" t="s">
        <v>7</v>
      </c>
      <c r="B1" s="4" t="s">
        <v>8</v>
      </c>
      <c r="C1" s="4" t="s">
        <v>3</v>
      </c>
    </row>
    <row r="2" spans="1:3" x14ac:dyDescent="0.25">
      <c r="A2" t="s">
        <v>25</v>
      </c>
      <c r="B2">
        <v>2030</v>
      </c>
      <c r="C2" s="8">
        <v>102.5845723</v>
      </c>
    </row>
    <row r="3" spans="1:3" x14ac:dyDescent="0.25">
      <c r="A3" t="s">
        <v>25</v>
      </c>
      <c r="B3">
        <f>(B2+B4)/2</f>
        <v>2035</v>
      </c>
      <c r="C3" s="8">
        <v>93.244352581250013</v>
      </c>
    </row>
    <row r="4" spans="1:3" x14ac:dyDescent="0.25">
      <c r="A4" t="s">
        <v>25</v>
      </c>
      <c r="B4">
        <v>2040</v>
      </c>
      <c r="C4" s="8">
        <v>83.904132862500006</v>
      </c>
    </row>
    <row r="5" spans="1:3" x14ac:dyDescent="0.25">
      <c r="A5" t="s">
        <v>25</v>
      </c>
      <c r="B5">
        <f>(B4+B6)/2</f>
        <v>2045</v>
      </c>
      <c r="C5" s="8">
        <v>74.114637224999996</v>
      </c>
    </row>
    <row r="6" spans="1:3" x14ac:dyDescent="0.25">
      <c r="A6" t="s">
        <v>25</v>
      </c>
      <c r="B6">
        <v>2050</v>
      </c>
      <c r="C6" s="8">
        <v>64.325141587499999</v>
      </c>
    </row>
    <row r="7" spans="1:3" x14ac:dyDescent="0.25">
      <c r="A7" t="s">
        <v>27</v>
      </c>
      <c r="B7">
        <v>2030</v>
      </c>
      <c r="C7" s="9">
        <v>492.28670364500795</v>
      </c>
    </row>
    <row r="8" spans="1:3" x14ac:dyDescent="0.25">
      <c r="A8" t="s">
        <v>27</v>
      </c>
      <c r="B8">
        <v>2035</v>
      </c>
      <c r="C8" s="9">
        <v>424.88320919175914</v>
      </c>
    </row>
    <row r="9" spans="1:3" x14ac:dyDescent="0.25">
      <c r="A9" t="s">
        <v>27</v>
      </c>
      <c r="B9">
        <v>2040</v>
      </c>
      <c r="C9" s="9">
        <v>357.47971473851032</v>
      </c>
    </row>
    <row r="10" spans="1:3" x14ac:dyDescent="0.25">
      <c r="A10" t="s">
        <v>27</v>
      </c>
      <c r="B10">
        <v>2045</v>
      </c>
      <c r="C10" s="9">
        <v>301.8115372424723</v>
      </c>
    </row>
    <row r="11" spans="1:3" x14ac:dyDescent="0.25">
      <c r="A11" t="s">
        <v>27</v>
      </c>
      <c r="B11">
        <v>2050</v>
      </c>
      <c r="C11" s="9">
        <v>246.14335974643424</v>
      </c>
    </row>
    <row r="12" spans="1:3" x14ac:dyDescent="0.25">
      <c r="A12" t="s">
        <v>28</v>
      </c>
      <c r="B12">
        <v>2030</v>
      </c>
      <c r="C12" s="10">
        <v>817.51824817518252</v>
      </c>
    </row>
    <row r="13" spans="1:3" x14ac:dyDescent="0.25">
      <c r="A13" t="s">
        <v>28</v>
      </c>
      <c r="B13">
        <v>2035</v>
      </c>
      <c r="C13" s="10">
        <v>759.12408759124082</v>
      </c>
    </row>
    <row r="14" spans="1:3" x14ac:dyDescent="0.25">
      <c r="A14" t="s">
        <v>28</v>
      </c>
      <c r="B14">
        <v>2040</v>
      </c>
      <c r="C14" s="10">
        <v>700.72992700729924</v>
      </c>
    </row>
    <row r="15" spans="1:3" x14ac:dyDescent="0.25">
      <c r="A15" t="s">
        <v>28</v>
      </c>
      <c r="B15">
        <v>2045</v>
      </c>
      <c r="C15" s="10">
        <v>583.94160583941607</v>
      </c>
    </row>
    <row r="16" spans="1:3" x14ac:dyDescent="0.25">
      <c r="A16" t="s">
        <v>28</v>
      </c>
      <c r="B16">
        <v>2050</v>
      </c>
      <c r="C16" s="10">
        <v>467.15328467153284</v>
      </c>
    </row>
    <row r="17" spans="1:3" x14ac:dyDescent="0.25">
      <c r="A17" t="s">
        <v>32</v>
      </c>
      <c r="B17">
        <v>2030</v>
      </c>
      <c r="C17" s="10">
        <v>1190</v>
      </c>
    </row>
    <row r="18" spans="1:3" x14ac:dyDescent="0.25">
      <c r="A18" t="s">
        <v>32</v>
      </c>
      <c r="B18">
        <v>2035</v>
      </c>
      <c r="C18" s="11">
        <v>1041.25</v>
      </c>
    </row>
    <row r="19" spans="1:3" x14ac:dyDescent="0.25">
      <c r="A19" t="s">
        <v>32</v>
      </c>
      <c r="B19">
        <v>2040</v>
      </c>
      <c r="C19" s="11">
        <v>892.5</v>
      </c>
    </row>
    <row r="20" spans="1:3" x14ac:dyDescent="0.25">
      <c r="A20" t="s">
        <v>32</v>
      </c>
      <c r="B20">
        <v>2045</v>
      </c>
      <c r="C20" s="11">
        <v>743.75</v>
      </c>
    </row>
    <row r="21" spans="1:3" x14ac:dyDescent="0.25">
      <c r="A21" t="s">
        <v>32</v>
      </c>
      <c r="B21">
        <v>2050</v>
      </c>
      <c r="C21" s="11">
        <v>595</v>
      </c>
    </row>
    <row r="22" spans="1:3" x14ac:dyDescent="0.25">
      <c r="A22" t="s">
        <v>10</v>
      </c>
      <c r="B22">
        <v>2020</v>
      </c>
      <c r="C22" s="9">
        <v>734.4747692307692</v>
      </c>
    </row>
    <row r="23" spans="1:3" x14ac:dyDescent="0.25">
      <c r="A23" t="s">
        <v>10</v>
      </c>
      <c r="B23">
        <v>2030</v>
      </c>
      <c r="C23" s="10">
        <v>631.01449082344175</v>
      </c>
    </row>
    <row r="24" spans="1:3" x14ac:dyDescent="0.25">
      <c r="A24" t="s">
        <v>10</v>
      </c>
      <c r="B24">
        <v>2040</v>
      </c>
      <c r="C24" s="10">
        <v>548.52589048134746</v>
      </c>
    </row>
    <row r="25" spans="1:3" x14ac:dyDescent="0.25">
      <c r="A25" t="s">
        <v>10</v>
      </c>
      <c r="B25">
        <v>2050</v>
      </c>
      <c r="C25" s="10">
        <v>466.03729013925306</v>
      </c>
    </row>
    <row r="26" spans="1:3" x14ac:dyDescent="0.25">
      <c r="A26" t="s">
        <v>5</v>
      </c>
      <c r="B26">
        <v>2030</v>
      </c>
      <c r="C26" s="9">
        <v>949.00877500000001</v>
      </c>
    </row>
    <row r="27" spans="1:3" x14ac:dyDescent="0.25">
      <c r="A27" t="s">
        <v>5</v>
      </c>
      <c r="B27">
        <f>(B26+B28)/2</f>
        <v>2035</v>
      </c>
      <c r="C27" s="9">
        <v>862.60248750000017</v>
      </c>
    </row>
    <row r="28" spans="1:3" x14ac:dyDescent="0.25">
      <c r="A28" t="s">
        <v>5</v>
      </c>
      <c r="B28">
        <v>2040</v>
      </c>
      <c r="C28" s="9">
        <v>776.19619999999998</v>
      </c>
    </row>
    <row r="29" spans="1:3" x14ac:dyDescent="0.25">
      <c r="A29" t="s">
        <v>5</v>
      </c>
      <c r="B29">
        <f>(B28+B30)/2</f>
        <v>2045</v>
      </c>
      <c r="C29" s="9">
        <v>685.63368249999996</v>
      </c>
    </row>
    <row r="30" spans="1:3" x14ac:dyDescent="0.25">
      <c r="A30" t="s">
        <v>5</v>
      </c>
      <c r="B30">
        <v>2050</v>
      </c>
      <c r="C30" s="9">
        <v>595.07116500000006</v>
      </c>
    </row>
    <row r="31" spans="1:3" x14ac:dyDescent="0.25">
      <c r="A31" s="12" t="s">
        <v>71</v>
      </c>
      <c r="B31">
        <v>2030</v>
      </c>
      <c r="C31" s="10">
        <v>500</v>
      </c>
    </row>
    <row r="32" spans="1:3" x14ac:dyDescent="0.25">
      <c r="A32" s="12" t="s">
        <v>71</v>
      </c>
      <c r="B32">
        <f>(B31+B33)/2</f>
        <v>2035</v>
      </c>
      <c r="C32" s="10">
        <v>375</v>
      </c>
    </row>
    <row r="33" spans="1:3" x14ac:dyDescent="0.25">
      <c r="A33" s="12" t="s">
        <v>71</v>
      </c>
      <c r="B33">
        <v>2040</v>
      </c>
      <c r="C33" s="10">
        <v>250</v>
      </c>
    </row>
    <row r="34" spans="1:3" x14ac:dyDescent="0.25">
      <c r="A34" s="12" t="s">
        <v>71</v>
      </c>
      <c r="B34">
        <f>(B33+B35)/2</f>
        <v>2045</v>
      </c>
      <c r="C34" s="10">
        <v>275</v>
      </c>
    </row>
    <row r="35" spans="1:3" x14ac:dyDescent="0.25">
      <c r="A35" s="12" t="s">
        <v>71</v>
      </c>
      <c r="B35">
        <v>2050</v>
      </c>
      <c r="C35" s="10">
        <v>300</v>
      </c>
    </row>
    <row r="36" spans="1:3" x14ac:dyDescent="0.25">
      <c r="A36" t="s">
        <v>72</v>
      </c>
      <c r="B36">
        <v>2020</v>
      </c>
      <c r="C36" s="9">
        <v>300</v>
      </c>
    </row>
    <row r="37" spans="1:3" x14ac:dyDescent="0.25">
      <c r="A37" t="s">
        <v>72</v>
      </c>
      <c r="B37">
        <v>2030</v>
      </c>
      <c r="C37" s="9">
        <v>300</v>
      </c>
    </row>
    <row r="38" spans="1:3" x14ac:dyDescent="0.25">
      <c r="A38" t="s">
        <v>72</v>
      </c>
      <c r="B38">
        <v>2035</v>
      </c>
      <c r="C38" s="9">
        <v>300</v>
      </c>
    </row>
    <row r="39" spans="1:3" x14ac:dyDescent="0.25">
      <c r="A39" t="s">
        <v>72</v>
      </c>
      <c r="B39">
        <v>2040</v>
      </c>
      <c r="C39" s="9">
        <v>300</v>
      </c>
    </row>
    <row r="40" spans="1:3" x14ac:dyDescent="0.25">
      <c r="A40" t="s">
        <v>72</v>
      </c>
      <c r="B40">
        <v>2045</v>
      </c>
      <c r="C40" s="9">
        <v>300</v>
      </c>
    </row>
    <row r="41" spans="1:3" x14ac:dyDescent="0.25">
      <c r="A41" t="s">
        <v>72</v>
      </c>
      <c r="B41">
        <v>2050</v>
      </c>
      <c r="C41" s="9">
        <v>300</v>
      </c>
    </row>
    <row r="42" spans="1:3" x14ac:dyDescent="0.25">
      <c r="A42" t="s">
        <v>47</v>
      </c>
      <c r="B42">
        <v>2020</v>
      </c>
      <c r="C42">
        <v>1200</v>
      </c>
    </row>
    <row r="43" spans="1:3" x14ac:dyDescent="0.25">
      <c r="A43" t="s">
        <v>47</v>
      </c>
      <c r="B43">
        <v>2030</v>
      </c>
      <c r="C43">
        <v>1200</v>
      </c>
    </row>
    <row r="44" spans="1:3" x14ac:dyDescent="0.25">
      <c r="A44" t="s">
        <v>47</v>
      </c>
      <c r="B44">
        <v>2035</v>
      </c>
      <c r="C44">
        <v>1200</v>
      </c>
    </row>
    <row r="45" spans="1:3" x14ac:dyDescent="0.25">
      <c r="A45" t="s">
        <v>47</v>
      </c>
      <c r="B45">
        <v>2040</v>
      </c>
      <c r="C45">
        <v>1200</v>
      </c>
    </row>
    <row r="46" spans="1:3" x14ac:dyDescent="0.25">
      <c r="A46" t="s">
        <v>47</v>
      </c>
      <c r="B46">
        <v>2045</v>
      </c>
      <c r="C46">
        <v>1200</v>
      </c>
    </row>
    <row r="47" spans="1:3" x14ac:dyDescent="0.25">
      <c r="A47" t="s">
        <v>47</v>
      </c>
      <c r="B47">
        <v>2050</v>
      </c>
      <c r="C47">
        <v>1200</v>
      </c>
    </row>
    <row r="48" spans="1:3" x14ac:dyDescent="0.25">
      <c r="A48" t="s">
        <v>6</v>
      </c>
      <c r="B48">
        <v>2020</v>
      </c>
      <c r="C48" s="8">
        <v>135.1351351351351</v>
      </c>
    </row>
    <row r="49" spans="1:3" x14ac:dyDescent="0.25">
      <c r="A49" t="s">
        <v>6</v>
      </c>
      <c r="B49">
        <v>2030</v>
      </c>
      <c r="C49" s="8">
        <v>135.1351351351351</v>
      </c>
    </row>
    <row r="50" spans="1:3" x14ac:dyDescent="0.25">
      <c r="A50" t="s">
        <v>6</v>
      </c>
      <c r="B50">
        <v>2035</v>
      </c>
      <c r="C50" s="8">
        <v>135.1351351351351</v>
      </c>
    </row>
    <row r="51" spans="1:3" x14ac:dyDescent="0.25">
      <c r="A51" t="s">
        <v>6</v>
      </c>
      <c r="B51">
        <v>2040</v>
      </c>
      <c r="C51" s="8">
        <v>135.1351351351351</v>
      </c>
    </row>
    <row r="52" spans="1:3" x14ac:dyDescent="0.25">
      <c r="A52" t="s">
        <v>6</v>
      </c>
      <c r="B52">
        <v>2045</v>
      </c>
      <c r="C52" s="8">
        <v>135.1351351351351</v>
      </c>
    </row>
    <row r="53" spans="1:3" x14ac:dyDescent="0.25">
      <c r="A53" t="s">
        <v>6</v>
      </c>
      <c r="B53">
        <v>2050</v>
      </c>
      <c r="C53" s="8">
        <v>135.1351351351351</v>
      </c>
    </row>
    <row r="54" spans="1:3" x14ac:dyDescent="0.25">
      <c r="A54" t="s">
        <v>73</v>
      </c>
      <c r="B54">
        <v>2020</v>
      </c>
      <c r="C54" s="8">
        <v>252.50450450450447</v>
      </c>
    </row>
    <row r="55" spans="1:3" x14ac:dyDescent="0.25">
      <c r="A55" t="s">
        <v>73</v>
      </c>
      <c r="B55">
        <v>2030</v>
      </c>
      <c r="C55" s="8">
        <v>252.50450450450447</v>
      </c>
    </row>
    <row r="56" spans="1:3" x14ac:dyDescent="0.25">
      <c r="A56" t="s">
        <v>73</v>
      </c>
      <c r="B56">
        <v>2035</v>
      </c>
      <c r="C56" s="8">
        <v>252.50450450450447</v>
      </c>
    </row>
    <row r="57" spans="1:3" x14ac:dyDescent="0.25">
      <c r="A57" t="s">
        <v>73</v>
      </c>
      <c r="B57">
        <v>2040</v>
      </c>
      <c r="C57" s="8">
        <v>252.50450450450447</v>
      </c>
    </row>
    <row r="58" spans="1:3" x14ac:dyDescent="0.25">
      <c r="A58" t="s">
        <v>73</v>
      </c>
      <c r="B58">
        <v>2045</v>
      </c>
      <c r="C58" s="8">
        <v>252.50450450450447</v>
      </c>
    </row>
    <row r="59" spans="1:3" x14ac:dyDescent="0.25">
      <c r="A59" t="s">
        <v>73</v>
      </c>
      <c r="B59">
        <v>2050</v>
      </c>
      <c r="C59" s="8">
        <v>252.50450450450447</v>
      </c>
    </row>
    <row r="60" spans="1:3" x14ac:dyDescent="0.25">
      <c r="A60" t="s">
        <v>30</v>
      </c>
      <c r="B60">
        <v>2020</v>
      </c>
      <c r="C60">
        <v>508</v>
      </c>
    </row>
    <row r="61" spans="1:3" x14ac:dyDescent="0.25">
      <c r="A61" t="s">
        <v>30</v>
      </c>
      <c r="B61">
        <v>2030</v>
      </c>
      <c r="C61">
        <v>508</v>
      </c>
    </row>
    <row r="62" spans="1:3" x14ac:dyDescent="0.25">
      <c r="A62" t="s">
        <v>30</v>
      </c>
      <c r="B62">
        <v>2035</v>
      </c>
      <c r="C62">
        <v>508</v>
      </c>
    </row>
    <row r="63" spans="1:3" x14ac:dyDescent="0.25">
      <c r="A63" t="s">
        <v>30</v>
      </c>
      <c r="B63">
        <v>2040</v>
      </c>
      <c r="C63">
        <v>508</v>
      </c>
    </row>
    <row r="64" spans="1:3" x14ac:dyDescent="0.25">
      <c r="A64" t="s">
        <v>30</v>
      </c>
      <c r="B64">
        <v>2045</v>
      </c>
      <c r="C64">
        <v>221</v>
      </c>
    </row>
    <row r="65" spans="1:3" x14ac:dyDescent="0.25">
      <c r="A65" t="s">
        <v>30</v>
      </c>
      <c r="B65">
        <v>2050</v>
      </c>
      <c r="C65">
        <v>508</v>
      </c>
    </row>
    <row r="66" spans="1:3" x14ac:dyDescent="0.25">
      <c r="A66" t="s">
        <v>69</v>
      </c>
      <c r="B66">
        <v>2025</v>
      </c>
      <c r="C66">
        <v>11925</v>
      </c>
    </row>
    <row r="67" spans="1:3" x14ac:dyDescent="0.25">
      <c r="A67" t="s">
        <v>69</v>
      </c>
      <c r="B67">
        <v>2030</v>
      </c>
      <c r="C67">
        <v>11925</v>
      </c>
    </row>
    <row r="68" spans="1:3" x14ac:dyDescent="0.25">
      <c r="A68" t="s">
        <v>69</v>
      </c>
      <c r="B68">
        <v>2035</v>
      </c>
      <c r="C68">
        <v>11925</v>
      </c>
    </row>
    <row r="69" spans="1:3" x14ac:dyDescent="0.25">
      <c r="A69" t="s">
        <v>69</v>
      </c>
      <c r="B69">
        <v>2040</v>
      </c>
      <c r="C69">
        <v>11925</v>
      </c>
    </row>
    <row r="70" spans="1:3" x14ac:dyDescent="0.25">
      <c r="A70" t="s">
        <v>69</v>
      </c>
      <c r="B70">
        <v>2045</v>
      </c>
      <c r="C70">
        <v>11925</v>
      </c>
    </row>
    <row r="71" spans="1:3" x14ac:dyDescent="0.25">
      <c r="A71" t="s">
        <v>69</v>
      </c>
      <c r="B71">
        <v>2050</v>
      </c>
      <c r="C71">
        <v>11925</v>
      </c>
    </row>
    <row r="72" spans="1:3" x14ac:dyDescent="0.25">
      <c r="A72" t="s">
        <v>68</v>
      </c>
      <c r="B72">
        <v>2025</v>
      </c>
      <c r="C72">
        <v>52467</v>
      </c>
    </row>
    <row r="73" spans="1:3" x14ac:dyDescent="0.25">
      <c r="A73" t="s">
        <v>68</v>
      </c>
      <c r="B73">
        <v>2030</v>
      </c>
      <c r="C73" s="10">
        <v>44760.19999999999</v>
      </c>
    </row>
    <row r="74" spans="1:3" x14ac:dyDescent="0.25">
      <c r="A74" t="s">
        <v>68</v>
      </c>
      <c r="B74">
        <v>2035</v>
      </c>
      <c r="C74" s="10">
        <v>37053.4</v>
      </c>
    </row>
    <row r="75" spans="1:3" x14ac:dyDescent="0.25">
      <c r="A75" t="s">
        <v>68</v>
      </c>
      <c r="B75">
        <v>2040</v>
      </c>
      <c r="C75" s="10">
        <v>29346.600000000002</v>
      </c>
    </row>
    <row r="76" spans="1:3" x14ac:dyDescent="0.25">
      <c r="A76" t="s">
        <v>68</v>
      </c>
      <c r="B76">
        <v>2045</v>
      </c>
      <c r="C76" s="10">
        <v>21639.800000000003</v>
      </c>
    </row>
    <row r="77" spans="1:3" x14ac:dyDescent="0.25">
      <c r="A77" t="s">
        <v>68</v>
      </c>
      <c r="B77">
        <v>2050</v>
      </c>
      <c r="C77" s="10">
        <v>13933</v>
      </c>
    </row>
    <row r="78" spans="1:3" x14ac:dyDescent="0.25">
      <c r="A78" t="s">
        <v>74</v>
      </c>
      <c r="B78">
        <v>2025</v>
      </c>
      <c r="C78">
        <v>57233</v>
      </c>
    </row>
    <row r="79" spans="1:3" x14ac:dyDescent="0.25">
      <c r="A79" t="s">
        <v>74</v>
      </c>
      <c r="B79">
        <v>2030</v>
      </c>
      <c r="C79" s="10">
        <v>44760.2</v>
      </c>
    </row>
    <row r="80" spans="1:3" x14ac:dyDescent="0.25">
      <c r="A80" t="s">
        <v>74</v>
      </c>
      <c r="B80">
        <v>2035</v>
      </c>
      <c r="C80" s="10">
        <v>37053.4</v>
      </c>
    </row>
    <row r="81" spans="1:3" x14ac:dyDescent="0.25">
      <c r="A81" t="s">
        <v>74</v>
      </c>
      <c r="B81">
        <v>2040</v>
      </c>
      <c r="C81" s="10">
        <v>29346.600000000002</v>
      </c>
    </row>
    <row r="82" spans="1:3" x14ac:dyDescent="0.25">
      <c r="A82" t="s">
        <v>74</v>
      </c>
      <c r="B82">
        <v>2045</v>
      </c>
      <c r="C82" s="10">
        <v>21639.800000000003</v>
      </c>
    </row>
    <row r="83" spans="1:3" x14ac:dyDescent="0.25">
      <c r="A83" t="s">
        <v>74</v>
      </c>
      <c r="B83">
        <v>2050</v>
      </c>
      <c r="C83" s="10">
        <v>13933</v>
      </c>
    </row>
    <row r="84" spans="1:3" x14ac:dyDescent="0.25">
      <c r="A84" t="s">
        <v>48</v>
      </c>
      <c r="B84">
        <v>2020</v>
      </c>
      <c r="C84">
        <v>1992</v>
      </c>
    </row>
    <row r="85" spans="1:3" x14ac:dyDescent="0.25">
      <c r="A85" t="s">
        <v>48</v>
      </c>
      <c r="B85">
        <v>2030</v>
      </c>
      <c r="C85">
        <v>1682</v>
      </c>
    </row>
    <row r="86" spans="1:3" x14ac:dyDescent="0.25">
      <c r="A86" t="s">
        <v>48</v>
      </c>
      <c r="B86">
        <v>2035</v>
      </c>
      <c r="C86">
        <v>1622</v>
      </c>
    </row>
    <row r="87" spans="1:3" x14ac:dyDescent="0.25">
      <c r="A87" t="s">
        <v>48</v>
      </c>
      <c r="B87">
        <v>2040</v>
      </c>
      <c r="C87">
        <v>1562</v>
      </c>
    </row>
    <row r="88" spans="1:3" x14ac:dyDescent="0.25">
      <c r="A88" t="s">
        <v>48</v>
      </c>
      <c r="B88">
        <v>2045</v>
      </c>
      <c r="C88">
        <v>1543</v>
      </c>
    </row>
    <row r="89" spans="1:3" x14ac:dyDescent="0.25">
      <c r="A89" t="s">
        <v>48</v>
      </c>
      <c r="B89">
        <v>2050</v>
      </c>
      <c r="C89">
        <v>1523</v>
      </c>
    </row>
    <row r="90" spans="1:3" x14ac:dyDescent="0.25">
      <c r="A90" t="s">
        <v>50</v>
      </c>
      <c r="B90">
        <v>2020</v>
      </c>
      <c r="C90">
        <v>1183</v>
      </c>
    </row>
    <row r="91" spans="1:3" x14ac:dyDescent="0.25">
      <c r="A91" t="s">
        <v>50</v>
      </c>
      <c r="B91">
        <v>2030</v>
      </c>
      <c r="C91">
        <v>1095</v>
      </c>
    </row>
    <row r="92" spans="1:3" x14ac:dyDescent="0.25">
      <c r="A92" t="s">
        <v>50</v>
      </c>
      <c r="B92">
        <v>2035</v>
      </c>
      <c r="C92">
        <v>1065</v>
      </c>
    </row>
    <row r="93" spans="1:3" x14ac:dyDescent="0.25">
      <c r="A93" t="s">
        <v>50</v>
      </c>
      <c r="B93">
        <v>2040</v>
      </c>
      <c r="C93">
        <v>1034</v>
      </c>
    </row>
    <row r="94" spans="1:3" x14ac:dyDescent="0.25">
      <c r="A94" t="s">
        <v>50</v>
      </c>
      <c r="B94">
        <v>2045</v>
      </c>
      <c r="C94">
        <v>1026</v>
      </c>
    </row>
    <row r="95" spans="1:3" x14ac:dyDescent="0.25">
      <c r="A95" t="s">
        <v>50</v>
      </c>
      <c r="B95">
        <v>2050</v>
      </c>
      <c r="C95">
        <v>1019</v>
      </c>
    </row>
    <row r="96" spans="1:3" x14ac:dyDescent="0.25">
      <c r="A96" t="s">
        <v>51</v>
      </c>
      <c r="B96">
        <v>2020</v>
      </c>
      <c r="C96">
        <v>562</v>
      </c>
    </row>
    <row r="97" spans="1:3" x14ac:dyDescent="0.25">
      <c r="A97" t="s">
        <v>51</v>
      </c>
      <c r="B97">
        <v>2030</v>
      </c>
      <c r="C97">
        <v>383</v>
      </c>
    </row>
    <row r="98" spans="1:3" x14ac:dyDescent="0.25">
      <c r="A98" t="s">
        <v>51</v>
      </c>
      <c r="B98">
        <v>2035</v>
      </c>
      <c r="C98">
        <v>352</v>
      </c>
    </row>
    <row r="99" spans="1:3" x14ac:dyDescent="0.25">
      <c r="A99" t="s">
        <v>51</v>
      </c>
      <c r="B99">
        <v>2040</v>
      </c>
      <c r="C99">
        <v>320</v>
      </c>
    </row>
    <row r="100" spans="1:3" x14ac:dyDescent="0.25">
      <c r="A100" t="s">
        <v>51</v>
      </c>
      <c r="B100">
        <v>2045</v>
      </c>
      <c r="C100">
        <v>306</v>
      </c>
    </row>
    <row r="101" spans="1:3" x14ac:dyDescent="0.25">
      <c r="A101" t="s">
        <v>51</v>
      </c>
      <c r="B101">
        <v>2050</v>
      </c>
      <c r="C101">
        <v>292</v>
      </c>
    </row>
    <row r="102" spans="1:3" x14ac:dyDescent="0.25">
      <c r="A102" t="s">
        <v>33</v>
      </c>
      <c r="B102">
        <v>2020</v>
      </c>
      <c r="C102">
        <v>4370</v>
      </c>
    </row>
    <row r="103" spans="1:3" x14ac:dyDescent="0.25">
      <c r="A103" t="s">
        <v>33</v>
      </c>
      <c r="B103">
        <v>2030</v>
      </c>
      <c r="C103">
        <v>4370</v>
      </c>
    </row>
    <row r="104" spans="1:3" x14ac:dyDescent="0.25">
      <c r="A104" t="s">
        <v>33</v>
      </c>
      <c r="B104">
        <v>2035</v>
      </c>
      <c r="C104">
        <v>3708</v>
      </c>
    </row>
    <row r="105" spans="1:3" x14ac:dyDescent="0.25">
      <c r="A105" t="s">
        <v>33</v>
      </c>
      <c r="B105">
        <v>2040</v>
      </c>
      <c r="C105">
        <v>3046</v>
      </c>
    </row>
    <row r="106" spans="1:3" x14ac:dyDescent="0.25">
      <c r="A106" t="s">
        <v>33</v>
      </c>
      <c r="B106">
        <v>2045</v>
      </c>
      <c r="C106">
        <v>2384</v>
      </c>
    </row>
    <row r="107" spans="1:3" x14ac:dyDescent="0.25">
      <c r="A107" t="s">
        <v>33</v>
      </c>
      <c r="B107">
        <v>2050</v>
      </c>
      <c r="C107">
        <v>1722</v>
      </c>
    </row>
    <row r="108" spans="1:3" x14ac:dyDescent="0.25">
      <c r="A108" t="s">
        <v>35</v>
      </c>
      <c r="B108">
        <v>2020</v>
      </c>
      <c r="C108">
        <v>26486</v>
      </c>
    </row>
    <row r="109" spans="1:3" x14ac:dyDescent="0.25">
      <c r="A109" t="s">
        <v>35</v>
      </c>
      <c r="B109">
        <v>2030</v>
      </c>
      <c r="C109">
        <v>26486</v>
      </c>
    </row>
    <row r="110" spans="1:3" x14ac:dyDescent="0.25">
      <c r="A110" t="s">
        <v>35</v>
      </c>
      <c r="B110">
        <v>2035</v>
      </c>
      <c r="C110">
        <v>23838</v>
      </c>
    </row>
    <row r="111" spans="1:3" x14ac:dyDescent="0.25">
      <c r="A111" t="s">
        <v>35</v>
      </c>
      <c r="B111">
        <v>2040</v>
      </c>
      <c r="C111">
        <v>21189</v>
      </c>
    </row>
    <row r="112" spans="1:3" x14ac:dyDescent="0.25">
      <c r="A112" t="s">
        <v>35</v>
      </c>
      <c r="B112">
        <v>2045</v>
      </c>
      <c r="C112">
        <v>18540</v>
      </c>
    </row>
    <row r="113" spans="1:3" x14ac:dyDescent="0.25">
      <c r="A113" t="s">
        <v>35</v>
      </c>
      <c r="B113">
        <v>2050</v>
      </c>
      <c r="C113">
        <v>15892</v>
      </c>
    </row>
    <row r="114" spans="1:3" x14ac:dyDescent="0.25">
      <c r="A114" t="s">
        <v>36</v>
      </c>
      <c r="B114">
        <v>2020</v>
      </c>
      <c r="C114">
        <v>9</v>
      </c>
    </row>
    <row r="115" spans="1:3" x14ac:dyDescent="0.25">
      <c r="A115" t="s">
        <v>36</v>
      </c>
      <c r="B115">
        <v>2030</v>
      </c>
      <c r="C115">
        <v>9</v>
      </c>
    </row>
    <row r="116" spans="1:3" x14ac:dyDescent="0.25">
      <c r="A116" t="s">
        <v>36</v>
      </c>
      <c r="B116">
        <v>2035</v>
      </c>
      <c r="C116">
        <v>9</v>
      </c>
    </row>
    <row r="117" spans="1:3" x14ac:dyDescent="0.25">
      <c r="A117" t="s">
        <v>36</v>
      </c>
      <c r="B117">
        <v>2040</v>
      </c>
      <c r="C117">
        <v>9</v>
      </c>
    </row>
    <row r="118" spans="1:3" x14ac:dyDescent="0.25">
      <c r="A118" t="s">
        <v>36</v>
      </c>
      <c r="B118">
        <v>2045</v>
      </c>
      <c r="C118">
        <v>9</v>
      </c>
    </row>
    <row r="119" spans="1:3" x14ac:dyDescent="0.25">
      <c r="A119" t="s">
        <v>36</v>
      </c>
      <c r="B119">
        <v>2050</v>
      </c>
      <c r="C119">
        <v>4</v>
      </c>
    </row>
    <row r="120" spans="1:3" x14ac:dyDescent="0.25">
      <c r="A120" t="s">
        <v>38</v>
      </c>
      <c r="B120">
        <v>2020</v>
      </c>
      <c r="C120">
        <v>4</v>
      </c>
    </row>
    <row r="121" spans="1:3" x14ac:dyDescent="0.25">
      <c r="A121" t="s">
        <v>38</v>
      </c>
      <c r="B121">
        <v>2030</v>
      </c>
      <c r="C121">
        <v>4</v>
      </c>
    </row>
    <row r="122" spans="1:3" x14ac:dyDescent="0.25">
      <c r="A122" t="s">
        <v>38</v>
      </c>
      <c r="B122">
        <v>2035</v>
      </c>
      <c r="C122">
        <v>4</v>
      </c>
    </row>
    <row r="123" spans="1:3" x14ac:dyDescent="0.25">
      <c r="A123" t="s">
        <v>38</v>
      </c>
      <c r="B123">
        <v>2040</v>
      </c>
      <c r="C123">
        <v>4</v>
      </c>
    </row>
    <row r="124" spans="1:3" x14ac:dyDescent="0.25">
      <c r="A124" t="s">
        <v>38</v>
      </c>
      <c r="B124">
        <v>2045</v>
      </c>
      <c r="C124">
        <v>4</v>
      </c>
    </row>
    <row r="125" spans="1:3" x14ac:dyDescent="0.25">
      <c r="A125" t="s">
        <v>38</v>
      </c>
      <c r="B125">
        <v>2050</v>
      </c>
      <c r="C125">
        <v>4</v>
      </c>
    </row>
    <row r="126" spans="1:3" x14ac:dyDescent="0.25">
      <c r="A126" t="s">
        <v>39</v>
      </c>
      <c r="B126">
        <v>2020</v>
      </c>
      <c r="C126">
        <v>35794</v>
      </c>
    </row>
    <row r="127" spans="1:3" x14ac:dyDescent="0.25">
      <c r="A127" t="s">
        <v>39</v>
      </c>
      <c r="B127">
        <v>2030</v>
      </c>
      <c r="C127">
        <v>35794</v>
      </c>
    </row>
    <row r="128" spans="1:3" x14ac:dyDescent="0.25">
      <c r="A128" t="s">
        <v>39</v>
      </c>
      <c r="B128">
        <v>2035</v>
      </c>
      <c r="C128">
        <v>35794</v>
      </c>
    </row>
    <row r="129" spans="1:3" x14ac:dyDescent="0.25">
      <c r="A129" t="s">
        <v>39</v>
      </c>
      <c r="B129">
        <v>2040</v>
      </c>
      <c r="C129">
        <v>35794</v>
      </c>
    </row>
    <row r="130" spans="1:3" x14ac:dyDescent="0.25">
      <c r="A130" t="s">
        <v>39</v>
      </c>
      <c r="B130">
        <v>2045</v>
      </c>
      <c r="C130">
        <v>35794</v>
      </c>
    </row>
    <row r="131" spans="1:3" x14ac:dyDescent="0.25">
      <c r="A131" t="s">
        <v>39</v>
      </c>
      <c r="B131">
        <v>2050</v>
      </c>
      <c r="C131">
        <v>35794</v>
      </c>
    </row>
    <row r="132" spans="1:3" x14ac:dyDescent="0.25">
      <c r="A132" t="s">
        <v>41</v>
      </c>
      <c r="B132">
        <v>2020</v>
      </c>
      <c r="C132">
        <v>1531</v>
      </c>
    </row>
    <row r="133" spans="1:3" x14ac:dyDescent="0.25">
      <c r="A133" t="s">
        <v>41</v>
      </c>
      <c r="B133">
        <v>2030</v>
      </c>
      <c r="C133">
        <v>1531</v>
      </c>
    </row>
    <row r="134" spans="1:3" x14ac:dyDescent="0.25">
      <c r="A134" t="s">
        <v>41</v>
      </c>
      <c r="B134">
        <v>2035</v>
      </c>
      <c r="C134">
        <v>1531</v>
      </c>
    </row>
    <row r="135" spans="1:3" x14ac:dyDescent="0.25">
      <c r="A135" t="s">
        <v>41</v>
      </c>
      <c r="B135">
        <v>2040</v>
      </c>
      <c r="C135">
        <v>1531</v>
      </c>
    </row>
    <row r="136" spans="1:3" x14ac:dyDescent="0.25">
      <c r="A136" t="s">
        <v>41</v>
      </c>
      <c r="B136">
        <v>2045</v>
      </c>
      <c r="C136">
        <v>1531</v>
      </c>
    </row>
    <row r="137" spans="1:3" x14ac:dyDescent="0.25">
      <c r="A137" t="s">
        <v>41</v>
      </c>
      <c r="B137">
        <v>2050</v>
      </c>
      <c r="C137">
        <v>1531</v>
      </c>
    </row>
    <row r="138" spans="1:3" x14ac:dyDescent="0.25">
      <c r="A138" t="s">
        <v>43</v>
      </c>
      <c r="B138">
        <v>2020</v>
      </c>
      <c r="C138">
        <v>467</v>
      </c>
    </row>
    <row r="139" spans="1:3" x14ac:dyDescent="0.25">
      <c r="A139" t="s">
        <v>43</v>
      </c>
      <c r="B139">
        <v>2030</v>
      </c>
      <c r="C139">
        <v>467</v>
      </c>
    </row>
    <row r="140" spans="1:3" x14ac:dyDescent="0.25">
      <c r="A140" t="s">
        <v>43</v>
      </c>
      <c r="B140">
        <v>2040</v>
      </c>
      <c r="C140">
        <v>467</v>
      </c>
    </row>
    <row r="141" spans="1:3" x14ac:dyDescent="0.25">
      <c r="A141" t="s">
        <v>43</v>
      </c>
      <c r="B141">
        <v>2050</v>
      </c>
      <c r="C141">
        <v>467</v>
      </c>
    </row>
    <row r="142" spans="1:3" x14ac:dyDescent="0.25">
      <c r="A142" t="s">
        <v>21</v>
      </c>
      <c r="B142">
        <v>2020</v>
      </c>
      <c r="C142" s="10">
        <v>8981.9819819819804</v>
      </c>
    </row>
    <row r="143" spans="1:3" x14ac:dyDescent="0.25">
      <c r="A143" t="s">
        <v>21</v>
      </c>
      <c r="B143">
        <v>2030</v>
      </c>
      <c r="C143" s="10">
        <v>8981.9819819819804</v>
      </c>
    </row>
    <row r="144" spans="1:3" x14ac:dyDescent="0.25">
      <c r="A144" t="s">
        <v>21</v>
      </c>
      <c r="B144">
        <v>2035</v>
      </c>
      <c r="C144" s="10">
        <v>7851.9156552489412</v>
      </c>
    </row>
    <row r="145" spans="1:3" x14ac:dyDescent="0.25">
      <c r="A145" t="s">
        <v>21</v>
      </c>
      <c r="B145">
        <v>2040</v>
      </c>
      <c r="C145" s="10">
        <v>6721.849328515902</v>
      </c>
    </row>
    <row r="146" spans="1:3" x14ac:dyDescent="0.25">
      <c r="A146" t="s">
        <v>21</v>
      </c>
      <c r="B146">
        <v>2045</v>
      </c>
      <c r="C146" s="10">
        <v>5030.4329808173879</v>
      </c>
    </row>
    <row r="147" spans="1:3" x14ac:dyDescent="0.25">
      <c r="A147" t="s">
        <v>21</v>
      </c>
      <c r="B147">
        <v>2050</v>
      </c>
      <c r="C147" s="10">
        <v>3339.0166331188743</v>
      </c>
    </row>
    <row r="148" spans="1:3" x14ac:dyDescent="0.25">
      <c r="A148" t="s">
        <v>30</v>
      </c>
      <c r="B148">
        <v>2020</v>
      </c>
      <c r="C148">
        <v>79</v>
      </c>
    </row>
    <row r="149" spans="1:3" x14ac:dyDescent="0.25">
      <c r="A149" t="s">
        <v>30</v>
      </c>
      <c r="B149">
        <v>2030</v>
      </c>
      <c r="C149">
        <v>79</v>
      </c>
    </row>
    <row r="150" spans="1:3" x14ac:dyDescent="0.25">
      <c r="A150" t="s">
        <v>30</v>
      </c>
      <c r="B150">
        <v>2035</v>
      </c>
      <c r="C150">
        <v>79</v>
      </c>
    </row>
    <row r="151" spans="1:3" x14ac:dyDescent="0.25">
      <c r="A151" t="s">
        <v>30</v>
      </c>
      <c r="B151">
        <v>2040</v>
      </c>
      <c r="C151">
        <v>79</v>
      </c>
    </row>
    <row r="152" spans="1:3" x14ac:dyDescent="0.25">
      <c r="A152" t="s">
        <v>30</v>
      </c>
      <c r="B152">
        <v>2045</v>
      </c>
      <c r="C152">
        <v>79</v>
      </c>
    </row>
    <row r="153" spans="1:3" x14ac:dyDescent="0.25">
      <c r="A153" t="s">
        <v>30</v>
      </c>
      <c r="B153">
        <v>2050</v>
      </c>
      <c r="C153">
        <v>79</v>
      </c>
    </row>
    <row r="154" spans="1:3" x14ac:dyDescent="0.25">
      <c r="A154" t="s">
        <v>56</v>
      </c>
      <c r="B154">
        <v>2020</v>
      </c>
      <c r="C154">
        <v>16</v>
      </c>
    </row>
    <row r="155" spans="1:3" x14ac:dyDescent="0.25">
      <c r="A155" t="s">
        <v>56</v>
      </c>
      <c r="B155">
        <v>2030</v>
      </c>
      <c r="C155">
        <v>16</v>
      </c>
    </row>
    <row r="156" spans="1:3" x14ac:dyDescent="0.25">
      <c r="A156" t="s">
        <v>56</v>
      </c>
      <c r="B156">
        <v>2035</v>
      </c>
      <c r="C156">
        <v>16</v>
      </c>
    </row>
    <row r="157" spans="1:3" x14ac:dyDescent="0.25">
      <c r="A157" t="s">
        <v>56</v>
      </c>
      <c r="B157">
        <v>2040</v>
      </c>
      <c r="C157">
        <v>16</v>
      </c>
    </row>
    <row r="158" spans="1:3" x14ac:dyDescent="0.25">
      <c r="A158" t="s">
        <v>56</v>
      </c>
      <c r="B158">
        <v>2045</v>
      </c>
      <c r="C158">
        <v>16</v>
      </c>
    </row>
    <row r="159" spans="1:3" x14ac:dyDescent="0.25">
      <c r="A159" t="s">
        <v>56</v>
      </c>
      <c r="B159">
        <v>2050</v>
      </c>
      <c r="C159">
        <v>16</v>
      </c>
    </row>
    <row r="160" spans="1:3" x14ac:dyDescent="0.25">
      <c r="A160" t="s">
        <v>69</v>
      </c>
      <c r="B160">
        <v>2025</v>
      </c>
      <c r="C160">
        <v>11925</v>
      </c>
    </row>
    <row r="161" spans="1:3" x14ac:dyDescent="0.25">
      <c r="A161" t="s">
        <v>69</v>
      </c>
      <c r="B161">
        <v>2030</v>
      </c>
      <c r="C161">
        <v>11925</v>
      </c>
    </row>
    <row r="162" spans="1:3" x14ac:dyDescent="0.25">
      <c r="A162" t="s">
        <v>69</v>
      </c>
      <c r="B162">
        <v>2035</v>
      </c>
      <c r="C162">
        <v>11925</v>
      </c>
    </row>
    <row r="163" spans="1:3" x14ac:dyDescent="0.25">
      <c r="A163" t="s">
        <v>69</v>
      </c>
      <c r="B163">
        <v>2040</v>
      </c>
      <c r="C163">
        <v>11925</v>
      </c>
    </row>
    <row r="164" spans="1:3" x14ac:dyDescent="0.25">
      <c r="A164" t="s">
        <v>69</v>
      </c>
      <c r="B164">
        <v>2045</v>
      </c>
      <c r="C164">
        <v>11925</v>
      </c>
    </row>
    <row r="165" spans="1:3" x14ac:dyDescent="0.25">
      <c r="A165" t="s">
        <v>69</v>
      </c>
      <c r="B165">
        <v>2050</v>
      </c>
      <c r="C165">
        <v>11925</v>
      </c>
    </row>
    <row r="166" spans="1:3" x14ac:dyDescent="0.25">
      <c r="A166" t="s">
        <v>68</v>
      </c>
      <c r="B166">
        <v>2025</v>
      </c>
      <c r="C166">
        <v>52467</v>
      </c>
    </row>
    <row r="167" spans="1:3" x14ac:dyDescent="0.25">
      <c r="A167" t="s">
        <v>68</v>
      </c>
      <c r="B167">
        <v>2030</v>
      </c>
      <c r="C167" s="10">
        <v>44760.19999999999</v>
      </c>
    </row>
    <row r="168" spans="1:3" x14ac:dyDescent="0.25">
      <c r="A168" t="s">
        <v>68</v>
      </c>
      <c r="B168">
        <v>2035</v>
      </c>
      <c r="C168" s="10">
        <v>37053.4</v>
      </c>
    </row>
    <row r="169" spans="1:3" x14ac:dyDescent="0.25">
      <c r="A169" t="s">
        <v>68</v>
      </c>
      <c r="B169">
        <v>2040</v>
      </c>
      <c r="C169" s="10">
        <v>29346.600000000002</v>
      </c>
    </row>
    <row r="170" spans="1:3" x14ac:dyDescent="0.25">
      <c r="A170" t="s">
        <v>68</v>
      </c>
      <c r="B170">
        <v>2045</v>
      </c>
      <c r="C170" s="10">
        <v>21639.800000000003</v>
      </c>
    </row>
    <row r="171" spans="1:3" x14ac:dyDescent="0.25">
      <c r="A171" t="s">
        <v>68</v>
      </c>
      <c r="B171">
        <v>2050</v>
      </c>
      <c r="C171" s="10">
        <v>13933</v>
      </c>
    </row>
    <row r="172" spans="1:3" x14ac:dyDescent="0.25">
      <c r="A172" t="s">
        <v>74</v>
      </c>
      <c r="B172">
        <v>2025</v>
      </c>
      <c r="C172">
        <v>57233</v>
      </c>
    </row>
    <row r="173" spans="1:3" x14ac:dyDescent="0.25">
      <c r="A173" t="s">
        <v>74</v>
      </c>
      <c r="B173">
        <v>2030</v>
      </c>
      <c r="C173" s="10">
        <v>44760.2</v>
      </c>
    </row>
    <row r="174" spans="1:3" x14ac:dyDescent="0.25">
      <c r="A174" t="s">
        <v>74</v>
      </c>
      <c r="B174">
        <v>2035</v>
      </c>
      <c r="C174" s="10">
        <v>37053.4</v>
      </c>
    </row>
    <row r="175" spans="1:3" x14ac:dyDescent="0.25">
      <c r="A175" t="s">
        <v>74</v>
      </c>
      <c r="B175">
        <v>2040</v>
      </c>
      <c r="C175" s="10">
        <v>29346.600000000002</v>
      </c>
    </row>
    <row r="176" spans="1:3" x14ac:dyDescent="0.25">
      <c r="A176" t="s">
        <v>74</v>
      </c>
      <c r="B176">
        <v>2045</v>
      </c>
      <c r="C176" s="10">
        <v>21639.800000000003</v>
      </c>
    </row>
    <row r="177" spans="1:3" x14ac:dyDescent="0.25">
      <c r="A177" t="s">
        <v>74</v>
      </c>
      <c r="B177">
        <v>2050</v>
      </c>
      <c r="C177" s="10">
        <v>13933</v>
      </c>
    </row>
    <row r="178" spans="1:3" x14ac:dyDescent="0.25">
      <c r="A178" t="s">
        <v>75</v>
      </c>
      <c r="B178" s="13">
        <v>2030</v>
      </c>
      <c r="C178" s="10">
        <f>C160*2.5*C166/$C$166</f>
        <v>29812.5</v>
      </c>
    </row>
    <row r="179" spans="1:3" x14ac:dyDescent="0.25">
      <c r="A179" t="s">
        <v>75</v>
      </c>
      <c r="B179" s="12">
        <v>2035</v>
      </c>
      <c r="C179" s="10">
        <f t="shared" ref="C179:C182" si="0">C161*2.5*C167/$C$166</f>
        <v>25433.38598547658</v>
      </c>
    </row>
    <row r="180" spans="1:3" x14ac:dyDescent="0.25">
      <c r="A180" t="s">
        <v>75</v>
      </c>
      <c r="B180" s="12">
        <v>2040</v>
      </c>
      <c r="C180" s="10">
        <f t="shared" si="0"/>
        <v>21054.27197095317</v>
      </c>
    </row>
    <row r="181" spans="1:3" x14ac:dyDescent="0.25">
      <c r="A181" t="s">
        <v>75</v>
      </c>
      <c r="B181" s="12">
        <v>2045</v>
      </c>
      <c r="C181" s="9">
        <f t="shared" si="0"/>
        <v>16675.157956429757</v>
      </c>
    </row>
    <row r="182" spans="1:3" x14ac:dyDescent="0.25">
      <c r="A182" t="s">
        <v>75</v>
      </c>
      <c r="B182" s="14">
        <v>2050</v>
      </c>
      <c r="C182" s="10">
        <f t="shared" si="0"/>
        <v>12296.043941906344</v>
      </c>
    </row>
    <row r="183" spans="1:3" x14ac:dyDescent="0.25">
      <c r="A183" t="s">
        <v>102</v>
      </c>
      <c r="B183" s="13">
        <v>2030</v>
      </c>
      <c r="C183" s="9">
        <f>11124025/1000</f>
        <v>11124.025</v>
      </c>
    </row>
    <row r="184" spans="1:3" x14ac:dyDescent="0.25">
      <c r="A184" t="s">
        <v>102</v>
      </c>
      <c r="B184" s="12">
        <v>2035</v>
      </c>
      <c r="C184" s="9">
        <f>11124025/1000</f>
        <v>11124.025</v>
      </c>
    </row>
    <row r="185" spans="1:3" x14ac:dyDescent="0.25">
      <c r="A185" t="s">
        <v>102</v>
      </c>
      <c r="B185" s="12">
        <v>2040</v>
      </c>
      <c r="C185" s="9">
        <f>11124025/1000</f>
        <v>11124.025</v>
      </c>
    </row>
    <row r="186" spans="1:3" x14ac:dyDescent="0.25">
      <c r="A186" t="s">
        <v>102</v>
      </c>
      <c r="B186" s="12">
        <v>2045</v>
      </c>
      <c r="C186" s="9">
        <f>11124025/1000</f>
        <v>11124.025</v>
      </c>
    </row>
    <row r="187" spans="1:3" x14ac:dyDescent="0.25">
      <c r="A187" t="s">
        <v>102</v>
      </c>
      <c r="B187" s="14">
        <v>2050</v>
      </c>
      <c r="C187" s="9">
        <f>11124025/1000</f>
        <v>11124.025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164A-5BA1-4FDB-BE6F-931554554B90}">
  <dimension ref="A1:E133"/>
  <sheetViews>
    <sheetView workbookViewId="0">
      <selection activeCell="B41" sqref="B41"/>
    </sheetView>
  </sheetViews>
  <sheetFormatPr baseColWidth="10" defaultRowHeight="15" x14ac:dyDescent="0.25"/>
  <cols>
    <col min="1" max="1" width="21" customWidth="1"/>
  </cols>
  <sheetData>
    <row r="1" spans="1:5" x14ac:dyDescent="0.25">
      <c r="A1" s="3" t="s">
        <v>7</v>
      </c>
      <c r="B1" s="3" t="s">
        <v>8</v>
      </c>
      <c r="C1" s="3" t="s">
        <v>16</v>
      </c>
      <c r="D1" s="3" t="s">
        <v>17</v>
      </c>
      <c r="E1" s="4" t="s">
        <v>3</v>
      </c>
    </row>
    <row r="2" spans="1:5" x14ac:dyDescent="0.25">
      <c r="A2" t="s">
        <v>21</v>
      </c>
      <c r="B2">
        <v>2020</v>
      </c>
      <c r="C2" t="s">
        <v>22</v>
      </c>
      <c r="E2" s="10" cm="1">
        <f t="array" ref="E2">INDEX(_capex!$C$1:$C$182,MATCH(_transformedFOM!A2&amp;_transformedFOM!B2,_capex!$A$1:$A$182&amp;_capex!$B$1:$B$182,0))*INDEX(_inputFOM!$G$1:$G$139,MATCH(_transformedFOM!A2&amp;_transformedFOM!B2,_inputFOM!$A$1:$A$139&amp;_inputFOM!$B$1:$B$139,0))/100</f>
        <v>386.22522522522513</v>
      </c>
    </row>
    <row r="3" spans="1:5" x14ac:dyDescent="0.25">
      <c r="A3" t="s">
        <v>21</v>
      </c>
      <c r="B3">
        <v>2030</v>
      </c>
      <c r="C3" t="s">
        <v>22</v>
      </c>
      <c r="E3" s="10" cm="1">
        <f t="array" ref="E3">INDEX(_capex!$C$1:$C$182,MATCH(_transformedFOM!A3&amp;_transformedFOM!B3,_capex!$A$1:$A$182&amp;_capex!$B$1:$B$182,0))*INDEX(_inputFOM!$G$1:$G$139,MATCH(_transformedFOM!A3&amp;_transformedFOM!B3,_inputFOM!$A$1:$A$139&amp;_inputFOM!$B$1:$B$139,0))/100</f>
        <v>386.22522522522513</v>
      </c>
    </row>
    <row r="4" spans="1:5" x14ac:dyDescent="0.25">
      <c r="A4" t="s">
        <v>21</v>
      </c>
      <c r="B4">
        <v>2035</v>
      </c>
      <c r="C4" t="s">
        <v>22</v>
      </c>
      <c r="E4" s="10" cm="1">
        <f t="array" ref="E4">INDEX(_capex!$C$1:$C$182,MATCH(_transformedFOM!A4&amp;_transformedFOM!B4,_capex!$A$1:$A$182&amp;_capex!$B$1:$B$182,0))*INDEX(_inputFOM!$G$1:$G$139,MATCH(_transformedFOM!A4&amp;_transformedFOM!B4,_inputFOM!$A$1:$A$139&amp;_inputFOM!$B$1:$B$139,0))/100</f>
        <v>337.63237317570452</v>
      </c>
    </row>
    <row r="5" spans="1:5" x14ac:dyDescent="0.25">
      <c r="A5" t="s">
        <v>21</v>
      </c>
      <c r="B5">
        <v>2040</v>
      </c>
      <c r="C5" t="s">
        <v>22</v>
      </c>
      <c r="E5" s="10" cm="1">
        <f t="array" ref="E5">INDEX(_capex!$C$1:$C$182,MATCH(_transformedFOM!A5&amp;_transformedFOM!B5,_capex!$A$1:$A$182&amp;_capex!$B$1:$B$182,0))*INDEX(_inputFOM!$G$1:$G$139,MATCH(_transformedFOM!A5&amp;_transformedFOM!B5,_inputFOM!$A$1:$A$139&amp;_inputFOM!$B$1:$B$139,0))/100</f>
        <v>289.03952112618379</v>
      </c>
    </row>
    <row r="6" spans="1:5" x14ac:dyDescent="0.25">
      <c r="A6" t="s">
        <v>21</v>
      </c>
      <c r="B6">
        <v>2045</v>
      </c>
      <c r="C6" t="s">
        <v>22</v>
      </c>
      <c r="E6" s="10" cm="1">
        <f t="array" ref="E6">INDEX(_capex!$C$1:$C$182,MATCH(_transformedFOM!A6&amp;_transformedFOM!B6,_capex!$A$1:$A$182&amp;_capex!$B$1:$B$182,0))*INDEX(_inputFOM!$G$1:$G$139,MATCH(_transformedFOM!A6&amp;_transformedFOM!B6,_inputFOM!$A$1:$A$139&amp;_inputFOM!$B$1:$B$139,0))/100</f>
        <v>216.30861817514767</v>
      </c>
    </row>
    <row r="7" spans="1:5" x14ac:dyDescent="0.25">
      <c r="A7" t="s">
        <v>21</v>
      </c>
      <c r="B7">
        <v>2050</v>
      </c>
      <c r="C7" t="s">
        <v>22</v>
      </c>
      <c r="E7" s="10" cm="1">
        <f t="array" ref="E7">INDEX(_capex!$C$1:$C$182,MATCH(_transformedFOM!A7&amp;_transformedFOM!B7,_capex!$A$1:$A$182&amp;_capex!$B$1:$B$182,0))*INDEX(_inputFOM!$G$1:$G$139,MATCH(_transformedFOM!A7&amp;_transformedFOM!B7,_inputFOM!$A$1:$A$139&amp;_inputFOM!$B$1:$B$139,0))/100</f>
        <v>143.57771522411159</v>
      </c>
    </row>
    <row r="8" spans="1:5" x14ac:dyDescent="0.25">
      <c r="A8" t="s">
        <v>25</v>
      </c>
      <c r="B8">
        <v>2030</v>
      </c>
      <c r="C8" t="s">
        <v>22</v>
      </c>
      <c r="E8" s="10" cm="1">
        <f t="array" ref="E8">INDEX(_capex!$C$1:$C$182,MATCH(_transformedFOM!A8&amp;_transformedFOM!B8,_capex!$A$1:$A$182&amp;_capex!$B$1:$B$182,0))*INDEX(_inputFOM!$G$1:$G$139,MATCH(_transformedFOM!A8&amp;_transformedFOM!B8,_inputFOM!$A$1:$A$139&amp;_inputFOM!$B$1:$B$139,0))/100</f>
        <v>3.0775371690000002</v>
      </c>
    </row>
    <row r="9" spans="1:5" x14ac:dyDescent="0.25">
      <c r="A9" t="s">
        <v>25</v>
      </c>
      <c r="B9">
        <v>2035</v>
      </c>
      <c r="C9" t="s">
        <v>22</v>
      </c>
      <c r="E9" s="10" cm="1">
        <f t="array" ref="E9">INDEX(_capex!$C$1:$C$182,MATCH(_transformedFOM!A9&amp;_transformedFOM!B9,_capex!$A$1:$A$182&amp;_capex!$B$1:$B$182,0))*INDEX(_inputFOM!$G$1:$G$139,MATCH(_transformedFOM!A9&amp;_transformedFOM!B9,_inputFOM!$A$1:$A$139&amp;_inputFOM!$B$1:$B$139,0))/100</f>
        <v>2.7973305774375001</v>
      </c>
    </row>
    <row r="10" spans="1:5" x14ac:dyDescent="0.25">
      <c r="A10" t="s">
        <v>25</v>
      </c>
      <c r="B10">
        <v>2040</v>
      </c>
      <c r="C10" t="s">
        <v>22</v>
      </c>
      <c r="E10" s="10" cm="1">
        <f t="array" ref="E10">INDEX(_capex!$C$1:$C$182,MATCH(_transformedFOM!A10&amp;_transformedFOM!B10,_capex!$A$1:$A$182&amp;_capex!$B$1:$B$182,0))*INDEX(_inputFOM!$G$1:$G$139,MATCH(_transformedFOM!A10&amp;_transformedFOM!B10,_inputFOM!$A$1:$A$139&amp;_inputFOM!$B$1:$B$139,0))/100</f>
        <v>2.5171239858750001</v>
      </c>
    </row>
    <row r="11" spans="1:5" x14ac:dyDescent="0.25">
      <c r="A11" t="s">
        <v>25</v>
      </c>
      <c r="B11">
        <v>2045</v>
      </c>
      <c r="C11" t="s">
        <v>22</v>
      </c>
      <c r="E11" s="10" cm="1">
        <f t="array" ref="E11">INDEX(_capex!$C$1:$C$182,MATCH(_transformedFOM!A11&amp;_transformedFOM!B11,_capex!$A$1:$A$182&amp;_capex!$B$1:$B$182,0))*INDEX(_inputFOM!$G$1:$G$139,MATCH(_transformedFOM!A11&amp;_transformedFOM!B11,_inputFOM!$A$1:$A$139&amp;_inputFOM!$B$1:$B$139,0))/100</f>
        <v>2.2234391167499998</v>
      </c>
    </row>
    <row r="12" spans="1:5" x14ac:dyDescent="0.25">
      <c r="A12" t="s">
        <v>25</v>
      </c>
      <c r="B12">
        <v>2050</v>
      </c>
      <c r="C12" t="s">
        <v>22</v>
      </c>
      <c r="E12" s="10" cm="1">
        <f t="array" ref="E12">INDEX(_capex!$C$1:$C$182,MATCH(_transformedFOM!A12&amp;_transformedFOM!B12,_capex!$A$1:$A$182&amp;_capex!$B$1:$B$182,0))*INDEX(_inputFOM!$G$1:$G$139,MATCH(_transformedFOM!A12&amp;_transformedFOM!B12,_inputFOM!$A$1:$A$139&amp;_inputFOM!$B$1:$B$139,0))/100</f>
        <v>1.9297542476249998</v>
      </c>
    </row>
    <row r="13" spans="1:5" x14ac:dyDescent="0.25">
      <c r="A13" t="s">
        <v>27</v>
      </c>
      <c r="B13">
        <v>2030</v>
      </c>
      <c r="C13" t="s">
        <v>22</v>
      </c>
      <c r="E13" s="10" cm="1">
        <f t="array" ref="E13">INDEX(_capex!$C$1:$C$182,MATCH(_transformedFOM!A13&amp;_transformedFOM!B13,_capex!$A$1:$A$182&amp;_capex!$B$1:$B$182,0))*INDEX(_inputFOM!$G$1:$G$139,MATCH(_transformedFOM!A13&amp;_transformedFOM!B13,_inputFOM!$A$1:$A$139&amp;_inputFOM!$B$1:$B$139,0))/100</f>
        <v>6.5636586196988898</v>
      </c>
    </row>
    <row r="14" spans="1:5" x14ac:dyDescent="0.25">
      <c r="A14" t="s">
        <v>27</v>
      </c>
      <c r="B14">
        <v>2035</v>
      </c>
      <c r="C14" t="s">
        <v>22</v>
      </c>
      <c r="E14" s="10" cm="1">
        <f t="array" ref="E14">INDEX(_capex!$C$1:$C$182,MATCH(_transformedFOM!A14&amp;_transformedFOM!B14,_capex!$A$1:$A$182&amp;_capex!$B$1:$B$182,0))*INDEX(_inputFOM!$G$1:$G$139,MATCH(_transformedFOM!A14&amp;_transformedFOM!B14,_inputFOM!$A$1:$A$139&amp;_inputFOM!$B$1:$B$139,0))/100</f>
        <v>6.6740654499841527</v>
      </c>
    </row>
    <row r="15" spans="1:5" x14ac:dyDescent="0.25">
      <c r="A15" t="s">
        <v>27</v>
      </c>
      <c r="B15">
        <v>2040</v>
      </c>
      <c r="C15" t="s">
        <v>22</v>
      </c>
      <c r="E15" s="10" cm="1">
        <f t="array" ref="E15">INDEX(_capex!$C$1:$C$182,MATCH(_transformedFOM!A15&amp;_transformedFOM!B15,_capex!$A$1:$A$182&amp;_capex!$B$1:$B$182,0))*INDEX(_inputFOM!$G$1:$G$139,MATCH(_transformedFOM!A15&amp;_transformedFOM!B15,_inputFOM!$A$1:$A$139&amp;_inputFOM!$B$1:$B$139,0))/100</f>
        <v>6.4643056816164828</v>
      </c>
    </row>
    <row r="16" spans="1:5" x14ac:dyDescent="0.25">
      <c r="A16" t="s">
        <v>27</v>
      </c>
      <c r="B16">
        <v>2045</v>
      </c>
      <c r="C16" t="s">
        <v>22</v>
      </c>
      <c r="E16" s="10" cm="1">
        <f t="array" ref="E16">INDEX(_capex!$C$1:$C$182,MATCH(_transformedFOM!A16&amp;_transformedFOM!B16,_capex!$A$1:$A$182&amp;_capex!$B$1:$B$182,0))*INDEX(_inputFOM!$G$1:$G$139,MATCH(_transformedFOM!A16&amp;_transformedFOM!B16,_inputFOM!$A$1:$A$139&amp;_inputFOM!$B$1:$B$139,0))/100</f>
        <v>6.753033145800317</v>
      </c>
    </row>
    <row r="17" spans="1:5" x14ac:dyDescent="0.25">
      <c r="A17" t="s">
        <v>27</v>
      </c>
      <c r="B17">
        <v>2050</v>
      </c>
      <c r="C17" t="s">
        <v>22</v>
      </c>
      <c r="E17" s="10" cm="1">
        <f t="array" ref="E17">INDEX(_capex!$C$1:$C$182,MATCH(_transformedFOM!A17&amp;_transformedFOM!B17,_capex!$A$1:$A$182&amp;_capex!$B$1:$B$182,0))*INDEX(_inputFOM!$G$1:$G$139,MATCH(_transformedFOM!A17&amp;_transformedFOM!B17,_inputFOM!$A$1:$A$139&amp;_inputFOM!$B$1:$B$139,0))/100</f>
        <v>6.5639049743581621</v>
      </c>
    </row>
    <row r="18" spans="1:5" x14ac:dyDescent="0.25">
      <c r="A18" t="s">
        <v>28</v>
      </c>
      <c r="B18">
        <v>2030</v>
      </c>
      <c r="C18" t="s">
        <v>22</v>
      </c>
      <c r="E18" s="10" cm="1">
        <f t="array" ref="E18">INDEX(_capex!$C$1:$C$182,MATCH(_transformedFOM!A18&amp;_transformedFOM!B18,_capex!$A$1:$A$182&amp;_capex!$B$1:$B$182,0))*INDEX(_inputFOM!$G$1:$G$139,MATCH(_transformedFOM!A18&amp;_transformedFOM!B18,_inputFOM!$A$1:$A$139&amp;_inputFOM!$B$1:$B$139,0))/100</f>
        <v>40.467153284671532</v>
      </c>
    </row>
    <row r="19" spans="1:5" x14ac:dyDescent="0.25">
      <c r="A19" t="s">
        <v>28</v>
      </c>
      <c r="B19">
        <v>2035</v>
      </c>
      <c r="C19" t="s">
        <v>22</v>
      </c>
      <c r="E19" s="10" cm="1">
        <f t="array" ref="E19">INDEX(_capex!$C$1:$C$182,MATCH(_transformedFOM!A19&amp;_transformedFOM!B19,_capex!$A$1:$A$182&amp;_capex!$B$1:$B$182,0))*INDEX(_inputFOM!$G$1:$G$139,MATCH(_transformedFOM!A19&amp;_transformedFOM!B19,_inputFOM!$A$1:$A$139&amp;_inputFOM!$B$1:$B$139,0))/100</f>
        <v>37.576642335766422</v>
      </c>
    </row>
    <row r="20" spans="1:5" x14ac:dyDescent="0.25">
      <c r="A20" t="s">
        <v>28</v>
      </c>
      <c r="B20">
        <v>2040</v>
      </c>
      <c r="C20" t="s">
        <v>22</v>
      </c>
      <c r="E20" s="10" cm="1">
        <f t="array" ref="E20">INDEX(_capex!$C$1:$C$182,MATCH(_transformedFOM!A20&amp;_transformedFOM!B20,_capex!$A$1:$A$182&amp;_capex!$B$1:$B$182,0))*INDEX(_inputFOM!$G$1:$G$139,MATCH(_transformedFOM!A20&amp;_transformedFOM!B20,_inputFOM!$A$1:$A$139&amp;_inputFOM!$B$1:$B$139,0))/100</f>
        <v>34.686131386861312</v>
      </c>
    </row>
    <row r="21" spans="1:5" x14ac:dyDescent="0.25">
      <c r="A21" t="s">
        <v>28</v>
      </c>
      <c r="B21">
        <v>2045</v>
      </c>
      <c r="C21" t="s">
        <v>22</v>
      </c>
      <c r="E21" s="10" cm="1">
        <f t="array" ref="E21">INDEX(_capex!$C$1:$C$182,MATCH(_transformedFOM!A21&amp;_transformedFOM!B21,_capex!$A$1:$A$182&amp;_capex!$B$1:$B$182,0))*INDEX(_inputFOM!$G$1:$G$139,MATCH(_transformedFOM!A21&amp;_transformedFOM!B21,_inputFOM!$A$1:$A$139&amp;_inputFOM!$B$1:$B$139,0))/100</f>
        <v>28.905109489051096</v>
      </c>
    </row>
    <row r="22" spans="1:5" x14ac:dyDescent="0.25">
      <c r="A22" t="s">
        <v>28</v>
      </c>
      <c r="B22">
        <v>2050</v>
      </c>
      <c r="C22" t="s">
        <v>22</v>
      </c>
      <c r="E22" s="10" cm="1">
        <f t="array" ref="E22">INDEX(_capex!$C$1:$C$182,MATCH(_transformedFOM!A22&amp;_transformedFOM!B22,_capex!$A$1:$A$182&amp;_capex!$B$1:$B$182,0))*INDEX(_inputFOM!$G$1:$G$139,MATCH(_transformedFOM!A22&amp;_transformedFOM!B22,_inputFOM!$A$1:$A$139&amp;_inputFOM!$B$1:$B$139,0))/100</f>
        <v>23.124087591240876</v>
      </c>
    </row>
    <row r="23" spans="1:5" x14ac:dyDescent="0.25">
      <c r="A23" t="s">
        <v>30</v>
      </c>
      <c r="B23">
        <v>2020</v>
      </c>
      <c r="C23" t="s">
        <v>22</v>
      </c>
      <c r="E23" s="10" cm="1">
        <f t="array" ref="E23">INDEX(_capex!$C$1:$C$182,MATCH(_transformedFOM!A23&amp;_transformedFOM!B23,_capex!$A$1:$A$182&amp;_capex!$B$1:$B$182,0))*INDEX(_inputFOM!$G$1:$G$139,MATCH(_transformedFOM!A23&amp;_transformedFOM!B23,_inputFOM!$A$1:$A$139&amp;_inputFOM!$B$1:$B$139,0))/100</f>
        <v>57.404000000000003</v>
      </c>
    </row>
    <row r="24" spans="1:5" x14ac:dyDescent="0.25">
      <c r="A24" t="s">
        <v>30</v>
      </c>
      <c r="B24">
        <v>2030</v>
      </c>
      <c r="C24" t="s">
        <v>22</v>
      </c>
      <c r="E24" s="10" cm="1">
        <f t="array" ref="E24">INDEX(_capex!$C$1:$C$182,MATCH(_transformedFOM!A24&amp;_transformedFOM!B24,_capex!$A$1:$A$182&amp;_capex!$B$1:$B$182,0))*INDEX(_inputFOM!$G$1:$G$139,MATCH(_transformedFOM!A24&amp;_transformedFOM!B24,_inputFOM!$A$1:$A$139&amp;_inputFOM!$B$1:$B$139,0))/100</f>
        <v>57.404000000000003</v>
      </c>
    </row>
    <row r="25" spans="1:5" x14ac:dyDescent="0.25">
      <c r="A25" t="s">
        <v>30</v>
      </c>
      <c r="B25">
        <v>2035</v>
      </c>
      <c r="C25" t="s">
        <v>22</v>
      </c>
      <c r="E25" s="10" cm="1">
        <f t="array" ref="E25">INDEX(_capex!$C$1:$C$182,MATCH(_transformedFOM!A25&amp;_transformedFOM!B25,_capex!$A$1:$A$182&amp;_capex!$B$1:$B$182,0))*INDEX(_inputFOM!$G$1:$G$139,MATCH(_transformedFOM!A25&amp;_transformedFOM!B25,_inputFOM!$A$1:$A$139&amp;_inputFOM!$B$1:$B$139,0))/100</f>
        <v>57.404000000000003</v>
      </c>
    </row>
    <row r="26" spans="1:5" x14ac:dyDescent="0.25">
      <c r="A26" t="s">
        <v>30</v>
      </c>
      <c r="B26">
        <v>2040</v>
      </c>
      <c r="C26" t="s">
        <v>22</v>
      </c>
      <c r="E26" s="10" cm="1">
        <f t="array" ref="E26">INDEX(_capex!$C$1:$C$182,MATCH(_transformedFOM!A26&amp;_transformedFOM!B26,_capex!$A$1:$A$182&amp;_capex!$B$1:$B$182,0))*INDEX(_inputFOM!$G$1:$G$139,MATCH(_transformedFOM!A26&amp;_transformedFOM!B26,_inputFOM!$A$1:$A$139&amp;_inputFOM!$B$1:$B$139,0))/100</f>
        <v>57.404000000000003</v>
      </c>
    </row>
    <row r="27" spans="1:5" x14ac:dyDescent="0.25">
      <c r="A27" t="s">
        <v>30</v>
      </c>
      <c r="B27">
        <v>2045</v>
      </c>
      <c r="C27" t="s">
        <v>22</v>
      </c>
      <c r="E27" s="10">
        <f>(E28+E26)/2</f>
        <v>57.404000000000003</v>
      </c>
    </row>
    <row r="28" spans="1:5" x14ac:dyDescent="0.25">
      <c r="A28" t="s">
        <v>30</v>
      </c>
      <c r="B28">
        <v>2050</v>
      </c>
      <c r="C28" t="s">
        <v>22</v>
      </c>
      <c r="E28" s="10" cm="1">
        <f t="array" ref="E28">INDEX(_capex!$C$1:$C$182,MATCH(_transformedFOM!A28&amp;_transformedFOM!B28,_capex!$A$1:$A$182&amp;_capex!$B$1:$B$182,0))*INDEX(_inputFOM!$G$1:$G$139,MATCH(_transformedFOM!A28&amp;_transformedFOM!B28,_inputFOM!$A$1:$A$139&amp;_inputFOM!$B$1:$B$139,0))/100</f>
        <v>57.404000000000003</v>
      </c>
    </row>
    <row r="29" spans="1:5" x14ac:dyDescent="0.25">
      <c r="A29" t="s">
        <v>32</v>
      </c>
      <c r="B29">
        <v>2030</v>
      </c>
      <c r="C29" t="s">
        <v>22</v>
      </c>
      <c r="E29" s="10" cm="1">
        <f t="array" ref="E29">INDEX(_capex!$C$1:$C$182,MATCH(_transformedFOM!A29&amp;_transformedFOM!B29,_capex!$A$1:$A$182&amp;_capex!$B$1:$B$182,0))*INDEX(_inputFOM!$G$1:$G$139,MATCH(_transformedFOM!A29&amp;_transformedFOM!B29,_inputFOM!$A$1:$A$139&amp;_inputFOM!$B$1:$B$139,0))/100</f>
        <v>47.6</v>
      </c>
    </row>
    <row r="30" spans="1:5" x14ac:dyDescent="0.25">
      <c r="A30" t="s">
        <v>32</v>
      </c>
      <c r="B30">
        <v>2035</v>
      </c>
      <c r="C30" t="s">
        <v>22</v>
      </c>
      <c r="E30" s="10" cm="1">
        <f t="array" ref="E30">INDEX(_capex!$C$1:$C$182,MATCH(_transformedFOM!A30&amp;_transformedFOM!B30,_capex!$A$1:$A$182&amp;_capex!$B$1:$B$182,0))*INDEX(_inputFOM!$G$1:$G$139,MATCH(_transformedFOM!A30&amp;_transformedFOM!B30,_inputFOM!$A$1:$A$139&amp;_inputFOM!$B$1:$B$139,0))/100</f>
        <v>41.65</v>
      </c>
    </row>
    <row r="31" spans="1:5" x14ac:dyDescent="0.25">
      <c r="A31" t="s">
        <v>32</v>
      </c>
      <c r="B31">
        <v>2040</v>
      </c>
      <c r="C31" t="s">
        <v>22</v>
      </c>
      <c r="E31" s="10" cm="1">
        <f t="array" ref="E31">INDEX(_capex!$C$1:$C$182,MATCH(_transformedFOM!A31&amp;_transformedFOM!B31,_capex!$A$1:$A$182&amp;_capex!$B$1:$B$182,0))*INDEX(_inputFOM!$G$1:$G$139,MATCH(_transformedFOM!A31&amp;_transformedFOM!B31,_inputFOM!$A$1:$A$139&amp;_inputFOM!$B$1:$B$139,0))/100</f>
        <v>35.700000000000003</v>
      </c>
    </row>
    <row r="32" spans="1:5" x14ac:dyDescent="0.25">
      <c r="A32" t="s">
        <v>32</v>
      </c>
      <c r="B32">
        <v>2045</v>
      </c>
      <c r="C32" t="s">
        <v>22</v>
      </c>
      <c r="E32" s="10" cm="1">
        <f t="array" ref="E32">INDEX(_capex!$C$1:$C$182,MATCH(_transformedFOM!A32&amp;_transformedFOM!B32,_capex!$A$1:$A$182&amp;_capex!$B$1:$B$182,0))*INDEX(_inputFOM!$G$1:$G$139,MATCH(_transformedFOM!A32&amp;_transformedFOM!B32,_inputFOM!$A$1:$A$139&amp;_inputFOM!$B$1:$B$139,0))/100</f>
        <v>29.75</v>
      </c>
    </row>
    <row r="33" spans="1:5" x14ac:dyDescent="0.25">
      <c r="A33" t="s">
        <v>32</v>
      </c>
      <c r="B33">
        <v>2050</v>
      </c>
      <c r="C33" t="s">
        <v>22</v>
      </c>
      <c r="E33" s="10" cm="1">
        <f t="array" ref="E33">INDEX(_capex!$C$1:$C$182,MATCH(_transformedFOM!A33&amp;_transformedFOM!B33,_capex!$A$1:$A$182&amp;_capex!$B$1:$B$182,0))*INDEX(_inputFOM!$G$1:$G$139,MATCH(_transformedFOM!A33&amp;_transformedFOM!B33,_inputFOM!$A$1:$A$139&amp;_inputFOM!$B$1:$B$139,0))/100</f>
        <v>23.8</v>
      </c>
    </row>
    <row r="34" spans="1:5" x14ac:dyDescent="0.25">
      <c r="A34" t="s">
        <v>56</v>
      </c>
      <c r="B34">
        <v>2020</v>
      </c>
      <c r="C34" t="s">
        <v>22</v>
      </c>
      <c r="E34" s="10">
        <v>0</v>
      </c>
    </row>
    <row r="35" spans="1:5" x14ac:dyDescent="0.25">
      <c r="A35" t="s">
        <v>56</v>
      </c>
      <c r="B35">
        <v>2030</v>
      </c>
      <c r="C35" t="s">
        <v>22</v>
      </c>
      <c r="E35" s="10">
        <v>0</v>
      </c>
    </row>
    <row r="36" spans="1:5" x14ac:dyDescent="0.25">
      <c r="A36" t="s">
        <v>56</v>
      </c>
      <c r="B36">
        <v>2035</v>
      </c>
      <c r="C36" t="s">
        <v>22</v>
      </c>
      <c r="E36" s="10">
        <v>0</v>
      </c>
    </row>
    <row r="37" spans="1:5" x14ac:dyDescent="0.25">
      <c r="A37" t="s">
        <v>56</v>
      </c>
      <c r="B37">
        <v>2040</v>
      </c>
      <c r="C37" t="s">
        <v>22</v>
      </c>
      <c r="E37" s="10">
        <v>0</v>
      </c>
    </row>
    <row r="38" spans="1:5" x14ac:dyDescent="0.25">
      <c r="A38" t="s">
        <v>56</v>
      </c>
      <c r="B38">
        <v>2045</v>
      </c>
      <c r="C38" t="s">
        <v>22</v>
      </c>
      <c r="E38" s="10">
        <v>0</v>
      </c>
    </row>
    <row r="39" spans="1:5" x14ac:dyDescent="0.25">
      <c r="A39" t="s">
        <v>56</v>
      </c>
      <c r="B39">
        <v>2050</v>
      </c>
      <c r="C39" t="s">
        <v>22</v>
      </c>
      <c r="E39" s="10">
        <v>0</v>
      </c>
    </row>
    <row r="40" spans="1:5" x14ac:dyDescent="0.25">
      <c r="A40" t="s">
        <v>33</v>
      </c>
      <c r="B40">
        <v>2020</v>
      </c>
      <c r="C40" t="s">
        <v>22</v>
      </c>
      <c r="E40" s="10" cm="1">
        <f t="array" ref="E40">INDEX(_capex!$C$1:$C$182,MATCH(_transformedFOM!A40&amp;_transformedFOM!B40,_capex!$A$1:$A$182&amp;_capex!$B$1:$B$182,0))*INDEX(_inputFOM!$G$1:$G$139,MATCH(_transformedFOM!A40&amp;_transformedFOM!B40,_inputFOM!$A$1:$A$139&amp;_inputFOM!$B$1:$B$139,0))/100</f>
        <v>109.25</v>
      </c>
    </row>
    <row r="41" spans="1:5" x14ac:dyDescent="0.25">
      <c r="A41" t="s">
        <v>33</v>
      </c>
      <c r="B41">
        <v>2030</v>
      </c>
      <c r="C41" t="s">
        <v>22</v>
      </c>
      <c r="E41" s="10" cm="1">
        <f t="array" ref="E41">INDEX(_capex!$C$1:$C$182,MATCH(_transformedFOM!A41&amp;_transformedFOM!B41,_capex!$A$1:$A$182&amp;_capex!$B$1:$B$182,0))*INDEX(_inputFOM!$G$1:$G$139,MATCH(_transformedFOM!A41&amp;_transformedFOM!B41,_inputFOM!$A$1:$A$139&amp;_inputFOM!$B$1:$B$139,0))/100</f>
        <v>109.25</v>
      </c>
    </row>
    <row r="42" spans="1:5" x14ac:dyDescent="0.25">
      <c r="A42" t="s">
        <v>33</v>
      </c>
      <c r="B42">
        <v>2035</v>
      </c>
      <c r="C42" t="s">
        <v>22</v>
      </c>
      <c r="E42" s="10" cm="1">
        <f t="array" ref="E42">INDEX(_capex!$C$1:$C$182,MATCH(_transformedFOM!A42&amp;_transformedFOM!B42,_capex!$A$1:$A$182&amp;_capex!$B$1:$B$182,0))*INDEX(_inputFOM!$G$1:$G$139,MATCH(_transformedFOM!A42&amp;_transformedFOM!B42,_inputFOM!$A$1:$A$139&amp;_inputFOM!$B$1:$B$139,0))/100</f>
        <v>92.7</v>
      </c>
    </row>
    <row r="43" spans="1:5" x14ac:dyDescent="0.25">
      <c r="A43" t="s">
        <v>33</v>
      </c>
      <c r="B43">
        <v>2040</v>
      </c>
      <c r="C43" t="s">
        <v>22</v>
      </c>
      <c r="E43" s="10" cm="1">
        <f t="array" ref="E43">INDEX(_capex!$C$1:$C$182,MATCH(_transformedFOM!A43&amp;_transformedFOM!B43,_capex!$A$1:$A$182&amp;_capex!$B$1:$B$182,0))*INDEX(_inputFOM!$G$1:$G$139,MATCH(_transformedFOM!A43&amp;_transformedFOM!B43,_inputFOM!$A$1:$A$139&amp;_inputFOM!$B$1:$B$139,0))/100</f>
        <v>76.150000000000006</v>
      </c>
    </row>
    <row r="44" spans="1:5" x14ac:dyDescent="0.25">
      <c r="A44" t="s">
        <v>33</v>
      </c>
      <c r="B44">
        <v>2045</v>
      </c>
      <c r="C44" t="s">
        <v>22</v>
      </c>
      <c r="E44" s="10" cm="1">
        <f t="array" ref="E44">INDEX(_capex!$C$1:$C$182,MATCH(_transformedFOM!A44&amp;_transformedFOM!B44,_capex!$A$1:$A$182&amp;_capex!$B$1:$B$182,0))*INDEX(_inputFOM!$G$1:$G$139,MATCH(_transformedFOM!A44&amp;_transformedFOM!B44,_inputFOM!$A$1:$A$139&amp;_inputFOM!$B$1:$B$139,0))/100</f>
        <v>59.6</v>
      </c>
    </row>
    <row r="45" spans="1:5" x14ac:dyDescent="0.25">
      <c r="A45" t="s">
        <v>33</v>
      </c>
      <c r="B45">
        <v>2050</v>
      </c>
      <c r="C45" t="s">
        <v>22</v>
      </c>
      <c r="E45" s="10" cm="1">
        <f t="array" ref="E45">INDEX(_capex!$C$1:$C$182,MATCH(_transformedFOM!A45&amp;_transformedFOM!B45,_capex!$A$1:$A$182&amp;_capex!$B$1:$B$182,0))*INDEX(_inputFOM!$G$1:$G$139,MATCH(_transformedFOM!A45&amp;_transformedFOM!B45,_inputFOM!$A$1:$A$139&amp;_inputFOM!$B$1:$B$139,0))/100</f>
        <v>43.05</v>
      </c>
    </row>
    <row r="46" spans="1:5" x14ac:dyDescent="0.25">
      <c r="A46" t="s">
        <v>35</v>
      </c>
      <c r="B46">
        <v>2020</v>
      </c>
      <c r="C46" t="s">
        <v>22</v>
      </c>
      <c r="E46" s="10" cm="1">
        <f t="array" ref="E46">INDEX(_capex!$C$1:$C$182,MATCH(_transformedFOM!A46&amp;_transformedFOM!B46,_capex!$A$1:$A$182&amp;_capex!$B$1:$B$182,0))*INDEX(_inputFOM!$G$1:$G$139,MATCH(_transformedFOM!A46&amp;_transformedFOM!B46,_inputFOM!$A$1:$A$139&amp;_inputFOM!$B$1:$B$139,0))/100</f>
        <v>662.15</v>
      </c>
    </row>
    <row r="47" spans="1:5" x14ac:dyDescent="0.25">
      <c r="A47" t="s">
        <v>35</v>
      </c>
      <c r="B47">
        <v>2030</v>
      </c>
      <c r="C47" t="s">
        <v>22</v>
      </c>
      <c r="E47" s="10" cm="1">
        <f t="array" ref="E47">INDEX(_capex!$C$1:$C$182,MATCH(_transformedFOM!A47&amp;_transformedFOM!B47,_capex!$A$1:$A$182&amp;_capex!$B$1:$B$182,0))*INDEX(_inputFOM!$G$1:$G$139,MATCH(_transformedFOM!A47&amp;_transformedFOM!B47,_inputFOM!$A$1:$A$139&amp;_inputFOM!$B$1:$B$139,0))/100</f>
        <v>662.15</v>
      </c>
    </row>
    <row r="48" spans="1:5" x14ac:dyDescent="0.25">
      <c r="A48" t="s">
        <v>35</v>
      </c>
      <c r="B48">
        <v>2035</v>
      </c>
      <c r="C48" t="s">
        <v>22</v>
      </c>
      <c r="E48" s="10" cm="1">
        <f t="array" ref="E48">INDEX(_capex!$C$1:$C$182,MATCH(_transformedFOM!A48&amp;_transformedFOM!B48,_capex!$A$1:$A$182&amp;_capex!$B$1:$B$182,0))*INDEX(_inputFOM!$G$1:$G$139,MATCH(_transformedFOM!A48&amp;_transformedFOM!B48,_inputFOM!$A$1:$A$139&amp;_inputFOM!$B$1:$B$139,0))/100</f>
        <v>595.95000000000005</v>
      </c>
    </row>
    <row r="49" spans="1:5" x14ac:dyDescent="0.25">
      <c r="A49" t="s">
        <v>35</v>
      </c>
      <c r="B49">
        <v>2040</v>
      </c>
      <c r="C49" t="s">
        <v>22</v>
      </c>
      <c r="E49" s="10" cm="1">
        <f t="array" ref="E49">INDEX(_capex!$C$1:$C$182,MATCH(_transformedFOM!A49&amp;_transformedFOM!B49,_capex!$A$1:$A$182&amp;_capex!$B$1:$B$182,0))*INDEX(_inputFOM!$G$1:$G$139,MATCH(_transformedFOM!A49&amp;_transformedFOM!B49,_inputFOM!$A$1:$A$139&amp;_inputFOM!$B$1:$B$139,0))/100</f>
        <v>529.72500000000002</v>
      </c>
    </row>
    <row r="50" spans="1:5" x14ac:dyDescent="0.25">
      <c r="A50" t="s">
        <v>35</v>
      </c>
      <c r="B50">
        <v>2045</v>
      </c>
      <c r="C50" t="s">
        <v>22</v>
      </c>
      <c r="E50" s="10" cm="1">
        <f t="array" ref="E50">INDEX(_capex!$C$1:$C$182,MATCH(_transformedFOM!A50&amp;_transformedFOM!B50,_capex!$A$1:$A$182&amp;_capex!$B$1:$B$182,0))*INDEX(_inputFOM!$G$1:$G$139,MATCH(_transformedFOM!A50&amp;_transformedFOM!B50,_inputFOM!$A$1:$A$139&amp;_inputFOM!$B$1:$B$139,0))/100</f>
        <v>463.5</v>
      </c>
    </row>
    <row r="51" spans="1:5" x14ac:dyDescent="0.25">
      <c r="A51" t="s">
        <v>35</v>
      </c>
      <c r="B51">
        <v>2050</v>
      </c>
      <c r="C51" t="s">
        <v>22</v>
      </c>
      <c r="E51" s="10" cm="1">
        <f t="array" ref="E51">INDEX(_capex!$C$1:$C$182,MATCH(_transformedFOM!A51&amp;_transformedFOM!B51,_capex!$A$1:$A$182&amp;_capex!$B$1:$B$182,0))*INDEX(_inputFOM!$G$1:$G$139,MATCH(_transformedFOM!A51&amp;_transformedFOM!B51,_inputFOM!$A$1:$A$139&amp;_inputFOM!$B$1:$B$139,0))/100</f>
        <v>397.3</v>
      </c>
    </row>
    <row r="52" spans="1:5" x14ac:dyDescent="0.25">
      <c r="A52" t="s">
        <v>36</v>
      </c>
      <c r="B52">
        <v>2020</v>
      </c>
      <c r="C52" t="s">
        <v>22</v>
      </c>
      <c r="E52" s="10" cm="1">
        <f t="array" ref="E52">INDEX(_capex!$C$1:$C$182,MATCH(_transformedFOM!A52&amp;_transformedFOM!B52,_capex!$A$1:$A$182&amp;_capex!$B$1:$B$182,0))*INDEX(_inputFOM!$G$1:$G$139,MATCH(_transformedFOM!A52&amp;_transformedFOM!B52,_inputFOM!$A$1:$A$139&amp;_inputFOM!$B$1:$B$139,0))/100</f>
        <v>0.36</v>
      </c>
    </row>
    <row r="53" spans="1:5" x14ac:dyDescent="0.25">
      <c r="A53" t="s">
        <v>36</v>
      </c>
      <c r="B53">
        <v>2030</v>
      </c>
      <c r="C53" t="s">
        <v>22</v>
      </c>
      <c r="E53" s="10" cm="1">
        <f t="array" ref="E53">INDEX(_capex!$C$1:$C$182,MATCH(_transformedFOM!A53&amp;_transformedFOM!B53,_capex!$A$1:$A$182&amp;_capex!$B$1:$B$182,0))*INDEX(_inputFOM!$G$1:$G$139,MATCH(_transformedFOM!A53&amp;_transformedFOM!B53,_inputFOM!$A$1:$A$139&amp;_inputFOM!$B$1:$B$139,0))/100</f>
        <v>0.28500300000000001</v>
      </c>
    </row>
    <row r="54" spans="1:5" x14ac:dyDescent="0.25">
      <c r="A54" t="s">
        <v>36</v>
      </c>
      <c r="B54">
        <v>2035</v>
      </c>
      <c r="C54" t="s">
        <v>22</v>
      </c>
      <c r="E54" s="10" cm="1">
        <f t="array" ref="E54">INDEX(_capex!$C$1:$C$182,MATCH(_transformedFOM!A54&amp;_transformedFOM!B54,_capex!$A$1:$A$182&amp;_capex!$B$1:$B$182,0))*INDEX(_inputFOM!$G$1:$G$139,MATCH(_transformedFOM!A54&amp;_transformedFOM!B54,_inputFOM!$A$1:$A$139&amp;_inputFOM!$B$1:$B$139,0))/100</f>
        <v>0.2475</v>
      </c>
    </row>
    <row r="55" spans="1:5" x14ac:dyDescent="0.25">
      <c r="A55" t="s">
        <v>36</v>
      </c>
      <c r="B55">
        <v>2040</v>
      </c>
      <c r="C55" t="s">
        <v>22</v>
      </c>
      <c r="E55" s="10" cm="1">
        <f t="array" ref="E55">INDEX(_capex!$C$1:$C$182,MATCH(_transformedFOM!A55&amp;_transformedFOM!B55,_capex!$A$1:$A$182&amp;_capex!$B$1:$B$182,0))*INDEX(_inputFOM!$G$1:$G$139,MATCH(_transformedFOM!A55&amp;_transformedFOM!B55,_inputFOM!$A$1:$A$139&amp;_inputFOM!$B$1:$B$139,0))/100</f>
        <v>0.20999700000000002</v>
      </c>
    </row>
    <row r="56" spans="1:5" x14ac:dyDescent="0.25">
      <c r="A56" t="s">
        <v>36</v>
      </c>
      <c r="B56">
        <v>2045</v>
      </c>
      <c r="C56" t="s">
        <v>22</v>
      </c>
      <c r="E56" s="10" cm="1">
        <f t="array" ref="E56">INDEX(_capex!$C$1:$C$182,MATCH(_transformedFOM!A56&amp;_transformedFOM!B56,_capex!$A$1:$A$182&amp;_capex!$B$1:$B$182,0))*INDEX(_inputFOM!$G$1:$G$139,MATCH(_transformedFOM!A56&amp;_transformedFOM!B56,_inputFOM!$A$1:$A$139&amp;_inputFOM!$B$1:$B$139,0))/100</f>
        <v>0.1724985</v>
      </c>
    </row>
    <row r="57" spans="1:5" x14ac:dyDescent="0.25">
      <c r="A57" t="s">
        <v>36</v>
      </c>
      <c r="B57">
        <v>2050</v>
      </c>
      <c r="C57" t="s">
        <v>22</v>
      </c>
      <c r="E57" s="10" cm="1">
        <f t="array" ref="E57">INDEX(_capex!$C$1:$C$182,MATCH(_transformedFOM!A57&amp;_transformedFOM!B57,_capex!$A$1:$A$182&amp;_capex!$B$1:$B$182,0))*INDEX(_inputFOM!$G$1:$G$139,MATCH(_transformedFOM!A57&amp;_transformedFOM!B57,_inputFOM!$A$1:$A$139&amp;_inputFOM!$B$1:$B$139,0))/100</f>
        <v>0.06</v>
      </c>
    </row>
    <row r="58" spans="1:5" x14ac:dyDescent="0.25">
      <c r="A58" t="s">
        <v>38</v>
      </c>
      <c r="B58">
        <v>2020</v>
      </c>
      <c r="C58" t="s">
        <v>22</v>
      </c>
      <c r="E58" s="10" cm="1">
        <f t="array" ref="E58">INDEX(_capex!$C$1:$C$182,MATCH(_transformedFOM!A58&amp;_transformedFOM!B58,_capex!$A$1:$A$182&amp;_capex!$B$1:$B$182,0))*INDEX(_inputFOM!$G$1:$G$139,MATCH(_transformedFOM!A58&amp;_transformedFOM!B58,_inputFOM!$A$1:$A$139&amp;_inputFOM!$B$1:$B$139,0))/100</f>
        <v>0.16</v>
      </c>
    </row>
    <row r="59" spans="1:5" x14ac:dyDescent="0.25">
      <c r="A59" t="s">
        <v>38</v>
      </c>
      <c r="B59">
        <v>2030</v>
      </c>
      <c r="C59" t="s">
        <v>22</v>
      </c>
      <c r="E59" s="10" cm="1">
        <f t="array" ref="E59">INDEX(_capex!$C$1:$C$182,MATCH(_transformedFOM!A59&amp;_transformedFOM!B59,_capex!$A$1:$A$182&amp;_capex!$B$1:$B$182,0))*INDEX(_inputFOM!$G$1:$G$139,MATCH(_transformedFOM!A59&amp;_transformedFOM!B59,_inputFOM!$A$1:$A$139&amp;_inputFOM!$B$1:$B$139,0))/100</f>
        <v>0.126668</v>
      </c>
    </row>
    <row r="60" spans="1:5" x14ac:dyDescent="0.25">
      <c r="A60" t="s">
        <v>38</v>
      </c>
      <c r="B60">
        <v>2035</v>
      </c>
      <c r="C60" t="s">
        <v>22</v>
      </c>
      <c r="E60" s="10" cm="1">
        <f t="array" ref="E60">INDEX(_capex!$C$1:$C$182,MATCH(_transformedFOM!A60&amp;_transformedFOM!B60,_capex!$A$1:$A$182&amp;_capex!$B$1:$B$182,0))*INDEX(_inputFOM!$G$1:$G$139,MATCH(_transformedFOM!A60&amp;_transformedFOM!B60,_inputFOM!$A$1:$A$139&amp;_inputFOM!$B$1:$B$139,0))/100</f>
        <v>0.11</v>
      </c>
    </row>
    <row r="61" spans="1:5" x14ac:dyDescent="0.25">
      <c r="A61" t="s">
        <v>38</v>
      </c>
      <c r="B61">
        <v>2040</v>
      </c>
      <c r="C61" t="s">
        <v>22</v>
      </c>
      <c r="E61" s="10" cm="1">
        <f t="array" ref="E61">INDEX(_capex!$C$1:$C$182,MATCH(_transformedFOM!A61&amp;_transformedFOM!B61,_capex!$A$1:$A$182&amp;_capex!$B$1:$B$182,0))*INDEX(_inputFOM!$G$1:$G$139,MATCH(_transformedFOM!A61&amp;_transformedFOM!B61,_inputFOM!$A$1:$A$139&amp;_inputFOM!$B$1:$B$139,0))/100</f>
        <v>9.3331999999999998E-2</v>
      </c>
    </row>
    <row r="62" spans="1:5" x14ac:dyDescent="0.25">
      <c r="A62" t="s">
        <v>38</v>
      </c>
      <c r="B62">
        <v>2045</v>
      </c>
      <c r="C62" t="s">
        <v>22</v>
      </c>
      <c r="E62" s="10" cm="1">
        <f t="array" ref="E62">INDEX(_capex!$C$1:$C$182,MATCH(_transformedFOM!A62&amp;_transformedFOM!B62,_capex!$A$1:$A$182&amp;_capex!$B$1:$B$182,0))*INDEX(_inputFOM!$G$1:$G$139,MATCH(_transformedFOM!A62&amp;_transformedFOM!B62,_inputFOM!$A$1:$A$139&amp;_inputFOM!$B$1:$B$139,0))/100</f>
        <v>7.6665999999999998E-2</v>
      </c>
    </row>
    <row r="63" spans="1:5" x14ac:dyDescent="0.25">
      <c r="A63" t="s">
        <v>38</v>
      </c>
      <c r="B63">
        <v>2050</v>
      </c>
      <c r="C63" t="s">
        <v>22</v>
      </c>
      <c r="E63" s="10" cm="1">
        <f t="array" ref="E63">INDEX(_capex!$C$1:$C$182,MATCH(_transformedFOM!A63&amp;_transformedFOM!B63,_capex!$A$1:$A$182&amp;_capex!$B$1:$B$182,0))*INDEX(_inputFOM!$G$1:$G$139,MATCH(_transformedFOM!A63&amp;_transformedFOM!B63,_inputFOM!$A$1:$A$139&amp;_inputFOM!$B$1:$B$139,0))/100</f>
        <v>0.06</v>
      </c>
    </row>
    <row r="64" spans="1:5" x14ac:dyDescent="0.25">
      <c r="A64" t="s">
        <v>5</v>
      </c>
      <c r="B64">
        <v>2030</v>
      </c>
      <c r="C64" t="s">
        <v>22</v>
      </c>
      <c r="E64" s="10" cm="1">
        <f t="array" ref="E64">INDEX(_capex!$C$1:$C$182,MATCH(_transformedFOM!A64&amp;_transformedFOM!B64,_capex!$A$1:$A$182&amp;_capex!$B$1:$B$182,0))*INDEX(_inputFOM!$G$1:$G$139,MATCH(_transformedFOM!A64&amp;_transformedFOM!B64,_inputFOM!$A$1:$A$139&amp;_inputFOM!$B$1:$B$139,0))/100</f>
        <v>28.470263249999999</v>
      </c>
    </row>
    <row r="65" spans="1:5" x14ac:dyDescent="0.25">
      <c r="A65" t="s">
        <v>5</v>
      </c>
      <c r="B65">
        <v>2035</v>
      </c>
      <c r="C65" t="s">
        <v>22</v>
      </c>
      <c r="E65" s="10" cm="1">
        <f t="array" ref="E65">INDEX(_capex!$C$1:$C$182,MATCH(_transformedFOM!A65&amp;_transformedFOM!B65,_capex!$A$1:$A$182&amp;_capex!$B$1:$B$182,0))*INDEX(_inputFOM!$G$1:$G$139,MATCH(_transformedFOM!A65&amp;_transformedFOM!B65,_inputFOM!$A$1:$A$139&amp;_inputFOM!$B$1:$B$139,0))/100</f>
        <v>25.878074625000004</v>
      </c>
    </row>
    <row r="66" spans="1:5" x14ac:dyDescent="0.25">
      <c r="A66" t="s">
        <v>5</v>
      </c>
      <c r="B66">
        <v>2040</v>
      </c>
      <c r="C66" t="s">
        <v>22</v>
      </c>
      <c r="E66" s="10" cm="1">
        <f t="array" ref="E66">INDEX(_capex!$C$1:$C$182,MATCH(_transformedFOM!A66&amp;_transformedFOM!B66,_capex!$A$1:$A$182&amp;_capex!$B$1:$B$182,0))*INDEX(_inputFOM!$G$1:$G$139,MATCH(_transformedFOM!A66&amp;_transformedFOM!B66,_inputFOM!$A$1:$A$139&amp;_inputFOM!$B$1:$B$139,0))/100</f>
        <v>23.285886000000001</v>
      </c>
    </row>
    <row r="67" spans="1:5" x14ac:dyDescent="0.25">
      <c r="A67" t="s">
        <v>5</v>
      </c>
      <c r="B67">
        <v>2045</v>
      </c>
      <c r="C67" t="s">
        <v>22</v>
      </c>
      <c r="E67" s="10" cm="1">
        <f t="array" ref="E67">INDEX(_capex!$C$1:$C$182,MATCH(_transformedFOM!A67&amp;_transformedFOM!B67,_capex!$A$1:$A$182&amp;_capex!$B$1:$B$182,0))*INDEX(_inputFOM!$G$1:$G$139,MATCH(_transformedFOM!A67&amp;_transformedFOM!B67,_inputFOM!$A$1:$A$139&amp;_inputFOM!$B$1:$B$139,0))/100</f>
        <v>20.569010474999999</v>
      </c>
    </row>
    <row r="68" spans="1:5" x14ac:dyDescent="0.25">
      <c r="A68" t="s">
        <v>5</v>
      </c>
      <c r="B68">
        <v>2050</v>
      </c>
      <c r="C68" t="s">
        <v>22</v>
      </c>
      <c r="E68" s="10" cm="1">
        <f t="array" ref="E68">INDEX(_capex!$C$1:$C$182,MATCH(_transformedFOM!A68&amp;_transformedFOM!B68,_capex!$A$1:$A$182&amp;_capex!$B$1:$B$182,0))*INDEX(_inputFOM!$G$1:$G$139,MATCH(_transformedFOM!A68&amp;_transformedFOM!B68,_inputFOM!$A$1:$A$139&amp;_inputFOM!$B$1:$B$139,0))/100</f>
        <v>17.852134950000003</v>
      </c>
    </row>
    <row r="69" spans="1:5" x14ac:dyDescent="0.25">
      <c r="A69" t="s">
        <v>39</v>
      </c>
      <c r="B69">
        <v>2020</v>
      </c>
      <c r="C69" t="s">
        <v>22</v>
      </c>
      <c r="E69" s="10" cm="1">
        <f t="array" ref="E69">INDEX(_capex!$C$1:$C$182,MATCH(_transformedFOM!A69&amp;_transformedFOM!B69,_capex!$A$1:$A$182&amp;_capex!$B$1:$B$182,0))*INDEX(_inputFOM!$G$1:$G$139,MATCH(_transformedFOM!A69&amp;_transformedFOM!B69,_inputFOM!$A$1:$A$139&amp;_inputFOM!$B$1:$B$139,0))/100</f>
        <v>1431.76</v>
      </c>
    </row>
    <row r="70" spans="1:5" x14ac:dyDescent="0.25">
      <c r="A70" t="s">
        <v>39</v>
      </c>
      <c r="B70">
        <v>2030</v>
      </c>
      <c r="C70" t="s">
        <v>22</v>
      </c>
      <c r="E70" s="10" cm="1">
        <f t="array" ref="E70">INDEX(_capex!$C$1:$C$182,MATCH(_transformedFOM!A70&amp;_transformedFOM!B70,_capex!$A$1:$A$182&amp;_capex!$B$1:$B$182,0))*INDEX(_inputFOM!$G$1:$G$139,MATCH(_transformedFOM!A70&amp;_transformedFOM!B70,_inputFOM!$A$1:$A$139&amp;_inputFOM!$B$1:$B$139,0))/100</f>
        <v>1431.76</v>
      </c>
    </row>
    <row r="71" spans="1:5" x14ac:dyDescent="0.25">
      <c r="A71" t="s">
        <v>39</v>
      </c>
      <c r="B71">
        <v>2035</v>
      </c>
      <c r="C71" t="s">
        <v>22</v>
      </c>
      <c r="E71" s="10" cm="1">
        <f t="array" ref="E71">INDEX(_capex!$C$1:$C$182,MATCH(_transformedFOM!A71&amp;_transformedFOM!B71,_capex!$A$1:$A$182&amp;_capex!$B$1:$B$182,0))*INDEX(_inputFOM!$G$1:$G$139,MATCH(_transformedFOM!A71&amp;_transformedFOM!B71,_inputFOM!$A$1:$A$139&amp;_inputFOM!$B$1:$B$139,0))/100</f>
        <v>1431.76</v>
      </c>
    </row>
    <row r="72" spans="1:5" x14ac:dyDescent="0.25">
      <c r="A72" t="s">
        <v>39</v>
      </c>
      <c r="B72">
        <v>2040</v>
      </c>
      <c r="C72" t="s">
        <v>22</v>
      </c>
      <c r="E72" s="10" cm="1">
        <f t="array" ref="E72">INDEX(_capex!$C$1:$C$182,MATCH(_transformedFOM!A72&amp;_transformedFOM!B72,_capex!$A$1:$A$182&amp;_capex!$B$1:$B$182,0))*INDEX(_inputFOM!$G$1:$G$139,MATCH(_transformedFOM!A72&amp;_transformedFOM!B72,_inputFOM!$A$1:$A$139&amp;_inputFOM!$B$1:$B$139,0))/100</f>
        <v>1431.76</v>
      </c>
    </row>
    <row r="73" spans="1:5" x14ac:dyDescent="0.25">
      <c r="A73" t="s">
        <v>39</v>
      </c>
      <c r="B73">
        <v>2045</v>
      </c>
      <c r="C73" t="s">
        <v>22</v>
      </c>
      <c r="E73" s="10" cm="1">
        <f t="array" ref="E73">INDEX(_capex!$C$1:$C$182,MATCH(_transformedFOM!A73&amp;_transformedFOM!B73,_capex!$A$1:$A$182&amp;_capex!$B$1:$B$182,0))*INDEX(_inputFOM!$G$1:$G$139,MATCH(_transformedFOM!A73&amp;_transformedFOM!B73,_inputFOM!$A$1:$A$139&amp;_inputFOM!$B$1:$B$139,0))/100</f>
        <v>1431.76</v>
      </c>
    </row>
    <row r="74" spans="1:5" x14ac:dyDescent="0.25">
      <c r="A74" t="s">
        <v>39</v>
      </c>
      <c r="B74">
        <v>2050</v>
      </c>
      <c r="C74" t="s">
        <v>22</v>
      </c>
      <c r="E74" s="10" cm="1">
        <f t="array" ref="E74">INDEX(_capex!$C$1:$C$182,MATCH(_transformedFOM!A74&amp;_transformedFOM!B74,_capex!$A$1:$A$182&amp;_capex!$B$1:$B$182,0))*INDEX(_inputFOM!$G$1:$G$139,MATCH(_transformedFOM!A74&amp;_transformedFOM!B74,_inputFOM!$A$1:$A$139&amp;_inputFOM!$B$1:$B$139,0))/100</f>
        <v>1431.76</v>
      </c>
    </row>
    <row r="75" spans="1:5" x14ac:dyDescent="0.25">
      <c r="A75" t="s">
        <v>41</v>
      </c>
      <c r="B75">
        <v>2020</v>
      </c>
      <c r="C75" t="s">
        <v>22</v>
      </c>
      <c r="E75" s="10" cm="1">
        <f t="array" ref="E75">INDEX(_capex!$C$1:$C$182,MATCH(_transformedFOM!A75&amp;_transformedFOM!B75,_capex!$A$1:$A$182&amp;_capex!$B$1:$B$182,0))*INDEX(_inputFOM!$G$1:$G$139,MATCH(_transformedFOM!A75&amp;_transformedFOM!B75,_inputFOM!$A$1:$A$139&amp;_inputFOM!$B$1:$B$139,0))/100</f>
        <v>61.24</v>
      </c>
    </row>
    <row r="76" spans="1:5" x14ac:dyDescent="0.25">
      <c r="A76" t="s">
        <v>41</v>
      </c>
      <c r="B76">
        <v>2030</v>
      </c>
      <c r="C76" t="s">
        <v>22</v>
      </c>
      <c r="E76" s="10" cm="1">
        <f t="array" ref="E76">INDEX(_capex!$C$1:$C$182,MATCH(_transformedFOM!A76&amp;_transformedFOM!B76,_capex!$A$1:$A$182&amp;_capex!$B$1:$B$182,0))*INDEX(_inputFOM!$G$1:$G$139,MATCH(_transformedFOM!A76&amp;_transformedFOM!B76,_inputFOM!$A$1:$A$139&amp;_inputFOM!$B$1:$B$139,0))/100</f>
        <v>61.24</v>
      </c>
    </row>
    <row r="77" spans="1:5" x14ac:dyDescent="0.25">
      <c r="A77" t="s">
        <v>41</v>
      </c>
      <c r="B77">
        <v>2035</v>
      </c>
      <c r="C77" t="s">
        <v>22</v>
      </c>
      <c r="E77" s="10" cm="1">
        <f t="array" ref="E77">INDEX(_capex!$C$1:$C$182,MATCH(_transformedFOM!A77&amp;_transformedFOM!B77,_capex!$A$1:$A$182&amp;_capex!$B$1:$B$182,0))*INDEX(_inputFOM!$G$1:$G$139,MATCH(_transformedFOM!A77&amp;_transformedFOM!B77,_inputFOM!$A$1:$A$139&amp;_inputFOM!$B$1:$B$139,0))/100</f>
        <v>61.24</v>
      </c>
    </row>
    <row r="78" spans="1:5" x14ac:dyDescent="0.25">
      <c r="A78" t="s">
        <v>41</v>
      </c>
      <c r="B78">
        <v>2040</v>
      </c>
      <c r="C78" t="s">
        <v>22</v>
      </c>
      <c r="E78" s="10" cm="1">
        <f t="array" ref="E78">INDEX(_capex!$C$1:$C$182,MATCH(_transformedFOM!A78&amp;_transformedFOM!B78,_capex!$A$1:$A$182&amp;_capex!$B$1:$B$182,0))*INDEX(_inputFOM!$G$1:$G$139,MATCH(_transformedFOM!A78&amp;_transformedFOM!B78,_inputFOM!$A$1:$A$139&amp;_inputFOM!$B$1:$B$139,0))/100</f>
        <v>61.24</v>
      </c>
    </row>
    <row r="79" spans="1:5" x14ac:dyDescent="0.25">
      <c r="A79" t="s">
        <v>41</v>
      </c>
      <c r="B79">
        <v>2045</v>
      </c>
      <c r="C79" t="s">
        <v>22</v>
      </c>
      <c r="E79" s="10" cm="1">
        <f t="array" ref="E79">INDEX(_capex!$C$1:$C$182,MATCH(_transformedFOM!A79&amp;_transformedFOM!B79,_capex!$A$1:$A$182&amp;_capex!$B$1:$B$182,0))*INDEX(_inputFOM!$G$1:$G$139,MATCH(_transformedFOM!A79&amp;_transformedFOM!B79,_inputFOM!$A$1:$A$139&amp;_inputFOM!$B$1:$B$139,0))/100</f>
        <v>61.24</v>
      </c>
    </row>
    <row r="80" spans="1:5" x14ac:dyDescent="0.25">
      <c r="A80" t="s">
        <v>41</v>
      </c>
      <c r="B80">
        <v>2050</v>
      </c>
      <c r="C80" t="s">
        <v>22</v>
      </c>
      <c r="E80" s="10" cm="1">
        <f t="array" ref="E80">INDEX(_capex!$C$1:$C$182,MATCH(_transformedFOM!A80&amp;_transformedFOM!B80,_capex!$A$1:$A$182&amp;_capex!$B$1:$B$182,0))*INDEX(_inputFOM!$G$1:$G$139,MATCH(_transformedFOM!A80&amp;_transformedFOM!B80,_inputFOM!$A$1:$A$139&amp;_inputFOM!$B$1:$B$139,0))/100</f>
        <v>61.24</v>
      </c>
    </row>
    <row r="81" spans="1:5" x14ac:dyDescent="0.25">
      <c r="A81" t="s">
        <v>43</v>
      </c>
      <c r="B81">
        <v>2020</v>
      </c>
      <c r="C81" t="s">
        <v>22</v>
      </c>
      <c r="E81" s="10" cm="1">
        <f t="array" ref="E81">INDEX(_capex!$C$1:$C$182,MATCH(_transformedFOM!A81&amp;_transformedFOM!B81,_capex!$A$1:$A$182&amp;_capex!$B$1:$B$182,0))*INDEX(_inputFOM!$G$1:$G$139,MATCH(_transformedFOM!A81&amp;_transformedFOM!B81,_inputFOM!$A$1:$A$139&amp;_inputFOM!$B$1:$B$139,0))/100</f>
        <v>23.35</v>
      </c>
    </row>
    <row r="82" spans="1:5" x14ac:dyDescent="0.25">
      <c r="A82" t="s">
        <v>43</v>
      </c>
      <c r="B82">
        <v>2030</v>
      </c>
      <c r="C82" t="s">
        <v>22</v>
      </c>
      <c r="E82" s="10" cm="1">
        <f t="array" ref="E82">INDEX(_capex!$C$1:$C$182,MATCH(_transformedFOM!A82&amp;_transformedFOM!B82,_capex!$A$1:$A$182&amp;_capex!$B$1:$B$182,0))*INDEX(_inputFOM!$G$1:$G$139,MATCH(_transformedFOM!A82&amp;_transformedFOM!B82,_inputFOM!$A$1:$A$139&amp;_inputFOM!$B$1:$B$139,0))/100</f>
        <v>23.35</v>
      </c>
    </row>
    <row r="83" spans="1:5" x14ac:dyDescent="0.25">
      <c r="A83" t="s">
        <v>43</v>
      </c>
      <c r="B83">
        <v>2035</v>
      </c>
      <c r="C83" t="s">
        <v>22</v>
      </c>
      <c r="E83" s="10">
        <f>(E82+E84)/2</f>
        <v>23.35</v>
      </c>
    </row>
    <row r="84" spans="1:5" x14ac:dyDescent="0.25">
      <c r="A84" t="s">
        <v>43</v>
      </c>
      <c r="B84">
        <v>2040</v>
      </c>
      <c r="C84" t="s">
        <v>22</v>
      </c>
      <c r="E84" s="10" cm="1">
        <f t="array" ref="E84">INDEX(_capex!$C$1:$C$182,MATCH(_transformedFOM!A84&amp;_transformedFOM!B84,_capex!$A$1:$A$182&amp;_capex!$B$1:$B$182,0))*INDEX(_inputFOM!$G$1:$G$139,MATCH(_transformedFOM!A84&amp;_transformedFOM!B84,_inputFOM!$A$1:$A$139&amp;_inputFOM!$B$1:$B$139,0))/100</f>
        <v>23.35</v>
      </c>
    </row>
    <row r="85" spans="1:5" x14ac:dyDescent="0.25">
      <c r="A85" t="s">
        <v>43</v>
      </c>
      <c r="B85">
        <v>2045</v>
      </c>
      <c r="C85" t="s">
        <v>22</v>
      </c>
      <c r="E85" s="10">
        <f>(E84+E86)/2</f>
        <v>23.35</v>
      </c>
    </row>
    <row r="86" spans="1:5" x14ac:dyDescent="0.25">
      <c r="A86" t="s">
        <v>43</v>
      </c>
      <c r="B86">
        <v>2050</v>
      </c>
      <c r="C86" t="s">
        <v>22</v>
      </c>
      <c r="E86" s="10" cm="1">
        <f t="array" ref="E86">INDEX(_capex!$C$1:$C$182,MATCH(_transformedFOM!A86&amp;_transformedFOM!B86,_capex!$A$1:$A$182&amp;_capex!$B$1:$B$182,0))*INDEX(_inputFOM!$G$1:$G$139,MATCH(_transformedFOM!A86&amp;_transformedFOM!B86,_inputFOM!$A$1:$A$139&amp;_inputFOM!$B$1:$B$139,0))/100</f>
        <v>23.35</v>
      </c>
    </row>
    <row r="87" spans="1:5" x14ac:dyDescent="0.25">
      <c r="A87" t="s">
        <v>72</v>
      </c>
      <c r="B87">
        <v>2020</v>
      </c>
      <c r="C87" t="s">
        <v>22</v>
      </c>
      <c r="E87" s="10" cm="1">
        <f t="array" ref="E87">INDEX(_capex!$C$1:$C$182,MATCH(_transformedFOM!A87&amp;_transformedFOM!B87,_capex!$A$1:$A$182&amp;_capex!$B$1:$B$182,0))*INDEX(_inputFOM!$G$1:$G$139,MATCH(_transformedFOM!A87&amp;_transformedFOM!B87,_inputFOM!$A$1:$A$139&amp;_inputFOM!$B$1:$B$139,0))/100</f>
        <v>9</v>
      </c>
    </row>
    <row r="88" spans="1:5" x14ac:dyDescent="0.25">
      <c r="A88" t="s">
        <v>72</v>
      </c>
      <c r="B88">
        <v>2030</v>
      </c>
      <c r="C88" t="s">
        <v>22</v>
      </c>
      <c r="E88" s="10" cm="1">
        <f t="array" ref="E88">INDEX(_capex!$C$1:$C$182,MATCH(_transformedFOM!A88&amp;_transformedFOM!B88,_capex!$A$1:$A$182&amp;_capex!$B$1:$B$182,0))*INDEX(_inputFOM!$G$1:$G$139,MATCH(_transformedFOM!A88&amp;_transformedFOM!B88,_inputFOM!$A$1:$A$139&amp;_inputFOM!$B$1:$B$139,0))/100</f>
        <v>9</v>
      </c>
    </row>
    <row r="89" spans="1:5" x14ac:dyDescent="0.25">
      <c r="A89" t="s">
        <v>72</v>
      </c>
      <c r="B89">
        <v>2035</v>
      </c>
      <c r="C89" t="s">
        <v>22</v>
      </c>
      <c r="E89" s="10" cm="1">
        <f t="array" ref="E89">INDEX(_capex!$C$1:$C$182,MATCH(_transformedFOM!A89&amp;_transformedFOM!B89,_capex!$A$1:$A$182&amp;_capex!$B$1:$B$182,0))*INDEX(_inputFOM!$G$1:$G$139,MATCH(_transformedFOM!A89&amp;_transformedFOM!B89,_inputFOM!$A$1:$A$139&amp;_inputFOM!$B$1:$B$139,0))/100</f>
        <v>9</v>
      </c>
    </row>
    <row r="90" spans="1:5" x14ac:dyDescent="0.25">
      <c r="A90" t="s">
        <v>72</v>
      </c>
      <c r="B90">
        <v>2040</v>
      </c>
      <c r="C90" t="s">
        <v>22</v>
      </c>
      <c r="E90" s="10" cm="1">
        <f t="array" ref="E90">INDEX(_capex!$C$1:$C$182,MATCH(_transformedFOM!A90&amp;_transformedFOM!B90,_capex!$A$1:$A$182&amp;_capex!$B$1:$B$182,0))*INDEX(_inputFOM!$G$1:$G$139,MATCH(_transformedFOM!A90&amp;_transformedFOM!B90,_inputFOM!$A$1:$A$139&amp;_inputFOM!$B$1:$B$139,0))/100</f>
        <v>9</v>
      </c>
    </row>
    <row r="91" spans="1:5" x14ac:dyDescent="0.25">
      <c r="A91" t="s">
        <v>72</v>
      </c>
      <c r="B91">
        <v>2045</v>
      </c>
      <c r="C91" t="s">
        <v>22</v>
      </c>
      <c r="E91" s="10" cm="1">
        <f t="array" ref="E91">INDEX(_capex!$C$1:$C$182,MATCH(_transformedFOM!A91&amp;_transformedFOM!B91,_capex!$A$1:$A$182&amp;_capex!$B$1:$B$182,0))*INDEX(_inputFOM!$G$1:$G$139,MATCH(_transformedFOM!A91&amp;_transformedFOM!B91,_inputFOM!$A$1:$A$139&amp;_inputFOM!$B$1:$B$139,0))/100</f>
        <v>9</v>
      </c>
    </row>
    <row r="92" spans="1:5" x14ac:dyDescent="0.25">
      <c r="A92" t="s">
        <v>72</v>
      </c>
      <c r="B92">
        <v>2050</v>
      </c>
      <c r="C92" t="s">
        <v>22</v>
      </c>
      <c r="E92" s="10" cm="1">
        <f t="array" ref="E92">INDEX(_capex!$C$1:$C$182,MATCH(_transformedFOM!A92&amp;_transformedFOM!B92,_capex!$A$1:$A$182&amp;_capex!$B$1:$B$182,0))*INDEX(_inputFOM!$G$1:$G$139,MATCH(_transformedFOM!A92&amp;_transformedFOM!B92,_inputFOM!$A$1:$A$139&amp;_inputFOM!$B$1:$B$139,0))/100</f>
        <v>9</v>
      </c>
    </row>
    <row r="93" spans="1:5" x14ac:dyDescent="0.25">
      <c r="A93" t="s">
        <v>47</v>
      </c>
      <c r="B93">
        <v>2020</v>
      </c>
      <c r="C93" t="s">
        <v>22</v>
      </c>
      <c r="E93" s="10" cm="1">
        <f t="array" ref="E93">INDEX(_capex!$C$1:$C$182,MATCH(_transformedFOM!A93&amp;_transformedFOM!B93,_capex!$A$1:$A$182&amp;_capex!$B$1:$B$182,0))*INDEX(_inputFOM!$G$1:$G$139,MATCH(_transformedFOM!A93&amp;_transformedFOM!B93,_inputFOM!$A$1:$A$139&amp;_inputFOM!$B$1:$B$139,0))/100</f>
        <v>36</v>
      </c>
    </row>
    <row r="94" spans="1:5" x14ac:dyDescent="0.25">
      <c r="A94" t="s">
        <v>47</v>
      </c>
      <c r="B94">
        <v>2030</v>
      </c>
      <c r="C94" t="s">
        <v>22</v>
      </c>
      <c r="E94" s="10" cm="1">
        <f t="array" ref="E94">INDEX(_capex!$C$1:$C$182,MATCH(_transformedFOM!A94&amp;_transformedFOM!B94,_capex!$A$1:$A$182&amp;_capex!$B$1:$B$182,0))*INDEX(_inputFOM!$G$1:$G$139,MATCH(_transformedFOM!A94&amp;_transformedFOM!B94,_inputFOM!$A$1:$A$139&amp;_inputFOM!$B$1:$B$139,0))/100</f>
        <v>36</v>
      </c>
    </row>
    <row r="95" spans="1:5" x14ac:dyDescent="0.25">
      <c r="A95" t="s">
        <v>47</v>
      </c>
      <c r="B95">
        <v>2035</v>
      </c>
      <c r="C95" t="s">
        <v>22</v>
      </c>
      <c r="E95" s="10" cm="1">
        <f t="array" ref="E95">INDEX(_capex!$C$1:$C$182,MATCH(_transformedFOM!A95&amp;_transformedFOM!B95,_capex!$A$1:$A$182&amp;_capex!$B$1:$B$182,0))*INDEX(_inputFOM!$G$1:$G$139,MATCH(_transformedFOM!A95&amp;_transformedFOM!B95,_inputFOM!$A$1:$A$139&amp;_inputFOM!$B$1:$B$139,0))/100</f>
        <v>36</v>
      </c>
    </row>
    <row r="96" spans="1:5" x14ac:dyDescent="0.25">
      <c r="A96" t="s">
        <v>47</v>
      </c>
      <c r="B96">
        <v>2040</v>
      </c>
      <c r="C96" t="s">
        <v>22</v>
      </c>
      <c r="E96" s="10" cm="1">
        <f t="array" ref="E96">INDEX(_capex!$C$1:$C$182,MATCH(_transformedFOM!A96&amp;_transformedFOM!B96,_capex!$A$1:$A$182&amp;_capex!$B$1:$B$182,0))*INDEX(_inputFOM!$G$1:$G$139,MATCH(_transformedFOM!A96&amp;_transformedFOM!B96,_inputFOM!$A$1:$A$139&amp;_inputFOM!$B$1:$B$139,0))/100</f>
        <v>36</v>
      </c>
    </row>
    <row r="97" spans="1:5" x14ac:dyDescent="0.25">
      <c r="A97" t="s">
        <v>47</v>
      </c>
      <c r="B97">
        <v>2045</v>
      </c>
      <c r="C97" t="s">
        <v>22</v>
      </c>
      <c r="E97" s="10" cm="1">
        <f t="array" ref="E97">INDEX(_capex!$C$1:$C$182,MATCH(_transformedFOM!A97&amp;_transformedFOM!B97,_capex!$A$1:$A$182&amp;_capex!$B$1:$B$182,0))*INDEX(_inputFOM!$G$1:$G$139,MATCH(_transformedFOM!A97&amp;_transformedFOM!B97,_inputFOM!$A$1:$A$139&amp;_inputFOM!$B$1:$B$139,0))/100</f>
        <v>36</v>
      </c>
    </row>
    <row r="98" spans="1:5" x14ac:dyDescent="0.25">
      <c r="A98" t="s">
        <v>47</v>
      </c>
      <c r="B98">
        <v>2050</v>
      </c>
      <c r="C98" t="s">
        <v>22</v>
      </c>
      <c r="E98" s="10" cm="1">
        <f t="array" ref="E98">INDEX(_capex!$C$1:$C$182,MATCH(_transformedFOM!A98&amp;_transformedFOM!B98,_capex!$A$1:$A$182&amp;_capex!$B$1:$B$182,0))*INDEX(_inputFOM!$G$1:$G$139,MATCH(_transformedFOM!A98&amp;_transformedFOM!B98,_inputFOM!$A$1:$A$139&amp;_inputFOM!$B$1:$B$139,0))/100</f>
        <v>36</v>
      </c>
    </row>
    <row r="99" spans="1:5" x14ac:dyDescent="0.25">
      <c r="A99" t="s">
        <v>48</v>
      </c>
      <c r="B99">
        <v>2020</v>
      </c>
      <c r="C99" t="s">
        <v>22</v>
      </c>
      <c r="E99" s="10" cm="1">
        <f t="array" ref="E99">INDEX(_capex!$C$1:$C$182,MATCH(_transformedFOM!A99&amp;_transformedFOM!B99,_capex!$A$1:$A$182&amp;_capex!$B$1:$B$182,0))*INDEX(_inputFOM!$G$1:$G$139,MATCH(_transformedFOM!A99&amp;_transformedFOM!B99,_inputFOM!$A$1:$A$139&amp;_inputFOM!$B$1:$B$139,0))/100</f>
        <v>49.985256</v>
      </c>
    </row>
    <row r="100" spans="1:5" x14ac:dyDescent="0.25">
      <c r="A100" t="s">
        <v>48</v>
      </c>
      <c r="B100">
        <v>2030</v>
      </c>
      <c r="C100" t="s">
        <v>22</v>
      </c>
      <c r="E100" s="10" cm="1">
        <f t="array" ref="E100">INDEX(_capex!$C$1:$C$182,MATCH(_transformedFOM!A100&amp;_transformedFOM!B100,_capex!$A$1:$A$182&amp;_capex!$B$1:$B$182,0))*INDEX(_inputFOM!$G$1:$G$139,MATCH(_transformedFOM!A100&amp;_transformedFOM!B100,_inputFOM!$A$1:$A$139&amp;_inputFOM!$B$1:$B$139,0))/100</f>
        <v>38.997169999999997</v>
      </c>
    </row>
    <row r="101" spans="1:5" x14ac:dyDescent="0.25">
      <c r="A101" t="s">
        <v>48</v>
      </c>
      <c r="B101">
        <v>2035</v>
      </c>
      <c r="C101" t="s">
        <v>22</v>
      </c>
      <c r="E101" s="10">
        <f>(E100+E102)/2</f>
        <v>36.494706999999998</v>
      </c>
    </row>
    <row r="102" spans="1:5" x14ac:dyDescent="0.25">
      <c r="A102" t="s">
        <v>48</v>
      </c>
      <c r="B102">
        <v>2040</v>
      </c>
      <c r="C102" t="s">
        <v>22</v>
      </c>
      <c r="E102" s="10" cm="1">
        <f t="array" ref="E102">INDEX(_capex!$C$1:$C$182,MATCH(_transformedFOM!A102&amp;_transformedFOM!B102,_capex!$A$1:$A$182&amp;_capex!$B$1:$B$182,0))*INDEX(_inputFOM!$G$1:$G$139,MATCH(_transformedFOM!A102&amp;_transformedFOM!B102,_inputFOM!$A$1:$A$139&amp;_inputFOM!$B$1:$B$139,0))/100</f>
        <v>33.992243999999999</v>
      </c>
    </row>
    <row r="103" spans="1:5" x14ac:dyDescent="0.25">
      <c r="A103" t="s">
        <v>48</v>
      </c>
      <c r="B103">
        <v>2045</v>
      </c>
      <c r="C103" t="s">
        <v>22</v>
      </c>
      <c r="E103" s="10">
        <f>(E102+E104)/2</f>
        <v>33.486404499999999</v>
      </c>
    </row>
    <row r="104" spans="1:5" x14ac:dyDescent="0.25">
      <c r="A104" t="s">
        <v>48</v>
      </c>
      <c r="B104">
        <v>2050</v>
      </c>
      <c r="C104" t="s">
        <v>22</v>
      </c>
      <c r="E104" s="10" cm="1">
        <f t="array" ref="E104">INDEX(_capex!$C$1:$C$182,MATCH(_transformedFOM!A104&amp;_transformedFOM!B104,_capex!$A$1:$A$182&amp;_capex!$B$1:$B$182,0))*INDEX(_inputFOM!$G$1:$G$139,MATCH(_transformedFOM!A104&amp;_transformedFOM!B104,_inputFOM!$A$1:$A$139&amp;_inputFOM!$B$1:$B$139,0))/100</f>
        <v>32.980564999999999</v>
      </c>
    </row>
    <row r="105" spans="1:5" x14ac:dyDescent="0.25">
      <c r="A105" t="s">
        <v>50</v>
      </c>
      <c r="B105">
        <v>2020</v>
      </c>
      <c r="C105" t="s">
        <v>22</v>
      </c>
      <c r="E105" s="10" cm="1">
        <f t="array" ref="E105">INDEX(_capex!$C$1:$C$182,MATCH(_transformedFOM!A105&amp;_transformedFOM!B105,_capex!$A$1:$A$182&amp;_capex!$B$1:$B$182,0))*INDEX(_inputFOM!$G$1:$G$139,MATCH(_transformedFOM!A105&amp;_transformedFOM!B105,_inputFOM!$A$1:$A$139&amp;_inputFOM!$B$1:$B$139,0))/100</f>
        <v>14.804062000000002</v>
      </c>
    </row>
    <row r="106" spans="1:5" x14ac:dyDescent="0.25">
      <c r="A106" t="s">
        <v>50</v>
      </c>
      <c r="B106">
        <v>2030</v>
      </c>
      <c r="C106" t="s">
        <v>22</v>
      </c>
      <c r="E106" s="10" cm="1">
        <f t="array" ref="E106">INDEX(_capex!$C$1:$C$182,MATCH(_transformedFOM!A106&amp;_transformedFOM!B106,_capex!$A$1:$A$182&amp;_capex!$B$1:$B$182,0))*INDEX(_inputFOM!$G$1:$G$139,MATCH(_transformedFOM!A106&amp;_transformedFOM!B106,_inputFOM!$A$1:$A$139&amp;_inputFOM!$B$1:$B$139,0))/100</f>
        <v>13.322865</v>
      </c>
    </row>
    <row r="107" spans="1:5" x14ac:dyDescent="0.25">
      <c r="A107" t="s">
        <v>50</v>
      </c>
      <c r="B107">
        <v>2035</v>
      </c>
      <c r="C107" t="s">
        <v>22</v>
      </c>
      <c r="E107" s="10">
        <f>(E106+E108)/2</f>
        <v>12.792018499999999</v>
      </c>
    </row>
    <row r="108" spans="1:5" x14ac:dyDescent="0.25">
      <c r="A108" t="s">
        <v>50</v>
      </c>
      <c r="B108">
        <v>2040</v>
      </c>
      <c r="C108" t="s">
        <v>22</v>
      </c>
      <c r="E108" s="10" cm="1">
        <f t="array" ref="E108">INDEX(_capex!$C$1:$C$182,MATCH(_transformedFOM!A108&amp;_transformedFOM!B108,_capex!$A$1:$A$182&amp;_capex!$B$1:$B$182,0))*INDEX(_inputFOM!$G$1:$G$139,MATCH(_transformedFOM!A108&amp;_transformedFOM!B108,_inputFOM!$A$1:$A$139&amp;_inputFOM!$B$1:$B$139,0))/100</f>
        <v>12.261171999999998</v>
      </c>
    </row>
    <row r="109" spans="1:5" x14ac:dyDescent="0.25">
      <c r="A109" t="s">
        <v>50</v>
      </c>
      <c r="B109">
        <v>2045</v>
      </c>
      <c r="C109" t="s">
        <v>22</v>
      </c>
      <c r="E109" s="10">
        <f>(E108+E110)/2</f>
        <v>12.129948499999999</v>
      </c>
    </row>
    <row r="110" spans="1:5" x14ac:dyDescent="0.25">
      <c r="A110" t="s">
        <v>50</v>
      </c>
      <c r="B110">
        <v>2050</v>
      </c>
      <c r="C110" t="s">
        <v>22</v>
      </c>
      <c r="E110" s="10" cm="1">
        <f t="array" ref="E110">INDEX(_capex!$C$1:$C$182,MATCH(_transformedFOM!A110&amp;_transformedFOM!B110,_capex!$A$1:$A$182&amp;_capex!$B$1:$B$182,0))*INDEX(_inputFOM!$G$1:$G$139,MATCH(_transformedFOM!A110&amp;_transformedFOM!B110,_inputFOM!$A$1:$A$139&amp;_inputFOM!$B$1:$B$139,0))/100</f>
        <v>11.998725</v>
      </c>
    </row>
    <row r="111" spans="1:5" x14ac:dyDescent="0.25">
      <c r="A111" t="s">
        <v>51</v>
      </c>
      <c r="B111">
        <v>2020</v>
      </c>
      <c r="C111" t="s">
        <v>22</v>
      </c>
      <c r="E111" s="10" cm="1">
        <f t="array" ref="E111">INDEX(_capex!$C$1:$C$182,MATCH(_transformedFOM!A111&amp;_transformedFOM!B111,_capex!$A$1:$A$182&amp;_capex!$B$1:$B$182,0))*INDEX(_inputFOM!$G$1:$G$139,MATCH(_transformedFOM!A111&amp;_transformedFOM!B111,_inputFOM!$A$1:$A$139&amp;_inputFOM!$B$1:$B$139,0))/100</f>
        <v>11.290018</v>
      </c>
    </row>
    <row r="112" spans="1:5" x14ac:dyDescent="0.25">
      <c r="A112" t="s">
        <v>51</v>
      </c>
      <c r="B112">
        <v>2030</v>
      </c>
      <c r="C112" t="s">
        <v>22</v>
      </c>
      <c r="E112" s="10" cm="1">
        <f t="array" ref="E112">INDEX(_capex!$C$1:$C$182,MATCH(_transformedFOM!A112&amp;_transformedFOM!B112,_capex!$A$1:$A$182&amp;_capex!$B$1:$B$182,0))*INDEX(_inputFOM!$G$1:$G$139,MATCH(_transformedFOM!A112&amp;_transformedFOM!B112,_inputFOM!$A$1:$A$139&amp;_inputFOM!$B$1:$B$139,0))/100</f>
        <v>9.4819309999999994</v>
      </c>
    </row>
    <row r="113" spans="1:5" x14ac:dyDescent="0.25">
      <c r="A113" t="s">
        <v>51</v>
      </c>
      <c r="B113">
        <v>2035</v>
      </c>
      <c r="C113" t="s">
        <v>22</v>
      </c>
      <c r="E113" s="10">
        <f>(E112+E114)/2</f>
        <v>8.7804854999999993</v>
      </c>
    </row>
    <row r="114" spans="1:5" x14ac:dyDescent="0.25">
      <c r="A114" t="s">
        <v>51</v>
      </c>
      <c r="B114">
        <v>2040</v>
      </c>
      <c r="C114" t="s">
        <v>22</v>
      </c>
      <c r="E114" s="10" cm="1">
        <f t="array" ref="E114">INDEX(_capex!$C$1:$C$182,MATCH(_transformedFOM!A114&amp;_transformedFOM!B114,_capex!$A$1:$A$182&amp;_capex!$B$1:$B$182,0))*INDEX(_inputFOM!$G$1:$G$139,MATCH(_transformedFOM!A114&amp;_transformedFOM!B114,_inputFOM!$A$1:$A$139&amp;_inputFOM!$B$1:$B$139,0))/100</f>
        <v>8.0790399999999991</v>
      </c>
    </row>
    <row r="115" spans="1:5" x14ac:dyDescent="0.25">
      <c r="A115" t="s">
        <v>51</v>
      </c>
      <c r="B115">
        <v>2045</v>
      </c>
      <c r="C115" t="s">
        <v>22</v>
      </c>
      <c r="E115" s="10">
        <f>(E114+E116)/2</f>
        <v>7.7321519999999992</v>
      </c>
    </row>
    <row r="116" spans="1:5" x14ac:dyDescent="0.25">
      <c r="A116" t="s">
        <v>51</v>
      </c>
      <c r="B116">
        <v>2050</v>
      </c>
      <c r="C116" t="s">
        <v>22</v>
      </c>
      <c r="E116" s="10" cm="1">
        <f t="array" ref="E116">INDEX(_capex!$C$1:$C$182,MATCH(_transformedFOM!A116&amp;_transformedFOM!B116,_capex!$A$1:$A$182&amp;_capex!$B$1:$B$182,0))*INDEX(_inputFOM!$G$1:$G$139,MATCH(_transformedFOM!A116&amp;_transformedFOM!B116,_inputFOM!$A$1:$A$139&amp;_inputFOM!$B$1:$B$139,0))/100</f>
        <v>7.3852639999999994</v>
      </c>
    </row>
    <row r="117" spans="1:5" x14ac:dyDescent="0.25">
      <c r="A117" t="s">
        <v>6</v>
      </c>
      <c r="B117">
        <v>2020</v>
      </c>
      <c r="C117" t="s">
        <v>22</v>
      </c>
      <c r="E117" s="10" cm="1">
        <f t="array" ref="E117">INDEX(_capex!$C$1:$C$182,MATCH(_transformedFOM!A117&amp;_transformedFOM!B117,_capex!$A$1:$A$182&amp;_capex!$B$1:$B$182,0))*INDEX(_inputFOM!$G$1:$G$139,MATCH(_transformedFOM!A117&amp;_transformedFOM!B117,_inputFOM!$A$1:$A$139&amp;_inputFOM!$B$1:$B$139,0))/100</f>
        <v>6.7567567567567552</v>
      </c>
    </row>
    <row r="118" spans="1:5" x14ac:dyDescent="0.25">
      <c r="A118" t="s">
        <v>6</v>
      </c>
      <c r="B118">
        <v>2030</v>
      </c>
      <c r="C118" t="s">
        <v>22</v>
      </c>
      <c r="E118" s="10" cm="1">
        <f t="array" ref="E118">INDEX(_capex!$C$1:$C$182,MATCH(_transformedFOM!A118&amp;_transformedFOM!B118,_capex!$A$1:$A$182&amp;_capex!$B$1:$B$182,0))*INDEX(_inputFOM!$G$1:$G$139,MATCH(_transformedFOM!A118&amp;_transformedFOM!B118,_inputFOM!$A$1:$A$139&amp;_inputFOM!$B$1:$B$139,0))/100</f>
        <v>6.7567567567567552</v>
      </c>
    </row>
    <row r="119" spans="1:5" x14ac:dyDescent="0.25">
      <c r="A119" t="s">
        <v>6</v>
      </c>
      <c r="B119">
        <v>2035</v>
      </c>
      <c r="C119" t="s">
        <v>22</v>
      </c>
      <c r="E119" s="10" cm="1">
        <f t="array" ref="E119">INDEX(_capex!$C$1:$C$182,MATCH(_transformedFOM!A119&amp;_transformedFOM!B119,_capex!$A$1:$A$182&amp;_capex!$B$1:$B$182,0))*INDEX(_inputFOM!$G$1:$G$139,MATCH(_transformedFOM!A119&amp;_transformedFOM!B119,_inputFOM!$A$1:$A$139&amp;_inputFOM!$B$1:$B$139,0))/100</f>
        <v>6.7567567567567552</v>
      </c>
    </row>
    <row r="120" spans="1:5" x14ac:dyDescent="0.25">
      <c r="A120" t="s">
        <v>6</v>
      </c>
      <c r="B120">
        <v>2040</v>
      </c>
      <c r="C120" t="s">
        <v>22</v>
      </c>
      <c r="E120" s="10" cm="1">
        <f t="array" ref="E120">INDEX(_capex!$C$1:$C$182,MATCH(_transformedFOM!A120&amp;_transformedFOM!B120,_capex!$A$1:$A$182&amp;_capex!$B$1:$B$182,0))*INDEX(_inputFOM!$G$1:$G$139,MATCH(_transformedFOM!A120&amp;_transformedFOM!B120,_inputFOM!$A$1:$A$139&amp;_inputFOM!$B$1:$B$139,0))/100</f>
        <v>6.7567567567567552</v>
      </c>
    </row>
    <row r="121" spans="1:5" x14ac:dyDescent="0.25">
      <c r="A121" t="s">
        <v>6</v>
      </c>
      <c r="B121">
        <v>2045</v>
      </c>
      <c r="C121" t="s">
        <v>22</v>
      </c>
      <c r="E121" s="10" cm="1">
        <f t="array" ref="E121">INDEX(_capex!$C$1:$C$182,MATCH(_transformedFOM!A121&amp;_transformedFOM!B121,_capex!$A$1:$A$182&amp;_capex!$B$1:$B$182,0))*INDEX(_inputFOM!$G$1:$G$139,MATCH(_transformedFOM!A121&amp;_transformedFOM!B121,_inputFOM!$A$1:$A$139&amp;_inputFOM!$B$1:$B$139,0))/100</f>
        <v>6.7567567567567552</v>
      </c>
    </row>
    <row r="122" spans="1:5" x14ac:dyDescent="0.25">
      <c r="A122" t="s">
        <v>6</v>
      </c>
      <c r="B122">
        <v>2050</v>
      </c>
      <c r="C122" t="s">
        <v>22</v>
      </c>
      <c r="E122" s="10" cm="1">
        <f t="array" ref="E122">INDEX(_capex!$C$1:$C$182,MATCH(_transformedFOM!A122&amp;_transformedFOM!B122,_capex!$A$1:$A$182&amp;_capex!$B$1:$B$182,0))*INDEX(_inputFOM!$G$1:$G$139,MATCH(_transformedFOM!A122&amp;_transformedFOM!B122,_inputFOM!$A$1:$A$139&amp;_inputFOM!$B$1:$B$139,0))/100</f>
        <v>6.7567567567567552</v>
      </c>
    </row>
    <row r="123" spans="1:5" x14ac:dyDescent="0.25">
      <c r="A123" t="s">
        <v>73</v>
      </c>
      <c r="B123">
        <v>2020</v>
      </c>
      <c r="C123" t="s">
        <v>22</v>
      </c>
      <c r="E123" s="10" cm="1">
        <f t="array" ref="E123">INDEX(_capex!$C$1:$C$182,MATCH(_transformedFOM!A123&amp;_transformedFOM!B123,_capex!$A$1:$A$182&amp;_capex!$B$1:$B$182,0))*INDEX(_inputFOM!$G$1:$G$139,MATCH(_transformedFOM!A123&amp;_transformedFOM!B123,_inputFOM!$A$1:$A$139&amp;_inputFOM!$B$1:$B$139,0))/100</f>
        <v>12.625225225225224</v>
      </c>
    </row>
    <row r="124" spans="1:5" x14ac:dyDescent="0.25">
      <c r="A124" t="s">
        <v>73</v>
      </c>
      <c r="B124">
        <v>2030</v>
      </c>
      <c r="C124" t="s">
        <v>22</v>
      </c>
      <c r="E124" s="10" cm="1">
        <f t="array" ref="E124">INDEX(_capex!$C$1:$C$182,MATCH(_transformedFOM!A124&amp;_transformedFOM!B124,_capex!$A$1:$A$182&amp;_capex!$B$1:$B$182,0))*INDEX(_inputFOM!$G$1:$G$139,MATCH(_transformedFOM!A124&amp;_transformedFOM!B124,_inputFOM!$A$1:$A$139&amp;_inputFOM!$B$1:$B$139,0))/100</f>
        <v>12.625225225225224</v>
      </c>
    </row>
    <row r="125" spans="1:5" x14ac:dyDescent="0.25">
      <c r="A125" t="s">
        <v>73</v>
      </c>
      <c r="B125">
        <v>2035</v>
      </c>
      <c r="C125" t="s">
        <v>22</v>
      </c>
      <c r="E125" s="10" cm="1">
        <f t="array" ref="E125">INDEX(_capex!$C$1:$C$182,MATCH(_transformedFOM!A125&amp;_transformedFOM!B125,_capex!$A$1:$A$182&amp;_capex!$B$1:$B$182,0))*INDEX(_inputFOM!$G$1:$G$139,MATCH(_transformedFOM!A125&amp;_transformedFOM!B125,_inputFOM!$A$1:$A$139&amp;_inputFOM!$B$1:$B$139,0))/100</f>
        <v>12.625225225225224</v>
      </c>
    </row>
    <row r="126" spans="1:5" x14ac:dyDescent="0.25">
      <c r="A126" t="s">
        <v>73</v>
      </c>
      <c r="B126">
        <v>2040</v>
      </c>
      <c r="C126" t="s">
        <v>22</v>
      </c>
      <c r="E126" s="10" cm="1">
        <f t="array" ref="E126">INDEX(_capex!$C$1:$C$182,MATCH(_transformedFOM!A126&amp;_transformedFOM!B126,_capex!$A$1:$A$182&amp;_capex!$B$1:$B$182,0))*INDEX(_inputFOM!$G$1:$G$139,MATCH(_transformedFOM!A126&amp;_transformedFOM!B126,_inputFOM!$A$1:$A$139&amp;_inputFOM!$B$1:$B$139,0))/100</f>
        <v>12.625225225225224</v>
      </c>
    </row>
    <row r="127" spans="1:5" x14ac:dyDescent="0.25">
      <c r="A127" t="s">
        <v>73</v>
      </c>
      <c r="B127">
        <v>2045</v>
      </c>
      <c r="C127" t="s">
        <v>22</v>
      </c>
      <c r="E127" s="10" cm="1">
        <f t="array" ref="E127">INDEX(_capex!$C$1:$C$182,MATCH(_transformedFOM!A127&amp;_transformedFOM!B127,_capex!$A$1:$A$182&amp;_capex!$B$1:$B$182,0))*INDEX(_inputFOM!$G$1:$G$139,MATCH(_transformedFOM!A127&amp;_transformedFOM!B127,_inputFOM!$A$1:$A$139&amp;_inputFOM!$B$1:$B$139,0))/100</f>
        <v>12.625225225225224</v>
      </c>
    </row>
    <row r="128" spans="1:5" x14ac:dyDescent="0.25">
      <c r="A128" t="s">
        <v>73</v>
      </c>
      <c r="B128">
        <v>2050</v>
      </c>
      <c r="C128" t="s">
        <v>22</v>
      </c>
      <c r="E128" s="10">
        <f t="array" ref="E128">INDEX(_capex!$C$1:$C$187,MATCH(_transformedFOM!A128&amp;_transformedFOM!B128,_capex!$A$1:$A$187&amp;_capex!$B$1:$B$187,0))*INDEX(_inputFOM!$G$1:$G$139,MATCH(_transformedFOM!A128&amp;_transformedFOM!B128,_inputFOM!$A$1:$A$139&amp;_inputFOM!$B$1:$B$139,0))/100</f>
        <v>12.625225225225224</v>
      </c>
    </row>
    <row r="129" spans="1:5" x14ac:dyDescent="0.25">
      <c r="A129" t="s">
        <v>102</v>
      </c>
      <c r="B129">
        <v>2030</v>
      </c>
      <c r="C129" t="s">
        <v>22</v>
      </c>
      <c r="E129" s="10">
        <f t="array" ref="E129">INDEX(_capex!$C$1:$C$187,MATCH(_transformedFOM!A129&amp;_transformedFOM!B129,_capex!$A$1:$A$187&amp;_capex!$B$1:$B$187,0))*INDEX(_inputFOM!$G$1:$G$144,MATCH(_transformedFOM!A129&amp;_transformedFOM!B129,_inputFOM!$A$1:$A$144&amp;_inputFOM!$B$1:$B$144,0))/100</f>
        <v>333.72074999999995</v>
      </c>
    </row>
    <row r="130" spans="1:5" x14ac:dyDescent="0.25">
      <c r="A130" t="s">
        <v>102</v>
      </c>
      <c r="B130">
        <v>2035</v>
      </c>
      <c r="C130" t="s">
        <v>22</v>
      </c>
      <c r="E130" s="10">
        <f t="array" ref="E130">INDEX(_capex!$C$1:$C$187,MATCH(_transformedFOM!A130&amp;_transformedFOM!B130,_capex!$A$1:$A$187&amp;_capex!$B$1:$B$187,0))*INDEX(_inputFOM!$G$1:$G$144,MATCH(_transformedFOM!A130&amp;_transformedFOM!B130,_inputFOM!$A$1:$A$144&amp;_inputFOM!$B$1:$B$144,0))/100</f>
        <v>333.72074999999995</v>
      </c>
    </row>
    <row r="131" spans="1:5" x14ac:dyDescent="0.25">
      <c r="A131" t="s">
        <v>102</v>
      </c>
      <c r="B131">
        <v>2040</v>
      </c>
      <c r="C131" t="s">
        <v>22</v>
      </c>
      <c r="E131" s="10">
        <f t="array" ref="E131">INDEX(_capex!$C$1:$C$187,MATCH(_transformedFOM!A131&amp;_transformedFOM!B131,_capex!$A$1:$A$187&amp;_capex!$B$1:$B$187,0))*INDEX(_inputFOM!$G$1:$G$144,MATCH(_transformedFOM!A131&amp;_transformedFOM!B131,_inputFOM!$A$1:$A$144&amp;_inputFOM!$B$1:$B$144,0))/100</f>
        <v>333.72074999999995</v>
      </c>
    </row>
    <row r="132" spans="1:5" x14ac:dyDescent="0.25">
      <c r="A132" t="s">
        <v>102</v>
      </c>
      <c r="B132">
        <v>2045</v>
      </c>
      <c r="C132" t="s">
        <v>22</v>
      </c>
      <c r="E132" s="10">
        <f t="array" ref="E132">INDEX(_capex!$C$1:$C$187,MATCH(_transformedFOM!A132&amp;_transformedFOM!B132,_capex!$A$1:$A$187&amp;_capex!$B$1:$B$187,0))*INDEX(_inputFOM!$G$1:$G$144,MATCH(_transformedFOM!A132&amp;_transformedFOM!B132,_inputFOM!$A$1:$A$144&amp;_inputFOM!$B$1:$B$144,0))/100</f>
        <v>333.72074999999995</v>
      </c>
    </row>
    <row r="133" spans="1:5" x14ac:dyDescent="0.25">
      <c r="A133" t="s">
        <v>102</v>
      </c>
      <c r="B133">
        <v>2050</v>
      </c>
      <c r="C133" t="s">
        <v>22</v>
      </c>
      <c r="E133" s="10">
        <f t="array" ref="E133">INDEX(_capex!$C$1:$C$187,MATCH(_transformedFOM!A133&amp;_transformedFOM!B133,_capex!$A$1:$A$187&amp;_capex!$B$1:$B$187,0))*INDEX(_inputFOM!$G$1:$G$144,MATCH(_transformedFOM!A133&amp;_transformedFOM!B133,_inputFOM!$A$1:$A$144&amp;_inputFOM!$B$1:$B$144,0))/100</f>
        <v>333.72074999999995</v>
      </c>
    </row>
  </sheetData>
  <phoneticPr fontId="7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FFADC-665D-4F01-873C-E7E337C14C85}">
  <dimension ref="A1:C133"/>
  <sheetViews>
    <sheetView topLeftCell="A91" workbookViewId="0">
      <selection activeCell="C95" sqref="C95"/>
    </sheetView>
  </sheetViews>
  <sheetFormatPr baseColWidth="10" defaultRowHeight="15" x14ac:dyDescent="0.25"/>
  <sheetData>
    <row r="1" spans="1:3" x14ac:dyDescent="0.25">
      <c r="A1" s="3" t="s">
        <v>7</v>
      </c>
      <c r="B1" s="3" t="s">
        <v>8</v>
      </c>
      <c r="C1" s="4" t="s">
        <v>3</v>
      </c>
    </row>
    <row r="2" spans="1:3" x14ac:dyDescent="0.25">
      <c r="A2" t="s">
        <v>21</v>
      </c>
      <c r="B2">
        <v>2020</v>
      </c>
      <c r="C2" s="10">
        <v>386.22522522522513</v>
      </c>
    </row>
    <row r="3" spans="1:3" x14ac:dyDescent="0.25">
      <c r="A3" t="s">
        <v>21</v>
      </c>
      <c r="B3">
        <v>2030</v>
      </c>
      <c r="C3" s="10">
        <v>386.22522522522513</v>
      </c>
    </row>
    <row r="4" spans="1:3" x14ac:dyDescent="0.25">
      <c r="A4" t="s">
        <v>21</v>
      </c>
      <c r="B4">
        <v>2035</v>
      </c>
      <c r="C4" s="10">
        <v>337.63237317570452</v>
      </c>
    </row>
    <row r="5" spans="1:3" x14ac:dyDescent="0.25">
      <c r="A5" t="s">
        <v>21</v>
      </c>
      <c r="B5">
        <v>2040</v>
      </c>
      <c r="C5" s="10">
        <v>289.03952112618379</v>
      </c>
    </row>
    <row r="6" spans="1:3" x14ac:dyDescent="0.25">
      <c r="A6" t="s">
        <v>21</v>
      </c>
      <c r="B6">
        <v>2045</v>
      </c>
      <c r="C6" s="10">
        <v>216.30861817514767</v>
      </c>
    </row>
    <row r="7" spans="1:3" x14ac:dyDescent="0.25">
      <c r="A7" t="s">
        <v>21</v>
      </c>
      <c r="B7">
        <v>2050</v>
      </c>
      <c r="C7" s="10">
        <v>143.57771522411159</v>
      </c>
    </row>
    <row r="8" spans="1:3" x14ac:dyDescent="0.25">
      <c r="A8" t="s">
        <v>25</v>
      </c>
      <c r="B8">
        <v>2030</v>
      </c>
      <c r="C8" s="10">
        <v>3.0775371690000002</v>
      </c>
    </row>
    <row r="9" spans="1:3" x14ac:dyDescent="0.25">
      <c r="A9" t="s">
        <v>25</v>
      </c>
      <c r="B9">
        <v>2035</v>
      </c>
      <c r="C9" s="10">
        <v>2.7973305774375001</v>
      </c>
    </row>
    <row r="10" spans="1:3" x14ac:dyDescent="0.25">
      <c r="A10" t="s">
        <v>25</v>
      </c>
      <c r="B10">
        <v>2040</v>
      </c>
      <c r="C10" s="10">
        <v>2.5171239858750001</v>
      </c>
    </row>
    <row r="11" spans="1:3" x14ac:dyDescent="0.25">
      <c r="A11" t="s">
        <v>25</v>
      </c>
      <c r="B11">
        <v>2045</v>
      </c>
      <c r="C11" s="10">
        <v>2.2234391167499998</v>
      </c>
    </row>
    <row r="12" spans="1:3" x14ac:dyDescent="0.25">
      <c r="A12" t="s">
        <v>25</v>
      </c>
      <c r="B12">
        <v>2050</v>
      </c>
      <c r="C12" s="10">
        <v>1.9297542476249998</v>
      </c>
    </row>
    <row r="13" spans="1:3" x14ac:dyDescent="0.25">
      <c r="A13" t="s">
        <v>27</v>
      </c>
      <c r="B13">
        <v>2030</v>
      </c>
      <c r="C13" s="10">
        <v>6.5636586196988898</v>
      </c>
    </row>
    <row r="14" spans="1:3" x14ac:dyDescent="0.25">
      <c r="A14" t="s">
        <v>27</v>
      </c>
      <c r="B14">
        <v>2035</v>
      </c>
      <c r="C14" s="10">
        <v>6.6740654499841527</v>
      </c>
    </row>
    <row r="15" spans="1:3" x14ac:dyDescent="0.25">
      <c r="A15" t="s">
        <v>27</v>
      </c>
      <c r="B15">
        <v>2040</v>
      </c>
      <c r="C15" s="10">
        <v>6.4643056816164828</v>
      </c>
    </row>
    <row r="16" spans="1:3" x14ac:dyDescent="0.25">
      <c r="A16" t="s">
        <v>27</v>
      </c>
      <c r="B16">
        <v>2045</v>
      </c>
      <c r="C16" s="10">
        <v>6.753033145800317</v>
      </c>
    </row>
    <row r="17" spans="1:3" x14ac:dyDescent="0.25">
      <c r="A17" t="s">
        <v>27</v>
      </c>
      <c r="B17">
        <v>2050</v>
      </c>
      <c r="C17" s="10">
        <v>6.5639049743581621</v>
      </c>
    </row>
    <row r="18" spans="1:3" x14ac:dyDescent="0.25">
      <c r="A18" t="s">
        <v>28</v>
      </c>
      <c r="B18">
        <v>2030</v>
      </c>
      <c r="C18" s="10">
        <v>40.467153284671532</v>
      </c>
    </row>
    <row r="19" spans="1:3" x14ac:dyDescent="0.25">
      <c r="A19" t="s">
        <v>28</v>
      </c>
      <c r="B19">
        <v>2035</v>
      </c>
      <c r="C19" s="10">
        <v>37.576642335766422</v>
      </c>
    </row>
    <row r="20" spans="1:3" x14ac:dyDescent="0.25">
      <c r="A20" t="s">
        <v>28</v>
      </c>
      <c r="B20">
        <v>2040</v>
      </c>
      <c r="C20" s="10">
        <v>34.686131386861312</v>
      </c>
    </row>
    <row r="21" spans="1:3" x14ac:dyDescent="0.25">
      <c r="A21" t="s">
        <v>28</v>
      </c>
      <c r="B21">
        <v>2045</v>
      </c>
      <c r="C21" s="10">
        <v>28.905109489051096</v>
      </c>
    </row>
    <row r="22" spans="1:3" x14ac:dyDescent="0.25">
      <c r="A22" t="s">
        <v>28</v>
      </c>
      <c r="B22">
        <v>2050</v>
      </c>
      <c r="C22" s="10">
        <v>23.124087591240876</v>
      </c>
    </row>
    <row r="23" spans="1:3" x14ac:dyDescent="0.25">
      <c r="A23" t="s">
        <v>30</v>
      </c>
      <c r="B23">
        <v>2020</v>
      </c>
      <c r="C23" s="10">
        <v>57.404000000000003</v>
      </c>
    </row>
    <row r="24" spans="1:3" x14ac:dyDescent="0.25">
      <c r="A24" t="s">
        <v>30</v>
      </c>
      <c r="B24">
        <v>2030</v>
      </c>
      <c r="C24" s="10">
        <v>57.404000000000003</v>
      </c>
    </row>
    <row r="25" spans="1:3" x14ac:dyDescent="0.25">
      <c r="A25" t="s">
        <v>30</v>
      </c>
      <c r="B25">
        <v>2035</v>
      </c>
      <c r="C25" s="10">
        <v>57.404000000000003</v>
      </c>
    </row>
    <row r="26" spans="1:3" x14ac:dyDescent="0.25">
      <c r="A26" t="s">
        <v>30</v>
      </c>
      <c r="B26">
        <v>2040</v>
      </c>
      <c r="C26" s="10">
        <v>57.404000000000003</v>
      </c>
    </row>
    <row r="27" spans="1:3" x14ac:dyDescent="0.25">
      <c r="A27" t="s">
        <v>30</v>
      </c>
      <c r="B27">
        <v>2045</v>
      </c>
      <c r="C27" s="10">
        <v>57.404000000000003</v>
      </c>
    </row>
    <row r="28" spans="1:3" x14ac:dyDescent="0.25">
      <c r="A28" t="s">
        <v>30</v>
      </c>
      <c r="B28">
        <v>2050</v>
      </c>
      <c r="C28" s="10">
        <v>57.404000000000003</v>
      </c>
    </row>
    <row r="29" spans="1:3" x14ac:dyDescent="0.25">
      <c r="A29" t="s">
        <v>32</v>
      </c>
      <c r="B29">
        <v>2030</v>
      </c>
      <c r="C29" s="10">
        <v>47.6</v>
      </c>
    </row>
    <row r="30" spans="1:3" x14ac:dyDescent="0.25">
      <c r="A30" t="s">
        <v>32</v>
      </c>
      <c r="B30">
        <v>2035</v>
      </c>
      <c r="C30" s="10">
        <v>41.65</v>
      </c>
    </row>
    <row r="31" spans="1:3" x14ac:dyDescent="0.25">
      <c r="A31" t="s">
        <v>32</v>
      </c>
      <c r="B31">
        <v>2040</v>
      </c>
      <c r="C31" s="10">
        <v>35.700000000000003</v>
      </c>
    </row>
    <row r="32" spans="1:3" x14ac:dyDescent="0.25">
      <c r="A32" t="s">
        <v>32</v>
      </c>
      <c r="B32">
        <v>2045</v>
      </c>
      <c r="C32" s="10">
        <v>29.75</v>
      </c>
    </row>
    <row r="33" spans="1:3" x14ac:dyDescent="0.25">
      <c r="A33" t="s">
        <v>32</v>
      </c>
      <c r="B33">
        <v>2050</v>
      </c>
      <c r="C33" s="10">
        <v>23.8</v>
      </c>
    </row>
    <row r="34" spans="1:3" x14ac:dyDescent="0.25">
      <c r="A34" t="s">
        <v>56</v>
      </c>
      <c r="B34">
        <v>2020</v>
      </c>
      <c r="C34" s="10">
        <v>0</v>
      </c>
    </row>
    <row r="35" spans="1:3" x14ac:dyDescent="0.25">
      <c r="A35" t="s">
        <v>56</v>
      </c>
      <c r="B35">
        <v>2030</v>
      </c>
      <c r="C35" s="10">
        <v>0</v>
      </c>
    </row>
    <row r="36" spans="1:3" x14ac:dyDescent="0.25">
      <c r="A36" t="s">
        <v>56</v>
      </c>
      <c r="B36">
        <v>2035</v>
      </c>
      <c r="C36" s="10">
        <v>0</v>
      </c>
    </row>
    <row r="37" spans="1:3" x14ac:dyDescent="0.25">
      <c r="A37" t="s">
        <v>56</v>
      </c>
      <c r="B37">
        <v>2040</v>
      </c>
      <c r="C37" s="10">
        <v>0</v>
      </c>
    </row>
    <row r="38" spans="1:3" x14ac:dyDescent="0.25">
      <c r="A38" t="s">
        <v>56</v>
      </c>
      <c r="B38">
        <v>2045</v>
      </c>
      <c r="C38" s="10">
        <v>0</v>
      </c>
    </row>
    <row r="39" spans="1:3" x14ac:dyDescent="0.25">
      <c r="A39" t="s">
        <v>56</v>
      </c>
      <c r="B39">
        <v>2050</v>
      </c>
      <c r="C39" s="10">
        <v>0</v>
      </c>
    </row>
    <row r="40" spans="1:3" x14ac:dyDescent="0.25">
      <c r="A40" t="s">
        <v>33</v>
      </c>
      <c r="B40">
        <v>2020</v>
      </c>
      <c r="C40" s="10">
        <v>109.25</v>
      </c>
    </row>
    <row r="41" spans="1:3" x14ac:dyDescent="0.25">
      <c r="A41" t="s">
        <v>33</v>
      </c>
      <c r="B41">
        <v>2030</v>
      </c>
      <c r="C41" s="10">
        <v>109.25</v>
      </c>
    </row>
    <row r="42" spans="1:3" x14ac:dyDescent="0.25">
      <c r="A42" t="s">
        <v>33</v>
      </c>
      <c r="B42">
        <v>2035</v>
      </c>
      <c r="C42" s="10">
        <v>92.7</v>
      </c>
    </row>
    <row r="43" spans="1:3" x14ac:dyDescent="0.25">
      <c r="A43" t="s">
        <v>33</v>
      </c>
      <c r="B43">
        <v>2040</v>
      </c>
      <c r="C43" s="10">
        <v>76.150000000000006</v>
      </c>
    </row>
    <row r="44" spans="1:3" x14ac:dyDescent="0.25">
      <c r="A44" t="s">
        <v>33</v>
      </c>
      <c r="B44">
        <v>2045</v>
      </c>
      <c r="C44" s="10">
        <v>59.6</v>
      </c>
    </row>
    <row r="45" spans="1:3" x14ac:dyDescent="0.25">
      <c r="A45" t="s">
        <v>33</v>
      </c>
      <c r="B45">
        <v>2050</v>
      </c>
      <c r="C45" s="10">
        <v>43.05</v>
      </c>
    </row>
    <row r="46" spans="1:3" x14ac:dyDescent="0.25">
      <c r="A46" t="s">
        <v>35</v>
      </c>
      <c r="B46">
        <v>2020</v>
      </c>
      <c r="C46" s="10">
        <v>662.15</v>
      </c>
    </row>
    <row r="47" spans="1:3" x14ac:dyDescent="0.25">
      <c r="A47" t="s">
        <v>35</v>
      </c>
      <c r="B47">
        <v>2030</v>
      </c>
      <c r="C47" s="10">
        <v>662.15</v>
      </c>
    </row>
    <row r="48" spans="1:3" x14ac:dyDescent="0.25">
      <c r="A48" t="s">
        <v>35</v>
      </c>
      <c r="B48">
        <v>2035</v>
      </c>
      <c r="C48" s="10">
        <v>595.95000000000005</v>
      </c>
    </row>
    <row r="49" spans="1:3" x14ac:dyDescent="0.25">
      <c r="A49" t="s">
        <v>35</v>
      </c>
      <c r="B49">
        <v>2040</v>
      </c>
      <c r="C49" s="10">
        <v>529.72500000000002</v>
      </c>
    </row>
    <row r="50" spans="1:3" x14ac:dyDescent="0.25">
      <c r="A50" t="s">
        <v>35</v>
      </c>
      <c r="B50">
        <v>2045</v>
      </c>
      <c r="C50" s="10">
        <v>463.5</v>
      </c>
    </row>
    <row r="51" spans="1:3" x14ac:dyDescent="0.25">
      <c r="A51" t="s">
        <v>35</v>
      </c>
      <c r="B51">
        <v>2050</v>
      </c>
      <c r="C51" s="10">
        <v>397.3</v>
      </c>
    </row>
    <row r="52" spans="1:3" x14ac:dyDescent="0.25">
      <c r="A52" t="s">
        <v>36</v>
      </c>
      <c r="B52">
        <v>2020</v>
      </c>
      <c r="C52" s="10">
        <v>0.36</v>
      </c>
    </row>
    <row r="53" spans="1:3" x14ac:dyDescent="0.25">
      <c r="A53" t="s">
        <v>36</v>
      </c>
      <c r="B53">
        <v>2030</v>
      </c>
      <c r="C53" s="10">
        <v>0.28500300000000001</v>
      </c>
    </row>
    <row r="54" spans="1:3" x14ac:dyDescent="0.25">
      <c r="A54" t="s">
        <v>36</v>
      </c>
      <c r="B54">
        <v>2035</v>
      </c>
      <c r="C54" s="10">
        <v>0.2475</v>
      </c>
    </row>
    <row r="55" spans="1:3" x14ac:dyDescent="0.25">
      <c r="A55" t="s">
        <v>36</v>
      </c>
      <c r="B55">
        <v>2040</v>
      </c>
      <c r="C55" s="10">
        <v>0.20999700000000002</v>
      </c>
    </row>
    <row r="56" spans="1:3" x14ac:dyDescent="0.25">
      <c r="A56" t="s">
        <v>36</v>
      </c>
      <c r="B56">
        <v>2045</v>
      </c>
      <c r="C56" s="10">
        <v>0.1724985</v>
      </c>
    </row>
    <row r="57" spans="1:3" x14ac:dyDescent="0.25">
      <c r="A57" t="s">
        <v>36</v>
      </c>
      <c r="B57">
        <v>2050</v>
      </c>
      <c r="C57" s="10">
        <v>0.06</v>
      </c>
    </row>
    <row r="58" spans="1:3" x14ac:dyDescent="0.25">
      <c r="A58" t="s">
        <v>38</v>
      </c>
      <c r="B58">
        <v>2020</v>
      </c>
      <c r="C58" s="10">
        <v>0.16</v>
      </c>
    </row>
    <row r="59" spans="1:3" x14ac:dyDescent="0.25">
      <c r="A59" t="s">
        <v>38</v>
      </c>
      <c r="B59">
        <v>2030</v>
      </c>
      <c r="C59" s="10">
        <v>0.126668</v>
      </c>
    </row>
    <row r="60" spans="1:3" x14ac:dyDescent="0.25">
      <c r="A60" t="s">
        <v>38</v>
      </c>
      <c r="B60">
        <v>2035</v>
      </c>
      <c r="C60" s="10">
        <v>0.11</v>
      </c>
    </row>
    <row r="61" spans="1:3" x14ac:dyDescent="0.25">
      <c r="A61" t="s">
        <v>38</v>
      </c>
      <c r="B61">
        <v>2040</v>
      </c>
      <c r="C61" s="10">
        <v>9.3331999999999998E-2</v>
      </c>
    </row>
    <row r="62" spans="1:3" x14ac:dyDescent="0.25">
      <c r="A62" t="s">
        <v>38</v>
      </c>
      <c r="B62">
        <v>2045</v>
      </c>
      <c r="C62" s="10">
        <v>7.6665999999999998E-2</v>
      </c>
    </row>
    <row r="63" spans="1:3" x14ac:dyDescent="0.25">
      <c r="A63" t="s">
        <v>38</v>
      </c>
      <c r="B63">
        <v>2050</v>
      </c>
      <c r="C63" s="10">
        <v>0.06</v>
      </c>
    </row>
    <row r="64" spans="1:3" x14ac:dyDescent="0.25">
      <c r="A64" t="s">
        <v>5</v>
      </c>
      <c r="B64">
        <v>2030</v>
      </c>
      <c r="C64" s="10">
        <v>28.470263249999999</v>
      </c>
    </row>
    <row r="65" spans="1:3" x14ac:dyDescent="0.25">
      <c r="A65" t="s">
        <v>5</v>
      </c>
      <c r="B65">
        <v>2035</v>
      </c>
      <c r="C65" s="10">
        <v>25.878074625000004</v>
      </c>
    </row>
    <row r="66" spans="1:3" x14ac:dyDescent="0.25">
      <c r="A66" t="s">
        <v>5</v>
      </c>
      <c r="B66">
        <v>2040</v>
      </c>
      <c r="C66" s="10">
        <v>23.285886000000001</v>
      </c>
    </row>
    <row r="67" spans="1:3" x14ac:dyDescent="0.25">
      <c r="A67" t="s">
        <v>5</v>
      </c>
      <c r="B67">
        <v>2045</v>
      </c>
      <c r="C67" s="10">
        <v>20.569010474999999</v>
      </c>
    </row>
    <row r="68" spans="1:3" x14ac:dyDescent="0.25">
      <c r="A68" t="s">
        <v>5</v>
      </c>
      <c r="B68">
        <v>2050</v>
      </c>
      <c r="C68" s="10">
        <v>17.852134950000003</v>
      </c>
    </row>
    <row r="69" spans="1:3" x14ac:dyDescent="0.25">
      <c r="A69" t="s">
        <v>39</v>
      </c>
      <c r="B69">
        <v>2020</v>
      </c>
      <c r="C69" s="10">
        <v>1431.76</v>
      </c>
    </row>
    <row r="70" spans="1:3" x14ac:dyDescent="0.25">
      <c r="A70" t="s">
        <v>39</v>
      </c>
      <c r="B70">
        <v>2030</v>
      </c>
      <c r="C70" s="10">
        <v>1431.76</v>
      </c>
    </row>
    <row r="71" spans="1:3" x14ac:dyDescent="0.25">
      <c r="A71" t="s">
        <v>39</v>
      </c>
      <c r="B71">
        <v>2035</v>
      </c>
      <c r="C71" s="10">
        <v>1431.76</v>
      </c>
    </row>
    <row r="72" spans="1:3" x14ac:dyDescent="0.25">
      <c r="A72" t="s">
        <v>39</v>
      </c>
      <c r="B72">
        <v>2040</v>
      </c>
      <c r="C72" s="10">
        <v>1431.76</v>
      </c>
    </row>
    <row r="73" spans="1:3" x14ac:dyDescent="0.25">
      <c r="A73" t="s">
        <v>39</v>
      </c>
      <c r="B73">
        <v>2045</v>
      </c>
      <c r="C73" s="10">
        <v>1431.76</v>
      </c>
    </row>
    <row r="74" spans="1:3" x14ac:dyDescent="0.25">
      <c r="A74" t="s">
        <v>39</v>
      </c>
      <c r="B74">
        <v>2050</v>
      </c>
      <c r="C74" s="10">
        <v>1431.76</v>
      </c>
    </row>
    <row r="75" spans="1:3" x14ac:dyDescent="0.25">
      <c r="A75" t="s">
        <v>41</v>
      </c>
      <c r="B75">
        <v>2020</v>
      </c>
      <c r="C75" s="10">
        <v>61.24</v>
      </c>
    </row>
    <row r="76" spans="1:3" x14ac:dyDescent="0.25">
      <c r="A76" t="s">
        <v>41</v>
      </c>
      <c r="B76">
        <v>2030</v>
      </c>
      <c r="C76" s="10">
        <v>61.24</v>
      </c>
    </row>
    <row r="77" spans="1:3" x14ac:dyDescent="0.25">
      <c r="A77" t="s">
        <v>41</v>
      </c>
      <c r="B77">
        <v>2035</v>
      </c>
      <c r="C77" s="10">
        <v>61.24</v>
      </c>
    </row>
    <row r="78" spans="1:3" x14ac:dyDescent="0.25">
      <c r="A78" t="s">
        <v>41</v>
      </c>
      <c r="B78">
        <v>2040</v>
      </c>
      <c r="C78" s="10">
        <v>61.24</v>
      </c>
    </row>
    <row r="79" spans="1:3" x14ac:dyDescent="0.25">
      <c r="A79" t="s">
        <v>41</v>
      </c>
      <c r="B79">
        <v>2045</v>
      </c>
      <c r="C79" s="10">
        <v>61.24</v>
      </c>
    </row>
    <row r="80" spans="1:3" x14ac:dyDescent="0.25">
      <c r="A80" t="s">
        <v>41</v>
      </c>
      <c r="B80">
        <v>2050</v>
      </c>
      <c r="C80" s="10">
        <v>61.24</v>
      </c>
    </row>
    <row r="81" spans="1:3" x14ac:dyDescent="0.25">
      <c r="A81" t="s">
        <v>43</v>
      </c>
      <c r="B81">
        <v>2020</v>
      </c>
      <c r="C81" s="10">
        <v>23.35</v>
      </c>
    </row>
    <row r="82" spans="1:3" x14ac:dyDescent="0.25">
      <c r="A82" t="s">
        <v>43</v>
      </c>
      <c r="B82">
        <v>2030</v>
      </c>
      <c r="C82" s="10">
        <v>23.35</v>
      </c>
    </row>
    <row r="83" spans="1:3" x14ac:dyDescent="0.25">
      <c r="A83" t="s">
        <v>43</v>
      </c>
      <c r="B83">
        <v>2035</v>
      </c>
      <c r="C83" s="10">
        <v>23.35</v>
      </c>
    </row>
    <row r="84" spans="1:3" x14ac:dyDescent="0.25">
      <c r="A84" t="s">
        <v>43</v>
      </c>
      <c r="B84">
        <v>2040</v>
      </c>
      <c r="C84" s="10">
        <v>23.35</v>
      </c>
    </row>
    <row r="85" spans="1:3" x14ac:dyDescent="0.25">
      <c r="A85" t="s">
        <v>43</v>
      </c>
      <c r="B85">
        <v>2045</v>
      </c>
      <c r="C85" s="10">
        <v>23.35</v>
      </c>
    </row>
    <row r="86" spans="1:3" x14ac:dyDescent="0.25">
      <c r="A86" t="s">
        <v>43</v>
      </c>
      <c r="B86">
        <v>2050</v>
      </c>
      <c r="C86" s="10">
        <v>23.35</v>
      </c>
    </row>
    <row r="87" spans="1:3" x14ac:dyDescent="0.25">
      <c r="A87" t="s">
        <v>72</v>
      </c>
      <c r="B87">
        <v>2020</v>
      </c>
      <c r="C87" s="10">
        <v>9</v>
      </c>
    </row>
    <row r="88" spans="1:3" x14ac:dyDescent="0.25">
      <c r="A88" t="s">
        <v>72</v>
      </c>
      <c r="B88">
        <v>2030</v>
      </c>
      <c r="C88" s="10">
        <v>9</v>
      </c>
    </row>
    <row r="89" spans="1:3" x14ac:dyDescent="0.25">
      <c r="A89" t="s">
        <v>72</v>
      </c>
      <c r="B89">
        <v>2035</v>
      </c>
      <c r="C89" s="10">
        <v>9</v>
      </c>
    </row>
    <row r="90" spans="1:3" x14ac:dyDescent="0.25">
      <c r="A90" t="s">
        <v>72</v>
      </c>
      <c r="B90">
        <v>2040</v>
      </c>
      <c r="C90" s="10">
        <v>9</v>
      </c>
    </row>
    <row r="91" spans="1:3" x14ac:dyDescent="0.25">
      <c r="A91" t="s">
        <v>72</v>
      </c>
      <c r="B91">
        <v>2045</v>
      </c>
      <c r="C91" s="10">
        <v>9</v>
      </c>
    </row>
    <row r="92" spans="1:3" x14ac:dyDescent="0.25">
      <c r="A92" t="s">
        <v>72</v>
      </c>
      <c r="B92">
        <v>2050</v>
      </c>
      <c r="C92" s="10">
        <v>9</v>
      </c>
    </row>
    <row r="93" spans="1:3" x14ac:dyDescent="0.25">
      <c r="A93" t="s">
        <v>47</v>
      </c>
      <c r="B93">
        <v>2020</v>
      </c>
      <c r="C93" s="10">
        <v>36</v>
      </c>
    </row>
    <row r="94" spans="1:3" x14ac:dyDescent="0.25">
      <c r="A94" t="s">
        <v>47</v>
      </c>
      <c r="B94">
        <v>2030</v>
      </c>
      <c r="C94" s="10">
        <v>36</v>
      </c>
    </row>
    <row r="95" spans="1:3" x14ac:dyDescent="0.25">
      <c r="A95" t="s">
        <v>47</v>
      </c>
      <c r="B95">
        <v>2035</v>
      </c>
      <c r="C95" s="10">
        <v>36</v>
      </c>
    </row>
    <row r="96" spans="1:3" x14ac:dyDescent="0.25">
      <c r="A96" t="s">
        <v>47</v>
      </c>
      <c r="B96">
        <v>2040</v>
      </c>
      <c r="C96" s="10">
        <v>36</v>
      </c>
    </row>
    <row r="97" spans="1:3" x14ac:dyDescent="0.25">
      <c r="A97" t="s">
        <v>47</v>
      </c>
      <c r="B97">
        <v>2045</v>
      </c>
      <c r="C97" s="10">
        <v>36</v>
      </c>
    </row>
    <row r="98" spans="1:3" x14ac:dyDescent="0.25">
      <c r="A98" t="s">
        <v>47</v>
      </c>
      <c r="B98">
        <v>2050</v>
      </c>
      <c r="C98" s="10">
        <v>36</v>
      </c>
    </row>
    <row r="99" spans="1:3" x14ac:dyDescent="0.25">
      <c r="A99" t="s">
        <v>48</v>
      </c>
      <c r="B99">
        <v>2020</v>
      </c>
      <c r="C99" s="10">
        <v>49.985256</v>
      </c>
    </row>
    <row r="100" spans="1:3" x14ac:dyDescent="0.25">
      <c r="A100" t="s">
        <v>48</v>
      </c>
      <c r="B100">
        <v>2030</v>
      </c>
      <c r="C100" s="10">
        <v>38.997169999999997</v>
      </c>
    </row>
    <row r="101" spans="1:3" x14ac:dyDescent="0.25">
      <c r="A101" t="s">
        <v>48</v>
      </c>
      <c r="B101">
        <v>2035</v>
      </c>
      <c r="C101" s="10">
        <v>36.494706999999998</v>
      </c>
    </row>
    <row r="102" spans="1:3" x14ac:dyDescent="0.25">
      <c r="A102" t="s">
        <v>48</v>
      </c>
      <c r="B102">
        <v>2040</v>
      </c>
      <c r="C102" s="10">
        <v>33.992243999999999</v>
      </c>
    </row>
    <row r="103" spans="1:3" x14ac:dyDescent="0.25">
      <c r="A103" t="s">
        <v>48</v>
      </c>
      <c r="B103">
        <v>2045</v>
      </c>
      <c r="C103" s="10">
        <v>33.486404499999999</v>
      </c>
    </row>
    <row r="104" spans="1:3" x14ac:dyDescent="0.25">
      <c r="A104" t="s">
        <v>48</v>
      </c>
      <c r="B104">
        <v>2050</v>
      </c>
      <c r="C104" s="10">
        <v>32.980564999999999</v>
      </c>
    </row>
    <row r="105" spans="1:3" x14ac:dyDescent="0.25">
      <c r="A105" t="s">
        <v>50</v>
      </c>
      <c r="B105">
        <v>2020</v>
      </c>
      <c r="C105" s="10">
        <v>14.804062000000002</v>
      </c>
    </row>
    <row r="106" spans="1:3" x14ac:dyDescent="0.25">
      <c r="A106" t="s">
        <v>50</v>
      </c>
      <c r="B106">
        <v>2030</v>
      </c>
      <c r="C106" s="10">
        <v>13.322865</v>
      </c>
    </row>
    <row r="107" spans="1:3" x14ac:dyDescent="0.25">
      <c r="A107" t="s">
        <v>50</v>
      </c>
      <c r="B107">
        <v>2035</v>
      </c>
      <c r="C107" s="10">
        <v>12.792018499999999</v>
      </c>
    </row>
    <row r="108" spans="1:3" x14ac:dyDescent="0.25">
      <c r="A108" t="s">
        <v>50</v>
      </c>
      <c r="B108">
        <v>2040</v>
      </c>
      <c r="C108" s="10">
        <v>12.261171999999998</v>
      </c>
    </row>
    <row r="109" spans="1:3" x14ac:dyDescent="0.25">
      <c r="A109" t="s">
        <v>50</v>
      </c>
      <c r="B109">
        <v>2045</v>
      </c>
      <c r="C109" s="10">
        <v>12.129948499999999</v>
      </c>
    </row>
    <row r="110" spans="1:3" x14ac:dyDescent="0.25">
      <c r="A110" t="s">
        <v>50</v>
      </c>
      <c r="B110">
        <v>2050</v>
      </c>
      <c r="C110" s="10">
        <v>11.998725</v>
      </c>
    </row>
    <row r="111" spans="1:3" x14ac:dyDescent="0.25">
      <c r="A111" t="s">
        <v>51</v>
      </c>
      <c r="B111">
        <v>2020</v>
      </c>
      <c r="C111" s="10">
        <v>11.290018</v>
      </c>
    </row>
    <row r="112" spans="1:3" x14ac:dyDescent="0.25">
      <c r="A112" t="s">
        <v>51</v>
      </c>
      <c r="B112">
        <v>2030</v>
      </c>
      <c r="C112" s="10">
        <v>9.4819309999999994</v>
      </c>
    </row>
    <row r="113" spans="1:3" x14ac:dyDescent="0.25">
      <c r="A113" t="s">
        <v>51</v>
      </c>
      <c r="B113">
        <v>2035</v>
      </c>
      <c r="C113" s="10">
        <v>8.7804854999999993</v>
      </c>
    </row>
    <row r="114" spans="1:3" x14ac:dyDescent="0.25">
      <c r="A114" t="s">
        <v>51</v>
      </c>
      <c r="B114">
        <v>2040</v>
      </c>
      <c r="C114" s="10">
        <v>8.0790399999999991</v>
      </c>
    </row>
    <row r="115" spans="1:3" x14ac:dyDescent="0.25">
      <c r="A115" t="s">
        <v>51</v>
      </c>
      <c r="B115">
        <v>2045</v>
      </c>
      <c r="C115" s="10">
        <v>7.7321519999999992</v>
      </c>
    </row>
    <row r="116" spans="1:3" x14ac:dyDescent="0.25">
      <c r="A116" t="s">
        <v>51</v>
      </c>
      <c r="B116">
        <v>2050</v>
      </c>
      <c r="C116" s="10">
        <v>7.3852639999999994</v>
      </c>
    </row>
    <row r="117" spans="1:3" x14ac:dyDescent="0.25">
      <c r="A117" t="s">
        <v>6</v>
      </c>
      <c r="B117">
        <v>2020</v>
      </c>
      <c r="C117" s="10">
        <v>6.7567567567567552</v>
      </c>
    </row>
    <row r="118" spans="1:3" x14ac:dyDescent="0.25">
      <c r="A118" t="s">
        <v>6</v>
      </c>
      <c r="B118">
        <v>2030</v>
      </c>
      <c r="C118" s="10">
        <v>6.7567567567567552</v>
      </c>
    </row>
    <row r="119" spans="1:3" x14ac:dyDescent="0.25">
      <c r="A119" t="s">
        <v>6</v>
      </c>
      <c r="B119">
        <v>2035</v>
      </c>
      <c r="C119" s="10">
        <v>6.7567567567567552</v>
      </c>
    </row>
    <row r="120" spans="1:3" x14ac:dyDescent="0.25">
      <c r="A120" t="s">
        <v>6</v>
      </c>
      <c r="B120">
        <v>2040</v>
      </c>
      <c r="C120" s="10">
        <v>6.7567567567567552</v>
      </c>
    </row>
    <row r="121" spans="1:3" x14ac:dyDescent="0.25">
      <c r="A121" t="s">
        <v>6</v>
      </c>
      <c r="B121">
        <v>2045</v>
      </c>
      <c r="C121" s="10">
        <v>6.7567567567567552</v>
      </c>
    </row>
    <row r="122" spans="1:3" x14ac:dyDescent="0.25">
      <c r="A122" t="s">
        <v>6</v>
      </c>
      <c r="B122">
        <v>2050</v>
      </c>
      <c r="C122" s="10">
        <v>6.7567567567567552</v>
      </c>
    </row>
    <row r="123" spans="1:3" x14ac:dyDescent="0.25">
      <c r="A123" t="s">
        <v>73</v>
      </c>
      <c r="B123">
        <v>2020</v>
      </c>
      <c r="C123" s="10">
        <v>12.625225225225224</v>
      </c>
    </row>
    <row r="124" spans="1:3" x14ac:dyDescent="0.25">
      <c r="A124" t="s">
        <v>73</v>
      </c>
      <c r="B124">
        <v>2030</v>
      </c>
      <c r="C124" s="10">
        <v>12.625225225225224</v>
      </c>
    </row>
    <row r="125" spans="1:3" x14ac:dyDescent="0.25">
      <c r="A125" t="s">
        <v>73</v>
      </c>
      <c r="B125">
        <v>2035</v>
      </c>
      <c r="C125" s="10">
        <v>12.625225225225224</v>
      </c>
    </row>
    <row r="126" spans="1:3" x14ac:dyDescent="0.25">
      <c r="A126" t="s">
        <v>73</v>
      </c>
      <c r="B126">
        <v>2040</v>
      </c>
      <c r="C126" s="10">
        <v>12.625225225225224</v>
      </c>
    </row>
    <row r="127" spans="1:3" x14ac:dyDescent="0.25">
      <c r="A127" t="s">
        <v>73</v>
      </c>
      <c r="B127">
        <v>2045</v>
      </c>
      <c r="C127" s="10">
        <v>12.625225225225224</v>
      </c>
    </row>
    <row r="128" spans="1:3" x14ac:dyDescent="0.25">
      <c r="A128" t="s">
        <v>73</v>
      </c>
      <c r="B128">
        <v>2050</v>
      </c>
      <c r="C128" s="10">
        <v>12.625225225225224</v>
      </c>
    </row>
    <row r="129" spans="1:3" x14ac:dyDescent="0.25">
      <c r="A129" t="s">
        <v>102</v>
      </c>
      <c r="B129">
        <v>2030</v>
      </c>
      <c r="C129" s="10">
        <v>333.72074999999995</v>
      </c>
    </row>
    <row r="130" spans="1:3" x14ac:dyDescent="0.25">
      <c r="A130" t="s">
        <v>102</v>
      </c>
      <c r="B130">
        <v>2035</v>
      </c>
      <c r="C130" s="10">
        <v>333.72074999999995</v>
      </c>
    </row>
    <row r="131" spans="1:3" x14ac:dyDescent="0.25">
      <c r="A131" t="s">
        <v>102</v>
      </c>
      <c r="B131">
        <v>2040</v>
      </c>
      <c r="C131" s="10">
        <v>333.72074999999995</v>
      </c>
    </row>
    <row r="132" spans="1:3" x14ac:dyDescent="0.25">
      <c r="A132" t="s">
        <v>102</v>
      </c>
      <c r="B132">
        <v>2045</v>
      </c>
      <c r="C132" s="10">
        <v>333.72074999999995</v>
      </c>
    </row>
    <row r="133" spans="1:3" x14ac:dyDescent="0.25">
      <c r="A133" t="s">
        <v>102</v>
      </c>
      <c r="B133">
        <v>2050</v>
      </c>
      <c r="C133" s="10">
        <v>333.72074999999995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16456-6DC9-47F1-85EA-8D5FCA14AC0B}">
  <dimension ref="A1:K63"/>
  <sheetViews>
    <sheetView topLeftCell="A31" workbookViewId="0">
      <selection activeCell="J63" sqref="J63"/>
    </sheetView>
  </sheetViews>
  <sheetFormatPr baseColWidth="10" defaultRowHeight="15" x14ac:dyDescent="0.25"/>
  <cols>
    <col min="6" max="6" width="17" customWidth="1"/>
    <col min="9" max="9" width="16" customWidth="1"/>
  </cols>
  <sheetData>
    <row r="1" spans="1:10" x14ac:dyDescent="0.25">
      <c r="A1" s="3" t="s">
        <v>7</v>
      </c>
      <c r="B1" s="3" t="s">
        <v>14</v>
      </c>
      <c r="C1" s="3" t="s">
        <v>15</v>
      </c>
      <c r="D1" s="3" t="s">
        <v>8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9</v>
      </c>
      <c r="J1" s="3" t="s">
        <v>20</v>
      </c>
    </row>
    <row r="2" spans="1:10" x14ac:dyDescent="0.25">
      <c r="A2" t="s">
        <v>27</v>
      </c>
      <c r="D2">
        <v>2020</v>
      </c>
      <c r="E2" t="s">
        <v>57</v>
      </c>
      <c r="F2" t="s">
        <v>58</v>
      </c>
      <c r="G2">
        <v>0</v>
      </c>
      <c r="I2">
        <v>21.697900000000001</v>
      </c>
      <c r="J2" t="s">
        <v>26</v>
      </c>
    </row>
    <row r="3" spans="1:10" x14ac:dyDescent="0.25">
      <c r="A3" t="s">
        <v>27</v>
      </c>
      <c r="D3">
        <v>2030</v>
      </c>
      <c r="E3" t="s">
        <v>57</v>
      </c>
      <c r="F3" t="s">
        <v>58</v>
      </c>
      <c r="G3">
        <v>0</v>
      </c>
      <c r="I3">
        <v>14.465299999999999</v>
      </c>
      <c r="J3" t="s">
        <v>26</v>
      </c>
    </row>
    <row r="4" spans="1:10" x14ac:dyDescent="0.25">
      <c r="A4" t="s">
        <v>27</v>
      </c>
      <c r="D4">
        <v>2035</v>
      </c>
      <c r="E4" t="s">
        <v>57</v>
      </c>
      <c r="F4" t="s">
        <v>58</v>
      </c>
      <c r="I4">
        <v>14.465299999999999</v>
      </c>
    </row>
    <row r="5" spans="1:10" x14ac:dyDescent="0.25">
      <c r="A5" t="s">
        <v>27</v>
      </c>
      <c r="D5">
        <v>2040</v>
      </c>
      <c r="E5" t="s">
        <v>57</v>
      </c>
      <c r="F5" t="s">
        <v>58</v>
      </c>
      <c r="G5">
        <v>0</v>
      </c>
      <c r="I5">
        <v>14.465299999999999</v>
      </c>
      <c r="J5" t="s">
        <v>26</v>
      </c>
    </row>
    <row r="6" spans="1:10" x14ac:dyDescent="0.25">
      <c r="A6" t="s">
        <v>27</v>
      </c>
      <c r="D6">
        <v>2045</v>
      </c>
      <c r="E6" t="s">
        <v>57</v>
      </c>
      <c r="F6" t="s">
        <v>58</v>
      </c>
      <c r="I6">
        <v>14.465299999999999</v>
      </c>
    </row>
    <row r="7" spans="1:10" x14ac:dyDescent="0.25">
      <c r="A7" t="s">
        <v>27</v>
      </c>
      <c r="D7">
        <v>2050</v>
      </c>
      <c r="E7" t="s">
        <v>57</v>
      </c>
      <c r="F7" t="s">
        <v>58</v>
      </c>
      <c r="G7">
        <v>0</v>
      </c>
      <c r="I7">
        <v>14.465299999999999</v>
      </c>
      <c r="J7" t="s">
        <v>26</v>
      </c>
    </row>
    <row r="8" spans="1:10" x14ac:dyDescent="0.25">
      <c r="A8" t="s">
        <v>59</v>
      </c>
      <c r="D8">
        <v>2020</v>
      </c>
      <c r="E8" t="s">
        <v>57</v>
      </c>
      <c r="F8" t="s">
        <v>60</v>
      </c>
      <c r="G8">
        <v>0</v>
      </c>
      <c r="I8">
        <v>5.6360000000000001</v>
      </c>
      <c r="J8" t="s">
        <v>26</v>
      </c>
    </row>
    <row r="9" spans="1:10" x14ac:dyDescent="0.25">
      <c r="A9" t="s">
        <v>59</v>
      </c>
      <c r="D9">
        <v>2030</v>
      </c>
      <c r="E9" t="s">
        <v>57</v>
      </c>
      <c r="F9" t="s">
        <v>60</v>
      </c>
      <c r="G9">
        <v>0</v>
      </c>
      <c r="I9">
        <v>4.4663000000000004</v>
      </c>
      <c r="J9" t="s">
        <v>26</v>
      </c>
    </row>
    <row r="10" spans="1:10" x14ac:dyDescent="0.25">
      <c r="A10" t="s">
        <v>59</v>
      </c>
      <c r="D10">
        <v>2035</v>
      </c>
      <c r="E10" t="s">
        <v>57</v>
      </c>
      <c r="F10" t="s">
        <v>60</v>
      </c>
      <c r="I10">
        <v>3.9346000000000001</v>
      </c>
    </row>
    <row r="11" spans="1:10" x14ac:dyDescent="0.25">
      <c r="A11" t="s">
        <v>59</v>
      </c>
      <c r="D11">
        <v>2040</v>
      </c>
      <c r="E11" t="s">
        <v>57</v>
      </c>
      <c r="F11" t="s">
        <v>60</v>
      </c>
      <c r="G11">
        <v>0</v>
      </c>
      <c r="I11">
        <v>3.4028999999999998</v>
      </c>
      <c r="J11" t="s">
        <v>26</v>
      </c>
    </row>
    <row r="12" spans="1:10" x14ac:dyDescent="0.25">
      <c r="A12" t="s">
        <v>59</v>
      </c>
      <c r="D12">
        <v>2045</v>
      </c>
      <c r="E12" t="s">
        <v>57</v>
      </c>
      <c r="F12" t="s">
        <v>60</v>
      </c>
      <c r="I12">
        <v>2.8180000000000001</v>
      </c>
    </row>
    <row r="13" spans="1:10" x14ac:dyDescent="0.25">
      <c r="A13" t="s">
        <v>59</v>
      </c>
      <c r="D13">
        <v>2050</v>
      </c>
      <c r="E13" t="s">
        <v>57</v>
      </c>
      <c r="F13" t="s">
        <v>60</v>
      </c>
      <c r="G13">
        <v>0</v>
      </c>
      <c r="I13">
        <v>2.2330999999999999</v>
      </c>
      <c r="J13" t="s">
        <v>26</v>
      </c>
    </row>
    <row r="14" spans="1:10" x14ac:dyDescent="0.25">
      <c r="A14" t="s">
        <v>5</v>
      </c>
      <c r="D14">
        <v>2020</v>
      </c>
      <c r="E14" t="s">
        <v>57</v>
      </c>
      <c r="F14" t="s">
        <v>61</v>
      </c>
      <c r="G14">
        <v>0</v>
      </c>
      <c r="I14">
        <v>2.2499999999999999E-2</v>
      </c>
      <c r="J14" t="s">
        <v>26</v>
      </c>
    </row>
    <row r="15" spans="1:10" x14ac:dyDescent="0.25">
      <c r="A15" t="s">
        <v>5</v>
      </c>
      <c r="D15">
        <v>2030</v>
      </c>
      <c r="E15" t="s">
        <v>57</v>
      </c>
      <c r="F15" t="s">
        <v>61</v>
      </c>
      <c r="G15">
        <v>0</v>
      </c>
      <c r="I15">
        <v>2.2499999999999999E-2</v>
      </c>
      <c r="J15" t="s">
        <v>26</v>
      </c>
    </row>
    <row r="16" spans="1:10" x14ac:dyDescent="0.25">
      <c r="A16" t="s">
        <v>5</v>
      </c>
      <c r="D16">
        <v>2035</v>
      </c>
      <c r="E16" t="s">
        <v>57</v>
      </c>
      <c r="F16" t="s">
        <v>61</v>
      </c>
      <c r="I16">
        <v>2.2499999999999999E-2</v>
      </c>
    </row>
    <row r="17" spans="1:10" x14ac:dyDescent="0.25">
      <c r="A17" t="s">
        <v>5</v>
      </c>
      <c r="D17">
        <v>2040</v>
      </c>
      <c r="E17" t="s">
        <v>57</v>
      </c>
      <c r="F17" t="s">
        <v>61</v>
      </c>
      <c r="G17">
        <v>0</v>
      </c>
      <c r="I17">
        <v>2.2499999999999999E-2</v>
      </c>
      <c r="J17" t="s">
        <v>26</v>
      </c>
    </row>
    <row r="18" spans="1:10" x14ac:dyDescent="0.25">
      <c r="A18" t="s">
        <v>5</v>
      </c>
      <c r="D18">
        <v>2045</v>
      </c>
      <c r="E18" t="s">
        <v>57</v>
      </c>
      <c r="F18" t="s">
        <v>61</v>
      </c>
      <c r="I18">
        <v>2.2499999999999999E-2</v>
      </c>
    </row>
    <row r="19" spans="1:10" x14ac:dyDescent="0.25">
      <c r="A19" t="s">
        <v>5</v>
      </c>
      <c r="D19">
        <v>2050</v>
      </c>
      <c r="E19" t="s">
        <v>57</v>
      </c>
      <c r="F19" t="s">
        <v>61</v>
      </c>
      <c r="G19">
        <v>0</v>
      </c>
      <c r="I19">
        <v>2.2499999999999999E-2</v>
      </c>
      <c r="J19" t="s">
        <v>26</v>
      </c>
    </row>
    <row r="20" spans="1:10" x14ac:dyDescent="0.25">
      <c r="A20" t="s">
        <v>72</v>
      </c>
      <c r="D20">
        <v>2020</v>
      </c>
      <c r="E20" t="s">
        <v>57</v>
      </c>
      <c r="F20" t="s">
        <v>62</v>
      </c>
      <c r="G20">
        <v>0</v>
      </c>
      <c r="I20">
        <v>31.746600000000001</v>
      </c>
      <c r="J20" t="s">
        <v>63</v>
      </c>
    </row>
    <row r="21" spans="1:10" x14ac:dyDescent="0.25">
      <c r="A21" t="s">
        <v>72</v>
      </c>
      <c r="D21">
        <v>2030</v>
      </c>
      <c r="E21" t="s">
        <v>57</v>
      </c>
      <c r="F21" t="s">
        <v>62</v>
      </c>
      <c r="G21">
        <v>0</v>
      </c>
      <c r="I21">
        <v>31.746600000000001</v>
      </c>
      <c r="J21" t="s">
        <v>63</v>
      </c>
    </row>
    <row r="22" spans="1:10" x14ac:dyDescent="0.25">
      <c r="A22" t="s">
        <v>72</v>
      </c>
      <c r="D22">
        <v>2035</v>
      </c>
      <c r="E22" t="s">
        <v>57</v>
      </c>
      <c r="F22" t="s">
        <v>62</v>
      </c>
      <c r="I22">
        <v>31.746600000000001</v>
      </c>
    </row>
    <row r="23" spans="1:10" x14ac:dyDescent="0.25">
      <c r="A23" t="s">
        <v>72</v>
      </c>
      <c r="D23">
        <v>2040</v>
      </c>
      <c r="E23" t="s">
        <v>57</v>
      </c>
      <c r="F23" t="s">
        <v>62</v>
      </c>
      <c r="G23">
        <v>0</v>
      </c>
      <c r="I23">
        <v>31.746600000000001</v>
      </c>
      <c r="J23" t="s">
        <v>63</v>
      </c>
    </row>
    <row r="24" spans="1:10" x14ac:dyDescent="0.25">
      <c r="A24" t="s">
        <v>72</v>
      </c>
      <c r="D24">
        <v>2045</v>
      </c>
      <c r="E24" t="s">
        <v>57</v>
      </c>
      <c r="F24" t="s">
        <v>62</v>
      </c>
      <c r="I24">
        <v>31.746600000000001</v>
      </c>
    </row>
    <row r="25" spans="1:10" x14ac:dyDescent="0.25">
      <c r="A25" t="s">
        <v>72</v>
      </c>
      <c r="D25">
        <v>2050</v>
      </c>
      <c r="E25" t="s">
        <v>57</v>
      </c>
      <c r="F25" t="s">
        <v>62</v>
      </c>
      <c r="G25">
        <v>0</v>
      </c>
      <c r="I25">
        <v>31.746600000000001</v>
      </c>
      <c r="J25" t="s">
        <v>63</v>
      </c>
    </row>
    <row r="26" spans="1:10" x14ac:dyDescent="0.25">
      <c r="A26" t="s">
        <v>47</v>
      </c>
      <c r="D26">
        <v>2020</v>
      </c>
      <c r="E26" t="s">
        <v>57</v>
      </c>
      <c r="F26" t="s">
        <v>62</v>
      </c>
      <c r="G26">
        <v>0</v>
      </c>
      <c r="I26">
        <v>190.47989999999999</v>
      </c>
      <c r="J26" t="s">
        <v>63</v>
      </c>
    </row>
    <row r="27" spans="1:10" x14ac:dyDescent="0.25">
      <c r="A27" t="s">
        <v>47</v>
      </c>
      <c r="D27">
        <v>2030</v>
      </c>
      <c r="E27" t="s">
        <v>57</v>
      </c>
      <c r="F27" t="s">
        <v>62</v>
      </c>
      <c r="G27">
        <v>0</v>
      </c>
      <c r="I27">
        <v>190.47989999999999</v>
      </c>
      <c r="J27" t="s">
        <v>63</v>
      </c>
    </row>
    <row r="28" spans="1:10" x14ac:dyDescent="0.25">
      <c r="A28" t="s">
        <v>47</v>
      </c>
      <c r="D28">
        <v>2035</v>
      </c>
      <c r="E28" t="s">
        <v>57</v>
      </c>
      <c r="F28" t="s">
        <v>62</v>
      </c>
      <c r="I28">
        <v>190.47989999999999</v>
      </c>
    </row>
    <row r="29" spans="1:10" x14ac:dyDescent="0.25">
      <c r="A29" t="s">
        <v>47</v>
      </c>
      <c r="D29">
        <v>2040</v>
      </c>
      <c r="E29" t="s">
        <v>57</v>
      </c>
      <c r="F29" t="s">
        <v>62</v>
      </c>
      <c r="G29">
        <v>0</v>
      </c>
      <c r="I29">
        <v>190.47989999999999</v>
      </c>
      <c r="J29" t="s">
        <v>63</v>
      </c>
    </row>
    <row r="30" spans="1:10" x14ac:dyDescent="0.25">
      <c r="A30" t="s">
        <v>47</v>
      </c>
      <c r="D30">
        <v>2045</v>
      </c>
      <c r="E30" t="s">
        <v>57</v>
      </c>
      <c r="F30" t="s">
        <v>62</v>
      </c>
      <c r="I30">
        <v>190.47989999999999</v>
      </c>
    </row>
    <row r="31" spans="1:10" x14ac:dyDescent="0.25">
      <c r="A31" t="s">
        <v>47</v>
      </c>
      <c r="D31">
        <v>2050</v>
      </c>
      <c r="E31" t="s">
        <v>57</v>
      </c>
      <c r="F31" t="s">
        <v>62</v>
      </c>
      <c r="G31">
        <v>0</v>
      </c>
      <c r="I31">
        <v>190.47989999999999</v>
      </c>
      <c r="J31" t="s">
        <v>63</v>
      </c>
    </row>
    <row r="32" spans="1:10" x14ac:dyDescent="0.25">
      <c r="A32" t="s">
        <v>48</v>
      </c>
      <c r="D32">
        <v>2020</v>
      </c>
      <c r="E32" t="s">
        <v>57</v>
      </c>
      <c r="F32" t="s">
        <v>64</v>
      </c>
      <c r="G32">
        <v>0</v>
      </c>
      <c r="I32">
        <v>2.12E-2</v>
      </c>
      <c r="J32" t="s">
        <v>65</v>
      </c>
    </row>
    <row r="33" spans="1:10" x14ac:dyDescent="0.25">
      <c r="A33" t="s">
        <v>48</v>
      </c>
      <c r="D33">
        <v>2030</v>
      </c>
      <c r="E33" t="s">
        <v>57</v>
      </c>
      <c r="F33" t="s">
        <v>64</v>
      </c>
      <c r="G33">
        <v>0</v>
      </c>
      <c r="I33">
        <v>2.12E-2</v>
      </c>
      <c r="J33" t="s">
        <v>65</v>
      </c>
    </row>
    <row r="34" spans="1:10" x14ac:dyDescent="0.25">
      <c r="A34" t="s">
        <v>48</v>
      </c>
      <c r="D34">
        <v>2035</v>
      </c>
      <c r="E34" t="s">
        <v>57</v>
      </c>
      <c r="F34" t="s">
        <v>64</v>
      </c>
      <c r="I34">
        <v>2.12E-2</v>
      </c>
    </row>
    <row r="35" spans="1:10" x14ac:dyDescent="0.25">
      <c r="A35" t="s">
        <v>48</v>
      </c>
      <c r="D35">
        <v>2040</v>
      </c>
      <c r="E35" t="s">
        <v>57</v>
      </c>
      <c r="F35" t="s">
        <v>64</v>
      </c>
      <c r="G35">
        <v>0</v>
      </c>
      <c r="I35">
        <v>2.12E-2</v>
      </c>
      <c r="J35" t="s">
        <v>65</v>
      </c>
    </row>
    <row r="36" spans="1:10" x14ac:dyDescent="0.25">
      <c r="A36" t="s">
        <v>48</v>
      </c>
      <c r="D36">
        <v>2045</v>
      </c>
      <c r="E36" t="s">
        <v>57</v>
      </c>
      <c r="F36" t="s">
        <v>64</v>
      </c>
      <c r="I36">
        <v>2.12E-2</v>
      </c>
    </row>
    <row r="37" spans="1:10" x14ac:dyDescent="0.25">
      <c r="A37" t="s">
        <v>48</v>
      </c>
      <c r="D37">
        <v>2050</v>
      </c>
      <c r="E37" t="s">
        <v>57</v>
      </c>
      <c r="F37" t="s">
        <v>64</v>
      </c>
      <c r="G37">
        <v>0</v>
      </c>
      <c r="I37">
        <v>2.12E-2</v>
      </c>
      <c r="J37" t="s">
        <v>65</v>
      </c>
    </row>
    <row r="38" spans="1:10" x14ac:dyDescent="0.25">
      <c r="A38" t="s">
        <v>50</v>
      </c>
      <c r="D38">
        <v>2020</v>
      </c>
      <c r="E38" t="s">
        <v>57</v>
      </c>
      <c r="F38" t="s">
        <v>66</v>
      </c>
      <c r="G38">
        <v>0</v>
      </c>
      <c r="I38">
        <v>1.5872999999999999</v>
      </c>
      <c r="J38" t="s">
        <v>49</v>
      </c>
    </row>
    <row r="39" spans="1:10" x14ac:dyDescent="0.25">
      <c r="A39" t="s">
        <v>50</v>
      </c>
      <c r="D39">
        <v>2030</v>
      </c>
      <c r="E39" t="s">
        <v>57</v>
      </c>
      <c r="F39" t="s">
        <v>66</v>
      </c>
      <c r="G39">
        <v>0</v>
      </c>
      <c r="I39">
        <v>1.4286000000000001</v>
      </c>
      <c r="J39" t="s">
        <v>49</v>
      </c>
    </row>
    <row r="40" spans="1:10" x14ac:dyDescent="0.25">
      <c r="A40" t="s">
        <v>50</v>
      </c>
      <c r="D40">
        <v>2035</v>
      </c>
      <c r="E40" t="s">
        <v>57</v>
      </c>
      <c r="F40" t="s">
        <v>66</v>
      </c>
      <c r="I40">
        <v>1.3714500000000001</v>
      </c>
    </row>
    <row r="41" spans="1:10" x14ac:dyDescent="0.25">
      <c r="A41" t="s">
        <v>50</v>
      </c>
      <c r="D41">
        <v>2040</v>
      </c>
      <c r="E41" t="s">
        <v>57</v>
      </c>
      <c r="F41" t="s">
        <v>66</v>
      </c>
      <c r="G41">
        <v>0</v>
      </c>
      <c r="I41">
        <v>1.3143</v>
      </c>
      <c r="J41" t="s">
        <v>49</v>
      </c>
    </row>
    <row r="42" spans="1:10" x14ac:dyDescent="0.25">
      <c r="A42" t="s">
        <v>50</v>
      </c>
      <c r="D42">
        <v>2045</v>
      </c>
      <c r="E42" t="s">
        <v>57</v>
      </c>
      <c r="F42" t="s">
        <v>66</v>
      </c>
      <c r="I42">
        <v>1.3</v>
      </c>
    </row>
    <row r="43" spans="1:10" x14ac:dyDescent="0.25">
      <c r="A43" t="s">
        <v>50</v>
      </c>
      <c r="D43">
        <v>2050</v>
      </c>
      <c r="E43" t="s">
        <v>57</v>
      </c>
      <c r="F43" t="s">
        <v>66</v>
      </c>
      <c r="G43">
        <v>0</v>
      </c>
      <c r="I43">
        <v>1.2857000000000001</v>
      </c>
      <c r="J43" t="s">
        <v>49</v>
      </c>
    </row>
    <row r="44" spans="1:10" x14ac:dyDescent="0.25">
      <c r="A44" t="s">
        <v>30</v>
      </c>
      <c r="D44">
        <v>2030</v>
      </c>
      <c r="E44" t="s">
        <v>57</v>
      </c>
      <c r="F44" t="s">
        <v>101</v>
      </c>
      <c r="I44">
        <v>337</v>
      </c>
    </row>
    <row r="45" spans="1:10" x14ac:dyDescent="0.25">
      <c r="A45" t="s">
        <v>30</v>
      </c>
      <c r="D45">
        <v>2035</v>
      </c>
      <c r="E45" t="s">
        <v>57</v>
      </c>
      <c r="F45" t="s">
        <v>101</v>
      </c>
      <c r="I45">
        <v>337</v>
      </c>
    </row>
    <row r="46" spans="1:10" x14ac:dyDescent="0.25">
      <c r="A46" t="s">
        <v>30</v>
      </c>
      <c r="D46">
        <v>2040</v>
      </c>
      <c r="E46" t="s">
        <v>57</v>
      </c>
      <c r="F46" t="s">
        <v>101</v>
      </c>
      <c r="I46">
        <v>337</v>
      </c>
    </row>
    <row r="47" spans="1:10" x14ac:dyDescent="0.25">
      <c r="A47" t="s">
        <v>30</v>
      </c>
      <c r="D47">
        <v>2045</v>
      </c>
      <c r="E47" t="s">
        <v>57</v>
      </c>
      <c r="F47" t="s">
        <v>101</v>
      </c>
      <c r="I47">
        <v>337</v>
      </c>
    </row>
    <row r="48" spans="1:10" x14ac:dyDescent="0.25">
      <c r="A48" t="s">
        <v>30</v>
      </c>
      <c r="D48">
        <v>2050</v>
      </c>
      <c r="E48" t="s">
        <v>57</v>
      </c>
      <c r="F48" t="s">
        <v>101</v>
      </c>
      <c r="I48">
        <v>337</v>
      </c>
    </row>
    <row r="49" spans="1:11" x14ac:dyDescent="0.25">
      <c r="A49" t="s">
        <v>56</v>
      </c>
      <c r="D49">
        <v>2030</v>
      </c>
      <c r="E49" t="s">
        <v>57</v>
      </c>
      <c r="F49" t="s">
        <v>101</v>
      </c>
      <c r="I49">
        <v>200</v>
      </c>
    </row>
    <row r="50" spans="1:11" x14ac:dyDescent="0.25">
      <c r="A50" t="s">
        <v>56</v>
      </c>
      <c r="D50">
        <v>2035</v>
      </c>
      <c r="E50" t="s">
        <v>57</v>
      </c>
      <c r="F50" t="s">
        <v>101</v>
      </c>
      <c r="I50">
        <v>200</v>
      </c>
    </row>
    <row r="51" spans="1:11" x14ac:dyDescent="0.25">
      <c r="A51" t="s">
        <v>56</v>
      </c>
      <c r="D51">
        <v>2040</v>
      </c>
      <c r="E51" t="s">
        <v>57</v>
      </c>
      <c r="F51" t="s">
        <v>101</v>
      </c>
      <c r="I51">
        <v>200</v>
      </c>
    </row>
    <row r="52" spans="1:11" x14ac:dyDescent="0.25">
      <c r="A52" t="s">
        <v>56</v>
      </c>
      <c r="D52">
        <v>2045</v>
      </c>
      <c r="E52" t="s">
        <v>57</v>
      </c>
      <c r="F52" t="s">
        <v>101</v>
      </c>
      <c r="I52">
        <v>200</v>
      </c>
    </row>
    <row r="53" spans="1:11" x14ac:dyDescent="0.25">
      <c r="A53" t="s">
        <v>56</v>
      </c>
      <c r="D53">
        <v>2050</v>
      </c>
      <c r="E53" t="s">
        <v>57</v>
      </c>
      <c r="F53" t="s">
        <v>101</v>
      </c>
      <c r="I53">
        <v>200</v>
      </c>
    </row>
    <row r="54" spans="1:11" x14ac:dyDescent="0.25">
      <c r="A54" t="s">
        <v>6</v>
      </c>
      <c r="D54">
        <v>2030</v>
      </c>
      <c r="E54" t="s">
        <v>57</v>
      </c>
      <c r="F54" t="s">
        <v>76</v>
      </c>
      <c r="I54">
        <v>0.81</v>
      </c>
      <c r="J54" t="s">
        <v>77</v>
      </c>
      <c r="K54" t="s">
        <v>78</v>
      </c>
    </row>
    <row r="55" spans="1:11" x14ac:dyDescent="0.25">
      <c r="A55" t="s">
        <v>6</v>
      </c>
      <c r="D55">
        <v>2035</v>
      </c>
      <c r="E55" t="s">
        <v>57</v>
      </c>
      <c r="F55" t="s">
        <v>76</v>
      </c>
      <c r="I55">
        <v>0.81</v>
      </c>
    </row>
    <row r="56" spans="1:11" x14ac:dyDescent="0.25">
      <c r="A56" t="s">
        <v>6</v>
      </c>
      <c r="D56">
        <v>2040</v>
      </c>
      <c r="E56" t="s">
        <v>57</v>
      </c>
      <c r="F56" t="s">
        <v>76</v>
      </c>
      <c r="I56">
        <v>0.81</v>
      </c>
    </row>
    <row r="57" spans="1:11" x14ac:dyDescent="0.25">
      <c r="A57" t="s">
        <v>6</v>
      </c>
      <c r="D57">
        <v>2045</v>
      </c>
      <c r="E57" t="s">
        <v>57</v>
      </c>
      <c r="F57" t="s">
        <v>76</v>
      </c>
      <c r="I57">
        <v>0.81</v>
      </c>
    </row>
    <row r="58" spans="1:11" x14ac:dyDescent="0.25">
      <c r="A58" t="s">
        <v>6</v>
      </c>
      <c r="D58">
        <v>2050</v>
      </c>
      <c r="E58" t="s">
        <v>57</v>
      </c>
      <c r="F58" t="s">
        <v>76</v>
      </c>
      <c r="I58">
        <v>0.81</v>
      </c>
    </row>
    <row r="59" spans="1:11" x14ac:dyDescent="0.25">
      <c r="A59" t="s">
        <v>73</v>
      </c>
      <c r="D59">
        <v>2030</v>
      </c>
      <c r="E59" t="s">
        <v>57</v>
      </c>
      <c r="F59" t="s">
        <v>76</v>
      </c>
      <c r="I59">
        <v>1.03</v>
      </c>
    </row>
    <row r="60" spans="1:11" x14ac:dyDescent="0.25">
      <c r="A60" t="s">
        <v>73</v>
      </c>
      <c r="D60">
        <v>2035</v>
      </c>
      <c r="E60" t="s">
        <v>57</v>
      </c>
      <c r="F60" t="s">
        <v>76</v>
      </c>
      <c r="I60">
        <v>1.03</v>
      </c>
    </row>
    <row r="61" spans="1:11" x14ac:dyDescent="0.25">
      <c r="A61" t="s">
        <v>73</v>
      </c>
      <c r="D61">
        <v>2040</v>
      </c>
      <c r="E61" t="s">
        <v>57</v>
      </c>
      <c r="F61" t="s">
        <v>76</v>
      </c>
      <c r="I61">
        <v>1.03</v>
      </c>
    </row>
    <row r="62" spans="1:11" x14ac:dyDescent="0.25">
      <c r="A62" t="s">
        <v>73</v>
      </c>
      <c r="D62">
        <v>2045</v>
      </c>
      <c r="E62" t="s">
        <v>57</v>
      </c>
      <c r="F62" t="s">
        <v>76</v>
      </c>
      <c r="I62">
        <v>1.03</v>
      </c>
    </row>
    <row r="63" spans="1:11" x14ac:dyDescent="0.25">
      <c r="A63" t="s">
        <v>73</v>
      </c>
      <c r="D63">
        <v>2050</v>
      </c>
      <c r="E63" t="s">
        <v>57</v>
      </c>
      <c r="F63" t="s">
        <v>76</v>
      </c>
      <c r="I63">
        <v>1.03</v>
      </c>
    </row>
  </sheetData>
  <phoneticPr fontId="7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5643-F43E-4F92-87BD-2EDB2018CDA1}">
  <dimension ref="A1:D83"/>
  <sheetViews>
    <sheetView topLeftCell="A67" workbookViewId="0">
      <selection activeCell="G81" sqref="G81"/>
    </sheetView>
  </sheetViews>
  <sheetFormatPr baseColWidth="10" defaultRowHeight="15" x14ac:dyDescent="0.25"/>
  <cols>
    <col min="3" max="3" width="16.7109375" bestFit="1" customWidth="1"/>
  </cols>
  <sheetData>
    <row r="1" spans="1:4" x14ac:dyDescent="0.25">
      <c r="A1" s="3" t="s">
        <v>7</v>
      </c>
      <c r="B1" s="3" t="s">
        <v>8</v>
      </c>
      <c r="C1" s="3" t="s">
        <v>17</v>
      </c>
      <c r="D1" s="3" t="s">
        <v>3</v>
      </c>
    </row>
    <row r="2" spans="1:4" x14ac:dyDescent="0.25">
      <c r="A2" t="s">
        <v>27</v>
      </c>
      <c r="B2">
        <v>2020</v>
      </c>
      <c r="C2" t="s">
        <v>103</v>
      </c>
      <c r="D2" s="8">
        <f>ROUND(_inputVOMPypsa!I2/General_Data_Assumptions!$F$8,2)</f>
        <v>3.44</v>
      </c>
    </row>
    <row r="3" spans="1:4" x14ac:dyDescent="0.25">
      <c r="A3" t="s">
        <v>27</v>
      </c>
      <c r="B3">
        <v>2030</v>
      </c>
      <c r="C3" t="s">
        <v>103</v>
      </c>
      <c r="D3" s="8">
        <f>ROUND(_inputVOMPypsa!I3/General_Data_Assumptions!$F$8,2)</f>
        <v>2.29</v>
      </c>
    </row>
    <row r="4" spans="1:4" x14ac:dyDescent="0.25">
      <c r="A4" t="s">
        <v>27</v>
      </c>
      <c r="B4">
        <v>2035</v>
      </c>
      <c r="C4" t="s">
        <v>103</v>
      </c>
      <c r="D4" s="8">
        <f>ROUND(_inputVOMPypsa!I4/General_Data_Assumptions!$F$8,2)</f>
        <v>2.29</v>
      </c>
    </row>
    <row r="5" spans="1:4" x14ac:dyDescent="0.25">
      <c r="A5" t="s">
        <v>27</v>
      </c>
      <c r="B5">
        <v>2040</v>
      </c>
      <c r="C5" t="s">
        <v>103</v>
      </c>
      <c r="D5" s="8">
        <f>ROUND(_inputVOMPypsa!I5/General_Data_Assumptions!$F$8,2)</f>
        <v>2.29</v>
      </c>
    </row>
    <row r="6" spans="1:4" x14ac:dyDescent="0.25">
      <c r="A6" t="s">
        <v>27</v>
      </c>
      <c r="B6">
        <v>2045</v>
      </c>
      <c r="C6" t="s">
        <v>103</v>
      </c>
      <c r="D6" s="8">
        <f>ROUND(_inputVOMPypsa!I6/General_Data_Assumptions!$F$8,2)</f>
        <v>2.29</v>
      </c>
    </row>
    <row r="7" spans="1:4" x14ac:dyDescent="0.25">
      <c r="A7" t="s">
        <v>27</v>
      </c>
      <c r="B7">
        <v>2050</v>
      </c>
      <c r="C7" t="s">
        <v>103</v>
      </c>
      <c r="D7" s="8">
        <f>ROUND(_inputVOMPypsa!I7/General_Data_Assumptions!$F$8,2)</f>
        <v>2.29</v>
      </c>
    </row>
    <row r="8" spans="1:4" x14ac:dyDescent="0.25">
      <c r="A8" t="s">
        <v>59</v>
      </c>
      <c r="B8">
        <v>2020</v>
      </c>
      <c r="C8" t="s">
        <v>104</v>
      </c>
      <c r="D8">
        <f>ROUND(_inputVOMPypsa!I8/General_Data_Assumptions!$F$10,2)</f>
        <v>0.47</v>
      </c>
    </row>
    <row r="9" spans="1:4" x14ac:dyDescent="0.25">
      <c r="A9" t="s">
        <v>59</v>
      </c>
      <c r="B9">
        <v>2030</v>
      </c>
      <c r="C9" t="s">
        <v>104</v>
      </c>
      <c r="D9">
        <f>ROUND(_inputVOMPypsa!I9/General_Data_Assumptions!$F$10,2)</f>
        <v>0.38</v>
      </c>
    </row>
    <row r="10" spans="1:4" x14ac:dyDescent="0.25">
      <c r="A10" t="s">
        <v>59</v>
      </c>
      <c r="B10">
        <v>2035</v>
      </c>
      <c r="C10" t="s">
        <v>104</v>
      </c>
      <c r="D10">
        <f>ROUND(_inputVOMPypsa!I10/General_Data_Assumptions!$F$10,2)</f>
        <v>0.33</v>
      </c>
    </row>
    <row r="11" spans="1:4" x14ac:dyDescent="0.25">
      <c r="A11" t="s">
        <v>59</v>
      </c>
      <c r="B11">
        <v>2040</v>
      </c>
      <c r="C11" t="s">
        <v>104</v>
      </c>
      <c r="D11">
        <f>ROUND(_inputVOMPypsa!I11/General_Data_Assumptions!$F$10,2)</f>
        <v>0.28999999999999998</v>
      </c>
    </row>
    <row r="12" spans="1:4" x14ac:dyDescent="0.25">
      <c r="A12" t="s">
        <v>59</v>
      </c>
      <c r="B12">
        <v>2045</v>
      </c>
      <c r="C12" t="s">
        <v>104</v>
      </c>
      <c r="D12">
        <f>ROUND(_inputVOMPypsa!I12/General_Data_Assumptions!$F$10,2)</f>
        <v>0.24</v>
      </c>
    </row>
    <row r="13" spans="1:4" x14ac:dyDescent="0.25">
      <c r="A13" t="s">
        <v>59</v>
      </c>
      <c r="B13">
        <v>2050</v>
      </c>
      <c r="C13" t="s">
        <v>104</v>
      </c>
      <c r="D13">
        <f>ROUND(_inputVOMPypsa!I13/General_Data_Assumptions!$F$10,2)</f>
        <v>0.19</v>
      </c>
    </row>
    <row r="14" spans="1:4" x14ac:dyDescent="0.25">
      <c r="A14" t="s">
        <v>5</v>
      </c>
      <c r="B14">
        <v>2020</v>
      </c>
      <c r="C14" t="s">
        <v>105</v>
      </c>
      <c r="D14" s="16">
        <f>ROUND(_inputVOMPypsa!I14/General_Data_Assumptions!$F$6,4)</f>
        <v>4.1999999999999997E-3</v>
      </c>
    </row>
    <row r="15" spans="1:4" x14ac:dyDescent="0.25">
      <c r="A15" t="s">
        <v>5</v>
      </c>
      <c r="B15">
        <v>2030</v>
      </c>
      <c r="C15" t="s">
        <v>105</v>
      </c>
      <c r="D15" s="16">
        <f>ROUND(_inputVOMPypsa!I15/General_Data_Assumptions!$F$6,4)</f>
        <v>4.1999999999999997E-3</v>
      </c>
    </row>
    <row r="16" spans="1:4" x14ac:dyDescent="0.25">
      <c r="A16" t="s">
        <v>5</v>
      </c>
      <c r="B16">
        <v>2035</v>
      </c>
      <c r="C16" t="s">
        <v>105</v>
      </c>
      <c r="D16" s="16">
        <f>ROUND(_inputVOMPypsa!I16/General_Data_Assumptions!$F$6,4)</f>
        <v>4.1999999999999997E-3</v>
      </c>
    </row>
    <row r="17" spans="1:4" x14ac:dyDescent="0.25">
      <c r="A17" t="s">
        <v>5</v>
      </c>
      <c r="B17">
        <v>2040</v>
      </c>
      <c r="C17" t="s">
        <v>105</v>
      </c>
      <c r="D17" s="16">
        <f>ROUND(_inputVOMPypsa!I17/General_Data_Assumptions!$F$6,4)</f>
        <v>4.1999999999999997E-3</v>
      </c>
    </row>
    <row r="18" spans="1:4" x14ac:dyDescent="0.25">
      <c r="A18" t="s">
        <v>5</v>
      </c>
      <c r="B18">
        <v>2045</v>
      </c>
      <c r="C18" t="s">
        <v>105</v>
      </c>
      <c r="D18" s="16">
        <f>ROUND(_inputVOMPypsa!I18/General_Data_Assumptions!$F$6,4)</f>
        <v>4.1999999999999997E-3</v>
      </c>
    </row>
    <row r="19" spans="1:4" x14ac:dyDescent="0.25">
      <c r="A19" t="s">
        <v>5</v>
      </c>
      <c r="B19">
        <v>2050</v>
      </c>
      <c r="C19" t="s">
        <v>105</v>
      </c>
      <c r="D19" s="16">
        <f>ROUND(_inputVOMPypsa!I19/General_Data_Assumptions!$F$6,4)</f>
        <v>4.1999999999999997E-3</v>
      </c>
    </row>
    <row r="20" spans="1:4" x14ac:dyDescent="0.25">
      <c r="A20" t="s">
        <v>72</v>
      </c>
      <c r="B20">
        <v>2020</v>
      </c>
      <c r="C20" t="s">
        <v>107</v>
      </c>
      <c r="D20" s="8">
        <f>ROUND(_inputVOMPypsa!I20,2)</f>
        <v>31.75</v>
      </c>
    </row>
    <row r="21" spans="1:4" x14ac:dyDescent="0.25">
      <c r="A21" t="s">
        <v>72</v>
      </c>
      <c r="B21">
        <v>2030</v>
      </c>
      <c r="C21" t="s">
        <v>107</v>
      </c>
      <c r="D21" s="8">
        <f>ROUND(_inputVOMPypsa!I21,2)</f>
        <v>31.75</v>
      </c>
    </row>
    <row r="22" spans="1:4" x14ac:dyDescent="0.25">
      <c r="A22" t="s">
        <v>72</v>
      </c>
      <c r="B22">
        <v>2035</v>
      </c>
      <c r="C22" t="s">
        <v>107</v>
      </c>
      <c r="D22" s="8">
        <f>ROUND(_inputVOMPypsa!I22,2)</f>
        <v>31.75</v>
      </c>
    </row>
    <row r="23" spans="1:4" x14ac:dyDescent="0.25">
      <c r="A23" t="s">
        <v>72</v>
      </c>
      <c r="B23">
        <v>2040</v>
      </c>
      <c r="C23" t="s">
        <v>107</v>
      </c>
      <c r="D23" s="8">
        <f>ROUND(_inputVOMPypsa!I23,2)</f>
        <v>31.75</v>
      </c>
    </row>
    <row r="24" spans="1:4" x14ac:dyDescent="0.25">
      <c r="A24" t="s">
        <v>72</v>
      </c>
      <c r="B24">
        <v>2045</v>
      </c>
      <c r="C24" t="s">
        <v>107</v>
      </c>
      <c r="D24" s="8">
        <f>ROUND(_inputVOMPypsa!I24,2)</f>
        <v>31.75</v>
      </c>
    </row>
    <row r="25" spans="1:4" x14ac:dyDescent="0.25">
      <c r="A25" t="s">
        <v>72</v>
      </c>
      <c r="B25">
        <v>2050</v>
      </c>
      <c r="C25" t="s">
        <v>107</v>
      </c>
      <c r="D25" s="8">
        <f>ROUND(_inputVOMPypsa!I25,2)</f>
        <v>31.75</v>
      </c>
    </row>
    <row r="26" spans="1:4" x14ac:dyDescent="0.25">
      <c r="A26" t="s">
        <v>47</v>
      </c>
      <c r="B26">
        <v>2020</v>
      </c>
      <c r="C26" t="s">
        <v>107</v>
      </c>
      <c r="D26" s="8">
        <f>ROUND(_inputVOMPypsa!I26,2)</f>
        <v>190.48</v>
      </c>
    </row>
    <row r="27" spans="1:4" x14ac:dyDescent="0.25">
      <c r="A27" t="s">
        <v>47</v>
      </c>
      <c r="B27">
        <v>2030</v>
      </c>
      <c r="C27" t="s">
        <v>107</v>
      </c>
      <c r="D27" s="8">
        <f>ROUND(_inputVOMPypsa!I27,2)</f>
        <v>190.48</v>
      </c>
    </row>
    <row r="28" spans="1:4" x14ac:dyDescent="0.25">
      <c r="A28" t="s">
        <v>47</v>
      </c>
      <c r="B28">
        <v>2035</v>
      </c>
      <c r="C28" t="s">
        <v>107</v>
      </c>
      <c r="D28" s="8">
        <f>ROUND(_inputVOMPypsa!I28,2)</f>
        <v>190.48</v>
      </c>
    </row>
    <row r="29" spans="1:4" x14ac:dyDescent="0.25">
      <c r="A29" t="s">
        <v>47</v>
      </c>
      <c r="B29">
        <v>2040</v>
      </c>
      <c r="C29" t="s">
        <v>107</v>
      </c>
      <c r="D29" s="8">
        <f>ROUND(_inputVOMPypsa!I29,2)</f>
        <v>190.48</v>
      </c>
    </row>
    <row r="30" spans="1:4" x14ac:dyDescent="0.25">
      <c r="A30" t="s">
        <v>47</v>
      </c>
      <c r="B30">
        <v>2045</v>
      </c>
      <c r="C30" t="s">
        <v>107</v>
      </c>
      <c r="D30" s="8">
        <f>ROUND(_inputVOMPypsa!I30,2)</f>
        <v>190.48</v>
      </c>
    </row>
    <row r="31" spans="1:4" x14ac:dyDescent="0.25">
      <c r="A31" t="s">
        <v>47</v>
      </c>
      <c r="B31">
        <v>2050</v>
      </c>
      <c r="C31" t="s">
        <v>107</v>
      </c>
      <c r="D31" s="8">
        <f>ROUND(_inputVOMPypsa!I31,2)</f>
        <v>190.48</v>
      </c>
    </row>
    <row r="32" spans="1:4" x14ac:dyDescent="0.25">
      <c r="A32" t="s">
        <v>48</v>
      </c>
      <c r="B32">
        <v>2020</v>
      </c>
      <c r="C32" t="s">
        <v>106</v>
      </c>
      <c r="D32" s="8">
        <f>ROUND(_inputVOMPypsa!I32,2)</f>
        <v>0.02</v>
      </c>
    </row>
    <row r="33" spans="1:4" x14ac:dyDescent="0.25">
      <c r="A33" t="s">
        <v>48</v>
      </c>
      <c r="B33">
        <v>2030</v>
      </c>
      <c r="C33" t="s">
        <v>106</v>
      </c>
      <c r="D33" s="8">
        <f>ROUND(_inputVOMPypsa!I33,2)</f>
        <v>0.02</v>
      </c>
    </row>
    <row r="34" spans="1:4" x14ac:dyDescent="0.25">
      <c r="A34" t="s">
        <v>48</v>
      </c>
      <c r="B34">
        <v>2035</v>
      </c>
      <c r="C34" t="s">
        <v>106</v>
      </c>
      <c r="D34" s="8">
        <f>ROUND(_inputVOMPypsa!I34,2)</f>
        <v>0.02</v>
      </c>
    </row>
    <row r="35" spans="1:4" x14ac:dyDescent="0.25">
      <c r="A35" t="s">
        <v>48</v>
      </c>
      <c r="B35">
        <v>2040</v>
      </c>
      <c r="C35" t="s">
        <v>106</v>
      </c>
      <c r="D35" s="8">
        <f>ROUND(_inputVOMPypsa!I35,2)</f>
        <v>0.02</v>
      </c>
    </row>
    <row r="36" spans="1:4" x14ac:dyDescent="0.25">
      <c r="A36" t="s">
        <v>48</v>
      </c>
      <c r="B36">
        <v>2045</v>
      </c>
      <c r="C36" t="s">
        <v>106</v>
      </c>
      <c r="D36" s="8">
        <f>ROUND(_inputVOMPypsa!I36,2)</f>
        <v>0.02</v>
      </c>
    </row>
    <row r="37" spans="1:4" x14ac:dyDescent="0.25">
      <c r="A37" t="s">
        <v>48</v>
      </c>
      <c r="B37">
        <v>2050</v>
      </c>
      <c r="C37" t="s">
        <v>106</v>
      </c>
      <c r="D37" s="8">
        <f>ROUND(_inputVOMPypsa!I37,2)</f>
        <v>0.02</v>
      </c>
    </row>
    <row r="38" spans="1:4" x14ac:dyDescent="0.25">
      <c r="A38" t="s">
        <v>50</v>
      </c>
      <c r="B38">
        <v>2020</v>
      </c>
      <c r="C38" t="s">
        <v>106</v>
      </c>
      <c r="D38" s="8">
        <f>ROUND(_inputVOMPypsa!I38,2)</f>
        <v>1.59</v>
      </c>
    </row>
    <row r="39" spans="1:4" x14ac:dyDescent="0.25">
      <c r="A39" t="s">
        <v>50</v>
      </c>
      <c r="B39">
        <v>2030</v>
      </c>
      <c r="C39" t="s">
        <v>106</v>
      </c>
      <c r="D39" s="8">
        <f>ROUND(_inputVOMPypsa!I39,2)</f>
        <v>1.43</v>
      </c>
    </row>
    <row r="40" spans="1:4" x14ac:dyDescent="0.25">
      <c r="A40" t="s">
        <v>50</v>
      </c>
      <c r="B40">
        <v>2035</v>
      </c>
      <c r="C40" t="s">
        <v>106</v>
      </c>
      <c r="D40" s="8">
        <f>ROUND(_inputVOMPypsa!I40,2)</f>
        <v>1.37</v>
      </c>
    </row>
    <row r="41" spans="1:4" x14ac:dyDescent="0.25">
      <c r="A41" t="s">
        <v>50</v>
      </c>
      <c r="B41">
        <v>2040</v>
      </c>
      <c r="C41" t="s">
        <v>106</v>
      </c>
      <c r="D41" s="8">
        <f>ROUND(_inputVOMPypsa!I41,2)</f>
        <v>1.31</v>
      </c>
    </row>
    <row r="42" spans="1:4" x14ac:dyDescent="0.25">
      <c r="A42" t="s">
        <v>50</v>
      </c>
      <c r="B42">
        <v>2045</v>
      </c>
      <c r="C42" t="s">
        <v>106</v>
      </c>
      <c r="D42" s="8">
        <f>ROUND(_inputVOMPypsa!I42,2)</f>
        <v>1.3</v>
      </c>
    </row>
    <row r="43" spans="1:4" x14ac:dyDescent="0.25">
      <c r="A43" t="s">
        <v>50</v>
      </c>
      <c r="B43">
        <v>2050</v>
      </c>
      <c r="C43" t="s">
        <v>106</v>
      </c>
      <c r="D43" s="8">
        <f>ROUND(_inputVOMPypsa!I43,2)</f>
        <v>1.29</v>
      </c>
    </row>
    <row r="44" spans="1:4" x14ac:dyDescent="0.25">
      <c r="A44" t="s">
        <v>30</v>
      </c>
      <c r="B44">
        <v>2030</v>
      </c>
      <c r="C44" t="s">
        <v>108</v>
      </c>
      <c r="D44" s="8">
        <f>ROUND(_inputVOMPypsa!I44,2)</f>
        <v>337</v>
      </c>
    </row>
    <row r="45" spans="1:4" x14ac:dyDescent="0.25">
      <c r="A45" t="s">
        <v>30</v>
      </c>
      <c r="B45">
        <v>2035</v>
      </c>
      <c r="C45" t="s">
        <v>108</v>
      </c>
      <c r="D45" s="8">
        <f>ROUND(_inputVOMPypsa!I45,2)</f>
        <v>337</v>
      </c>
    </row>
    <row r="46" spans="1:4" x14ac:dyDescent="0.25">
      <c r="A46" t="s">
        <v>30</v>
      </c>
      <c r="B46">
        <v>2040</v>
      </c>
      <c r="C46" t="s">
        <v>108</v>
      </c>
      <c r="D46" s="8">
        <f>ROUND(_inputVOMPypsa!I46,2)</f>
        <v>337</v>
      </c>
    </row>
    <row r="47" spans="1:4" x14ac:dyDescent="0.25">
      <c r="A47" t="s">
        <v>30</v>
      </c>
      <c r="B47">
        <v>2045</v>
      </c>
      <c r="C47" t="s">
        <v>108</v>
      </c>
      <c r="D47" s="8">
        <f>ROUND(_inputVOMPypsa!I47,2)</f>
        <v>337</v>
      </c>
    </row>
    <row r="48" spans="1:4" x14ac:dyDescent="0.25">
      <c r="A48" t="s">
        <v>30</v>
      </c>
      <c r="B48">
        <v>2050</v>
      </c>
      <c r="C48" t="s">
        <v>108</v>
      </c>
      <c r="D48" s="8">
        <f>ROUND(_inputVOMPypsa!I48,2)</f>
        <v>337</v>
      </c>
    </row>
    <row r="49" spans="1:4" x14ac:dyDescent="0.25">
      <c r="A49" t="s">
        <v>56</v>
      </c>
      <c r="B49">
        <v>2030</v>
      </c>
      <c r="C49" t="s">
        <v>108</v>
      </c>
      <c r="D49" s="8">
        <f>ROUND(_inputVOMPypsa!I49,2)</f>
        <v>200</v>
      </c>
    </row>
    <row r="50" spans="1:4" x14ac:dyDescent="0.25">
      <c r="A50" t="s">
        <v>56</v>
      </c>
      <c r="B50">
        <v>2035</v>
      </c>
      <c r="C50" t="s">
        <v>108</v>
      </c>
      <c r="D50" s="8">
        <f>ROUND(_inputVOMPypsa!I50,2)</f>
        <v>200</v>
      </c>
    </row>
    <row r="51" spans="1:4" x14ac:dyDescent="0.25">
      <c r="A51" t="s">
        <v>56</v>
      </c>
      <c r="B51">
        <v>2040</v>
      </c>
      <c r="C51" t="s">
        <v>108</v>
      </c>
      <c r="D51" s="8">
        <f>ROUND(_inputVOMPypsa!I51,2)</f>
        <v>200</v>
      </c>
    </row>
    <row r="52" spans="1:4" x14ac:dyDescent="0.25">
      <c r="A52" t="s">
        <v>56</v>
      </c>
      <c r="B52">
        <v>2045</v>
      </c>
      <c r="C52" t="s">
        <v>108</v>
      </c>
      <c r="D52" s="8">
        <f>ROUND(_inputVOMPypsa!I52,2)</f>
        <v>200</v>
      </c>
    </row>
    <row r="53" spans="1:4" x14ac:dyDescent="0.25">
      <c r="A53" t="s">
        <v>56</v>
      </c>
      <c r="B53">
        <v>2050</v>
      </c>
      <c r="C53" t="s">
        <v>108</v>
      </c>
      <c r="D53" s="8">
        <f>ROUND(_inputVOMPypsa!I53,2)</f>
        <v>200</v>
      </c>
    </row>
    <row r="54" spans="1:4" x14ac:dyDescent="0.25">
      <c r="A54" t="s">
        <v>6</v>
      </c>
      <c r="B54">
        <v>2030</v>
      </c>
      <c r="C54" t="s">
        <v>109</v>
      </c>
      <c r="D54">
        <f>ROUND(_inputVOMPypsa!I54/General_Data_Assumptions!$F$12*1000,2)</f>
        <v>736.36</v>
      </c>
    </row>
    <row r="55" spans="1:4" x14ac:dyDescent="0.25">
      <c r="A55" t="s">
        <v>6</v>
      </c>
      <c r="B55">
        <v>2035</v>
      </c>
      <c r="C55" t="s">
        <v>109</v>
      </c>
      <c r="D55">
        <f>ROUND(_inputVOMPypsa!I55/General_Data_Assumptions!$F$12*1000,2)</f>
        <v>736.36</v>
      </c>
    </row>
    <row r="56" spans="1:4" x14ac:dyDescent="0.25">
      <c r="A56" t="s">
        <v>6</v>
      </c>
      <c r="B56">
        <v>2040</v>
      </c>
      <c r="C56" t="s">
        <v>109</v>
      </c>
      <c r="D56">
        <f>ROUND(_inputVOMPypsa!I56/General_Data_Assumptions!$F$12*1000,2)</f>
        <v>736.36</v>
      </c>
    </row>
    <row r="57" spans="1:4" x14ac:dyDescent="0.25">
      <c r="A57" t="s">
        <v>6</v>
      </c>
      <c r="B57">
        <v>2045</v>
      </c>
      <c r="C57" t="s">
        <v>109</v>
      </c>
      <c r="D57">
        <f>ROUND(_inputVOMPypsa!I57/General_Data_Assumptions!$F$12*1000,2)</f>
        <v>736.36</v>
      </c>
    </row>
    <row r="58" spans="1:4" x14ac:dyDescent="0.25">
      <c r="A58" t="s">
        <v>6</v>
      </c>
      <c r="B58">
        <v>2050</v>
      </c>
      <c r="C58" t="s">
        <v>109</v>
      </c>
      <c r="D58">
        <f>ROUND(_inputVOMPypsa!I58/General_Data_Assumptions!$F$12*1000,2)</f>
        <v>736.36</v>
      </c>
    </row>
    <row r="59" spans="1:4" x14ac:dyDescent="0.25">
      <c r="A59" t="s">
        <v>73</v>
      </c>
      <c r="B59">
        <v>2030</v>
      </c>
      <c r="C59" t="s">
        <v>110</v>
      </c>
      <c r="D59">
        <f>ROUND(_inputVOMPypsa!I59/General_Data_Assumptions!$F$12*1000,2)</f>
        <v>936.36</v>
      </c>
    </row>
    <row r="60" spans="1:4" x14ac:dyDescent="0.25">
      <c r="A60" t="s">
        <v>73</v>
      </c>
      <c r="B60">
        <v>2035</v>
      </c>
      <c r="C60" t="s">
        <v>110</v>
      </c>
      <c r="D60">
        <f>ROUND(_inputVOMPypsa!I60/General_Data_Assumptions!$F$12*1000,2)</f>
        <v>936.36</v>
      </c>
    </row>
    <row r="61" spans="1:4" x14ac:dyDescent="0.25">
      <c r="A61" t="s">
        <v>73</v>
      </c>
      <c r="B61">
        <v>2040</v>
      </c>
      <c r="C61" t="s">
        <v>110</v>
      </c>
      <c r="D61">
        <f>ROUND(_inputVOMPypsa!I61/General_Data_Assumptions!$F$12*1000,2)</f>
        <v>936.36</v>
      </c>
    </row>
    <row r="62" spans="1:4" x14ac:dyDescent="0.25">
      <c r="A62" t="s">
        <v>73</v>
      </c>
      <c r="B62">
        <v>2045</v>
      </c>
      <c r="C62" t="s">
        <v>110</v>
      </c>
      <c r="D62">
        <f>ROUND(_inputVOMPypsa!I62/General_Data_Assumptions!$F$12*1000,2)</f>
        <v>936.36</v>
      </c>
    </row>
    <row r="63" spans="1:4" x14ac:dyDescent="0.25">
      <c r="A63" t="s">
        <v>73</v>
      </c>
      <c r="B63">
        <v>2050</v>
      </c>
      <c r="C63" t="s">
        <v>110</v>
      </c>
      <c r="D63">
        <f>ROUND(_inputVOMPypsa!I63/General_Data_Assumptions!$F$12*1000,2)</f>
        <v>936.36</v>
      </c>
    </row>
    <row r="64" spans="1:4" x14ac:dyDescent="0.25">
      <c r="A64" t="s">
        <v>67</v>
      </c>
      <c r="B64">
        <v>2030</v>
      </c>
      <c r="C64" s="7" t="s">
        <v>111</v>
      </c>
      <c r="D64" s="19">
        <v>65.843999999999994</v>
      </c>
    </row>
    <row r="65" spans="1:4" x14ac:dyDescent="0.25">
      <c r="A65" t="s">
        <v>67</v>
      </c>
      <c r="B65">
        <v>2035</v>
      </c>
      <c r="C65" s="7" t="s">
        <v>111</v>
      </c>
      <c r="D65" s="19">
        <v>65.843999999999994</v>
      </c>
    </row>
    <row r="66" spans="1:4" x14ac:dyDescent="0.25">
      <c r="A66" t="s">
        <v>67</v>
      </c>
      <c r="B66">
        <v>2040</v>
      </c>
      <c r="C66" s="7" t="s">
        <v>111</v>
      </c>
      <c r="D66" s="19">
        <v>65.843999999999994</v>
      </c>
    </row>
    <row r="67" spans="1:4" x14ac:dyDescent="0.25">
      <c r="A67" t="s">
        <v>67</v>
      </c>
      <c r="B67">
        <v>2045</v>
      </c>
      <c r="C67" s="7" t="s">
        <v>111</v>
      </c>
      <c r="D67" s="19">
        <v>65.843999999999994</v>
      </c>
    </row>
    <row r="68" spans="1:4" x14ac:dyDescent="0.25">
      <c r="A68" t="s">
        <v>67</v>
      </c>
      <c r="B68">
        <v>2050</v>
      </c>
      <c r="C68" s="7" t="s">
        <v>111</v>
      </c>
      <c r="D68" s="19">
        <v>65.843999999999994</v>
      </c>
    </row>
    <row r="69" spans="1:4" x14ac:dyDescent="0.25">
      <c r="A69" t="s">
        <v>68</v>
      </c>
      <c r="B69">
        <v>2030</v>
      </c>
      <c r="C69" s="7" t="s">
        <v>103</v>
      </c>
      <c r="D69" s="19">
        <v>47.199999999999996</v>
      </c>
    </row>
    <row r="70" spans="1:4" x14ac:dyDescent="0.25">
      <c r="A70" t="s">
        <v>68</v>
      </c>
      <c r="B70">
        <v>2035</v>
      </c>
      <c r="C70" s="7" t="s">
        <v>103</v>
      </c>
      <c r="D70" s="7">
        <v>47.199999999999996</v>
      </c>
    </row>
    <row r="71" spans="1:4" x14ac:dyDescent="0.25">
      <c r="A71" t="s">
        <v>68</v>
      </c>
      <c r="B71">
        <v>2040</v>
      </c>
      <c r="C71" s="7" t="s">
        <v>103</v>
      </c>
      <c r="D71" s="7">
        <v>47.199999999999996</v>
      </c>
    </row>
    <row r="72" spans="1:4" x14ac:dyDescent="0.25">
      <c r="A72" t="s">
        <v>68</v>
      </c>
      <c r="B72">
        <v>2045</v>
      </c>
      <c r="C72" s="7" t="s">
        <v>103</v>
      </c>
      <c r="D72" s="7">
        <v>47.199999999999996</v>
      </c>
    </row>
    <row r="73" spans="1:4" x14ac:dyDescent="0.25">
      <c r="A73" t="s">
        <v>68</v>
      </c>
      <c r="B73">
        <v>2050</v>
      </c>
      <c r="C73" s="7" t="s">
        <v>103</v>
      </c>
      <c r="D73" s="7">
        <v>47.199999999999996</v>
      </c>
    </row>
    <row r="74" spans="1:4" x14ac:dyDescent="0.25">
      <c r="A74" t="s">
        <v>69</v>
      </c>
      <c r="B74">
        <v>2030</v>
      </c>
      <c r="C74" s="7" t="s">
        <v>103</v>
      </c>
      <c r="D74" s="7">
        <v>45.43</v>
      </c>
    </row>
    <row r="75" spans="1:4" x14ac:dyDescent="0.25">
      <c r="A75" t="s">
        <v>69</v>
      </c>
      <c r="B75">
        <v>2035</v>
      </c>
      <c r="C75" s="7" t="s">
        <v>103</v>
      </c>
      <c r="D75" s="7">
        <v>45.43</v>
      </c>
    </row>
    <row r="76" spans="1:4" x14ac:dyDescent="0.25">
      <c r="A76" t="s">
        <v>69</v>
      </c>
      <c r="B76">
        <v>2040</v>
      </c>
      <c r="C76" s="7" t="s">
        <v>103</v>
      </c>
      <c r="D76" s="7">
        <v>45.43</v>
      </c>
    </row>
    <row r="77" spans="1:4" x14ac:dyDescent="0.25">
      <c r="A77" t="s">
        <v>69</v>
      </c>
      <c r="B77">
        <v>2045</v>
      </c>
      <c r="C77" s="7" t="s">
        <v>103</v>
      </c>
      <c r="D77" s="7">
        <v>45.43</v>
      </c>
    </row>
    <row r="78" spans="1:4" x14ac:dyDescent="0.25">
      <c r="A78" t="s">
        <v>69</v>
      </c>
      <c r="B78">
        <v>2050</v>
      </c>
      <c r="C78" s="7" t="s">
        <v>103</v>
      </c>
      <c r="D78" s="7">
        <v>45.43</v>
      </c>
    </row>
    <row r="79" spans="1:4" x14ac:dyDescent="0.25">
      <c r="A79" t="s">
        <v>70</v>
      </c>
      <c r="B79">
        <v>2030</v>
      </c>
      <c r="C79" s="7" t="s">
        <v>103</v>
      </c>
      <c r="D79" s="7">
        <v>92.512</v>
      </c>
    </row>
    <row r="80" spans="1:4" x14ac:dyDescent="0.25">
      <c r="A80" t="s">
        <v>70</v>
      </c>
      <c r="B80">
        <v>2035</v>
      </c>
      <c r="C80" s="7" t="s">
        <v>103</v>
      </c>
      <c r="D80" s="7">
        <v>92.512</v>
      </c>
    </row>
    <row r="81" spans="1:4" x14ac:dyDescent="0.25">
      <c r="A81" t="s">
        <v>70</v>
      </c>
      <c r="B81">
        <v>2040</v>
      </c>
      <c r="C81" s="7" t="s">
        <v>103</v>
      </c>
      <c r="D81" s="7">
        <v>92.512</v>
      </c>
    </row>
    <row r="82" spans="1:4" x14ac:dyDescent="0.25">
      <c r="A82" t="s">
        <v>70</v>
      </c>
      <c r="B82">
        <v>2035</v>
      </c>
      <c r="C82" s="7" t="s">
        <v>103</v>
      </c>
      <c r="D82" s="7">
        <v>92.512</v>
      </c>
    </row>
    <row r="83" spans="1:4" x14ac:dyDescent="0.25">
      <c r="A83" t="s">
        <v>70</v>
      </c>
      <c r="B83">
        <v>2050</v>
      </c>
      <c r="C83" s="7" t="s">
        <v>103</v>
      </c>
      <c r="D83" s="7">
        <v>92.512</v>
      </c>
    </row>
  </sheetData>
  <phoneticPr fontId="7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122FD-D050-4A62-BBCE-7EE09BA719EE}">
  <dimension ref="A1:C88"/>
  <sheetViews>
    <sheetView zoomScaleNormal="100" workbookViewId="0">
      <selection activeCell="E48" sqref="E48"/>
    </sheetView>
  </sheetViews>
  <sheetFormatPr baseColWidth="10" defaultRowHeight="15" x14ac:dyDescent="0.25"/>
  <cols>
    <col min="3" max="3" width="19.85546875" customWidth="1"/>
  </cols>
  <sheetData>
    <row r="1" spans="1:3" x14ac:dyDescent="0.25">
      <c r="A1" s="3" t="s">
        <v>7</v>
      </c>
      <c r="B1" s="3" t="s">
        <v>8</v>
      </c>
      <c r="C1" s="3" t="s">
        <v>3</v>
      </c>
    </row>
    <row r="2" spans="1:3" x14ac:dyDescent="0.25">
      <c r="A2" t="s">
        <v>27</v>
      </c>
      <c r="B2">
        <v>2020</v>
      </c>
      <c r="C2" s="10">
        <f t="array" ref="C2">INDEX(_transformedVOM!$D$1:$D$83,MATCH(_opex!$A2&amp;B2,_transformedVOM!$A$1:$A$83&amp;_transformedVOM!$B$1:$B$83,0))+IFERROR(INDEX(_transformedFOM!$E$1:$E$128,MATCH(_opex!A2&amp;_opex!B2,_transformedFOM!$A$1:$A$128&amp;_transformedFOM!$B$1:$B$128,0)),0)</f>
        <v>3.44</v>
      </c>
    </row>
    <row r="3" spans="1:3" x14ac:dyDescent="0.25">
      <c r="A3" t="s">
        <v>27</v>
      </c>
      <c r="B3">
        <v>2030</v>
      </c>
      <c r="C3" s="10">
        <f t="array" ref="C3">INDEX(_transformedVOM!$D$1:$D$83,MATCH(_opex!$A3&amp;B3,_transformedVOM!$A$1:$A$83&amp;_transformedVOM!$B$1:$B$83,0))+IFERROR(INDEX(_transformedFOM!$E$1:$E$128,MATCH(_opex!A3&amp;_opex!B3,_transformedFOM!$A$1:$A$128&amp;_transformedFOM!$B$1:$B$128,0)),0)</f>
        <v>8.8536586196988907</v>
      </c>
    </row>
    <row r="4" spans="1:3" x14ac:dyDescent="0.25">
      <c r="A4" t="s">
        <v>27</v>
      </c>
      <c r="B4">
        <v>2035</v>
      </c>
      <c r="C4" s="10">
        <f t="array" ref="C4">INDEX(_transformedVOM!$D$1:$D$83,MATCH(_opex!$A4&amp;B4,_transformedVOM!$A$1:$A$83&amp;_transformedVOM!$B$1:$B$83,0))+IFERROR(INDEX(_transformedFOM!$E$1:$E$128,MATCH(_opex!A4&amp;_opex!B4,_transformedFOM!$A$1:$A$128&amp;_transformedFOM!$B$1:$B$128,0)),0)</f>
        <v>8.9640654499841528</v>
      </c>
    </row>
    <row r="5" spans="1:3" x14ac:dyDescent="0.25">
      <c r="A5" t="s">
        <v>27</v>
      </c>
      <c r="B5">
        <v>2040</v>
      </c>
      <c r="C5" s="10">
        <f t="array" ref="C5">INDEX(_transformedVOM!$D$1:$D$83,MATCH(_opex!$A5&amp;B5,_transformedVOM!$A$1:$A$83&amp;_transformedVOM!$B$1:$B$83,0))+IFERROR(INDEX(_transformedFOM!$E$1:$E$128,MATCH(_opex!A5&amp;_opex!B5,_transformedFOM!$A$1:$A$128&amp;_transformedFOM!$B$1:$B$128,0)),0)</f>
        <v>8.7543056816164828</v>
      </c>
    </row>
    <row r="6" spans="1:3" x14ac:dyDescent="0.25">
      <c r="A6" t="s">
        <v>27</v>
      </c>
      <c r="B6">
        <v>2045</v>
      </c>
      <c r="C6" s="10">
        <f t="array" ref="C6">INDEX(_transformedVOM!$D$1:$D$83,MATCH(_opex!$A6&amp;B6,_transformedVOM!$A$1:$A$83&amp;_transformedVOM!$B$1:$B$83,0))+IFERROR(INDEX(_transformedFOM!$E$1:$E$128,MATCH(_opex!A6&amp;_opex!B6,_transformedFOM!$A$1:$A$128&amp;_transformedFOM!$B$1:$B$128,0)),0)</f>
        <v>9.043033145800317</v>
      </c>
    </row>
    <row r="7" spans="1:3" x14ac:dyDescent="0.25">
      <c r="A7" t="s">
        <v>27</v>
      </c>
      <c r="B7">
        <v>2050</v>
      </c>
      <c r="C7" s="10">
        <f t="array" ref="C7">INDEX(_transformedVOM!$D$1:$D$83,MATCH(_opex!$A7&amp;B7,_transformedVOM!$A$1:$A$83&amp;_transformedVOM!$B$1:$B$83,0))+IFERROR(INDEX(_transformedFOM!$E$1:$E$128,MATCH(_opex!A7&amp;_opex!B7,_transformedFOM!$A$1:$A$128&amp;_transformedFOM!$B$1:$B$128,0)),0)</f>
        <v>8.8539049743581621</v>
      </c>
    </row>
    <row r="8" spans="1:3" x14ac:dyDescent="0.25">
      <c r="A8" t="s">
        <v>59</v>
      </c>
      <c r="B8">
        <v>2020</v>
      </c>
      <c r="C8" s="8">
        <f t="array" ref="C8">INDEX(_transformedVOM!$D$1:$D$83,MATCH(_opex!$A8&amp;B8,_transformedVOM!$A$1:$A$83&amp;_transformedVOM!$B$1:$B$83,0))+IFERROR(INDEX(_transformedFOM!$E$1:$E$128,MATCH(_opex!A8&amp;_opex!B8,_transformedFOM!$A$1:$A$128&amp;_transformedFOM!$B$1:$B$128,0)),0)</f>
        <v>0.47</v>
      </c>
    </row>
    <row r="9" spans="1:3" x14ac:dyDescent="0.25">
      <c r="A9" t="s">
        <v>59</v>
      </c>
      <c r="B9">
        <v>2030</v>
      </c>
      <c r="C9" s="8">
        <f t="array" ref="C9">INDEX(_transformedVOM!$D$1:$D$83,MATCH(_opex!$A9&amp;B9,_transformedVOM!$A$1:$A$83&amp;_transformedVOM!$B$1:$B$83,0))+IFERROR(INDEX(_transformedFOM!$E$1:$E$128,MATCH(_opex!A9&amp;_opex!B9,_transformedFOM!$A$1:$A$128&amp;_transformedFOM!$B$1:$B$128,0)),0)</f>
        <v>0.38</v>
      </c>
    </row>
    <row r="10" spans="1:3" x14ac:dyDescent="0.25">
      <c r="A10" t="s">
        <v>59</v>
      </c>
      <c r="B10">
        <v>2035</v>
      </c>
      <c r="C10" s="8">
        <f t="array" ref="C10">INDEX(_transformedVOM!$D$1:$D$83,MATCH(_opex!$A10&amp;B10,_transformedVOM!$A$1:$A$83&amp;_transformedVOM!$B$1:$B$83,0))+IFERROR(INDEX(_transformedFOM!$E$1:$E$128,MATCH(_opex!A10&amp;_opex!B10,_transformedFOM!$A$1:$A$128&amp;_transformedFOM!$B$1:$B$128,0)),0)</f>
        <v>0.33</v>
      </c>
    </row>
    <row r="11" spans="1:3" x14ac:dyDescent="0.25">
      <c r="A11" t="s">
        <v>59</v>
      </c>
      <c r="B11">
        <v>2040</v>
      </c>
      <c r="C11" s="8">
        <f t="array" ref="C11">INDEX(_transformedVOM!$D$1:$D$83,MATCH(_opex!$A11&amp;B11,_transformedVOM!$A$1:$A$83&amp;_transformedVOM!$B$1:$B$83,0))+IFERROR(INDEX(_transformedFOM!$E$1:$E$128,MATCH(_opex!A11&amp;_opex!B11,_transformedFOM!$A$1:$A$128&amp;_transformedFOM!$B$1:$B$128,0)),0)</f>
        <v>0.28999999999999998</v>
      </c>
    </row>
    <row r="12" spans="1:3" x14ac:dyDescent="0.25">
      <c r="A12" t="s">
        <v>59</v>
      </c>
      <c r="B12">
        <v>2045</v>
      </c>
      <c r="C12" s="8">
        <f t="array" ref="C12">INDEX(_transformedVOM!$D$1:$D$83,MATCH(_opex!$A12&amp;B12,_transformedVOM!$A$1:$A$83&amp;_transformedVOM!$B$1:$B$83,0))+IFERROR(INDEX(_transformedFOM!$E$1:$E$128,MATCH(_opex!A12&amp;_opex!B12,_transformedFOM!$A$1:$A$128&amp;_transformedFOM!$B$1:$B$128,0)),0)</f>
        <v>0.24</v>
      </c>
    </row>
    <row r="13" spans="1:3" x14ac:dyDescent="0.25">
      <c r="A13" t="s">
        <v>59</v>
      </c>
      <c r="B13">
        <v>2050</v>
      </c>
      <c r="C13" s="8">
        <f t="array" ref="C13">INDEX(_transformedVOM!$D$1:$D$83,MATCH(_opex!$A13&amp;B13,_transformedVOM!$A$1:$A$83&amp;_transformedVOM!$B$1:$B$83,0))+IFERROR(INDEX(_transformedFOM!$E$1:$E$128,MATCH(_opex!A13&amp;_opex!B13,_transformedFOM!$A$1:$A$128&amp;_transformedFOM!$B$1:$B$128,0)),0)</f>
        <v>0.19</v>
      </c>
    </row>
    <row r="14" spans="1:3" x14ac:dyDescent="0.25">
      <c r="A14" t="s">
        <v>5</v>
      </c>
      <c r="B14">
        <v>2020</v>
      </c>
      <c r="C14" s="8">
        <f t="array" ref="C14">INDEX(_transformedVOM!$D$1:$D$83,MATCH(_opex!$A14&amp;B14,_transformedVOM!$A$1:$A$83&amp;_transformedVOM!$B$1:$B$83,0))+IFERROR(INDEX(_transformedFOM!$E$1:$E$128,MATCH(_opex!A14&amp;_opex!B14,_transformedFOM!$A$1:$A$128&amp;_transformedFOM!$B$1:$B$128,0)),0)</f>
        <v>4.1999999999999997E-3</v>
      </c>
    </row>
    <row r="15" spans="1:3" x14ac:dyDescent="0.25">
      <c r="A15" t="s">
        <v>5</v>
      </c>
      <c r="B15">
        <v>2030</v>
      </c>
      <c r="C15" s="8">
        <f t="array" ref="C15">INDEX(_transformedVOM!$D$1:$D$83,MATCH(_opex!$A15&amp;B15,_transformedVOM!$A$1:$A$83&amp;_transformedVOM!$B$1:$B$83,0))+IFERROR(INDEX(_transformedFOM!$E$1:$E$128,MATCH(_opex!A15&amp;_opex!B15,_transformedFOM!$A$1:$A$128&amp;_transformedFOM!$B$1:$B$128,0)),0)</f>
        <v>28.474463249999999</v>
      </c>
    </row>
    <row r="16" spans="1:3" x14ac:dyDescent="0.25">
      <c r="A16" t="s">
        <v>5</v>
      </c>
      <c r="B16">
        <v>2035</v>
      </c>
      <c r="C16" s="8">
        <f t="array" ref="C16">INDEX(_transformedVOM!$D$1:$D$83,MATCH(_opex!$A16&amp;B16,_transformedVOM!$A$1:$A$83&amp;_transformedVOM!$B$1:$B$83,0))+IFERROR(INDEX(_transformedFOM!$E$1:$E$128,MATCH(_opex!A16&amp;_opex!B16,_transformedFOM!$A$1:$A$128&amp;_transformedFOM!$B$1:$B$128,0)),0)</f>
        <v>25.882274625000004</v>
      </c>
    </row>
    <row r="17" spans="1:3" x14ac:dyDescent="0.25">
      <c r="A17" t="s">
        <v>5</v>
      </c>
      <c r="B17">
        <v>2040</v>
      </c>
      <c r="C17" s="8">
        <f t="array" ref="C17">INDEX(_transformedVOM!$D$1:$D$83,MATCH(_opex!$A17&amp;B17,_transformedVOM!$A$1:$A$83&amp;_transformedVOM!$B$1:$B$83,0))+IFERROR(INDEX(_transformedFOM!$E$1:$E$128,MATCH(_opex!A17&amp;_opex!B17,_transformedFOM!$A$1:$A$128&amp;_transformedFOM!$B$1:$B$128,0)),0)</f>
        <v>23.290086000000002</v>
      </c>
    </row>
    <row r="18" spans="1:3" x14ac:dyDescent="0.25">
      <c r="A18" t="s">
        <v>5</v>
      </c>
      <c r="B18">
        <v>2045</v>
      </c>
      <c r="C18" s="8">
        <f t="array" ref="C18">INDEX(_transformedVOM!$D$1:$D$83,MATCH(_opex!$A18&amp;B18,_transformedVOM!$A$1:$A$83&amp;_transformedVOM!$B$1:$B$83,0))+IFERROR(INDEX(_transformedFOM!$E$1:$E$128,MATCH(_opex!A18&amp;_opex!B18,_transformedFOM!$A$1:$A$128&amp;_transformedFOM!$B$1:$B$128,0)),0)</f>
        <v>20.573210475</v>
      </c>
    </row>
    <row r="19" spans="1:3" x14ac:dyDescent="0.25">
      <c r="A19" t="s">
        <v>5</v>
      </c>
      <c r="B19">
        <v>2050</v>
      </c>
      <c r="C19" s="8">
        <f t="array" ref="C19">INDEX(_transformedVOM!$D$1:$D$83,MATCH(_opex!$A19&amp;B19,_transformedVOM!$A$1:$A$83&amp;_transformedVOM!$B$1:$B$83,0))+IFERROR(INDEX(_transformedFOM!$E$1:$E$128,MATCH(_opex!A19&amp;_opex!B19,_transformedFOM!$A$1:$A$128&amp;_transformedFOM!$B$1:$B$128,0)),0)</f>
        <v>17.856334950000004</v>
      </c>
    </row>
    <row r="20" spans="1:3" x14ac:dyDescent="0.25">
      <c r="A20" t="s">
        <v>72</v>
      </c>
      <c r="B20">
        <v>2020</v>
      </c>
      <c r="C20" s="8">
        <f t="array" ref="C20">INDEX(_transformedVOM!$D$1:$D$83,MATCH(_opex!$A20&amp;B20,_transformedVOM!$A$1:$A$83&amp;_transformedVOM!$B$1:$B$83,0))+IFERROR(INDEX(_transformedFOM!$E$1:$E$128,MATCH(_opex!A20&amp;_opex!B20,_transformedFOM!$A$1:$A$128&amp;_transformedFOM!$B$1:$B$128,0)),0)</f>
        <v>40.75</v>
      </c>
    </row>
    <row r="21" spans="1:3" x14ac:dyDescent="0.25">
      <c r="A21" t="s">
        <v>72</v>
      </c>
      <c r="B21">
        <v>2030</v>
      </c>
      <c r="C21" s="8">
        <f t="array" ref="C21">INDEX(_transformedVOM!$D$1:$D$83,MATCH(_opex!$A21&amp;B21,_transformedVOM!$A$1:$A$83&amp;_transformedVOM!$B$1:$B$83,0))+IFERROR(INDEX(_transformedFOM!$E$1:$E$128,MATCH(_opex!A21&amp;_opex!B21,_transformedFOM!$A$1:$A$128&amp;_transformedFOM!$B$1:$B$128,0)),0)</f>
        <v>40.75</v>
      </c>
    </row>
    <row r="22" spans="1:3" x14ac:dyDescent="0.25">
      <c r="A22" t="s">
        <v>72</v>
      </c>
      <c r="B22">
        <v>2035</v>
      </c>
      <c r="C22" s="8">
        <f t="array" ref="C22">INDEX(_transformedVOM!$D$1:$D$83,MATCH(_opex!$A22&amp;B22,_transformedVOM!$A$1:$A$83&amp;_transformedVOM!$B$1:$B$83,0))+IFERROR(INDEX(_transformedFOM!$E$1:$E$128,MATCH(_opex!A22&amp;_opex!B22,_transformedFOM!$A$1:$A$128&amp;_transformedFOM!$B$1:$B$128,0)),0)</f>
        <v>40.75</v>
      </c>
    </row>
    <row r="23" spans="1:3" x14ac:dyDescent="0.25">
      <c r="A23" t="s">
        <v>72</v>
      </c>
      <c r="B23">
        <v>2040</v>
      </c>
      <c r="C23" s="8">
        <f t="array" ref="C23">INDEX(_transformedVOM!$D$1:$D$83,MATCH(_opex!$A23&amp;B23,_transformedVOM!$A$1:$A$83&amp;_transformedVOM!$B$1:$B$83,0))+IFERROR(INDEX(_transformedFOM!$E$1:$E$128,MATCH(_opex!A23&amp;_opex!B23,_transformedFOM!$A$1:$A$128&amp;_transformedFOM!$B$1:$B$128,0)),0)</f>
        <v>40.75</v>
      </c>
    </row>
    <row r="24" spans="1:3" x14ac:dyDescent="0.25">
      <c r="A24" t="s">
        <v>72</v>
      </c>
      <c r="B24">
        <v>2045</v>
      </c>
      <c r="C24" s="8">
        <f t="array" ref="C24">INDEX(_transformedVOM!$D$1:$D$83,MATCH(_opex!$A24&amp;B24,_transformedVOM!$A$1:$A$83&amp;_transformedVOM!$B$1:$B$83,0))+IFERROR(INDEX(_transformedFOM!$E$1:$E$128,MATCH(_opex!A24&amp;_opex!B24,_transformedFOM!$A$1:$A$128&amp;_transformedFOM!$B$1:$B$128,0)),0)</f>
        <v>40.75</v>
      </c>
    </row>
    <row r="25" spans="1:3" x14ac:dyDescent="0.25">
      <c r="A25" t="s">
        <v>72</v>
      </c>
      <c r="B25">
        <v>2050</v>
      </c>
      <c r="C25" s="8">
        <f t="array" ref="C25">INDEX(_transformedVOM!$D$1:$D$83,MATCH(_opex!$A25&amp;B25,_transformedVOM!$A$1:$A$83&amp;_transformedVOM!$B$1:$B$83,0))+IFERROR(INDEX(_transformedFOM!$E$1:$E$128,MATCH(_opex!A25&amp;_opex!B25,_transformedFOM!$A$1:$A$128&amp;_transformedFOM!$B$1:$B$128,0)),0)</f>
        <v>40.75</v>
      </c>
    </row>
    <row r="26" spans="1:3" x14ac:dyDescent="0.25">
      <c r="A26" t="s">
        <v>47</v>
      </c>
      <c r="B26">
        <v>2020</v>
      </c>
      <c r="C26" s="8">
        <f t="array" ref="C26">INDEX(_transformedVOM!$D$1:$D$83,MATCH(_opex!$A26&amp;B26,_transformedVOM!$A$1:$A$83&amp;_transformedVOM!$B$1:$B$83,0))+IFERROR(INDEX(_transformedFOM!$E$1:$E$128,MATCH(_opex!A26&amp;_opex!B26,_transformedFOM!$A$1:$A$128&amp;_transformedFOM!$B$1:$B$128,0)),0)</f>
        <v>226.48</v>
      </c>
    </row>
    <row r="27" spans="1:3" x14ac:dyDescent="0.25">
      <c r="A27" t="s">
        <v>47</v>
      </c>
      <c r="B27">
        <v>2030</v>
      </c>
      <c r="C27" s="8">
        <f t="array" ref="C27">INDEX(_transformedVOM!$D$1:$D$83,MATCH(_opex!$A27&amp;B27,_transformedVOM!$A$1:$A$83&amp;_transformedVOM!$B$1:$B$83,0))+IFERROR(INDEX(_transformedFOM!$E$1:$E$128,MATCH(_opex!A27&amp;_opex!B27,_transformedFOM!$A$1:$A$128&amp;_transformedFOM!$B$1:$B$128,0)),0)</f>
        <v>226.48</v>
      </c>
    </row>
    <row r="28" spans="1:3" x14ac:dyDescent="0.25">
      <c r="A28" t="s">
        <v>47</v>
      </c>
      <c r="B28">
        <v>2035</v>
      </c>
      <c r="C28" s="8">
        <f t="array" ref="C28">INDEX(_transformedVOM!$D$1:$D$83,MATCH(_opex!$A28&amp;B28,_transformedVOM!$A$1:$A$83&amp;_transformedVOM!$B$1:$B$83,0))+IFERROR(INDEX(_transformedFOM!$E$1:$E$128,MATCH(_opex!A28&amp;_opex!B28,_transformedFOM!$A$1:$A$128&amp;_transformedFOM!$B$1:$B$128,0)),0)</f>
        <v>226.48</v>
      </c>
    </row>
    <row r="29" spans="1:3" x14ac:dyDescent="0.25">
      <c r="A29" t="s">
        <v>47</v>
      </c>
      <c r="B29">
        <v>2040</v>
      </c>
      <c r="C29" s="8">
        <f t="array" ref="C29">INDEX(_transformedVOM!$D$1:$D$83,MATCH(_opex!$A29&amp;B29,_transformedVOM!$A$1:$A$83&amp;_transformedVOM!$B$1:$B$83,0))+IFERROR(INDEX(_transformedFOM!$E$1:$E$128,MATCH(_opex!A29&amp;_opex!B29,_transformedFOM!$A$1:$A$128&amp;_transformedFOM!$B$1:$B$128,0)),0)</f>
        <v>226.48</v>
      </c>
    </row>
    <row r="30" spans="1:3" x14ac:dyDescent="0.25">
      <c r="A30" t="s">
        <v>47</v>
      </c>
      <c r="B30">
        <v>2045</v>
      </c>
      <c r="C30" s="8">
        <f t="array" ref="C30">INDEX(_transformedVOM!$D$1:$D$83,MATCH(_opex!$A30&amp;B30,_transformedVOM!$A$1:$A$83&amp;_transformedVOM!$B$1:$B$83,0))+IFERROR(INDEX(_transformedFOM!$E$1:$E$128,MATCH(_opex!A30&amp;_opex!B30,_transformedFOM!$A$1:$A$128&amp;_transformedFOM!$B$1:$B$128,0)),0)</f>
        <v>226.48</v>
      </c>
    </row>
    <row r="31" spans="1:3" x14ac:dyDescent="0.25">
      <c r="A31" t="s">
        <v>47</v>
      </c>
      <c r="B31">
        <v>2050</v>
      </c>
      <c r="C31" s="8">
        <f t="array" ref="C31">INDEX(_transformedVOM!$D$1:$D$83,MATCH(_opex!$A31&amp;B31,_transformedVOM!$A$1:$A$83&amp;_transformedVOM!$B$1:$B$83,0))+IFERROR(INDEX(_transformedFOM!$E$1:$E$128,MATCH(_opex!A31&amp;_opex!B31,_transformedFOM!$A$1:$A$128&amp;_transformedFOM!$B$1:$B$128,0)),0)</f>
        <v>226.48</v>
      </c>
    </row>
    <row r="32" spans="1:3" x14ac:dyDescent="0.25">
      <c r="A32" t="s">
        <v>48</v>
      </c>
      <c r="B32">
        <v>2020</v>
      </c>
      <c r="C32" s="10">
        <f t="array" ref="C32">INDEX(_transformedVOM!$D$1:$D$83,MATCH(_opex!$A32&amp;B32,_transformedVOM!$A$1:$A$83&amp;_transformedVOM!$B$1:$B$83,0))+IFERROR(INDEX(_transformedFOM!$E$1:$E$128,MATCH(_opex!A32&amp;_opex!B32,_transformedFOM!$A$1:$A$128&amp;_transformedFOM!$B$1:$B$128,0)),0)</f>
        <v>50.005256000000003</v>
      </c>
    </row>
    <row r="33" spans="1:3" x14ac:dyDescent="0.25">
      <c r="A33" t="s">
        <v>48</v>
      </c>
      <c r="B33">
        <v>2030</v>
      </c>
      <c r="C33" s="10">
        <f t="array" ref="C33">INDEX(_transformedVOM!$D$1:$D$83,MATCH(_opex!$A33&amp;B33,_transformedVOM!$A$1:$A$83&amp;_transformedVOM!$B$1:$B$83,0))+IFERROR(INDEX(_transformedFOM!$E$1:$E$128,MATCH(_opex!A33&amp;_opex!B33,_transformedFOM!$A$1:$A$128&amp;_transformedFOM!$B$1:$B$128,0)),0)</f>
        <v>39.01717</v>
      </c>
    </row>
    <row r="34" spans="1:3" x14ac:dyDescent="0.25">
      <c r="A34" t="s">
        <v>48</v>
      </c>
      <c r="B34">
        <v>2035</v>
      </c>
      <c r="C34" s="10">
        <f t="array" ref="C34">INDEX(_transformedVOM!$D$1:$D$83,MATCH(_opex!$A34&amp;B34,_transformedVOM!$A$1:$A$83&amp;_transformedVOM!$B$1:$B$83,0))+IFERROR(INDEX(_transformedFOM!$E$1:$E$128,MATCH(_opex!A34&amp;_opex!B34,_transformedFOM!$A$1:$A$128&amp;_transformedFOM!$B$1:$B$128,0)),0)</f>
        <v>36.514707000000001</v>
      </c>
    </row>
    <row r="35" spans="1:3" x14ac:dyDescent="0.25">
      <c r="A35" t="s">
        <v>48</v>
      </c>
      <c r="B35">
        <v>2040</v>
      </c>
      <c r="C35" s="10">
        <f t="array" ref="C35">INDEX(_transformedVOM!$D$1:$D$83,MATCH(_opex!$A35&amp;B35,_transformedVOM!$A$1:$A$83&amp;_transformedVOM!$B$1:$B$83,0))+IFERROR(INDEX(_transformedFOM!$E$1:$E$128,MATCH(_opex!A35&amp;_opex!B35,_transformedFOM!$A$1:$A$128&amp;_transformedFOM!$B$1:$B$128,0)),0)</f>
        <v>34.012244000000003</v>
      </c>
    </row>
    <row r="36" spans="1:3" x14ac:dyDescent="0.25">
      <c r="A36" t="s">
        <v>48</v>
      </c>
      <c r="B36">
        <v>2045</v>
      </c>
      <c r="C36" s="10">
        <f t="array" ref="C36">INDEX(_transformedVOM!$D$1:$D$83,MATCH(_opex!$A36&amp;B36,_transformedVOM!$A$1:$A$83&amp;_transformedVOM!$B$1:$B$83,0))+IFERROR(INDEX(_transformedFOM!$E$1:$E$128,MATCH(_opex!A36&amp;_opex!B36,_transformedFOM!$A$1:$A$128&amp;_transformedFOM!$B$1:$B$128,0)),0)</f>
        <v>33.506404500000002</v>
      </c>
    </row>
    <row r="37" spans="1:3" x14ac:dyDescent="0.25">
      <c r="A37" t="s">
        <v>48</v>
      </c>
      <c r="B37">
        <v>2050</v>
      </c>
      <c r="C37" s="10">
        <f t="array" ref="C37">INDEX(_transformedVOM!$D$1:$D$83,MATCH(_opex!$A37&amp;B37,_transformedVOM!$A$1:$A$83&amp;_transformedVOM!$B$1:$B$83,0))+IFERROR(INDEX(_transformedFOM!$E$1:$E$128,MATCH(_opex!A37&amp;_opex!B37,_transformedFOM!$A$1:$A$128&amp;_transformedFOM!$B$1:$B$128,0)),0)</f>
        <v>33.000565000000002</v>
      </c>
    </row>
    <row r="38" spans="1:3" x14ac:dyDescent="0.25">
      <c r="A38" t="s">
        <v>50</v>
      </c>
      <c r="B38">
        <v>2020</v>
      </c>
      <c r="C38" s="10">
        <f t="array" ref="C38">INDEX(_transformedVOM!$D$1:$D$83,MATCH(_opex!$A38&amp;B38,_transformedVOM!$A$1:$A$83&amp;_transformedVOM!$B$1:$B$83,0))+IFERROR(INDEX(_transformedFOM!$E$1:$E$128,MATCH(_opex!A38&amp;_opex!B38,_transformedFOM!$A$1:$A$128&amp;_transformedFOM!$B$1:$B$128,0)),0)</f>
        <v>16.394062000000002</v>
      </c>
    </row>
    <row r="39" spans="1:3" x14ac:dyDescent="0.25">
      <c r="A39" t="s">
        <v>50</v>
      </c>
      <c r="B39">
        <v>2030</v>
      </c>
      <c r="C39" s="10">
        <f t="array" ref="C39">INDEX(_transformedVOM!$D$1:$D$83,MATCH(_opex!$A39&amp;B39,_transformedVOM!$A$1:$A$83&amp;_transformedVOM!$B$1:$B$83,0))+IFERROR(INDEX(_transformedFOM!$E$1:$E$128,MATCH(_opex!A39&amp;_opex!B39,_transformedFOM!$A$1:$A$128&amp;_transformedFOM!$B$1:$B$128,0)),0)</f>
        <v>14.752865</v>
      </c>
    </row>
    <row r="40" spans="1:3" x14ac:dyDescent="0.25">
      <c r="A40" t="s">
        <v>50</v>
      </c>
      <c r="B40">
        <v>2035</v>
      </c>
      <c r="C40" s="10">
        <f t="array" ref="C40">INDEX(_transformedVOM!$D$1:$D$83,MATCH(_opex!$A40&amp;B40,_transformedVOM!$A$1:$A$83&amp;_transformedVOM!$B$1:$B$83,0))+IFERROR(INDEX(_transformedFOM!$E$1:$E$128,MATCH(_opex!A40&amp;_opex!B40,_transformedFOM!$A$1:$A$128&amp;_transformedFOM!$B$1:$B$128,0)),0)</f>
        <v>14.162018499999999</v>
      </c>
    </row>
    <row r="41" spans="1:3" x14ac:dyDescent="0.25">
      <c r="A41" t="s">
        <v>50</v>
      </c>
      <c r="B41">
        <v>2040</v>
      </c>
      <c r="C41" s="10">
        <f t="array" ref="C41">INDEX(_transformedVOM!$D$1:$D$83,MATCH(_opex!$A41&amp;B41,_transformedVOM!$A$1:$A$83&amp;_transformedVOM!$B$1:$B$83,0))+IFERROR(INDEX(_transformedFOM!$E$1:$E$128,MATCH(_opex!A41&amp;_opex!B41,_transformedFOM!$A$1:$A$128&amp;_transformedFOM!$B$1:$B$128,0)),0)</f>
        <v>13.571171999999999</v>
      </c>
    </row>
    <row r="42" spans="1:3" x14ac:dyDescent="0.25">
      <c r="A42" t="s">
        <v>50</v>
      </c>
      <c r="B42">
        <v>2045</v>
      </c>
      <c r="C42" s="10">
        <f t="array" ref="C42">INDEX(_transformedVOM!$D$1:$D$83,MATCH(_opex!$A42&amp;B42,_transformedVOM!$A$1:$A$83&amp;_transformedVOM!$B$1:$B$83,0))+IFERROR(INDEX(_transformedFOM!$E$1:$E$128,MATCH(_opex!A42&amp;_opex!B42,_transformedFOM!$A$1:$A$128&amp;_transformedFOM!$B$1:$B$128,0)),0)</f>
        <v>13.4299485</v>
      </c>
    </row>
    <row r="43" spans="1:3" x14ac:dyDescent="0.25">
      <c r="A43" t="s">
        <v>50</v>
      </c>
      <c r="B43">
        <v>2050</v>
      </c>
      <c r="C43" s="10">
        <f t="array" ref="C43">INDEX(_transformedVOM!$D$1:$D$83,MATCH(_opex!$A43&amp;B43,_transformedVOM!$A$1:$A$83&amp;_transformedVOM!$B$1:$B$83,0))+IFERROR(INDEX(_transformedFOM!$E$1:$E$128,MATCH(_opex!A43&amp;_opex!B43,_transformedFOM!$A$1:$A$128&amp;_transformedFOM!$B$1:$B$128,0)),0)</f>
        <v>13.288724999999999</v>
      </c>
    </row>
    <row r="44" spans="1:3" x14ac:dyDescent="0.25">
      <c r="A44" t="s">
        <v>51</v>
      </c>
      <c r="B44">
        <v>2030</v>
      </c>
      <c r="C44" s="10">
        <v>0</v>
      </c>
    </row>
    <row r="45" spans="1:3" x14ac:dyDescent="0.25">
      <c r="A45" t="s">
        <v>51</v>
      </c>
      <c r="B45">
        <v>2035</v>
      </c>
      <c r="C45" s="10">
        <v>0</v>
      </c>
    </row>
    <row r="46" spans="1:3" x14ac:dyDescent="0.25">
      <c r="A46" t="s">
        <v>51</v>
      </c>
      <c r="B46">
        <v>2040</v>
      </c>
      <c r="C46" s="10">
        <v>0</v>
      </c>
    </row>
    <row r="47" spans="1:3" x14ac:dyDescent="0.25">
      <c r="A47" t="s">
        <v>51</v>
      </c>
      <c r="B47">
        <v>2045</v>
      </c>
      <c r="C47" s="10">
        <v>0</v>
      </c>
    </row>
    <row r="48" spans="1:3" x14ac:dyDescent="0.25">
      <c r="A48" t="s">
        <v>51</v>
      </c>
      <c r="B48">
        <v>2050</v>
      </c>
      <c r="C48" s="10">
        <v>0</v>
      </c>
    </row>
    <row r="49" spans="1:3" x14ac:dyDescent="0.25">
      <c r="A49" t="s">
        <v>30</v>
      </c>
      <c r="B49">
        <v>2030</v>
      </c>
      <c r="C49" s="8">
        <f t="array" ref="C49">INDEX(_transformedVOM!$D$1:$D$83,MATCH(_opex!$A49&amp;B49,_transformedVOM!$A$1:$A$83&amp;_transformedVOM!$B$1:$B$83,0))+IFERROR(INDEX(_transformedFOM!$E$1:$E$128,MATCH(_opex!A49&amp;_opex!B49,_transformedFOM!$A$1:$A$128&amp;_transformedFOM!$B$1:$B$128,0)),0)</f>
        <v>394.404</v>
      </c>
    </row>
    <row r="50" spans="1:3" x14ac:dyDescent="0.25">
      <c r="A50" t="s">
        <v>30</v>
      </c>
      <c r="B50">
        <v>2035</v>
      </c>
      <c r="C50" s="8">
        <f t="array" ref="C50">INDEX(_transformedVOM!$D$1:$D$83,MATCH(_opex!$A50&amp;B50,_transformedVOM!$A$1:$A$83&amp;_transformedVOM!$B$1:$B$83,0))+IFERROR(INDEX(_transformedFOM!$E$1:$E$128,MATCH(_opex!A50&amp;_opex!B50,_transformedFOM!$A$1:$A$128&amp;_transformedFOM!$B$1:$B$128,0)),0)</f>
        <v>394.404</v>
      </c>
    </row>
    <row r="51" spans="1:3" x14ac:dyDescent="0.25">
      <c r="A51" t="s">
        <v>30</v>
      </c>
      <c r="B51">
        <v>2040</v>
      </c>
      <c r="C51" s="8">
        <f t="array" ref="C51">INDEX(_transformedVOM!$D$1:$D$83,MATCH(_opex!$A51&amp;B51,_transformedVOM!$A$1:$A$83&amp;_transformedVOM!$B$1:$B$83,0))+IFERROR(INDEX(_transformedFOM!$E$1:$E$128,MATCH(_opex!A51&amp;_opex!B51,_transformedFOM!$A$1:$A$128&amp;_transformedFOM!$B$1:$B$128,0)),0)</f>
        <v>394.404</v>
      </c>
    </row>
    <row r="52" spans="1:3" x14ac:dyDescent="0.25">
      <c r="A52" t="s">
        <v>30</v>
      </c>
      <c r="B52">
        <v>2045</v>
      </c>
      <c r="C52" s="8">
        <f t="array" ref="C52">INDEX(_transformedVOM!$D$1:$D$83,MATCH(_opex!$A52&amp;B52,_transformedVOM!$A$1:$A$83&amp;_transformedVOM!$B$1:$B$83,0))+IFERROR(INDEX(_transformedFOM!$E$1:$E$128,MATCH(_opex!A52&amp;_opex!B52,_transformedFOM!$A$1:$A$128&amp;_transformedFOM!$B$1:$B$128,0)),0)</f>
        <v>394.404</v>
      </c>
    </row>
    <row r="53" spans="1:3" x14ac:dyDescent="0.25">
      <c r="A53" t="s">
        <v>30</v>
      </c>
      <c r="B53">
        <v>2050</v>
      </c>
      <c r="C53" s="8">
        <f t="array" ref="C53">INDEX(_transformedVOM!$D$1:$D$83,MATCH(_opex!$A53&amp;B53,_transformedVOM!$A$1:$A$83&amp;_transformedVOM!$B$1:$B$83,0))+IFERROR(INDEX(_transformedFOM!$E$1:$E$128,MATCH(_opex!A53&amp;_opex!B53,_transformedFOM!$A$1:$A$128&amp;_transformedFOM!$B$1:$B$128,0)),0)</f>
        <v>394.404</v>
      </c>
    </row>
    <row r="54" spans="1:3" x14ac:dyDescent="0.25">
      <c r="A54" t="s">
        <v>56</v>
      </c>
      <c r="B54">
        <v>2030</v>
      </c>
      <c r="C54" s="8">
        <f t="array" ref="C54">INDEX(_transformedVOM!$D$1:$D$83,MATCH(_opex!$A54&amp;B54,_transformedVOM!$A$1:$A$83&amp;_transformedVOM!$B$1:$B$83,0))+IFERROR(INDEX(_transformedFOM!$E$1:$E$128,MATCH(_opex!A54&amp;_opex!B54,_transformedFOM!$A$1:$A$128&amp;_transformedFOM!$B$1:$B$128,0)),0)</f>
        <v>200</v>
      </c>
    </row>
    <row r="55" spans="1:3" x14ac:dyDescent="0.25">
      <c r="A55" t="s">
        <v>56</v>
      </c>
      <c r="B55">
        <v>2035</v>
      </c>
      <c r="C55" s="8">
        <f t="array" ref="C55">INDEX(_transformedVOM!$D$1:$D$83,MATCH(_opex!$A55&amp;B55,_transformedVOM!$A$1:$A$83&amp;_transformedVOM!$B$1:$B$83,0))+IFERROR(INDEX(_transformedFOM!$E$1:$E$128,MATCH(_opex!A55&amp;_opex!B55,_transformedFOM!$A$1:$A$128&amp;_transformedFOM!$B$1:$B$128,0)),0)</f>
        <v>200</v>
      </c>
    </row>
    <row r="56" spans="1:3" x14ac:dyDescent="0.25">
      <c r="A56" t="s">
        <v>56</v>
      </c>
      <c r="B56">
        <v>2040</v>
      </c>
      <c r="C56" s="8">
        <f t="array" ref="C56">INDEX(_transformedVOM!$D$1:$D$83,MATCH(_opex!$A56&amp;B56,_transformedVOM!$A$1:$A$83&amp;_transformedVOM!$B$1:$B$83,0))+IFERROR(INDEX(_transformedFOM!$E$1:$E$128,MATCH(_opex!A56&amp;_opex!B56,_transformedFOM!$A$1:$A$128&amp;_transformedFOM!$B$1:$B$128,0)),0)</f>
        <v>200</v>
      </c>
    </row>
    <row r="57" spans="1:3" x14ac:dyDescent="0.25">
      <c r="A57" t="s">
        <v>56</v>
      </c>
      <c r="B57">
        <v>2045</v>
      </c>
      <c r="C57" s="8">
        <f t="array" ref="C57">INDEX(_transformedVOM!$D$1:$D$83,MATCH(_opex!$A57&amp;B57,_transformedVOM!$A$1:$A$83&amp;_transformedVOM!$B$1:$B$83,0))+IFERROR(INDEX(_transformedFOM!$E$1:$E$128,MATCH(_opex!A57&amp;_opex!B57,_transformedFOM!$A$1:$A$128&amp;_transformedFOM!$B$1:$B$128,0)),0)</f>
        <v>200</v>
      </c>
    </row>
    <row r="58" spans="1:3" x14ac:dyDescent="0.25">
      <c r="A58" t="s">
        <v>56</v>
      </c>
      <c r="B58">
        <v>2050</v>
      </c>
      <c r="C58" s="8">
        <f t="array" ref="C58">INDEX(_transformedVOM!$D$1:$D$83,MATCH(_opex!$A58&amp;B58,_transformedVOM!$A$1:$A$83&amp;_transformedVOM!$B$1:$B$83,0))+IFERROR(INDEX(_transformedFOM!$E$1:$E$128,MATCH(_opex!A58&amp;_opex!B58,_transformedFOM!$A$1:$A$128&amp;_transformedFOM!$B$1:$B$128,0)),0)</f>
        <v>200</v>
      </c>
    </row>
    <row r="59" spans="1:3" x14ac:dyDescent="0.25">
      <c r="A59" t="s">
        <v>67</v>
      </c>
      <c r="B59">
        <v>2030</v>
      </c>
      <c r="C59" s="8">
        <f t="array" ref="C59">INDEX(_transformedVOM!$D$1:$D$83,MATCH(_opex!$A59&amp;B59,_transformedVOM!$A$1:$A$83&amp;_transformedVOM!$B$1:$B$83,0))+IFERROR(INDEX(_transformedFOM!$E$1:$E$128,MATCH(_opex!A59&amp;_opex!B59,_transformedFOM!$A$1:$A$128&amp;_transformedFOM!$B$1:$B$128,0)),0)</f>
        <v>65.843999999999994</v>
      </c>
    </row>
    <row r="60" spans="1:3" x14ac:dyDescent="0.25">
      <c r="A60" t="s">
        <v>67</v>
      </c>
      <c r="B60">
        <v>2035</v>
      </c>
      <c r="C60" s="8">
        <f t="array" ref="C60">INDEX(_transformedVOM!$D$1:$D$83,MATCH(_opex!$A60&amp;B60,_transformedVOM!$A$1:$A$83&amp;_transformedVOM!$B$1:$B$83,0))+IFERROR(INDEX(_transformedFOM!$E$1:$E$128,MATCH(_opex!A60&amp;_opex!B60,_transformedFOM!$A$1:$A$128&amp;_transformedFOM!$B$1:$B$128,0)),0)</f>
        <v>65.843999999999994</v>
      </c>
    </row>
    <row r="61" spans="1:3" x14ac:dyDescent="0.25">
      <c r="A61" t="s">
        <v>67</v>
      </c>
      <c r="B61">
        <v>2040</v>
      </c>
      <c r="C61" s="8">
        <f t="array" ref="C61">INDEX(_transformedVOM!$D$1:$D$83,MATCH(_opex!$A61&amp;B61,_transformedVOM!$A$1:$A$83&amp;_transformedVOM!$B$1:$B$83,0))+IFERROR(INDEX(_transformedFOM!$E$1:$E$128,MATCH(_opex!A61&amp;_opex!B61,_transformedFOM!$A$1:$A$128&amp;_transformedFOM!$B$1:$B$128,0)),0)</f>
        <v>65.843999999999994</v>
      </c>
    </row>
    <row r="62" spans="1:3" x14ac:dyDescent="0.25">
      <c r="A62" t="s">
        <v>67</v>
      </c>
      <c r="B62">
        <v>2045</v>
      </c>
      <c r="C62" s="8">
        <f t="array" ref="C62">INDEX(_transformedVOM!$D$1:$D$83,MATCH(_opex!$A62&amp;B62,_transformedVOM!$A$1:$A$83&amp;_transformedVOM!$B$1:$B$83,0))+IFERROR(INDEX(_transformedFOM!$E$1:$E$128,MATCH(_opex!A62&amp;_opex!B62,_transformedFOM!$A$1:$A$128&amp;_transformedFOM!$B$1:$B$128,0)),0)</f>
        <v>65.843999999999994</v>
      </c>
    </row>
    <row r="63" spans="1:3" x14ac:dyDescent="0.25">
      <c r="A63" t="s">
        <v>67</v>
      </c>
      <c r="B63">
        <v>2050</v>
      </c>
      <c r="C63" s="8">
        <f t="array" ref="C63">INDEX(_transformedVOM!$D$1:$D$83,MATCH(_opex!$A63&amp;B63,_transformedVOM!$A$1:$A$83&amp;_transformedVOM!$B$1:$B$83,0))+IFERROR(INDEX(_transformedFOM!$E$1:$E$128,MATCH(_opex!A63&amp;_opex!B63,_transformedFOM!$A$1:$A$128&amp;_transformedFOM!$B$1:$B$128,0)),0)</f>
        <v>65.843999999999994</v>
      </c>
    </row>
    <row r="64" spans="1:3" x14ac:dyDescent="0.25">
      <c r="A64" t="s">
        <v>68</v>
      </c>
      <c r="B64">
        <v>2030</v>
      </c>
      <c r="C64" s="8">
        <f t="array" ref="C64">INDEX(_transformedVOM!$D$1:$D$83,MATCH(_opex!$A64&amp;B64,_transformedVOM!$A$1:$A$83&amp;_transformedVOM!$B$1:$B$83,0))+IFERROR(INDEX(_transformedFOM!$E$1:$E$128,MATCH(_opex!A64&amp;_opex!B64,_transformedFOM!$A$1:$A$128&amp;_transformedFOM!$B$1:$B$128,0)),0)</f>
        <v>47.199999999999996</v>
      </c>
    </row>
    <row r="65" spans="1:3" x14ac:dyDescent="0.25">
      <c r="A65" t="s">
        <v>68</v>
      </c>
      <c r="B65">
        <v>2035</v>
      </c>
      <c r="C65" s="8">
        <f t="array" ref="C65">INDEX(_transformedVOM!$D$1:$D$83,MATCH(_opex!$A65&amp;B65,_transformedVOM!$A$1:$A$83&amp;_transformedVOM!$B$1:$B$83,0))+IFERROR(INDEX(_transformedFOM!$E$1:$E$128,MATCH(_opex!A65&amp;_opex!B65,_transformedFOM!$A$1:$A$128&amp;_transformedFOM!$B$1:$B$128,0)),0)</f>
        <v>47.199999999999996</v>
      </c>
    </row>
    <row r="66" spans="1:3" x14ac:dyDescent="0.25">
      <c r="A66" t="s">
        <v>68</v>
      </c>
      <c r="B66">
        <v>2040</v>
      </c>
      <c r="C66" s="8">
        <f t="array" ref="C66">INDEX(_transformedVOM!$D$1:$D$83,MATCH(_opex!$A66&amp;B66,_transformedVOM!$A$1:$A$83&amp;_transformedVOM!$B$1:$B$83,0))+IFERROR(INDEX(_transformedFOM!$E$1:$E$128,MATCH(_opex!A66&amp;_opex!B66,_transformedFOM!$A$1:$A$128&amp;_transformedFOM!$B$1:$B$128,0)),0)</f>
        <v>47.199999999999996</v>
      </c>
    </row>
    <row r="67" spans="1:3" x14ac:dyDescent="0.25">
      <c r="A67" t="s">
        <v>68</v>
      </c>
      <c r="B67">
        <v>2045</v>
      </c>
      <c r="C67" s="8">
        <f t="array" ref="C67">INDEX(_transformedVOM!$D$1:$D$83,MATCH(_opex!$A67&amp;B67,_transformedVOM!$A$1:$A$83&amp;_transformedVOM!$B$1:$B$83,0))+IFERROR(INDEX(_transformedFOM!$E$1:$E$128,MATCH(_opex!A67&amp;_opex!B67,_transformedFOM!$A$1:$A$128&amp;_transformedFOM!$B$1:$B$128,0)),0)</f>
        <v>47.199999999999996</v>
      </c>
    </row>
    <row r="68" spans="1:3" x14ac:dyDescent="0.25">
      <c r="A68" t="s">
        <v>68</v>
      </c>
      <c r="B68">
        <v>2050</v>
      </c>
      <c r="C68" s="8">
        <f t="array" ref="C68">INDEX(_transformedVOM!$D$1:$D$83,MATCH(_opex!$A68&amp;B68,_transformedVOM!$A$1:$A$83&amp;_transformedVOM!$B$1:$B$83,0))+IFERROR(INDEX(_transformedFOM!$E$1:$E$128,MATCH(_opex!A68&amp;_opex!B68,_transformedFOM!$A$1:$A$128&amp;_transformedFOM!$B$1:$B$128,0)),0)</f>
        <v>47.199999999999996</v>
      </c>
    </row>
    <row r="69" spans="1:3" x14ac:dyDescent="0.25">
      <c r="A69" t="s">
        <v>69</v>
      </c>
      <c r="B69">
        <v>2030</v>
      </c>
      <c r="C69" s="8">
        <f t="array" ref="C69">INDEX(_transformedVOM!$D$1:$D$83,MATCH(_opex!$A69&amp;B69,_transformedVOM!$A$1:$A$83&amp;_transformedVOM!$B$1:$B$83,0))+IFERROR(INDEX(_transformedFOM!$E$1:$E$128,MATCH(_opex!A69&amp;_opex!B69,_transformedFOM!$A$1:$A$128&amp;_transformedFOM!$B$1:$B$128,0)),0)</f>
        <v>45.43</v>
      </c>
    </row>
    <row r="70" spans="1:3" x14ac:dyDescent="0.25">
      <c r="A70" t="s">
        <v>69</v>
      </c>
      <c r="B70">
        <v>2035</v>
      </c>
      <c r="C70" s="8">
        <f t="array" ref="C70">INDEX(_transformedVOM!$D$1:$D$83,MATCH(_opex!$A70&amp;B70,_transformedVOM!$A$1:$A$83&amp;_transformedVOM!$B$1:$B$83,0))+IFERROR(INDEX(_transformedFOM!$E$1:$E$128,MATCH(_opex!A70&amp;_opex!B70,_transformedFOM!$A$1:$A$128&amp;_transformedFOM!$B$1:$B$128,0)),0)</f>
        <v>45.43</v>
      </c>
    </row>
    <row r="71" spans="1:3" x14ac:dyDescent="0.25">
      <c r="A71" t="s">
        <v>69</v>
      </c>
      <c r="B71">
        <v>2040</v>
      </c>
      <c r="C71" s="8">
        <f t="array" ref="C71">INDEX(_transformedVOM!$D$1:$D$83,MATCH(_opex!$A71&amp;B71,_transformedVOM!$A$1:$A$83&amp;_transformedVOM!$B$1:$B$83,0))+IFERROR(INDEX(_transformedFOM!$E$1:$E$128,MATCH(_opex!A71&amp;_opex!B71,_transformedFOM!$A$1:$A$128&amp;_transformedFOM!$B$1:$B$128,0)),0)</f>
        <v>45.43</v>
      </c>
    </row>
    <row r="72" spans="1:3" x14ac:dyDescent="0.25">
      <c r="A72" t="s">
        <v>69</v>
      </c>
      <c r="B72">
        <v>2045</v>
      </c>
      <c r="C72" s="8">
        <f t="array" ref="C72">INDEX(_transformedVOM!$D$1:$D$83,MATCH(_opex!$A72&amp;B72,_transformedVOM!$A$1:$A$83&amp;_transformedVOM!$B$1:$B$83,0))+IFERROR(INDEX(_transformedFOM!$E$1:$E$128,MATCH(_opex!A72&amp;_opex!B72,_transformedFOM!$A$1:$A$128&amp;_transformedFOM!$B$1:$B$128,0)),0)</f>
        <v>45.43</v>
      </c>
    </row>
    <row r="73" spans="1:3" x14ac:dyDescent="0.25">
      <c r="A73" t="s">
        <v>69</v>
      </c>
      <c r="B73">
        <v>2050</v>
      </c>
      <c r="C73" s="8">
        <f t="array" ref="C73">INDEX(_transformedVOM!$D$1:$D$83,MATCH(_opex!$A73&amp;B73,_transformedVOM!$A$1:$A$83&amp;_transformedVOM!$B$1:$B$83,0))+IFERROR(INDEX(_transformedFOM!$E$1:$E$128,MATCH(_opex!A73&amp;_opex!B73,_transformedFOM!$A$1:$A$128&amp;_transformedFOM!$B$1:$B$128,0)),0)</f>
        <v>45.43</v>
      </c>
    </row>
    <row r="74" spans="1:3" x14ac:dyDescent="0.25">
      <c r="A74" t="s">
        <v>70</v>
      </c>
      <c r="B74">
        <v>2030</v>
      </c>
      <c r="C74" s="8">
        <f t="array" ref="C74">INDEX(_transformedVOM!$D$1:$D$83,MATCH(_opex!$A74&amp;B74,_transformedVOM!$A$1:$A$83&amp;_transformedVOM!$B$1:$B$83,0))+IFERROR(INDEX(_transformedFOM!$E$1:$E$128,MATCH(_opex!A74&amp;_opex!B74,_transformedFOM!$A$1:$A$128&amp;_transformedFOM!$B$1:$B$128,0)),0)</f>
        <v>92.512</v>
      </c>
    </row>
    <row r="75" spans="1:3" x14ac:dyDescent="0.25">
      <c r="A75" t="s">
        <v>70</v>
      </c>
      <c r="B75">
        <v>2035</v>
      </c>
      <c r="C75" s="8">
        <f t="array" ref="C75">INDEX(_transformedVOM!$D$1:$D$83,MATCH(_opex!$A75&amp;B75,_transformedVOM!$A$1:$A$83&amp;_transformedVOM!$B$1:$B$83,0))+IFERROR(INDEX(_transformedFOM!$E$1:$E$128,MATCH(_opex!A75&amp;_opex!B75,_transformedFOM!$A$1:$A$128&amp;_transformedFOM!$B$1:$B$128,0)),0)</f>
        <v>92.512</v>
      </c>
    </row>
    <row r="76" spans="1:3" x14ac:dyDescent="0.25">
      <c r="A76" t="s">
        <v>70</v>
      </c>
      <c r="B76">
        <v>2040</v>
      </c>
      <c r="C76" s="8">
        <f t="array" ref="C76">INDEX(_transformedVOM!$D$1:$D$83,MATCH(_opex!$A76&amp;B76,_transformedVOM!$A$1:$A$83&amp;_transformedVOM!$B$1:$B$83,0))+IFERROR(INDEX(_transformedFOM!$E$1:$E$128,MATCH(_opex!A76&amp;_opex!B76,_transformedFOM!$A$1:$A$128&amp;_transformedFOM!$B$1:$B$128,0)),0)</f>
        <v>92.512</v>
      </c>
    </row>
    <row r="77" spans="1:3" x14ac:dyDescent="0.25">
      <c r="A77" t="s">
        <v>70</v>
      </c>
      <c r="B77">
        <v>2035</v>
      </c>
      <c r="C77" s="8">
        <f t="array" ref="C77">INDEX(_transformedVOM!$D$1:$D$83,MATCH(_opex!$A77&amp;B77,_transformedVOM!$A$1:$A$83&amp;_transformedVOM!$B$1:$B$83,0))+IFERROR(INDEX(_transformedFOM!$E$1:$E$128,MATCH(_opex!A77&amp;_opex!B77,_transformedFOM!$A$1:$A$128&amp;_transformedFOM!$B$1:$B$128,0)),0)</f>
        <v>92.512</v>
      </c>
    </row>
    <row r="78" spans="1:3" x14ac:dyDescent="0.25">
      <c r="A78" t="s">
        <v>70</v>
      </c>
      <c r="B78">
        <v>2050</v>
      </c>
      <c r="C78" s="8">
        <f t="array" ref="C78">INDEX(_transformedVOM!$D$1:$D$83,MATCH(_opex!$A78&amp;B78,_transformedVOM!$A$1:$A$83&amp;_transformedVOM!$B$1:$B$83,0))+IFERROR(INDEX(_transformedFOM!$E$1:$E$128,MATCH(_opex!A78&amp;_opex!B78,_transformedFOM!$A$1:$A$128&amp;_transformedFOM!$B$1:$B$128,0)),0)</f>
        <v>92.512</v>
      </c>
    </row>
    <row r="79" spans="1:3" x14ac:dyDescent="0.25">
      <c r="A79" t="s">
        <v>6</v>
      </c>
      <c r="B79">
        <v>2030</v>
      </c>
      <c r="C79">
        <v>736.36</v>
      </c>
    </row>
    <row r="80" spans="1:3" x14ac:dyDescent="0.25">
      <c r="A80" t="s">
        <v>6</v>
      </c>
      <c r="B80">
        <v>2035</v>
      </c>
      <c r="C80">
        <v>736.36</v>
      </c>
    </row>
    <row r="81" spans="1:3" x14ac:dyDescent="0.25">
      <c r="A81" t="s">
        <v>6</v>
      </c>
      <c r="B81">
        <v>2040</v>
      </c>
      <c r="C81">
        <v>736.36</v>
      </c>
    </row>
    <row r="82" spans="1:3" x14ac:dyDescent="0.25">
      <c r="A82" t="s">
        <v>6</v>
      </c>
      <c r="B82">
        <v>2045</v>
      </c>
      <c r="C82">
        <v>736.36</v>
      </c>
    </row>
    <row r="83" spans="1:3" x14ac:dyDescent="0.25">
      <c r="A83" t="s">
        <v>6</v>
      </c>
      <c r="B83">
        <v>2050</v>
      </c>
      <c r="C83">
        <v>736.36</v>
      </c>
    </row>
    <row r="84" spans="1:3" x14ac:dyDescent="0.25">
      <c r="A84" t="s">
        <v>73</v>
      </c>
      <c r="B84">
        <v>2030</v>
      </c>
      <c r="C84">
        <v>936.36</v>
      </c>
    </row>
    <row r="85" spans="1:3" x14ac:dyDescent="0.25">
      <c r="A85" t="s">
        <v>73</v>
      </c>
      <c r="B85">
        <v>2035</v>
      </c>
      <c r="C85">
        <v>936.36</v>
      </c>
    </row>
    <row r="86" spans="1:3" x14ac:dyDescent="0.25">
      <c r="A86" t="s">
        <v>73</v>
      </c>
      <c r="B86">
        <v>2040</v>
      </c>
      <c r="C86">
        <v>936.36</v>
      </c>
    </row>
    <row r="87" spans="1:3" x14ac:dyDescent="0.25">
      <c r="A87" t="s">
        <v>73</v>
      </c>
      <c r="B87">
        <v>2045</v>
      </c>
      <c r="C87">
        <v>936.36</v>
      </c>
    </row>
    <row r="88" spans="1:3" x14ac:dyDescent="0.25">
      <c r="A88" t="s">
        <v>73</v>
      </c>
      <c r="B88">
        <v>2050</v>
      </c>
      <c r="C88">
        <v>936.36</v>
      </c>
    </row>
  </sheetData>
  <autoFilter ref="A1:C53" xr:uid="{FC3122FD-D050-4A62-BBCE-7EE09BA719EE}">
    <sortState xmlns:xlrd2="http://schemas.microsoft.com/office/spreadsheetml/2017/richdata2" ref="A2:C53">
      <sortCondition ref="A2:A50"/>
    </sortState>
  </autoFilter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  <_dlc_DocId xmlns="78f5d616-d986-4dbf-81f2-69af00c3db0e" xsi:nil="true"/>
    <_dlc_DocIdUrl xmlns="78f5d616-d986-4dbf-81f2-69af00c3db0e">
      <Url xsi:nil="true"/>
      <Description xsi:nil="true"/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F047C3-38D3-427E-8045-976144D8A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8BAEC5-D4B4-46AB-8375-6E60291734D7}">
  <ds:schemaRefs>
    <ds:schemaRef ds:uri="http://schemas.microsoft.com/office/2006/metadata/properties"/>
    <ds:schemaRef ds:uri="http://schemas.microsoft.com/office/infopath/2007/PartnerControls"/>
    <ds:schemaRef ds:uri="52b8c0d0-6d53-4846-a5df-0cb21513fd4e"/>
    <ds:schemaRef ds:uri="78f5d616-d986-4dbf-81f2-69af00c3db0e"/>
  </ds:schemaRefs>
</ds:datastoreItem>
</file>

<file path=customXml/itemProps3.xml><?xml version="1.0" encoding="utf-8"?>
<ds:datastoreItem xmlns:ds="http://schemas.openxmlformats.org/officeDocument/2006/customXml" ds:itemID="{DF9D068E-01BD-460A-973B-4036A85652FD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B3F76CE-C56D-4BE8-8E1F-9FFCF82448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General_Data_Assumptions</vt:lpstr>
      <vt:lpstr>_inputOpex</vt:lpstr>
      <vt:lpstr>_inputFOM</vt:lpstr>
      <vt:lpstr>FOM_table</vt:lpstr>
      <vt:lpstr>_capex</vt:lpstr>
      <vt:lpstr>_transformedFOM</vt:lpstr>
      <vt:lpstr>_FOM</vt:lpstr>
      <vt:lpstr>_inputVOMPypsa</vt:lpstr>
      <vt:lpstr>_transformedVOM</vt:lpstr>
      <vt:lpstr>_opex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Marx, Alexander</dc:creator>
  <cp:lastModifiedBy>Alexander Marx</cp:lastModifiedBy>
  <dcterms:created xsi:type="dcterms:W3CDTF">2015-06-05T18:19:34Z</dcterms:created>
  <dcterms:modified xsi:type="dcterms:W3CDTF">2024-11-29T14:34:51Z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ba72d7d2-bb2a-48f7-8a84-a4b520716d61</vt:lpwstr>
  </property>
</Properties>
</file>