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lex-\Desktop\H2VCS Rechenkern\RechenkernUpdate3\_code\data\"/>
    </mc:Choice>
  </mc:AlternateContent>
  <xr:revisionPtr revIDLastSave="0" documentId="13_ncr:1_{7739C8F5-F11D-495C-9910-E9D3ECDCFAB0}" xr6:coauthVersionLast="47" xr6:coauthVersionMax="47" xr10:uidLastSave="{00000000-0000-0000-0000-000000000000}"/>
  <bookViews>
    <workbookView xWindow="-120" yWindow="-120" windowWidth="29040" windowHeight="17520" activeTab="3" xr2:uid="{00000000-000D-0000-FFFF-FFFF00000000}"/>
  </bookViews>
  <sheets>
    <sheet name="General_Data_Assumption" sheetId="3" r:id="rId1"/>
    <sheet name="Input" sheetId="2" r:id="rId2"/>
    <sheet name="stichometrie" sheetId="1" r:id="rId3"/>
    <sheet name="_outputRati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9" i="2" l="1"/>
  <c r="J82" i="2"/>
  <c r="J81" i="2"/>
  <c r="J80" i="2"/>
  <c r="J79" i="2"/>
  <c r="J78" i="2"/>
  <c r="J77" i="2"/>
  <c r="J76" i="2"/>
  <c r="J75" i="2"/>
  <c r="J74" i="2"/>
  <c r="J73" i="2"/>
  <c r="J52" i="2"/>
  <c r="J51" i="2"/>
  <c r="J50" i="2"/>
  <c r="J49" i="2"/>
  <c r="H76" i="1" l="1"/>
  <c r="H75" i="1"/>
  <c r="H74" i="1"/>
  <c r="H73" i="1"/>
  <c r="H72" i="1"/>
  <c r="H27" i="1" l="1" a="1"/>
  <c r="H27" i="1" s="1"/>
  <c r="H28" i="1" s="1"/>
  <c r="H29" i="1" a="1"/>
  <c r="H29" i="1" s="1"/>
  <c r="H31" i="1" s="1" a="1"/>
  <c r="H31" i="1" s="1"/>
  <c r="H22" i="1" a="1"/>
  <c r="H22" i="1" s="1"/>
  <c r="H24" i="1" a="1"/>
  <c r="H24" i="1" s="1"/>
  <c r="H26" i="1" s="1" a="1"/>
  <c r="H26" i="1" s="1"/>
  <c r="H19" i="1" a="1"/>
  <c r="H19" i="1" s="1"/>
  <c r="H17" i="1" a="1"/>
  <c r="H17" i="1" s="1"/>
  <c r="H14" i="1" a="1"/>
  <c r="H14" i="1" s="1"/>
  <c r="H12" i="1" a="1"/>
  <c r="H12" i="1" s="1"/>
  <c r="H9" i="1" a="1"/>
  <c r="H9" i="1" s="1"/>
  <c r="H7" i="1" a="1"/>
  <c r="H7" i="1" s="1"/>
  <c r="H4" i="1" a="1"/>
  <c r="H4" i="1" s="1"/>
  <c r="H2" i="1" a="1"/>
  <c r="H2" i="1" s="1"/>
  <c r="H5" i="3"/>
  <c r="J48" i="2"/>
  <c r="H30" i="1" l="1"/>
  <c r="H25" i="1" a="1"/>
  <c r="H25" i="1" s="1"/>
  <c r="H23" i="1"/>
  <c r="H18" i="1"/>
  <c r="H21" i="1" a="1"/>
  <c r="H21" i="1" s="1"/>
  <c r="H20" i="1" s="1" a="1"/>
  <c r="H20" i="1" s="1"/>
  <c r="H16" i="1" a="1"/>
  <c r="H16" i="1" s="1"/>
  <c r="H15" i="1" s="1" a="1"/>
  <c r="H15" i="1" s="1"/>
  <c r="H13" i="1"/>
  <c r="H8" i="1"/>
  <c r="H11" i="1" a="1"/>
  <c r="H11" i="1" s="1"/>
  <c r="H10" i="1" s="1" a="1"/>
  <c r="H10" i="1" s="1"/>
  <c r="H6" i="1" a="1"/>
  <c r="H6" i="1" s="1"/>
  <c r="H5" i="1" s="1" a="1"/>
  <c r="H5" i="1" s="1"/>
  <c r="H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<sst xmlns="http://schemas.openxmlformats.org/spreadsheetml/2006/main" count="999" uniqueCount="121">
  <si>
    <t>Industry</t>
  </si>
  <si>
    <t>Item</t>
  </si>
  <si>
    <t xml:space="preserve">Process </t>
  </si>
  <si>
    <t>Status</t>
  </si>
  <si>
    <t>Year</t>
  </si>
  <si>
    <t>Parameter</t>
  </si>
  <si>
    <t>Unit</t>
  </si>
  <si>
    <t>Fichtner_Value</t>
  </si>
  <si>
    <t>Source</t>
  </si>
  <si>
    <t>Other_Value</t>
  </si>
  <si>
    <t>Description</t>
  </si>
  <si>
    <t>Comment</t>
  </si>
  <si>
    <t>Shipping</t>
  </si>
  <si>
    <t>ICE</t>
  </si>
  <si>
    <t>LNG</t>
  </si>
  <si>
    <t>Opex</t>
  </si>
  <si>
    <t>€/MWh</t>
  </si>
  <si>
    <t>Biodiesel</t>
  </si>
  <si>
    <t>System efficiency</t>
  </si>
  <si>
    <t>%</t>
  </si>
  <si>
    <t>H2</t>
  </si>
  <si>
    <t>MeOH</t>
  </si>
  <si>
    <t>MGO</t>
  </si>
  <si>
    <t>NH3</t>
  </si>
  <si>
    <t>Input Stichiometry</t>
  </si>
  <si>
    <t>MWh/ 100 Naut. Mile</t>
  </si>
  <si>
    <t xml:space="preserve">Martime Europe (Kassandra) </t>
  </si>
  <si>
    <t>Process</t>
  </si>
  <si>
    <t>Value</t>
  </si>
  <si>
    <t>Sector</t>
  </si>
  <si>
    <t>Subsector</t>
  </si>
  <si>
    <t>Input Parameter</t>
  </si>
  <si>
    <t>Output Parameter</t>
  </si>
  <si>
    <t>Assumption: Using same engine as MGO ICE</t>
  </si>
  <si>
    <t>Techno-economic analysis of a decarbonized shipping sector: Technology suggestions for a fleet in 2030 and 2040 - ScienceDirect</t>
  </si>
  <si>
    <t>https://vb.nweurope.eu/media/14694/210225_h2ships_t232_compassesmtaltfuels-02.pdf</t>
  </si>
  <si>
    <t>System-Based Solutions for H2-Fuelled WaterTransport in North-West Europe</t>
  </si>
  <si>
    <t>Calculated based on energy density (Maritime Europe) and System Efficiency (ScienceDirect)</t>
  </si>
  <si>
    <t>Assumption: 10% efficiency increase between 2040 and 2050</t>
  </si>
  <si>
    <t>Calclculated based on relative energy density of LNG to MGO, input stichiometry of MGO in KWh per naut. Mile</t>
  </si>
  <si>
    <t>Any</t>
  </si>
  <si>
    <t>Energy Density</t>
  </si>
  <si>
    <t>MJ/l</t>
  </si>
  <si>
    <t>Relative Energy Density</t>
  </si>
  <si>
    <t>density LNG / density MGO in %</t>
  </si>
  <si>
    <t>kWh/ 100 Naut. Mile</t>
  </si>
  <si>
    <t>Fuel</t>
  </si>
  <si>
    <t>Transport</t>
  </si>
  <si>
    <t>Learning Rate</t>
  </si>
  <si>
    <t>Steel</t>
  </si>
  <si>
    <t>Bof</t>
  </si>
  <si>
    <t>Dri</t>
  </si>
  <si>
    <t>Smr-Hb</t>
  </si>
  <si>
    <t>Fertilizer</t>
  </si>
  <si>
    <t>Hb</t>
  </si>
  <si>
    <t>-</t>
  </si>
  <si>
    <t>tNH3/ tFertilizer</t>
  </si>
  <si>
    <t>Smr</t>
  </si>
  <si>
    <t>Output</t>
  </si>
  <si>
    <t>Conventional ICE</t>
  </si>
  <si>
    <t>Hvc</t>
  </si>
  <si>
    <t>MTO</t>
  </si>
  <si>
    <t>Olefine</t>
  </si>
  <si>
    <t>Aromatics</t>
  </si>
  <si>
    <t>MTA</t>
  </si>
  <si>
    <t>MeOHSyn1</t>
  </si>
  <si>
    <t>MeOHSyn2</t>
  </si>
  <si>
    <t>tOlefine/tMeOH/</t>
  </si>
  <si>
    <t>tOlefine/ tMeOH</t>
  </si>
  <si>
    <t>tMeOH/t H2</t>
  </si>
  <si>
    <t>Rwgs</t>
  </si>
  <si>
    <t>tCO2/tCO</t>
  </si>
  <si>
    <t>NTO</t>
  </si>
  <si>
    <t>Naphta</t>
  </si>
  <si>
    <t>Olefin</t>
  </si>
  <si>
    <t>tNaphta/ t Olefins</t>
  </si>
  <si>
    <t>NTA</t>
  </si>
  <si>
    <t>tNaphta/ t Aromatics</t>
  </si>
  <si>
    <t>Mto</t>
  </si>
  <si>
    <t>CO</t>
  </si>
  <si>
    <t>N</t>
  </si>
  <si>
    <t>Dac</t>
  </si>
  <si>
    <t>NH3 Producer</t>
  </si>
  <si>
    <t>MeOH Producer</t>
  </si>
  <si>
    <t>Asu</t>
  </si>
  <si>
    <t>CO2</t>
  </si>
  <si>
    <t xml:space="preserve">Fertilizer Synthese </t>
  </si>
  <si>
    <t>Mta</t>
  </si>
  <si>
    <t>ggf. Pypsa Daten + Umwiwdmung mto + mta</t>
  </si>
  <si>
    <t>Zusammenfassen</t>
  </si>
  <si>
    <t>Btm</t>
  </si>
  <si>
    <t>Onwind</t>
  </si>
  <si>
    <t>Electricity</t>
  </si>
  <si>
    <t>Offwind</t>
  </si>
  <si>
    <t>Wind</t>
  </si>
  <si>
    <t>El</t>
  </si>
  <si>
    <t>Pv</t>
  </si>
  <si>
    <t>AmCr</t>
  </si>
  <si>
    <t>H2Liq</t>
  </si>
  <si>
    <t>LH2</t>
  </si>
  <si>
    <t>H2Eva</t>
  </si>
  <si>
    <t>SmrCCTS</t>
  </si>
  <si>
    <t>LCH2</t>
  </si>
  <si>
    <t>LCNH3</t>
  </si>
  <si>
    <t>HCNH3</t>
  </si>
  <si>
    <t>Mto/Mta</t>
  </si>
  <si>
    <t>Fertilizer Synthesis</t>
  </si>
  <si>
    <t>Olefins/Aromatics</t>
  </si>
  <si>
    <t>Nto/Nta</t>
  </si>
  <si>
    <t>H2  ICE</t>
  </si>
  <si>
    <t>H2 ICE</t>
  </si>
  <si>
    <t>MeOHSyn</t>
  </si>
  <si>
    <t>LCMeOH</t>
  </si>
  <si>
    <t>BMeOH</t>
  </si>
  <si>
    <t>HCH2</t>
  </si>
  <si>
    <t>MeOH ICE</t>
  </si>
  <si>
    <t>NH3 ICE</t>
  </si>
  <si>
    <t>FT</t>
  </si>
  <si>
    <t>JetEngine</t>
  </si>
  <si>
    <t>E-Kersone</t>
  </si>
  <si>
    <t>Aviation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</si>
</sst>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vertical="top"/>
    </xf>
    <xf numFmtId="0" fontId="3" fillId="0" borderId="0" xfId="2"/>
    <xf numFmtId="0" fontId="0" fillId="0" borderId="0" xfId="0" applyAlignment="1">
      <alignment vertical="top"/>
    </xf>
    <xf numFmtId="1" fontId="0" fillId="0" borderId="0" xfId="0" applyNumberFormat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0" xfId="0" applyAlignment="1">
      <alignment vertical="top" wrapText="1"/>
    </xf>
    <xf numFmtId="1" fontId="0" fillId="0" borderId="2" xfId="0" applyNumberFormat="1" applyBorder="1" applyAlignment="1">
      <alignment vertical="top" wrapText="1"/>
    </xf>
    <xf numFmtId="0" fontId="0" fillId="0" borderId="2" xfId="0" applyBorder="1" applyAlignment="1">
      <alignment vertical="top" wrapText="1"/>
    </xf>
    <xf numFmtId="2" fontId="0" fillId="0" borderId="2" xfId="0" applyNumberFormat="1" applyBorder="1" applyAlignment="1">
      <alignment vertical="top"/>
    </xf>
    <xf numFmtId="0" fontId="0" fillId="0" borderId="3" xfId="0" applyBorder="1" applyAlignment="1">
      <alignment vertical="top"/>
    </xf>
    <xf numFmtId="1" fontId="0" fillId="0" borderId="0" xfId="0" applyNumberFormat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1" fontId="0" fillId="0" borderId="5" xfId="0" applyNumberFormat="1" applyBorder="1" applyAlignment="1">
      <alignment vertical="top"/>
    </xf>
    <xf numFmtId="2" fontId="0" fillId="0" borderId="5" xfId="0" applyNumberFormat="1" applyBorder="1" applyAlignment="1">
      <alignment vertical="top"/>
    </xf>
    <xf numFmtId="164" fontId="0" fillId="0" borderId="5" xfId="0" applyNumberFormat="1" applyBorder="1" applyAlignment="1">
      <alignment vertical="top"/>
    </xf>
    <xf numFmtId="0" fontId="0" fillId="2" borderId="0" xfId="0" applyFill="1"/>
    <xf numFmtId="9" fontId="3" fillId="0" borderId="0" xfId="2" applyNumberFormat="1"/>
    <xf numFmtId="0" fontId="4" fillId="0" borderId="0" xfId="3" applyBorder="1"/>
    <xf numFmtId="9" fontId="0" fillId="0" borderId="0" xfId="1" applyFont="1" applyBorder="1" applyAlignment="1">
      <alignment vertical="top"/>
    </xf>
    <xf numFmtId="0" fontId="0" fillId="0" borderId="5" xfId="0" applyBorder="1"/>
    <xf numFmtId="0" fontId="3" fillId="0" borderId="5" xfId="2" applyBorder="1"/>
    <xf numFmtId="2" fontId="3" fillId="0" borderId="0" xfId="2" applyNumberFormat="1"/>
    <xf numFmtId="2" fontId="3" fillId="0" borderId="5" xfId="2" applyNumberFormat="1" applyBorder="1"/>
    <xf numFmtId="0" fontId="3" fillId="3" borderId="0" xfId="2" applyFill="1"/>
    <xf numFmtId="0" fontId="0" fillId="3" borderId="5" xfId="0" applyFill="1" applyBorder="1" applyAlignment="1">
      <alignment vertical="top"/>
    </xf>
    <xf numFmtId="165" fontId="3" fillId="3" borderId="0" xfId="2" applyNumberFormat="1" applyFill="1"/>
  </cellXfs>
  <cellStyles count="4">
    <cellStyle name="Link" xfId="3" builtinId="8"/>
    <cellStyle name="Prozent" xfId="1" builtinId="5"/>
    <cellStyle name="Standard" xfId="0" builtinId="0"/>
    <cellStyle name="Standard 2" xfId="2" xr:uid="{48403D0B-36C4-4F44-8FE0-F2BB40A9CD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0196890418302152?via%3Dihub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A164F-274C-4B3C-BB90-16C6E9818A0F}">
  <dimension ref="A1:J5"/>
  <sheetViews>
    <sheetView zoomScaleNormal="100" workbookViewId="0">
      <selection activeCell="C3" sqref="C3"/>
    </sheetView>
  </sheetViews>
  <sheetFormatPr baseColWidth="10" defaultColWidth="11.42578125" defaultRowHeight="15" x14ac:dyDescent="0.25"/>
  <cols>
    <col min="1" max="3" width="11.42578125" style="2"/>
    <col min="4" max="4" width="26.28515625" style="2" customWidth="1"/>
    <col min="5" max="6" width="25.5703125" style="2" customWidth="1"/>
    <col min="7" max="7" width="31.5703125" style="2" customWidth="1"/>
    <col min="8" max="16384" width="11.42578125" style="2"/>
  </cols>
  <sheetData>
    <row r="1" spans="1:10" x14ac:dyDescent="0.25">
      <c r="A1" s="19" t="s">
        <v>29</v>
      </c>
      <c r="B1" s="19" t="s">
        <v>30</v>
      </c>
      <c r="C1" s="19" t="s">
        <v>27</v>
      </c>
      <c r="D1" s="19" t="s">
        <v>46</v>
      </c>
      <c r="E1" s="19" t="s">
        <v>32</v>
      </c>
      <c r="F1" s="19" t="s">
        <v>31</v>
      </c>
      <c r="G1" s="19" t="s">
        <v>6</v>
      </c>
      <c r="H1" s="19" t="s">
        <v>28</v>
      </c>
      <c r="I1" s="19" t="s">
        <v>11</v>
      </c>
    </row>
    <row r="2" spans="1:10" x14ac:dyDescent="0.25">
      <c r="A2" s="2" t="s">
        <v>47</v>
      </c>
      <c r="B2" s="2" t="s">
        <v>12</v>
      </c>
      <c r="C2" s="3" t="s">
        <v>13</v>
      </c>
      <c r="D2" s="6" t="s">
        <v>40</v>
      </c>
      <c r="E2" s="6" t="s">
        <v>24</v>
      </c>
      <c r="F2" s="20" t="s">
        <v>48</v>
      </c>
      <c r="H2" s="20">
        <v>0.1</v>
      </c>
    </row>
    <row r="3" spans="1:10" x14ac:dyDescent="0.25">
      <c r="A3" s="2" t="s">
        <v>47</v>
      </c>
      <c r="B3" s="2" t="s">
        <v>12</v>
      </c>
      <c r="C3" s="3" t="s">
        <v>13</v>
      </c>
      <c r="D3" s="3" t="s">
        <v>22</v>
      </c>
      <c r="E3" s="3"/>
      <c r="F3" s="3" t="s">
        <v>41</v>
      </c>
      <c r="G3" s="7" t="s">
        <v>42</v>
      </c>
      <c r="H3" s="4">
        <v>46</v>
      </c>
      <c r="I3" s="4"/>
      <c r="J3" s="4"/>
    </row>
    <row r="4" spans="1:10" x14ac:dyDescent="0.25">
      <c r="A4" s="2" t="s">
        <v>47</v>
      </c>
      <c r="B4" s="2" t="s">
        <v>12</v>
      </c>
      <c r="C4" s="3" t="s">
        <v>13</v>
      </c>
      <c r="D4" s="3" t="s">
        <v>14</v>
      </c>
      <c r="E4" s="3"/>
      <c r="F4" s="3" t="s">
        <v>41</v>
      </c>
      <c r="G4" s="7" t="s">
        <v>42</v>
      </c>
      <c r="H4" s="4">
        <v>21.2</v>
      </c>
      <c r="I4" s="4"/>
      <c r="J4" s="4"/>
    </row>
    <row r="5" spans="1:10" x14ac:dyDescent="0.25">
      <c r="A5" s="2" t="s">
        <v>47</v>
      </c>
      <c r="B5" s="2" t="s">
        <v>12</v>
      </c>
      <c r="C5" s="3" t="s">
        <v>13</v>
      </c>
      <c r="D5" s="3" t="s">
        <v>14</v>
      </c>
      <c r="E5" s="3"/>
      <c r="F5" s="3" t="s">
        <v>43</v>
      </c>
      <c r="G5" s="7" t="s">
        <v>44</v>
      </c>
      <c r="H5" s="22">
        <f>H4/H3</f>
        <v>0.46086956521739131</v>
      </c>
      <c r="I5" s="22"/>
      <c r="J5" s="2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A44A4-FF7E-4099-A890-3D8FB8D531F2}">
  <dimension ref="A1:M112"/>
  <sheetViews>
    <sheetView topLeftCell="A12" zoomScale="55" zoomScaleNormal="55" workbookViewId="0">
      <selection activeCell="F47" sqref="F47"/>
    </sheetView>
  </sheetViews>
  <sheetFormatPr baseColWidth="10" defaultColWidth="11.42578125" defaultRowHeight="15" x14ac:dyDescent="0.25"/>
  <cols>
    <col min="1" max="4" width="11.42578125" style="2"/>
    <col min="5" max="5" width="23.42578125" style="2" bestFit="1" customWidth="1"/>
    <col min="6" max="6" width="36.28515625" style="2" customWidth="1"/>
    <col min="7" max="7" width="61.7109375" style="2" customWidth="1"/>
    <col min="8" max="8" width="11.42578125" style="2"/>
    <col min="9" max="9" width="92.85546875" style="2" customWidth="1"/>
    <col min="10" max="10" width="61.85546875" style="2" customWidth="1"/>
    <col min="11" max="11" width="99.140625" style="2" customWidth="1"/>
    <col min="12" max="12" width="11.42578125" style="2"/>
    <col min="13" max="13" width="45.7109375" style="2" customWidth="1"/>
    <col min="14" max="16384" width="11.425781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10</v>
      </c>
      <c r="M1" s="1" t="s">
        <v>11</v>
      </c>
    </row>
    <row r="2" spans="1:13" x14ac:dyDescent="0.25">
      <c r="A2" s="3" t="s">
        <v>12</v>
      </c>
      <c r="B2" s="3" t="s">
        <v>13</v>
      </c>
      <c r="C2" s="3" t="s">
        <v>14</v>
      </c>
      <c r="D2" s="3"/>
      <c r="E2" s="3">
        <v>2030</v>
      </c>
      <c r="F2" s="3" t="s">
        <v>15</v>
      </c>
      <c r="G2" s="3" t="s">
        <v>16</v>
      </c>
      <c r="H2" s="3"/>
      <c r="I2" s="4"/>
      <c r="J2" s="3">
        <v>210</v>
      </c>
      <c r="K2" s="3"/>
      <c r="L2" s="3"/>
      <c r="M2" s="3" t="s">
        <v>33</v>
      </c>
    </row>
    <row r="3" spans="1:13" x14ac:dyDescent="0.25">
      <c r="A3" s="3" t="s">
        <v>12</v>
      </c>
      <c r="B3" s="3" t="s">
        <v>13</v>
      </c>
      <c r="C3" s="3" t="s">
        <v>17</v>
      </c>
      <c r="D3" s="3"/>
      <c r="E3" s="3">
        <v>2030</v>
      </c>
      <c r="F3" s="3" t="s">
        <v>18</v>
      </c>
      <c r="G3" s="3" t="s">
        <v>19</v>
      </c>
      <c r="H3" s="4"/>
      <c r="I3" s="3"/>
      <c r="J3" s="3">
        <v>46</v>
      </c>
      <c r="K3" s="3"/>
      <c r="L3" s="3"/>
      <c r="M3" s="3"/>
    </row>
    <row r="4" spans="1:13" x14ac:dyDescent="0.25">
      <c r="A4" s="3" t="s">
        <v>12</v>
      </c>
      <c r="B4" s="3" t="s">
        <v>13</v>
      </c>
      <c r="C4" s="3" t="s">
        <v>17</v>
      </c>
      <c r="D4" s="3"/>
      <c r="E4" s="3">
        <v>2040</v>
      </c>
      <c r="F4" s="3" t="s">
        <v>18</v>
      </c>
      <c r="G4" s="3" t="s">
        <v>19</v>
      </c>
      <c r="H4" s="4"/>
      <c r="I4" s="3"/>
      <c r="J4" s="3">
        <v>47</v>
      </c>
      <c r="K4" s="3"/>
      <c r="L4" s="3"/>
      <c r="M4" s="3"/>
    </row>
    <row r="5" spans="1:13" x14ac:dyDescent="0.25">
      <c r="A5" s="3" t="s">
        <v>12</v>
      </c>
      <c r="B5" s="3" t="s">
        <v>13</v>
      </c>
      <c r="C5" s="3" t="s">
        <v>20</v>
      </c>
      <c r="D5" s="3"/>
      <c r="E5" s="3">
        <v>2030</v>
      </c>
      <c r="F5" s="3" t="s">
        <v>18</v>
      </c>
      <c r="G5" s="3" t="s">
        <v>19</v>
      </c>
      <c r="H5" s="4"/>
      <c r="I5" s="3"/>
      <c r="J5" s="3">
        <v>51</v>
      </c>
      <c r="K5" s="3"/>
      <c r="L5" s="3"/>
      <c r="M5" s="3"/>
    </row>
    <row r="6" spans="1:13" x14ac:dyDescent="0.25">
      <c r="A6" s="3" t="s">
        <v>12</v>
      </c>
      <c r="B6" s="3" t="s">
        <v>13</v>
      </c>
      <c r="C6" s="3" t="s">
        <v>20</v>
      </c>
      <c r="D6" s="3"/>
      <c r="E6" s="3">
        <v>2040</v>
      </c>
      <c r="F6" s="3" t="s">
        <v>18</v>
      </c>
      <c r="G6" s="3" t="s">
        <v>19</v>
      </c>
      <c r="H6" s="4"/>
      <c r="I6" s="3"/>
      <c r="J6" s="3">
        <v>52</v>
      </c>
      <c r="K6" s="3"/>
      <c r="L6" s="3"/>
      <c r="M6" s="3"/>
    </row>
    <row r="7" spans="1:13" x14ac:dyDescent="0.25">
      <c r="A7" s="3" t="s">
        <v>12</v>
      </c>
      <c r="B7" s="3" t="s">
        <v>13</v>
      </c>
      <c r="C7" s="3" t="s">
        <v>14</v>
      </c>
      <c r="D7" s="3"/>
      <c r="E7" s="3">
        <v>2030</v>
      </c>
      <c r="F7" s="3" t="s">
        <v>18</v>
      </c>
      <c r="G7" s="3" t="s">
        <v>19</v>
      </c>
      <c r="H7" s="4"/>
      <c r="I7" s="3"/>
      <c r="J7" s="3">
        <v>45</v>
      </c>
      <c r="K7" s="3"/>
      <c r="L7" s="3"/>
      <c r="M7" s="3"/>
    </row>
    <row r="8" spans="1:13" x14ac:dyDescent="0.25">
      <c r="A8" s="3" t="s">
        <v>12</v>
      </c>
      <c r="B8" s="3" t="s">
        <v>13</v>
      </c>
      <c r="C8" s="3" t="s">
        <v>14</v>
      </c>
      <c r="D8" s="3"/>
      <c r="E8" s="3">
        <v>2040</v>
      </c>
      <c r="F8" s="3" t="s">
        <v>18</v>
      </c>
      <c r="G8" s="3" t="s">
        <v>19</v>
      </c>
      <c r="H8" s="4"/>
      <c r="I8" s="3"/>
      <c r="J8" s="3">
        <v>47</v>
      </c>
      <c r="K8" s="3"/>
      <c r="L8" s="3"/>
      <c r="M8" s="3"/>
    </row>
    <row r="9" spans="1:13" x14ac:dyDescent="0.25">
      <c r="A9" s="3" t="s">
        <v>12</v>
      </c>
      <c r="B9" s="3" t="s">
        <v>13</v>
      </c>
      <c r="C9" s="3" t="s">
        <v>21</v>
      </c>
      <c r="D9" s="3"/>
      <c r="E9" s="3">
        <v>2030</v>
      </c>
      <c r="F9" s="3" t="s">
        <v>18</v>
      </c>
      <c r="G9" s="3" t="s">
        <v>19</v>
      </c>
      <c r="H9" s="4"/>
      <c r="I9" s="3"/>
      <c r="J9" s="3">
        <v>46</v>
      </c>
      <c r="K9" s="3"/>
      <c r="L9" s="3"/>
      <c r="M9" s="3"/>
    </row>
    <row r="10" spans="1:13" x14ac:dyDescent="0.25">
      <c r="A10" s="3" t="s">
        <v>12</v>
      </c>
      <c r="B10" s="3" t="s">
        <v>13</v>
      </c>
      <c r="C10" s="3" t="s">
        <v>21</v>
      </c>
      <c r="D10" s="3"/>
      <c r="E10" s="3">
        <v>2040</v>
      </c>
      <c r="F10" s="3" t="s">
        <v>18</v>
      </c>
      <c r="G10" s="3" t="s">
        <v>19</v>
      </c>
      <c r="H10" s="4"/>
      <c r="I10" s="3"/>
      <c r="J10" s="3">
        <v>49</v>
      </c>
      <c r="K10" s="21" t="s">
        <v>34</v>
      </c>
      <c r="L10" s="3"/>
      <c r="M10" s="3"/>
    </row>
    <row r="11" spans="1:13" x14ac:dyDescent="0.25">
      <c r="A11" s="3" t="s">
        <v>12</v>
      </c>
      <c r="B11" s="3" t="s">
        <v>13</v>
      </c>
      <c r="C11" s="3" t="s">
        <v>22</v>
      </c>
      <c r="D11" s="3"/>
      <c r="E11" s="3">
        <v>2030</v>
      </c>
      <c r="F11" s="3" t="s">
        <v>18</v>
      </c>
      <c r="G11" s="3" t="s">
        <v>19</v>
      </c>
      <c r="H11" s="4"/>
      <c r="I11" s="3"/>
      <c r="J11" s="3">
        <v>46</v>
      </c>
      <c r="K11" s="3"/>
      <c r="L11" s="3"/>
      <c r="M11" s="3"/>
    </row>
    <row r="12" spans="1:13" ht="30" x14ac:dyDescent="0.25">
      <c r="A12" s="3" t="s">
        <v>12</v>
      </c>
      <c r="B12" s="3" t="s">
        <v>13</v>
      </c>
      <c r="C12" s="3" t="s">
        <v>22</v>
      </c>
      <c r="D12" s="3"/>
      <c r="E12" s="3">
        <v>2040</v>
      </c>
      <c r="F12" s="3" t="s">
        <v>18</v>
      </c>
      <c r="G12" s="3" t="s">
        <v>19</v>
      </c>
      <c r="H12" s="4"/>
      <c r="I12" s="3"/>
      <c r="J12" s="3">
        <v>47</v>
      </c>
      <c r="K12" s="7" t="s">
        <v>35</v>
      </c>
      <c r="L12" s="3"/>
      <c r="M12" s="7" t="s">
        <v>36</v>
      </c>
    </row>
    <row r="13" spans="1:13" x14ac:dyDescent="0.25">
      <c r="A13" s="3" t="s">
        <v>12</v>
      </c>
      <c r="B13" s="3" t="s">
        <v>13</v>
      </c>
      <c r="C13" s="3" t="s">
        <v>23</v>
      </c>
      <c r="D13" s="3"/>
      <c r="E13" s="3">
        <v>2030</v>
      </c>
      <c r="F13" s="3" t="s">
        <v>18</v>
      </c>
      <c r="G13" s="3" t="s">
        <v>19</v>
      </c>
      <c r="H13" s="4"/>
      <c r="I13" s="3"/>
      <c r="J13" s="3">
        <v>40</v>
      </c>
      <c r="K13" s="3"/>
      <c r="L13" s="3"/>
      <c r="M13" s="3"/>
    </row>
    <row r="14" spans="1:13" x14ac:dyDescent="0.25">
      <c r="A14" s="3" t="s">
        <v>12</v>
      </c>
      <c r="B14" s="3" t="s">
        <v>13</v>
      </c>
      <c r="C14" s="3" t="s">
        <v>23</v>
      </c>
      <c r="D14" s="3"/>
      <c r="E14" s="3">
        <v>2040</v>
      </c>
      <c r="F14" s="3" t="s">
        <v>18</v>
      </c>
      <c r="G14" s="3" t="s">
        <v>19</v>
      </c>
      <c r="H14" s="4"/>
      <c r="I14" s="3"/>
      <c r="J14" s="4">
        <v>50</v>
      </c>
      <c r="K14" s="3"/>
      <c r="L14" s="3"/>
      <c r="M14" s="3"/>
    </row>
    <row r="15" spans="1:13" x14ac:dyDescent="0.25">
      <c r="A15" s="3" t="s">
        <v>12</v>
      </c>
      <c r="B15" s="3" t="s">
        <v>13</v>
      </c>
      <c r="C15" s="3" t="s">
        <v>23</v>
      </c>
      <c r="D15" s="3"/>
      <c r="E15" s="3">
        <v>2050</v>
      </c>
      <c r="F15" s="3" t="s">
        <v>18</v>
      </c>
      <c r="G15" s="3" t="s">
        <v>19</v>
      </c>
      <c r="H15" s="4"/>
      <c r="I15" s="3"/>
      <c r="J15" s="3">
        <v>60</v>
      </c>
      <c r="K15" s="3"/>
      <c r="L15" s="3"/>
      <c r="M15" s="3"/>
    </row>
    <row r="16" spans="1:13" x14ac:dyDescent="0.25">
      <c r="A16" s="5" t="s">
        <v>12</v>
      </c>
      <c r="B16" s="6" t="s">
        <v>13</v>
      </c>
      <c r="C16" s="6" t="s">
        <v>17</v>
      </c>
      <c r="D16" s="6"/>
      <c r="E16" s="6">
        <v>2030</v>
      </c>
      <c r="F16" s="6" t="s">
        <v>24</v>
      </c>
      <c r="G16" s="7" t="s">
        <v>45</v>
      </c>
      <c r="H16" s="8">
        <v>725.62</v>
      </c>
      <c r="I16" s="9" t="s">
        <v>26</v>
      </c>
      <c r="J16" s="10"/>
      <c r="K16" s="2" t="s">
        <v>37</v>
      </c>
    </row>
    <row r="17" spans="1:13" x14ac:dyDescent="0.25">
      <c r="A17" s="11" t="s">
        <v>12</v>
      </c>
      <c r="B17" s="3" t="s">
        <v>13</v>
      </c>
      <c r="C17" s="3" t="s">
        <v>17</v>
      </c>
      <c r="D17" s="3"/>
      <c r="E17" s="3">
        <v>2035</v>
      </c>
      <c r="F17" s="3" t="s">
        <v>24</v>
      </c>
      <c r="G17" s="7" t="s">
        <v>45</v>
      </c>
      <c r="H17" s="12">
        <v>725.62</v>
      </c>
      <c r="I17" s="7" t="s">
        <v>26</v>
      </c>
      <c r="J17" s="10"/>
    </row>
    <row r="18" spans="1:13" x14ac:dyDescent="0.25">
      <c r="A18" s="11" t="s">
        <v>12</v>
      </c>
      <c r="B18" s="3" t="s">
        <v>13</v>
      </c>
      <c r="C18" s="3" t="s">
        <v>17</v>
      </c>
      <c r="D18" s="3"/>
      <c r="E18" s="3">
        <v>2040</v>
      </c>
      <c r="F18" s="3" t="s">
        <v>24</v>
      </c>
      <c r="G18" s="7" t="s">
        <v>45</v>
      </c>
      <c r="H18" s="12">
        <v>725.62</v>
      </c>
      <c r="I18" s="7" t="s">
        <v>26</v>
      </c>
      <c r="J18" s="10"/>
    </row>
    <row r="19" spans="1:13" x14ac:dyDescent="0.25">
      <c r="A19" s="11" t="s">
        <v>12</v>
      </c>
      <c r="B19" s="3" t="s">
        <v>13</v>
      </c>
      <c r="C19" s="3" t="s">
        <v>17</v>
      </c>
      <c r="D19" s="3"/>
      <c r="E19" s="3">
        <v>2045</v>
      </c>
      <c r="F19" s="3" t="s">
        <v>24</v>
      </c>
      <c r="G19" s="7" t="s">
        <v>45</v>
      </c>
      <c r="H19" s="12">
        <v>725.62</v>
      </c>
      <c r="I19" s="7" t="s">
        <v>26</v>
      </c>
      <c r="J19" s="10"/>
    </row>
    <row r="20" spans="1:13" x14ac:dyDescent="0.25">
      <c r="A20" s="13" t="s">
        <v>12</v>
      </c>
      <c r="B20" s="14" t="s">
        <v>13</v>
      </c>
      <c r="C20" s="14" t="s">
        <v>17</v>
      </c>
      <c r="D20" s="14"/>
      <c r="E20" s="14">
        <v>2050</v>
      </c>
      <c r="F20" s="14" t="s">
        <v>24</v>
      </c>
      <c r="G20" s="7" t="s">
        <v>45</v>
      </c>
      <c r="H20" s="16">
        <v>725.62</v>
      </c>
      <c r="I20" s="15" t="s">
        <v>26</v>
      </c>
      <c r="J20" s="10"/>
      <c r="M20" s="2" t="s">
        <v>38</v>
      </c>
    </row>
    <row r="21" spans="1:13" x14ac:dyDescent="0.25">
      <c r="A21" s="5" t="s">
        <v>12</v>
      </c>
      <c r="B21" s="6" t="s">
        <v>13</v>
      </c>
      <c r="C21" s="6" t="s">
        <v>20</v>
      </c>
      <c r="D21" s="6"/>
      <c r="E21" s="6">
        <v>2030</v>
      </c>
      <c r="F21" s="6" t="s">
        <v>24</v>
      </c>
      <c r="G21" s="7" t="s">
        <v>45</v>
      </c>
      <c r="H21" s="8">
        <v>1315.2180000000001</v>
      </c>
      <c r="I21" s="9" t="s">
        <v>26</v>
      </c>
      <c r="J21" s="10"/>
    </row>
    <row r="22" spans="1:13" x14ac:dyDescent="0.25">
      <c r="A22" s="11" t="s">
        <v>12</v>
      </c>
      <c r="B22" s="3" t="s">
        <v>13</v>
      </c>
      <c r="C22" s="3" t="s">
        <v>20</v>
      </c>
      <c r="D22" s="3"/>
      <c r="E22" s="3">
        <v>2035</v>
      </c>
      <c r="F22" s="3" t="s">
        <v>24</v>
      </c>
      <c r="G22" s="7" t="s">
        <v>45</v>
      </c>
      <c r="H22" s="12">
        <v>1315.2180000000001</v>
      </c>
      <c r="I22" s="7" t="s">
        <v>26</v>
      </c>
      <c r="J22" s="10"/>
    </row>
    <row r="23" spans="1:13" x14ac:dyDescent="0.25">
      <c r="A23" s="11" t="s">
        <v>12</v>
      </c>
      <c r="B23" s="3" t="s">
        <v>13</v>
      </c>
      <c r="C23" s="3" t="s">
        <v>20</v>
      </c>
      <c r="D23" s="3"/>
      <c r="E23" s="3">
        <v>2040</v>
      </c>
      <c r="F23" s="3" t="s">
        <v>24</v>
      </c>
      <c r="G23" s="7" t="s">
        <v>45</v>
      </c>
      <c r="H23" s="12">
        <v>1315.2180000000001</v>
      </c>
      <c r="I23" s="7" t="s">
        <v>26</v>
      </c>
      <c r="J23" s="10"/>
    </row>
    <row r="24" spans="1:13" x14ac:dyDescent="0.25">
      <c r="A24" s="11" t="s">
        <v>12</v>
      </c>
      <c r="B24" s="3" t="s">
        <v>13</v>
      </c>
      <c r="C24" s="3" t="s">
        <v>20</v>
      </c>
      <c r="D24" s="3"/>
      <c r="E24" s="3">
        <v>2045</v>
      </c>
      <c r="F24" s="3" t="s">
        <v>24</v>
      </c>
      <c r="G24" s="7" t="s">
        <v>45</v>
      </c>
      <c r="H24" s="12">
        <v>1315.2180000000001</v>
      </c>
      <c r="I24" s="7" t="s">
        <v>26</v>
      </c>
      <c r="J24" s="10"/>
    </row>
    <row r="25" spans="1:13" x14ac:dyDescent="0.25">
      <c r="A25" s="13" t="s">
        <v>12</v>
      </c>
      <c r="B25" s="14" t="s">
        <v>13</v>
      </c>
      <c r="C25" s="14" t="s">
        <v>20</v>
      </c>
      <c r="D25" s="14"/>
      <c r="E25" s="14">
        <v>2050</v>
      </c>
      <c r="F25" s="14" t="s">
        <v>24</v>
      </c>
      <c r="G25" s="7" t="s">
        <v>45</v>
      </c>
      <c r="H25" s="16">
        <v>1315.2180000000001</v>
      </c>
      <c r="I25" s="15" t="s">
        <v>26</v>
      </c>
      <c r="J25" s="10"/>
      <c r="M25" s="2" t="s">
        <v>38</v>
      </c>
    </row>
    <row r="26" spans="1:13" x14ac:dyDescent="0.25">
      <c r="A26" s="3" t="s">
        <v>12</v>
      </c>
      <c r="B26" s="3" t="s">
        <v>13</v>
      </c>
      <c r="C26" s="3" t="s">
        <v>21</v>
      </c>
      <c r="D26" s="3"/>
      <c r="E26" s="3">
        <v>2030</v>
      </c>
      <c r="F26" s="3" t="s">
        <v>24</v>
      </c>
      <c r="G26" s="7" t="s">
        <v>25</v>
      </c>
      <c r="H26" s="7">
        <v>736.16399999999999</v>
      </c>
      <c r="I26" s="7" t="s">
        <v>26</v>
      </c>
      <c r="J26" s="10"/>
    </row>
    <row r="27" spans="1:13" x14ac:dyDescent="0.25">
      <c r="A27" s="3" t="s">
        <v>12</v>
      </c>
      <c r="B27" s="3" t="s">
        <v>13</v>
      </c>
      <c r="C27" s="3" t="s">
        <v>21</v>
      </c>
      <c r="D27" s="3"/>
      <c r="E27" s="3">
        <v>2035</v>
      </c>
      <c r="F27" s="3" t="s">
        <v>24</v>
      </c>
      <c r="G27" s="7" t="s">
        <v>25</v>
      </c>
      <c r="H27" s="7">
        <v>736.16399999999999</v>
      </c>
      <c r="I27" s="7" t="s">
        <v>26</v>
      </c>
      <c r="J27" s="10"/>
    </row>
    <row r="28" spans="1:13" x14ac:dyDescent="0.25">
      <c r="A28" s="3" t="s">
        <v>12</v>
      </c>
      <c r="B28" s="3" t="s">
        <v>13</v>
      </c>
      <c r="C28" s="3" t="s">
        <v>21</v>
      </c>
      <c r="D28" s="3"/>
      <c r="E28" s="3">
        <v>2040</v>
      </c>
      <c r="F28" s="3" t="s">
        <v>24</v>
      </c>
      <c r="G28" s="7" t="s">
        <v>25</v>
      </c>
      <c r="H28" s="7">
        <v>736.16399999999999</v>
      </c>
      <c r="I28" s="7" t="s">
        <v>26</v>
      </c>
      <c r="J28" s="10"/>
    </row>
    <row r="29" spans="1:13" x14ac:dyDescent="0.25">
      <c r="A29" s="3" t="s">
        <v>12</v>
      </c>
      <c r="B29" s="3" t="s">
        <v>13</v>
      </c>
      <c r="C29" s="3" t="s">
        <v>21</v>
      </c>
      <c r="D29" s="3"/>
      <c r="E29" s="3">
        <v>2045</v>
      </c>
      <c r="F29" s="3" t="s">
        <v>24</v>
      </c>
      <c r="G29" s="7" t="s">
        <v>25</v>
      </c>
      <c r="H29" s="7">
        <v>736.16399999999999</v>
      </c>
      <c r="I29" s="7" t="s">
        <v>26</v>
      </c>
      <c r="J29" s="10"/>
    </row>
    <row r="30" spans="1:13" x14ac:dyDescent="0.25">
      <c r="A30" s="18" t="s">
        <v>12</v>
      </c>
      <c r="B30" s="18" t="s">
        <v>13</v>
      </c>
      <c r="C30" s="18" t="s">
        <v>21</v>
      </c>
      <c r="D30" s="18"/>
      <c r="E30" s="14">
        <v>2050</v>
      </c>
      <c r="F30" s="18" t="s">
        <v>24</v>
      </c>
      <c r="G30" s="15" t="s">
        <v>25</v>
      </c>
      <c r="H30" s="18">
        <v>736.16399999999999</v>
      </c>
      <c r="I30" s="15" t="s">
        <v>26</v>
      </c>
      <c r="J30" s="10"/>
      <c r="M30" s="2" t="s">
        <v>38</v>
      </c>
    </row>
    <row r="31" spans="1:13" x14ac:dyDescent="0.25">
      <c r="A31" s="3" t="s">
        <v>12</v>
      </c>
      <c r="B31" s="3" t="s">
        <v>13</v>
      </c>
      <c r="C31" s="3" t="s">
        <v>23</v>
      </c>
      <c r="D31" s="3"/>
      <c r="E31" s="3">
        <v>2030</v>
      </c>
      <c r="F31" s="3" t="s">
        <v>24</v>
      </c>
      <c r="G31" s="7" t="s">
        <v>25</v>
      </c>
      <c r="H31" s="8">
        <v>1060.374</v>
      </c>
      <c r="I31" s="7" t="s">
        <v>26</v>
      </c>
      <c r="J31" s="10"/>
    </row>
    <row r="32" spans="1:13" x14ac:dyDescent="0.25">
      <c r="A32" s="3" t="s">
        <v>12</v>
      </c>
      <c r="B32" s="3" t="s">
        <v>13</v>
      </c>
      <c r="C32" s="3" t="s">
        <v>23</v>
      </c>
      <c r="D32" s="3"/>
      <c r="E32" s="3">
        <v>2035</v>
      </c>
      <c r="F32" s="3" t="s">
        <v>24</v>
      </c>
      <c r="G32" s="7" t="s">
        <v>25</v>
      </c>
      <c r="H32" s="12">
        <v>1060.374</v>
      </c>
      <c r="I32" s="7" t="s">
        <v>26</v>
      </c>
      <c r="J32" s="10"/>
    </row>
    <row r="33" spans="1:13" x14ac:dyDescent="0.25">
      <c r="A33" s="3" t="s">
        <v>12</v>
      </c>
      <c r="B33" s="3" t="s">
        <v>13</v>
      </c>
      <c r="C33" s="3" t="s">
        <v>23</v>
      </c>
      <c r="D33" s="3"/>
      <c r="E33" s="3">
        <v>2040</v>
      </c>
      <c r="F33" s="3" t="s">
        <v>24</v>
      </c>
      <c r="G33" s="7" t="s">
        <v>25</v>
      </c>
      <c r="H33" s="12">
        <v>1060.374</v>
      </c>
      <c r="I33" s="7" t="s">
        <v>26</v>
      </c>
      <c r="J33" s="10"/>
    </row>
    <row r="34" spans="1:13" x14ac:dyDescent="0.25">
      <c r="A34" s="3" t="s">
        <v>12</v>
      </c>
      <c r="B34" s="3" t="s">
        <v>13</v>
      </c>
      <c r="C34" s="3" t="s">
        <v>23</v>
      </c>
      <c r="D34" s="3"/>
      <c r="E34" s="3">
        <v>2045</v>
      </c>
      <c r="F34" s="3" t="s">
        <v>24</v>
      </c>
      <c r="G34" s="7" t="s">
        <v>25</v>
      </c>
      <c r="H34" s="12">
        <v>1060.374</v>
      </c>
      <c r="I34" s="7" t="s">
        <v>26</v>
      </c>
      <c r="J34" s="10"/>
    </row>
    <row r="35" spans="1:13" x14ac:dyDescent="0.25">
      <c r="A35" s="17" t="s">
        <v>12</v>
      </c>
      <c r="B35" s="17" t="s">
        <v>13</v>
      </c>
      <c r="C35" s="17" t="s">
        <v>23</v>
      </c>
      <c r="D35" s="17"/>
      <c r="E35" s="14">
        <v>2050</v>
      </c>
      <c r="F35" s="17" t="s">
        <v>24</v>
      </c>
      <c r="G35" s="15" t="s">
        <v>25</v>
      </c>
      <c r="H35" s="16">
        <v>1060.374</v>
      </c>
      <c r="I35" s="17" t="s">
        <v>26</v>
      </c>
      <c r="J35" s="10"/>
      <c r="M35" s="2" t="s">
        <v>38</v>
      </c>
    </row>
    <row r="36" spans="1:13" x14ac:dyDescent="0.25">
      <c r="A36" s="3" t="s">
        <v>12</v>
      </c>
      <c r="B36" s="3" t="s">
        <v>13</v>
      </c>
      <c r="C36" s="3" t="s">
        <v>22</v>
      </c>
      <c r="D36" s="3"/>
      <c r="E36" s="3">
        <v>2030</v>
      </c>
      <c r="F36" s="3" t="s">
        <v>24</v>
      </c>
      <c r="G36" s="7" t="s">
        <v>25</v>
      </c>
      <c r="H36" s="4">
        <v>725.62</v>
      </c>
      <c r="I36" s="7" t="s">
        <v>26</v>
      </c>
      <c r="J36" s="10"/>
    </row>
    <row r="37" spans="1:13" x14ac:dyDescent="0.25">
      <c r="A37" s="3" t="s">
        <v>12</v>
      </c>
      <c r="B37" s="3" t="s">
        <v>13</v>
      </c>
      <c r="C37" s="3" t="s">
        <v>22</v>
      </c>
      <c r="D37" s="3"/>
      <c r="E37" s="3">
        <v>2035</v>
      </c>
      <c r="F37" s="3" t="s">
        <v>24</v>
      </c>
      <c r="G37" s="7" t="s">
        <v>25</v>
      </c>
      <c r="H37" s="4">
        <v>725.62</v>
      </c>
      <c r="I37" s="7" t="s">
        <v>26</v>
      </c>
      <c r="J37" s="10"/>
    </row>
    <row r="38" spans="1:13" x14ac:dyDescent="0.25">
      <c r="A38" s="3" t="s">
        <v>12</v>
      </c>
      <c r="B38" s="3" t="s">
        <v>13</v>
      </c>
      <c r="C38" s="3" t="s">
        <v>22</v>
      </c>
      <c r="D38" s="3"/>
      <c r="E38" s="3">
        <v>2040</v>
      </c>
      <c r="F38" s="3" t="s">
        <v>24</v>
      </c>
      <c r="G38" s="7" t="s">
        <v>25</v>
      </c>
      <c r="H38" s="4">
        <v>725.62</v>
      </c>
      <c r="I38" s="7" t="s">
        <v>26</v>
      </c>
      <c r="J38" s="10"/>
    </row>
    <row r="39" spans="1:13" x14ac:dyDescent="0.25">
      <c r="A39" s="3" t="s">
        <v>12</v>
      </c>
      <c r="B39" s="3" t="s">
        <v>13</v>
      </c>
      <c r="C39" s="3" t="s">
        <v>22</v>
      </c>
      <c r="D39" s="3"/>
      <c r="E39" s="3">
        <v>2045</v>
      </c>
      <c r="F39" s="3" t="s">
        <v>24</v>
      </c>
      <c r="G39" s="7" t="s">
        <v>25</v>
      </c>
      <c r="H39" s="4">
        <v>725.62</v>
      </c>
      <c r="I39" s="7" t="s">
        <v>26</v>
      </c>
      <c r="J39" s="10"/>
    </row>
    <row r="40" spans="1:13" x14ac:dyDescent="0.25">
      <c r="A40" s="14" t="s">
        <v>12</v>
      </c>
      <c r="B40" s="14" t="s">
        <v>13</v>
      </c>
      <c r="C40" s="14" t="s">
        <v>22</v>
      </c>
      <c r="D40" s="14"/>
      <c r="E40" s="14">
        <v>2050</v>
      </c>
      <c r="F40" s="14" t="s">
        <v>24</v>
      </c>
      <c r="G40" s="15" t="s">
        <v>25</v>
      </c>
      <c r="H40" s="16">
        <v>725.62</v>
      </c>
      <c r="I40" s="15" t="s">
        <v>26</v>
      </c>
      <c r="J40" s="10"/>
    </row>
    <row r="41" spans="1:13" x14ac:dyDescent="0.25">
      <c r="A41" s="3" t="s">
        <v>12</v>
      </c>
      <c r="B41" s="3" t="s">
        <v>13</v>
      </c>
      <c r="C41" s="3" t="s">
        <v>14</v>
      </c>
      <c r="D41" s="3"/>
      <c r="E41" s="3">
        <v>2030</v>
      </c>
      <c r="F41" s="3" t="s">
        <v>24</v>
      </c>
      <c r="G41" s="7" t="s">
        <v>25</v>
      </c>
      <c r="H41" s="4"/>
      <c r="I41" s="7"/>
      <c r="J41" s="10">
        <v>1609.44645702306</v>
      </c>
      <c r="K41" s="2" t="s">
        <v>39</v>
      </c>
    </row>
    <row r="42" spans="1:13" x14ac:dyDescent="0.25">
      <c r="A42" s="3" t="s">
        <v>12</v>
      </c>
      <c r="B42" s="3" t="s">
        <v>13</v>
      </c>
      <c r="C42" s="3" t="s">
        <v>14</v>
      </c>
      <c r="D42" s="3"/>
      <c r="E42" s="3">
        <v>2035</v>
      </c>
      <c r="F42" s="3" t="s">
        <v>24</v>
      </c>
      <c r="G42" s="7" t="s">
        <v>25</v>
      </c>
      <c r="H42" s="4"/>
      <c r="I42" s="7"/>
      <c r="J42" s="10">
        <v>725.62</v>
      </c>
    </row>
    <row r="43" spans="1:13" x14ac:dyDescent="0.25">
      <c r="A43" s="3" t="s">
        <v>12</v>
      </c>
      <c r="B43" s="3" t="s">
        <v>13</v>
      </c>
      <c r="C43" s="3" t="s">
        <v>14</v>
      </c>
      <c r="D43" s="3"/>
      <c r="E43" s="3">
        <v>2040</v>
      </c>
      <c r="F43" s="3" t="s">
        <v>24</v>
      </c>
      <c r="G43" s="7" t="s">
        <v>25</v>
      </c>
      <c r="H43" s="4"/>
      <c r="I43" s="7"/>
      <c r="J43" s="10">
        <v>1574.4584905660379</v>
      </c>
    </row>
    <row r="44" spans="1:13" x14ac:dyDescent="0.25">
      <c r="A44" s="3" t="s">
        <v>12</v>
      </c>
      <c r="B44" s="3" t="s">
        <v>13</v>
      </c>
      <c r="C44" s="3" t="s">
        <v>14</v>
      </c>
      <c r="D44" s="3"/>
      <c r="E44" s="3">
        <v>2045</v>
      </c>
      <c r="F44" s="3" t="s">
        <v>24</v>
      </c>
      <c r="G44" s="7" t="s">
        <v>25</v>
      </c>
      <c r="H44" s="4"/>
      <c r="I44" s="7"/>
      <c r="J44" s="10">
        <v>725.62</v>
      </c>
    </row>
    <row r="45" spans="1:13" x14ac:dyDescent="0.25">
      <c r="A45" s="14" t="s">
        <v>12</v>
      </c>
      <c r="B45" s="14" t="s">
        <v>13</v>
      </c>
      <c r="C45" s="14" t="s">
        <v>14</v>
      </c>
      <c r="D45" s="14"/>
      <c r="E45" s="14">
        <v>2050</v>
      </c>
      <c r="F45" s="14" t="s">
        <v>24</v>
      </c>
      <c r="G45" s="15" t="s">
        <v>25</v>
      </c>
      <c r="H45" s="16"/>
      <c r="I45" s="15"/>
      <c r="J45" s="10">
        <v>725.62</v>
      </c>
      <c r="M45" s="2" t="s">
        <v>38</v>
      </c>
    </row>
    <row r="46" spans="1:13" x14ac:dyDescent="0.25">
      <c r="A46" s="14" t="s">
        <v>12</v>
      </c>
      <c r="B46" s="3" t="s">
        <v>13</v>
      </c>
      <c r="C46" s="3" t="s">
        <v>22</v>
      </c>
      <c r="D46" s="3"/>
      <c r="E46" s="3" t="s">
        <v>40</v>
      </c>
      <c r="F46" s="3" t="s">
        <v>41</v>
      </c>
      <c r="G46" s="7" t="s">
        <v>42</v>
      </c>
      <c r="H46" s="7"/>
      <c r="I46" s="4"/>
      <c r="J46" s="4">
        <v>46</v>
      </c>
    </row>
    <row r="47" spans="1:13" x14ac:dyDescent="0.25">
      <c r="A47" s="14" t="s">
        <v>12</v>
      </c>
      <c r="B47" s="3" t="s">
        <v>13</v>
      </c>
      <c r="C47" s="3" t="s">
        <v>14</v>
      </c>
      <c r="D47" s="3"/>
      <c r="E47" s="3" t="s">
        <v>40</v>
      </c>
      <c r="F47" s="3" t="s">
        <v>41</v>
      </c>
      <c r="G47" s="7" t="s">
        <v>42</v>
      </c>
      <c r="H47" s="7"/>
      <c r="I47" s="4"/>
      <c r="J47" s="4">
        <v>21.2</v>
      </c>
    </row>
    <row r="48" spans="1:13" x14ac:dyDescent="0.25">
      <c r="A48" s="14" t="s">
        <v>12</v>
      </c>
      <c r="B48" s="3" t="s">
        <v>13</v>
      </c>
      <c r="C48" s="3" t="s">
        <v>14</v>
      </c>
      <c r="D48" s="3"/>
      <c r="E48" s="3" t="s">
        <v>40</v>
      </c>
      <c r="F48" s="3" t="s">
        <v>43</v>
      </c>
      <c r="G48" s="7" t="s">
        <v>44</v>
      </c>
      <c r="H48" s="7"/>
      <c r="I48" s="22"/>
      <c r="J48" s="22">
        <f>J47/J46</f>
        <v>0.46086956521739131</v>
      </c>
    </row>
    <row r="49" spans="6:12" x14ac:dyDescent="0.25">
      <c r="F49" s="3" t="s">
        <v>53</v>
      </c>
      <c r="G49" s="3" t="s">
        <v>86</v>
      </c>
      <c r="H49" s="2" t="s">
        <v>53</v>
      </c>
      <c r="I49" s="3">
        <v>2035</v>
      </c>
      <c r="J49" s="29">
        <f>1/0.3</f>
        <v>3.3333333333333335</v>
      </c>
      <c r="K49" s="2">
        <f>1/2.28</f>
        <v>0.43859649122807021</v>
      </c>
      <c r="L49" s="2" t="s">
        <v>88</v>
      </c>
    </row>
    <row r="50" spans="6:12" x14ac:dyDescent="0.25">
      <c r="F50" s="3" t="s">
        <v>53</v>
      </c>
      <c r="G50" s="3" t="s">
        <v>86</v>
      </c>
      <c r="H50" s="2" t="s">
        <v>53</v>
      </c>
      <c r="I50" s="3">
        <v>2040</v>
      </c>
      <c r="J50" s="29">
        <f>1/0.3</f>
        <v>3.3333333333333335</v>
      </c>
      <c r="L50" s="2" t="s">
        <v>89</v>
      </c>
    </row>
    <row r="51" spans="6:12" x14ac:dyDescent="0.25">
      <c r="F51" s="3" t="s">
        <v>53</v>
      </c>
      <c r="G51" s="3" t="s">
        <v>86</v>
      </c>
      <c r="H51" s="2" t="s">
        <v>53</v>
      </c>
      <c r="I51" s="3">
        <v>2045</v>
      </c>
      <c r="J51" s="29">
        <f>1/0.3</f>
        <v>3.3333333333333335</v>
      </c>
    </row>
    <row r="52" spans="6:12" x14ac:dyDescent="0.25">
      <c r="F52" s="14" t="s">
        <v>53</v>
      </c>
      <c r="G52" s="14" t="s">
        <v>86</v>
      </c>
      <c r="H52" s="14" t="s">
        <v>53</v>
      </c>
      <c r="I52" s="14">
        <v>2050</v>
      </c>
      <c r="J52" s="29">
        <f>1/0.3</f>
        <v>3.3333333333333335</v>
      </c>
    </row>
    <row r="53" spans="6:12" x14ac:dyDescent="0.25">
      <c r="F53" s="3" t="s">
        <v>53</v>
      </c>
      <c r="G53" s="2" t="s">
        <v>54</v>
      </c>
      <c r="H53" s="2" t="s">
        <v>23</v>
      </c>
      <c r="I53" s="3">
        <v>2030</v>
      </c>
      <c r="J53" s="2">
        <v>1</v>
      </c>
    </row>
    <row r="54" spans="6:12" x14ac:dyDescent="0.25">
      <c r="F54" s="3" t="s">
        <v>53</v>
      </c>
      <c r="G54" s="2" t="s">
        <v>54</v>
      </c>
      <c r="H54" s="2" t="s">
        <v>23</v>
      </c>
      <c r="I54" s="3">
        <v>2035</v>
      </c>
      <c r="J54" s="2">
        <v>1</v>
      </c>
    </row>
    <row r="55" spans="6:12" x14ac:dyDescent="0.25">
      <c r="F55" s="3" t="s">
        <v>53</v>
      </c>
      <c r="G55" s="2" t="s">
        <v>54</v>
      </c>
      <c r="H55" s="2" t="s">
        <v>23</v>
      </c>
      <c r="I55" s="3">
        <v>2040</v>
      </c>
      <c r="J55" s="2">
        <v>1</v>
      </c>
    </row>
    <row r="56" spans="6:12" x14ac:dyDescent="0.25">
      <c r="F56" s="3" t="s">
        <v>53</v>
      </c>
      <c r="G56" s="2" t="s">
        <v>54</v>
      </c>
      <c r="H56" s="2" t="s">
        <v>23</v>
      </c>
      <c r="I56" s="3">
        <v>2045</v>
      </c>
      <c r="J56" s="2">
        <v>1</v>
      </c>
    </row>
    <row r="57" spans="6:12" x14ac:dyDescent="0.25">
      <c r="F57" s="14" t="s">
        <v>53</v>
      </c>
      <c r="G57" s="14" t="s">
        <v>54</v>
      </c>
      <c r="H57" s="14" t="s">
        <v>23</v>
      </c>
      <c r="I57" s="14">
        <v>2050</v>
      </c>
      <c r="J57" s="14">
        <v>1</v>
      </c>
    </row>
    <row r="58" spans="6:12" x14ac:dyDescent="0.25">
      <c r="F58" s="3" t="s">
        <v>53</v>
      </c>
      <c r="G58" s="2" t="s">
        <v>57</v>
      </c>
      <c r="H58" s="3" t="s">
        <v>20</v>
      </c>
      <c r="I58" s="2">
        <v>2030</v>
      </c>
      <c r="J58" s="2">
        <v>1</v>
      </c>
    </row>
    <row r="59" spans="6:12" x14ac:dyDescent="0.25">
      <c r="F59" s="3" t="s">
        <v>53</v>
      </c>
      <c r="G59" s="2" t="s">
        <v>57</v>
      </c>
      <c r="H59" s="3" t="s">
        <v>20</v>
      </c>
      <c r="I59" s="2">
        <v>2035</v>
      </c>
      <c r="J59" s="2">
        <v>1</v>
      </c>
    </row>
    <row r="60" spans="6:12" x14ac:dyDescent="0.25">
      <c r="F60" s="3" t="s">
        <v>53</v>
      </c>
      <c r="G60" s="2" t="s">
        <v>57</v>
      </c>
      <c r="H60" s="3" t="s">
        <v>20</v>
      </c>
      <c r="I60" s="2">
        <v>2040</v>
      </c>
      <c r="J60" s="2">
        <v>1</v>
      </c>
    </row>
    <row r="61" spans="6:12" x14ac:dyDescent="0.25">
      <c r="F61" s="3" t="s">
        <v>53</v>
      </c>
      <c r="G61" s="2" t="s">
        <v>57</v>
      </c>
      <c r="H61" s="3" t="s">
        <v>20</v>
      </c>
      <c r="I61" s="2">
        <v>2045</v>
      </c>
      <c r="J61" s="2">
        <v>1</v>
      </c>
    </row>
    <row r="62" spans="6:12" x14ac:dyDescent="0.25">
      <c r="F62" s="14" t="s">
        <v>53</v>
      </c>
      <c r="G62" s="14" t="s">
        <v>57</v>
      </c>
      <c r="H62" s="14" t="s">
        <v>20</v>
      </c>
      <c r="I62" s="14">
        <v>2050</v>
      </c>
      <c r="J62" s="14">
        <v>1</v>
      </c>
    </row>
    <row r="63" spans="6:12" x14ac:dyDescent="0.25">
      <c r="F63" s="3" t="s">
        <v>12</v>
      </c>
      <c r="G63" s="2" t="s">
        <v>22</v>
      </c>
      <c r="H63" s="2" t="s">
        <v>59</v>
      </c>
      <c r="I63" s="2">
        <v>2030</v>
      </c>
      <c r="J63" s="2">
        <v>1</v>
      </c>
    </row>
    <row r="64" spans="6:12" x14ac:dyDescent="0.25">
      <c r="F64" s="3" t="s">
        <v>12</v>
      </c>
      <c r="G64" s="2" t="s">
        <v>22</v>
      </c>
      <c r="H64" s="2" t="s">
        <v>59</v>
      </c>
      <c r="I64" s="2">
        <v>2035</v>
      </c>
      <c r="J64" s="2">
        <v>1</v>
      </c>
    </row>
    <row r="65" spans="6:11" x14ac:dyDescent="0.25">
      <c r="F65" s="3" t="s">
        <v>12</v>
      </c>
      <c r="G65" s="2" t="s">
        <v>22</v>
      </c>
      <c r="H65" s="2" t="s">
        <v>59</v>
      </c>
      <c r="I65" s="2">
        <v>2040</v>
      </c>
      <c r="J65" s="2">
        <v>1</v>
      </c>
    </row>
    <row r="66" spans="6:11" x14ac:dyDescent="0.25">
      <c r="F66" s="3" t="s">
        <v>12</v>
      </c>
      <c r="G66" s="2" t="s">
        <v>22</v>
      </c>
      <c r="H66" s="2" t="s">
        <v>59</v>
      </c>
      <c r="I66" s="2">
        <v>2045</v>
      </c>
      <c r="J66" s="2">
        <v>0.95</v>
      </c>
    </row>
    <row r="67" spans="6:11" x14ac:dyDescent="0.25">
      <c r="F67" s="14" t="s">
        <v>12</v>
      </c>
      <c r="G67" s="14" t="s">
        <v>22</v>
      </c>
      <c r="H67" s="14" t="s">
        <v>59</v>
      </c>
      <c r="I67" s="14">
        <v>2050</v>
      </c>
      <c r="J67" s="14">
        <v>0.9</v>
      </c>
    </row>
    <row r="68" spans="6:11" x14ac:dyDescent="0.25">
      <c r="F68" s="3" t="s">
        <v>12</v>
      </c>
      <c r="G68" s="6" t="s">
        <v>17</v>
      </c>
      <c r="H68" s="2" t="s">
        <v>59</v>
      </c>
      <c r="I68" s="2">
        <v>2030</v>
      </c>
      <c r="J68" s="2">
        <v>1</v>
      </c>
    </row>
    <row r="69" spans="6:11" x14ac:dyDescent="0.25">
      <c r="F69" s="3" t="s">
        <v>12</v>
      </c>
      <c r="G69" s="3" t="s">
        <v>17</v>
      </c>
      <c r="H69" s="2" t="s">
        <v>59</v>
      </c>
      <c r="I69" s="2">
        <v>2035</v>
      </c>
      <c r="J69" s="2">
        <v>1</v>
      </c>
    </row>
    <row r="70" spans="6:11" x14ac:dyDescent="0.25">
      <c r="F70" s="3" t="s">
        <v>12</v>
      </c>
      <c r="G70" s="3" t="s">
        <v>17</v>
      </c>
      <c r="H70" s="2" t="s">
        <v>59</v>
      </c>
      <c r="I70" s="2">
        <v>2040</v>
      </c>
      <c r="J70" s="2">
        <v>1</v>
      </c>
    </row>
    <row r="71" spans="6:11" x14ac:dyDescent="0.25">
      <c r="F71" s="3" t="s">
        <v>12</v>
      </c>
      <c r="G71" s="3" t="s">
        <v>17</v>
      </c>
      <c r="H71" s="2" t="s">
        <v>59</v>
      </c>
      <c r="I71" s="2">
        <v>2045</v>
      </c>
      <c r="J71" s="2">
        <v>0.95</v>
      </c>
    </row>
    <row r="72" spans="6:11" x14ac:dyDescent="0.25">
      <c r="F72" s="14" t="s">
        <v>12</v>
      </c>
      <c r="G72" s="14" t="s">
        <v>17</v>
      </c>
      <c r="H72" s="14" t="s">
        <v>59</v>
      </c>
      <c r="I72" s="14">
        <v>2050</v>
      </c>
      <c r="J72" s="14">
        <v>0.9</v>
      </c>
    </row>
    <row r="73" spans="6:11" x14ac:dyDescent="0.25">
      <c r="F73" s="3" t="s">
        <v>60</v>
      </c>
      <c r="G73" s="2" t="s">
        <v>78</v>
      </c>
      <c r="H73" s="2" t="s">
        <v>62</v>
      </c>
      <c r="I73" s="2">
        <v>2030</v>
      </c>
      <c r="J73" s="27">
        <f>ROUND((1/2.284),2)</f>
        <v>0.44</v>
      </c>
      <c r="K73" s="2" t="s">
        <v>88</v>
      </c>
    </row>
    <row r="74" spans="6:11" x14ac:dyDescent="0.25">
      <c r="F74" s="3" t="s">
        <v>60</v>
      </c>
      <c r="G74" s="2" t="s">
        <v>78</v>
      </c>
      <c r="H74" s="2" t="s">
        <v>62</v>
      </c>
      <c r="I74" s="2">
        <v>2035</v>
      </c>
      <c r="J74" s="27">
        <f t="shared" ref="J74:J77" si="0">ROUND((1/2.284),2)</f>
        <v>0.44</v>
      </c>
      <c r="K74" s="2" t="s">
        <v>89</v>
      </c>
    </row>
    <row r="75" spans="6:11" x14ac:dyDescent="0.25">
      <c r="F75" s="3" t="s">
        <v>60</v>
      </c>
      <c r="G75" s="2" t="s">
        <v>78</v>
      </c>
      <c r="H75" s="2" t="s">
        <v>62</v>
      </c>
      <c r="I75" s="2">
        <v>2040</v>
      </c>
      <c r="J75" s="27">
        <f t="shared" si="0"/>
        <v>0.44</v>
      </c>
    </row>
    <row r="76" spans="6:11" x14ac:dyDescent="0.25">
      <c r="F76" s="3" t="s">
        <v>60</v>
      </c>
      <c r="G76" s="2" t="s">
        <v>78</v>
      </c>
      <c r="H76" s="2" t="s">
        <v>62</v>
      </c>
      <c r="I76" s="2">
        <v>2045</v>
      </c>
      <c r="J76" s="27">
        <f t="shared" si="0"/>
        <v>0.44</v>
      </c>
    </row>
    <row r="77" spans="6:11" x14ac:dyDescent="0.25">
      <c r="F77" s="14" t="s">
        <v>60</v>
      </c>
      <c r="G77" s="14" t="s">
        <v>78</v>
      </c>
      <c r="H77" s="14" t="s">
        <v>62</v>
      </c>
      <c r="I77" s="14">
        <v>2050</v>
      </c>
      <c r="J77" s="28">
        <f t="shared" si="0"/>
        <v>0.44</v>
      </c>
    </row>
    <row r="78" spans="6:11" x14ac:dyDescent="0.25">
      <c r="F78" s="2" t="s">
        <v>60</v>
      </c>
      <c r="G78" s="2" t="s">
        <v>87</v>
      </c>
      <c r="H78" s="2" t="s">
        <v>63</v>
      </c>
      <c r="I78" s="2">
        <v>2030</v>
      </c>
      <c r="J78" s="27">
        <f>ROUND(1/2.0236,2)</f>
        <v>0.49</v>
      </c>
    </row>
    <row r="79" spans="6:11" x14ac:dyDescent="0.25">
      <c r="F79" s="2" t="s">
        <v>60</v>
      </c>
      <c r="G79" s="2" t="s">
        <v>87</v>
      </c>
      <c r="H79" s="2" t="s">
        <v>63</v>
      </c>
      <c r="I79" s="2">
        <v>2035</v>
      </c>
      <c r="J79" s="27">
        <f>ROUND(1/2.0236,2)</f>
        <v>0.49</v>
      </c>
    </row>
    <row r="80" spans="6:11" x14ac:dyDescent="0.25">
      <c r="F80" s="2" t="s">
        <v>60</v>
      </c>
      <c r="G80" s="2" t="s">
        <v>87</v>
      </c>
      <c r="H80" s="2" t="s">
        <v>63</v>
      </c>
      <c r="I80" s="2">
        <v>2040</v>
      </c>
      <c r="J80" s="27">
        <f>ROUND(1/2.0236,2)</f>
        <v>0.49</v>
      </c>
    </row>
    <row r="81" spans="6:10" x14ac:dyDescent="0.25">
      <c r="F81" s="2" t="s">
        <v>60</v>
      </c>
      <c r="G81" s="2" t="s">
        <v>87</v>
      </c>
      <c r="H81" s="2" t="s">
        <v>63</v>
      </c>
      <c r="I81" s="2">
        <v>2045</v>
      </c>
      <c r="J81" s="27">
        <f>ROUND(1/2.0236,2)</f>
        <v>0.49</v>
      </c>
    </row>
    <row r="82" spans="6:10" x14ac:dyDescent="0.25">
      <c r="F82" s="14" t="s">
        <v>60</v>
      </c>
      <c r="G82" s="14" t="s">
        <v>87</v>
      </c>
      <c r="H82" s="14" t="s">
        <v>63</v>
      </c>
      <c r="I82" s="14">
        <v>2050</v>
      </c>
      <c r="J82" s="28">
        <f>ROUND(1/2.0236,2)</f>
        <v>0.49</v>
      </c>
    </row>
    <row r="83" spans="6:10" x14ac:dyDescent="0.25">
      <c r="F83" s="3" t="s">
        <v>60</v>
      </c>
      <c r="G83" s="2" t="s">
        <v>65</v>
      </c>
      <c r="H83" s="2" t="s">
        <v>21</v>
      </c>
      <c r="I83" s="2">
        <v>2030</v>
      </c>
      <c r="J83" s="2">
        <v>1</v>
      </c>
    </row>
    <row r="84" spans="6:10" x14ac:dyDescent="0.25">
      <c r="F84" s="3" t="s">
        <v>60</v>
      </c>
      <c r="G84" s="2" t="s">
        <v>65</v>
      </c>
      <c r="H84" s="2" t="s">
        <v>21</v>
      </c>
      <c r="I84" s="2">
        <v>2035</v>
      </c>
      <c r="J84" s="2">
        <v>1</v>
      </c>
    </row>
    <row r="85" spans="6:10" x14ac:dyDescent="0.25">
      <c r="F85" s="3" t="s">
        <v>60</v>
      </c>
      <c r="G85" s="2" t="s">
        <v>65</v>
      </c>
      <c r="H85" s="2" t="s">
        <v>21</v>
      </c>
      <c r="I85" s="2">
        <v>2040</v>
      </c>
      <c r="J85" s="2">
        <v>1</v>
      </c>
    </row>
    <row r="86" spans="6:10" x14ac:dyDescent="0.25">
      <c r="F86" s="3" t="s">
        <v>60</v>
      </c>
      <c r="G86" s="2" t="s">
        <v>65</v>
      </c>
      <c r="H86" s="2" t="s">
        <v>21</v>
      </c>
      <c r="I86" s="2">
        <v>2045</v>
      </c>
      <c r="J86" s="2">
        <v>1</v>
      </c>
    </row>
    <row r="87" spans="6:10" x14ac:dyDescent="0.25">
      <c r="F87" s="14" t="s">
        <v>60</v>
      </c>
      <c r="G87" s="2" t="s">
        <v>65</v>
      </c>
      <c r="H87" s="14" t="s">
        <v>21</v>
      </c>
      <c r="I87" s="14">
        <v>2050</v>
      </c>
      <c r="J87" s="14">
        <v>1</v>
      </c>
    </row>
    <row r="88" spans="6:10" x14ac:dyDescent="0.25">
      <c r="F88" s="3" t="s">
        <v>60</v>
      </c>
      <c r="G88" s="2" t="s">
        <v>66</v>
      </c>
      <c r="H88" s="2" t="s">
        <v>21</v>
      </c>
      <c r="I88" s="2">
        <v>2030</v>
      </c>
      <c r="J88">
        <v>1</v>
      </c>
    </row>
    <row r="89" spans="6:10" x14ac:dyDescent="0.25">
      <c r="F89" s="3" t="s">
        <v>60</v>
      </c>
      <c r="G89" s="2" t="s">
        <v>66</v>
      </c>
      <c r="H89" s="2" t="s">
        <v>21</v>
      </c>
      <c r="I89" s="2">
        <v>2035</v>
      </c>
      <c r="J89">
        <v>1</v>
      </c>
    </row>
    <row r="90" spans="6:10" x14ac:dyDescent="0.25">
      <c r="F90" s="3" t="s">
        <v>60</v>
      </c>
      <c r="G90" s="2" t="s">
        <v>66</v>
      </c>
      <c r="H90" s="2" t="s">
        <v>21</v>
      </c>
      <c r="I90" s="2">
        <v>2040</v>
      </c>
      <c r="J90">
        <v>1</v>
      </c>
    </row>
    <row r="91" spans="6:10" x14ac:dyDescent="0.25">
      <c r="F91" s="3" t="s">
        <v>60</v>
      </c>
      <c r="G91" s="2" t="s">
        <v>66</v>
      </c>
      <c r="H91" s="2" t="s">
        <v>21</v>
      </c>
      <c r="I91" s="2">
        <v>2045</v>
      </c>
      <c r="J91">
        <v>1</v>
      </c>
    </row>
    <row r="92" spans="6:10" x14ac:dyDescent="0.25">
      <c r="F92" s="14" t="s">
        <v>60</v>
      </c>
      <c r="G92" s="14" t="s">
        <v>66</v>
      </c>
      <c r="H92" s="14" t="s">
        <v>21</v>
      </c>
      <c r="I92" s="14">
        <v>2050</v>
      </c>
      <c r="J92" s="23">
        <v>1</v>
      </c>
    </row>
    <row r="93" spans="6:10" x14ac:dyDescent="0.25">
      <c r="F93" s="3" t="s">
        <v>60</v>
      </c>
      <c r="G93" s="2" t="s">
        <v>70</v>
      </c>
      <c r="H93" s="2" t="s">
        <v>79</v>
      </c>
      <c r="I93" s="2">
        <v>2030</v>
      </c>
      <c r="J93">
        <v>1</v>
      </c>
    </row>
    <row r="94" spans="6:10" x14ac:dyDescent="0.25">
      <c r="F94" s="3" t="s">
        <v>60</v>
      </c>
      <c r="G94" s="2" t="s">
        <v>70</v>
      </c>
      <c r="H94" s="2" t="s">
        <v>79</v>
      </c>
      <c r="I94" s="2">
        <v>2035</v>
      </c>
      <c r="J94">
        <v>1</v>
      </c>
    </row>
    <row r="95" spans="6:10" x14ac:dyDescent="0.25">
      <c r="F95" s="3" t="s">
        <v>60</v>
      </c>
      <c r="G95" s="2" t="s">
        <v>70</v>
      </c>
      <c r="H95" s="2" t="s">
        <v>79</v>
      </c>
      <c r="I95" s="2">
        <v>2040</v>
      </c>
      <c r="J95">
        <v>1</v>
      </c>
    </row>
    <row r="96" spans="6:10" x14ac:dyDescent="0.25">
      <c r="F96" s="3" t="s">
        <v>60</v>
      </c>
      <c r="G96" s="2" t="s">
        <v>70</v>
      </c>
      <c r="H96" s="2" t="s">
        <v>79</v>
      </c>
      <c r="I96" s="2">
        <v>2045</v>
      </c>
      <c r="J96">
        <v>1</v>
      </c>
    </row>
    <row r="97" spans="6:10" x14ac:dyDescent="0.25">
      <c r="F97" s="14" t="s">
        <v>60</v>
      </c>
      <c r="G97" s="14" t="s">
        <v>70</v>
      </c>
      <c r="H97" s="14" t="s">
        <v>79</v>
      </c>
      <c r="I97" s="14">
        <v>2050</v>
      </c>
      <c r="J97" s="23">
        <v>1</v>
      </c>
    </row>
    <row r="98" spans="6:10" x14ac:dyDescent="0.25">
      <c r="F98" s="3" t="s">
        <v>60</v>
      </c>
      <c r="G98" s="2" t="s">
        <v>81</v>
      </c>
      <c r="H98" s="2" t="s">
        <v>85</v>
      </c>
      <c r="I98" s="2">
        <v>2030</v>
      </c>
      <c r="J98" s="2">
        <v>1</v>
      </c>
    </row>
    <row r="99" spans="6:10" x14ac:dyDescent="0.25">
      <c r="F99" s="3" t="s">
        <v>60</v>
      </c>
      <c r="G99" s="2" t="s">
        <v>81</v>
      </c>
      <c r="H99" s="2" t="s">
        <v>85</v>
      </c>
      <c r="I99" s="2">
        <v>2035</v>
      </c>
      <c r="J99" s="2">
        <v>1</v>
      </c>
    </row>
    <row r="100" spans="6:10" x14ac:dyDescent="0.25">
      <c r="F100" s="3" t="s">
        <v>60</v>
      </c>
      <c r="G100" s="2" t="s">
        <v>81</v>
      </c>
      <c r="H100" s="2" t="s">
        <v>85</v>
      </c>
      <c r="I100" s="2">
        <v>2040</v>
      </c>
      <c r="J100" s="2">
        <v>1</v>
      </c>
    </row>
    <row r="101" spans="6:10" x14ac:dyDescent="0.25">
      <c r="F101" s="3" t="s">
        <v>60</v>
      </c>
      <c r="G101" s="2" t="s">
        <v>81</v>
      </c>
      <c r="H101" s="2" t="s">
        <v>85</v>
      </c>
      <c r="I101" s="2">
        <v>2045</v>
      </c>
      <c r="J101" s="2">
        <v>1</v>
      </c>
    </row>
    <row r="102" spans="6:10" x14ac:dyDescent="0.25">
      <c r="F102" s="14" t="s">
        <v>60</v>
      </c>
      <c r="G102" s="14" t="s">
        <v>81</v>
      </c>
      <c r="H102" s="14" t="s">
        <v>85</v>
      </c>
      <c r="I102" s="14">
        <v>2050</v>
      </c>
      <c r="J102" s="14">
        <v>1</v>
      </c>
    </row>
    <row r="103" spans="6:10" x14ac:dyDescent="0.25">
      <c r="F103" s="3" t="s">
        <v>82</v>
      </c>
      <c r="G103" s="3" t="s">
        <v>84</v>
      </c>
      <c r="H103" s="3" t="s">
        <v>80</v>
      </c>
      <c r="I103" s="3">
        <v>2030</v>
      </c>
      <c r="J103" s="3">
        <v>1</v>
      </c>
    </row>
    <row r="104" spans="6:10" x14ac:dyDescent="0.25">
      <c r="F104" s="3" t="s">
        <v>82</v>
      </c>
      <c r="G104" s="3" t="s">
        <v>84</v>
      </c>
      <c r="H104" s="3" t="s">
        <v>80</v>
      </c>
      <c r="I104" s="3">
        <v>2035</v>
      </c>
      <c r="J104" s="3">
        <v>1</v>
      </c>
    </row>
    <row r="105" spans="6:10" x14ac:dyDescent="0.25">
      <c r="F105" s="3" t="s">
        <v>82</v>
      </c>
      <c r="G105" s="3" t="s">
        <v>84</v>
      </c>
      <c r="H105" s="3" t="s">
        <v>80</v>
      </c>
      <c r="I105" s="3">
        <v>2040</v>
      </c>
      <c r="J105" s="3">
        <v>1</v>
      </c>
    </row>
    <row r="106" spans="6:10" x14ac:dyDescent="0.25">
      <c r="F106" s="3" t="s">
        <v>82</v>
      </c>
      <c r="G106" s="3" t="s">
        <v>84</v>
      </c>
      <c r="H106" s="3" t="s">
        <v>80</v>
      </c>
      <c r="I106" s="3">
        <v>2045</v>
      </c>
      <c r="J106" s="3">
        <v>1</v>
      </c>
    </row>
    <row r="107" spans="6:10" x14ac:dyDescent="0.25">
      <c r="F107" s="14" t="s">
        <v>82</v>
      </c>
      <c r="G107" s="14" t="s">
        <v>84</v>
      </c>
      <c r="H107" s="14" t="s">
        <v>80</v>
      </c>
      <c r="I107" s="14">
        <v>2050</v>
      </c>
      <c r="J107" s="14">
        <v>1</v>
      </c>
    </row>
    <row r="108" spans="6:10" x14ac:dyDescent="0.25">
      <c r="F108" s="3" t="s">
        <v>83</v>
      </c>
      <c r="G108" s="3" t="s">
        <v>81</v>
      </c>
      <c r="H108" s="3" t="s">
        <v>85</v>
      </c>
      <c r="I108" s="3">
        <v>2030</v>
      </c>
      <c r="J108" s="3">
        <v>1</v>
      </c>
    </row>
    <row r="109" spans="6:10" x14ac:dyDescent="0.25">
      <c r="F109" s="3" t="s">
        <v>83</v>
      </c>
      <c r="G109" s="3" t="s">
        <v>81</v>
      </c>
      <c r="H109" s="3" t="s">
        <v>85</v>
      </c>
      <c r="I109" s="3">
        <v>2035</v>
      </c>
      <c r="J109" s="3">
        <v>1</v>
      </c>
    </row>
    <row r="110" spans="6:10" x14ac:dyDescent="0.25">
      <c r="F110" s="3" t="s">
        <v>83</v>
      </c>
      <c r="G110" s="3" t="s">
        <v>81</v>
      </c>
      <c r="H110" s="3" t="s">
        <v>85</v>
      </c>
      <c r="I110" s="3">
        <v>2040</v>
      </c>
      <c r="J110" s="3">
        <v>1</v>
      </c>
    </row>
    <row r="111" spans="6:10" x14ac:dyDescent="0.25">
      <c r="F111" s="3" t="s">
        <v>83</v>
      </c>
      <c r="G111" s="3" t="s">
        <v>81</v>
      </c>
      <c r="H111" s="3" t="s">
        <v>85</v>
      </c>
      <c r="I111" s="3">
        <v>2045</v>
      </c>
      <c r="J111" s="3">
        <v>1</v>
      </c>
    </row>
    <row r="112" spans="6:10" x14ac:dyDescent="0.25">
      <c r="F112" s="14" t="s">
        <v>83</v>
      </c>
      <c r="G112" s="14" t="s">
        <v>81</v>
      </c>
      <c r="H112" s="14" t="s">
        <v>85</v>
      </c>
      <c r="I112" s="14">
        <v>2050</v>
      </c>
      <c r="J112" s="14">
        <v>1</v>
      </c>
    </row>
  </sheetData>
  <hyperlinks>
    <hyperlink ref="K10" r:id="rId1" location="b0130" display="https://www.sciencedirect.com/science/article/pii/S0196890418302152?via%3Dihub - b0130" xr:uid="{19FA7E7E-88DD-49FE-8122-907A2F5725CE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zoomScale="55" zoomScaleNormal="55" workbookViewId="0">
      <selection activeCell="F24" sqref="F24"/>
    </sheetView>
  </sheetViews>
  <sheetFormatPr baseColWidth="10" defaultColWidth="9.140625" defaultRowHeight="15" x14ac:dyDescent="0.25"/>
  <cols>
    <col min="1" max="1" width="31.85546875" customWidth="1"/>
    <col min="2" max="2" width="27.7109375" customWidth="1"/>
    <col min="3" max="3" width="33.5703125" customWidth="1"/>
    <col min="4" max="4" width="22.28515625" customWidth="1"/>
    <col min="5" max="5" width="14.140625" customWidth="1"/>
    <col min="6" max="6" width="32.28515625" customWidth="1"/>
    <col min="7" max="7" width="89.85546875" customWidth="1"/>
    <col min="8" max="8" width="18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  <c r="I1" s="1"/>
      <c r="J1" s="1"/>
    </row>
    <row r="2" spans="1:10" x14ac:dyDescent="0.25">
      <c r="A2" s="5" t="s">
        <v>12</v>
      </c>
      <c r="B2" s="6" t="s">
        <v>13</v>
      </c>
      <c r="C2" s="6" t="s">
        <v>17</v>
      </c>
      <c r="D2" s="6"/>
      <c r="E2" s="6">
        <v>2030</v>
      </c>
      <c r="F2" s="6" t="s">
        <v>24</v>
      </c>
      <c r="G2" s="6" t="s">
        <v>25</v>
      </c>
      <c r="H2" s="6">
        <f t="array" ref="H2">IF(OR(stichometrie!E2=2030,stichometrie!E2=2040), INDEX(Input!$J$1:$J$45,MATCH(stichometrie!B2&amp;"MGO"&amp;stichometrie!E2&amp;"System efficiency", Input!$B$1:$B$45&amp;Input!$C$1:$C$45&amp;Input!$E$1:$E$45&amp;Input!$F$1:$F$45,0)) /INDEX(Input!$J$1:$J$45,MATCH(Input!B2&amp;stichometrie!C2&amp;stichometrie!E2&amp;"System efficiency", Input!$B$1:$B$45&amp;Input!$C$1:$C$45&amp;Input!$E$1:$E$45&amp;Input!$F$1:$F$45,0))*INDEX(Input!$H$1:$H$45,MATCH(Input!B2&amp;stichometrie!C2&amp;stichometrie!E2&amp;"Input Stichiometry", Input!$B$1:$B$45&amp;Input!$C$1:$C$45&amp;Input!$E$1:$E$45&amp;Input!$F$1:$F$45,0)), IF(OR(stichometrie!E2=2035,stichometrie!E2=2045), (stichometrie!H1+stichometrie!H3)/2, stichometrie!H1*(1-General_Data_Assumption!$F$2)))/INDEX(Input!$H$1:$H$48,MATCH(stichometrie!$B2&amp;"MGO"&amp;$E2&amp;stichometrie!$F2,Input!$B$1:$B$48&amp;Input!$C$1:$C$48&amp;Input!$E$1:$E$48&amp;Input!$F$1:$F$48,0))</f>
        <v>1</v>
      </c>
    </row>
    <row r="3" spans="1:10" x14ac:dyDescent="0.25">
      <c r="A3" s="11" t="s">
        <v>12</v>
      </c>
      <c r="B3" s="3" t="s">
        <v>13</v>
      </c>
      <c r="C3" s="3" t="s">
        <v>17</v>
      </c>
      <c r="D3" s="3"/>
      <c r="E3" s="3">
        <v>2035</v>
      </c>
      <c r="F3" s="3" t="s">
        <v>24</v>
      </c>
      <c r="G3" s="3" t="s">
        <v>25</v>
      </c>
      <c r="H3" s="3">
        <f>(H2+H4)/2</f>
        <v>1</v>
      </c>
    </row>
    <row r="4" spans="1:10" x14ac:dyDescent="0.25">
      <c r="A4" s="11" t="s">
        <v>12</v>
      </c>
      <c r="B4" s="3" t="s">
        <v>13</v>
      </c>
      <c r="C4" s="3" t="s">
        <v>17</v>
      </c>
      <c r="D4" s="3"/>
      <c r="E4" s="3">
        <v>2040</v>
      </c>
      <c r="F4" s="3" t="s">
        <v>24</v>
      </c>
      <c r="G4" s="3" t="s">
        <v>25</v>
      </c>
      <c r="H4" s="3">
        <f t="array" ref="H4">IF(OR(stichometrie!E4=2030,stichometrie!E4=2040), INDEX(Input!$J$1:$J$45,MATCH(stichometrie!B4&amp;"MGO"&amp;stichometrie!E4&amp;"System efficiency", Input!$B$1:$B$45&amp;Input!$C$1:$C$45&amp;Input!$E$1:$E$45&amp;Input!$F$1:$F$45,0)) /INDEX(Input!$J$1:$J$45,MATCH(Input!B4&amp;stichometrie!C4&amp;stichometrie!E4&amp;"System efficiency", Input!$B$1:$B$45&amp;Input!$C$1:$C$45&amp;Input!$E$1:$E$45&amp;Input!$F$1:$F$45,0))*INDEX(Input!$H$1:$H$45,MATCH(Input!B4&amp;stichometrie!C4&amp;stichometrie!E4&amp;"Input Stichiometry", Input!$B$1:$B$45&amp;Input!$C$1:$C$45&amp;Input!$E$1:$E$45&amp;Input!$F$1:$F$45,0)), IF(OR(stichometrie!E4=2035,stichometrie!E4=2045), (stichometrie!H3+stichometrie!H5)/2, stichometrie!H3*(1-General_Data_Assumption!$F$2)))/INDEX(Input!$H$1:$H$48,MATCH(stichometrie!$B4&amp;"MGO"&amp;$E4&amp;stichometrie!$F4,Input!$B$1:$B$48&amp;Input!$C$1:$C$48&amp;Input!$E$1:$E$48&amp;Input!$F$1:$F$48,0))</f>
        <v>1</v>
      </c>
    </row>
    <row r="5" spans="1:10" x14ac:dyDescent="0.25">
      <c r="A5" s="11" t="s">
        <v>12</v>
      </c>
      <c r="B5" s="3" t="s">
        <v>13</v>
      </c>
      <c r="C5" s="3" t="s">
        <v>17</v>
      </c>
      <c r="D5" s="3"/>
      <c r="E5" s="3">
        <v>2045</v>
      </c>
      <c r="F5" s="3" t="s">
        <v>24</v>
      </c>
      <c r="G5" s="3" t="s">
        <v>25</v>
      </c>
      <c r="H5" s="3" cm="1">
        <f t="array" ref="H5">IF(OR(stichometrie!E5=2030,stichometrie!E5=2040), INDEX(Input!$J$1:$J$45,MATCH(stichometrie!B5&amp;"MGO"&amp;stichometrie!E5&amp;"System efficiency", Input!$B$1:$B$45&amp;Input!$C$1:$C$45&amp;Input!$E$1:$E$45&amp;Input!$F$1:$F$45,0)) /INDEX(Input!$J$1:$J$45,MATCH(Input!B5&amp;stichometrie!C5&amp;stichometrie!E5&amp;"System efficiency", Input!$B$1:$B$45&amp;Input!$C$1:$C$45&amp;Input!$E$1:$E$45&amp;Input!$F$1:$F$45,0))*INDEX(Input!$H$1:$H$45,MATCH(Input!B5&amp;stichometrie!C5&amp;stichometrie!E5&amp;"Input Stichiometry", Input!$B$1:$B$45&amp;Input!$C$1:$C$45&amp;Input!$E$1:$E$45&amp;Input!$F$1:$F$45,0)), IF(OR(stichometrie!E5=2035,stichometrie!E5=2045), (stichometrie!H4+stichometrie!H6)/2, stichometrie!H4*(1-General_Data_Assumption!$H$2)))</f>
        <v>0.95</v>
      </c>
    </row>
    <row r="6" spans="1:10" x14ac:dyDescent="0.25">
      <c r="A6" s="13" t="s">
        <v>12</v>
      </c>
      <c r="B6" s="14" t="s">
        <v>13</v>
      </c>
      <c r="C6" s="14" t="s">
        <v>17</v>
      </c>
      <c r="D6" s="14"/>
      <c r="E6" s="14">
        <v>2050</v>
      </c>
      <c r="F6" s="14" t="s">
        <v>24</v>
      </c>
      <c r="G6" s="14" t="s">
        <v>25</v>
      </c>
      <c r="H6" s="14" cm="1">
        <f t="array" ref="H6">IF(OR(stichometrie!E6=2030,stichometrie!E6=2040), INDEX(Input!$J$1:$J$45,MATCH(stichometrie!B6&amp;"MGO"&amp;stichometrie!E6&amp;"System efficiency", Input!$B$1:$B$45&amp;Input!$C$1:$C$45&amp;Input!$E$1:$E$45&amp;Input!$F$1:$F$45,0)) /INDEX(Input!$J$1:$J$45,MATCH(Input!B6&amp;stichometrie!C6&amp;stichometrie!E6&amp;"System efficiency", Input!$B$1:$B$45&amp;Input!$C$1:$C$45&amp;Input!$E$1:$E$45&amp;Input!$F$1:$F$45,0))*INDEX(Input!$H$1:$H$45,MATCH(Input!B6&amp;stichometrie!C6&amp;stichometrie!E6&amp;"Input Stichiometry", Input!$B$1:$B$45&amp;Input!$C$1:$C$45&amp;Input!$E$1:$E$45&amp;Input!$F$1:$F$45,0)), IF(OR(stichometrie!E6=2035,stichometrie!E6=2045), (stichometrie!H5+stichometrie!H7)/2, stichometrie!H4*(1-General_Data_Assumption!$H$2)))</f>
        <v>0.9</v>
      </c>
    </row>
    <row r="7" spans="1:10" x14ac:dyDescent="0.25">
      <c r="A7" s="5" t="s">
        <v>12</v>
      </c>
      <c r="B7" s="6" t="s">
        <v>13</v>
      </c>
      <c r="C7" s="6" t="s">
        <v>20</v>
      </c>
      <c r="D7" s="6"/>
      <c r="E7" s="6">
        <v>2030</v>
      </c>
      <c r="F7" s="6" t="s">
        <v>24</v>
      </c>
      <c r="G7" s="7" t="s">
        <v>25</v>
      </c>
      <c r="H7" s="6">
        <f t="array" ref="H7">IF(OR(stichometrie!E7=2030,stichometrie!E7=2040), INDEX(Input!$J$1:$J$45,MATCH(stichometrie!B7&amp;"MGO"&amp;stichometrie!E7&amp;"System efficiency", Input!$B$1:$B$45&amp;Input!$C$1:$C$45&amp;Input!$E$1:$E$45&amp;Input!$F$1:$F$45,0)) /INDEX(Input!$J$1:$J$45,MATCH(Input!B7&amp;stichometrie!C7&amp;stichometrie!E7&amp;"System efficiency", Input!$B$1:$B$45&amp;Input!$C$1:$C$45&amp;Input!$E$1:$E$45&amp;Input!$F$1:$F$45,0))*INDEX(Input!$H$1:$H$45,MATCH(Input!B7&amp;stichometrie!C7&amp;stichometrie!E7&amp;"Input Stichiometry", Input!$B$1:$B$45&amp;Input!$C$1:$C$45&amp;Input!$E$1:$E$45&amp;Input!$F$1:$F$45,0)), IF(OR(stichometrie!E7=2035,stichometrie!E7=2045), (stichometrie!H6+stichometrie!H8)/2, stichometrie!H6*(1-General_Data_Assumption!$F$2)))/INDEX(Input!$H$1:$H$48,MATCH(stichometrie!$B7&amp;"MGO"&amp;$E7&amp;stichometrie!$F7,Input!$B$1:$B$48&amp;Input!$C$1:$C$48&amp;Input!$E$1:$E$48&amp;Input!$F$1:$F$48,0))</f>
        <v>1.6348433874804023</v>
      </c>
    </row>
    <row r="8" spans="1:10" x14ac:dyDescent="0.25">
      <c r="A8" s="11" t="s">
        <v>12</v>
      </c>
      <c r="B8" s="3" t="s">
        <v>13</v>
      </c>
      <c r="C8" s="3" t="s">
        <v>20</v>
      </c>
      <c r="D8" s="3"/>
      <c r="E8" s="3">
        <v>2035</v>
      </c>
      <c r="F8" s="3" t="s">
        <v>24</v>
      </c>
      <c r="G8" s="7" t="s">
        <v>25</v>
      </c>
      <c r="H8" s="3">
        <f>(H7+H9)/2</f>
        <v>1.636552044866983</v>
      </c>
    </row>
    <row r="9" spans="1:10" x14ac:dyDescent="0.25">
      <c r="A9" s="11" t="s">
        <v>12</v>
      </c>
      <c r="B9" s="3" t="s">
        <v>13</v>
      </c>
      <c r="C9" s="3" t="s">
        <v>20</v>
      </c>
      <c r="D9" s="3"/>
      <c r="E9" s="3">
        <v>2040</v>
      </c>
      <c r="F9" s="3" t="s">
        <v>24</v>
      </c>
      <c r="G9" s="7" t="s">
        <v>25</v>
      </c>
      <c r="H9" s="3">
        <f t="array" ref="H9">IF(OR(stichometrie!E9=2030,stichometrie!E9=2040), INDEX(Input!$J$1:$J$45,MATCH(stichometrie!B9&amp;"MGO"&amp;stichometrie!E9&amp;"System efficiency", Input!$B$1:$B$45&amp;Input!$C$1:$C$45&amp;Input!$E$1:$E$45&amp;Input!$F$1:$F$45,0)) /INDEX(Input!$J$1:$J$45,MATCH(Input!B9&amp;stichometrie!C9&amp;stichometrie!E9&amp;"System efficiency", Input!$B$1:$B$45&amp;Input!$C$1:$C$45&amp;Input!$E$1:$E$45&amp;Input!$F$1:$F$45,0))*INDEX(Input!$H$1:$H$45,MATCH(Input!B9&amp;stichometrie!C9&amp;stichometrie!E9&amp;"Input Stichiometry", Input!$B$1:$B$45&amp;Input!$C$1:$C$45&amp;Input!$E$1:$E$45&amp;Input!$F$1:$F$45,0)), IF(OR(stichometrie!E9=2035,stichometrie!E9=2045), (stichometrie!H8+stichometrie!H10)/2, stichometrie!H8*(1-General_Data_Assumption!$F$2)))/INDEX(Input!$H$1:$H$48,MATCH(stichometrie!$B9&amp;"MGO"&amp;$E9&amp;stichometrie!$F9,Input!$B$1:$B$48&amp;Input!$C$1:$C$48&amp;Input!$E$1:$E$48&amp;Input!$F$1:$F$48,0))</f>
        <v>1.6382607022535638</v>
      </c>
    </row>
    <row r="10" spans="1:10" x14ac:dyDescent="0.25">
      <c r="A10" s="11" t="s">
        <v>12</v>
      </c>
      <c r="B10" s="3" t="s">
        <v>13</v>
      </c>
      <c r="C10" s="3" t="s">
        <v>20</v>
      </c>
      <c r="D10" s="3"/>
      <c r="E10" s="3">
        <v>2045</v>
      </c>
      <c r="F10" s="3" t="s">
        <v>24</v>
      </c>
      <c r="G10" s="7" t="s">
        <v>25</v>
      </c>
      <c r="H10" s="3" cm="1">
        <f t="array" ref="H10">IF(OR(stichometrie!E10=2030,stichometrie!E10=2040), INDEX(Input!$J$1:$J$45,MATCH(stichometrie!B10&amp;"MGO"&amp;stichometrie!E10&amp;"System efficiency", Input!$B$1:$B$45&amp;Input!$C$1:$C$45&amp;Input!$E$1:$E$45&amp;Input!$F$1:$F$45,0)) /INDEX(Input!$J$1:$J$45,MATCH(Input!B10&amp;stichometrie!C10&amp;stichometrie!E10&amp;"System efficiency", Input!$B$1:$B$45&amp;Input!$C$1:$C$45&amp;Input!$E$1:$E$45&amp;Input!$F$1:$F$45,0))*INDEX(Input!$H$1:$H$45,MATCH(Input!B10&amp;stichometrie!C10&amp;stichometrie!E10&amp;"Input Stichiometry", Input!$B$1:$B$45&amp;Input!$C$1:$C$45&amp;Input!$E$1:$E$45&amp;Input!$F$1:$F$45,0)), IF(OR(stichometrie!E10=2035,stichometrie!E10=2045), (stichometrie!H9+stichometrie!H11)/2, stichometrie!H9*(1-General_Data_Assumption!$H$2)))</f>
        <v>1.5563476671408856</v>
      </c>
    </row>
    <row r="11" spans="1:10" x14ac:dyDescent="0.25">
      <c r="A11" s="13" t="s">
        <v>12</v>
      </c>
      <c r="B11" s="14" t="s">
        <v>13</v>
      </c>
      <c r="C11" s="14" t="s">
        <v>20</v>
      </c>
      <c r="D11" s="14"/>
      <c r="E11" s="14">
        <v>2050</v>
      </c>
      <c r="F11" s="14" t="s">
        <v>24</v>
      </c>
      <c r="G11" s="15" t="s">
        <v>25</v>
      </c>
      <c r="H11" s="14" cm="1">
        <f t="array" ref="H11">IF(OR(stichometrie!E11=2030,stichometrie!E11=2040), INDEX(Input!$J$1:$J$45,MATCH(stichometrie!B11&amp;"MGO"&amp;stichometrie!E11&amp;"System efficiency", Input!$B$1:$B$45&amp;Input!$C$1:$C$45&amp;Input!$E$1:$E$45&amp;Input!$F$1:$F$45,0)) /INDEX(Input!$J$1:$J$45,MATCH(Input!B11&amp;stichometrie!C11&amp;stichometrie!E11&amp;"System efficiency", Input!$B$1:$B$45&amp;Input!$C$1:$C$45&amp;Input!$E$1:$E$45&amp;Input!$F$1:$F$45,0))*INDEX(Input!$H$1:$H$45,MATCH(Input!B11&amp;stichometrie!C11&amp;stichometrie!E11&amp;"Input Stichiometry", Input!$B$1:$B$45&amp;Input!$C$1:$C$45&amp;Input!$E$1:$E$45&amp;Input!$F$1:$F$45,0)), IF(OR(stichometrie!E11=2035,stichometrie!E11=2045), (stichometrie!H10+stichometrie!H12)/2, stichometrie!H9*(1-General_Data_Assumption!$H$2)))</f>
        <v>1.4744346320282073</v>
      </c>
    </row>
    <row r="12" spans="1:10" x14ac:dyDescent="0.25">
      <c r="A12" s="3" t="s">
        <v>12</v>
      </c>
      <c r="B12" s="3" t="s">
        <v>13</v>
      </c>
      <c r="C12" s="3" t="s">
        <v>21</v>
      </c>
      <c r="D12" s="3"/>
      <c r="E12" s="3">
        <v>2030</v>
      </c>
      <c r="F12" s="3" t="s">
        <v>24</v>
      </c>
      <c r="G12" s="7" t="s">
        <v>25</v>
      </c>
      <c r="H12" s="6">
        <f t="array" ref="H12">IF(OR(stichometrie!E12=2030,stichometrie!E12=2040), INDEX(Input!$J$1:$J$45,MATCH(stichometrie!B12&amp;"MGO"&amp;stichometrie!E12&amp;"System efficiency", Input!$B$1:$B$45&amp;Input!$C$1:$C$45&amp;Input!$E$1:$E$45&amp;Input!$F$1:$F$45,0)) /INDEX(Input!$J$1:$J$45,MATCH(Input!B12&amp;stichometrie!C12&amp;stichometrie!E12&amp;"System efficiency", Input!$B$1:$B$45&amp;Input!$C$1:$C$45&amp;Input!$E$1:$E$45&amp;Input!$F$1:$F$45,0))*INDEX(Input!$H$1:$H$45,MATCH(Input!B12&amp;stichometrie!C12&amp;stichometrie!E12&amp;"Input Stichiometry", Input!$B$1:$B$45&amp;Input!$C$1:$C$45&amp;Input!$E$1:$E$45&amp;Input!$F$1:$F$45,0)), IF(OR(stichometrie!E12=2035,stichometrie!E12=2045), (stichometrie!H11+stichometrie!H13)/2, stichometrie!H11*(1-General_Data_Assumption!$F$2)))/INDEX(Input!$H$1:$H$48,MATCH(stichometrie!$B12&amp;"MGO"&amp;$E12&amp;stichometrie!$F12,Input!$B$1:$B$48&amp;Input!$C$1:$C$48&amp;Input!$E$1:$E$48&amp;Input!$F$1:$F$48,0))</f>
        <v>1.0145310217469199</v>
      </c>
    </row>
    <row r="13" spans="1:10" x14ac:dyDescent="0.25">
      <c r="A13" s="3" t="s">
        <v>12</v>
      </c>
      <c r="B13" s="3" t="s">
        <v>13</v>
      </c>
      <c r="C13" s="3" t="s">
        <v>21</v>
      </c>
      <c r="D13" s="3"/>
      <c r="E13" s="3">
        <v>2035</v>
      </c>
      <c r="F13" s="3" t="s">
        <v>24</v>
      </c>
      <c r="G13" s="7" t="s">
        <v>25</v>
      </c>
      <c r="H13" s="3">
        <f>(H12+H14)/2</f>
        <v>0.99382630701739094</v>
      </c>
    </row>
    <row r="14" spans="1:10" x14ac:dyDescent="0.25">
      <c r="A14" s="3" t="s">
        <v>12</v>
      </c>
      <c r="B14" s="3" t="s">
        <v>13</v>
      </c>
      <c r="C14" s="3" t="s">
        <v>21</v>
      </c>
      <c r="D14" s="3"/>
      <c r="E14" s="3">
        <v>2040</v>
      </c>
      <c r="F14" s="3" t="s">
        <v>24</v>
      </c>
      <c r="G14" s="7" t="s">
        <v>25</v>
      </c>
      <c r="H14" s="3">
        <f t="array" ref="H14">IF(OR(stichometrie!E14=2030,stichometrie!E14=2040), INDEX(Input!$J$1:$J$45,MATCH(stichometrie!B14&amp;"MGO"&amp;stichometrie!E14&amp;"System efficiency", Input!$B$1:$B$45&amp;Input!$C$1:$C$45&amp;Input!$E$1:$E$45&amp;Input!$F$1:$F$45,0)) /INDEX(Input!$J$1:$J$45,MATCH(Input!B14&amp;stichometrie!C14&amp;stichometrie!E14&amp;"System efficiency", Input!$B$1:$B$45&amp;Input!$C$1:$C$45&amp;Input!$E$1:$E$45&amp;Input!$F$1:$F$45,0))*INDEX(Input!$H$1:$H$45,MATCH(Input!B14&amp;stichometrie!C14&amp;stichometrie!E14&amp;"Input Stichiometry", Input!$B$1:$B$45&amp;Input!$C$1:$C$45&amp;Input!$E$1:$E$45&amp;Input!$F$1:$F$45,0)), IF(OR(stichometrie!E14=2035,stichometrie!E14=2045), (stichometrie!H13+stichometrie!H15)/2, stichometrie!H13*(1-General_Data_Assumption!$F$2)))/INDEX(Input!$H$1:$H$48,MATCH(stichometrie!$B14&amp;"MGO"&amp;$E14&amp;stichometrie!$F14,Input!$B$1:$B$48&amp;Input!$C$1:$C$48&amp;Input!$E$1:$E$48&amp;Input!$F$1:$F$48,0))</f>
        <v>0.97312159228786188</v>
      </c>
    </row>
    <row r="15" spans="1:10" x14ac:dyDescent="0.25">
      <c r="A15" s="3" t="s">
        <v>12</v>
      </c>
      <c r="B15" s="3" t="s">
        <v>13</v>
      </c>
      <c r="C15" s="3" t="s">
        <v>21</v>
      </c>
      <c r="D15" s="3"/>
      <c r="E15" s="3">
        <v>2045</v>
      </c>
      <c r="F15" s="3" t="s">
        <v>24</v>
      </c>
      <c r="G15" s="7" t="s">
        <v>25</v>
      </c>
      <c r="H15" s="3" cm="1">
        <f t="array" ref="H15">IF(OR(stichometrie!E15=2030,stichometrie!E15=2040), INDEX(Input!$J$1:$J$45,MATCH(stichometrie!B15&amp;"MGO"&amp;stichometrie!E15&amp;"System efficiency", Input!$B$1:$B$45&amp;Input!$C$1:$C$45&amp;Input!$E$1:$E$45&amp;Input!$F$1:$F$45,0)) /INDEX(Input!$J$1:$J$45,MATCH(Input!B15&amp;stichometrie!C15&amp;stichometrie!E15&amp;"System efficiency", Input!$B$1:$B$45&amp;Input!$C$1:$C$45&amp;Input!$E$1:$E$45&amp;Input!$F$1:$F$45,0))*INDEX(Input!$H$1:$H$45,MATCH(Input!B15&amp;stichometrie!C15&amp;stichometrie!E15&amp;"Input Stichiometry", Input!$B$1:$B$45&amp;Input!$C$1:$C$45&amp;Input!$E$1:$E$45&amp;Input!$F$1:$F$45,0)), IF(OR(stichometrie!E15=2035,stichometrie!E15=2045), (stichometrie!H14+stichometrie!H16)/2, stichometrie!H14*(1-General_Data_Assumption!$H$2)))</f>
        <v>0.92446551267346877</v>
      </c>
    </row>
    <row r="16" spans="1:10" x14ac:dyDescent="0.25">
      <c r="A16" s="18" t="s">
        <v>12</v>
      </c>
      <c r="B16" s="18" t="s">
        <v>13</v>
      </c>
      <c r="C16" s="18" t="s">
        <v>21</v>
      </c>
      <c r="D16" s="18"/>
      <c r="E16" s="14">
        <v>2050</v>
      </c>
      <c r="F16" s="18" t="s">
        <v>24</v>
      </c>
      <c r="G16" s="15" t="s">
        <v>25</v>
      </c>
      <c r="H16" s="14" cm="1">
        <f t="array" ref="H16">IF(OR(stichometrie!E16=2030,stichometrie!E16=2040), INDEX(Input!$J$1:$J$45,MATCH(stichometrie!B16&amp;"MGO"&amp;stichometrie!E16&amp;"System efficiency", Input!$B$1:$B$45&amp;Input!$C$1:$C$45&amp;Input!$E$1:$E$45&amp;Input!$F$1:$F$45,0)) /INDEX(Input!$J$1:$J$45,MATCH(Input!B16&amp;stichometrie!C16&amp;stichometrie!E16&amp;"System efficiency", Input!$B$1:$B$45&amp;Input!$C$1:$C$45&amp;Input!$E$1:$E$45&amp;Input!$F$1:$F$45,0))*INDEX(Input!$H$1:$H$45,MATCH(Input!B16&amp;stichometrie!C16&amp;stichometrie!E16&amp;"Input Stichiometry", Input!$B$1:$B$45&amp;Input!$C$1:$C$45&amp;Input!$E$1:$E$45&amp;Input!$F$1:$F$45,0)), IF(OR(stichometrie!E16=2035,stichometrie!E16=2045), (stichometrie!H15+stichometrie!H17)/2, stichometrie!H14*(1-General_Data_Assumption!$H$2)))</f>
        <v>0.87580943305907566</v>
      </c>
    </row>
    <row r="17" spans="1:8" x14ac:dyDescent="0.25">
      <c r="A17" s="3" t="s">
        <v>12</v>
      </c>
      <c r="B17" s="3" t="s">
        <v>13</v>
      </c>
      <c r="C17" s="3" t="s">
        <v>23</v>
      </c>
      <c r="D17" s="3"/>
      <c r="E17" s="3">
        <v>2030</v>
      </c>
      <c r="F17" s="3" t="s">
        <v>24</v>
      </c>
      <c r="G17" s="7" t="s">
        <v>25</v>
      </c>
      <c r="H17" s="6">
        <f t="array" ref="H17">IF(OR(stichometrie!E17=2030,stichometrie!E17=2040), INDEX(Input!$J$1:$J$45,MATCH(stichometrie!B17&amp;"MGO"&amp;stichometrie!E17&amp;"System efficiency", Input!$B$1:$B$45&amp;Input!$C$1:$C$45&amp;Input!$E$1:$E$45&amp;Input!$F$1:$F$45,0)) /INDEX(Input!$J$1:$J$45,MATCH(Input!B17&amp;stichometrie!C17&amp;stichometrie!E17&amp;"System efficiency", Input!$B$1:$B$45&amp;Input!$C$1:$C$45&amp;Input!$E$1:$E$45&amp;Input!$F$1:$F$45,0))*INDEX(Input!$H$1:$H$45,MATCH(Input!B17&amp;stichometrie!C17&amp;stichometrie!E17&amp;"Input Stichiometry", Input!$B$1:$B$45&amp;Input!$C$1:$C$45&amp;Input!$E$1:$E$45&amp;Input!$F$1:$F$45,0)), IF(OR(stichometrie!E17=2035,stichometrie!E17=2045), (stichometrie!H16+stichometrie!H18)/2, stichometrie!H16*(1-General_Data_Assumption!$F$2)))/INDEX(Input!$H$1:$H$48,MATCH(stichometrie!$B17&amp;"MGO"&amp;$E17&amp;stichometrie!$F17,Input!$B$1:$B$48&amp;Input!$C$1:$C$48&amp;Input!$E$1:$E$48&amp;Input!$F$1:$F$48,0))</f>
        <v>1.6805354042060583</v>
      </c>
    </row>
    <row r="18" spans="1:8" x14ac:dyDescent="0.25">
      <c r="A18" s="3" t="s">
        <v>12</v>
      </c>
      <c r="B18" s="3" t="s">
        <v>13</v>
      </c>
      <c r="C18" s="3" t="s">
        <v>23</v>
      </c>
      <c r="D18" s="3"/>
      <c r="E18" s="3">
        <v>2035</v>
      </c>
      <c r="F18" s="3" t="s">
        <v>24</v>
      </c>
      <c r="G18" s="7" t="s">
        <v>25</v>
      </c>
      <c r="H18" s="3">
        <f>(H17+H19)/2</f>
        <v>1.5270952151263746</v>
      </c>
    </row>
    <row r="19" spans="1:8" x14ac:dyDescent="0.25">
      <c r="A19" s="3" t="s">
        <v>12</v>
      </c>
      <c r="B19" s="3" t="s">
        <v>13</v>
      </c>
      <c r="C19" s="3" t="s">
        <v>23</v>
      </c>
      <c r="D19" s="3"/>
      <c r="E19" s="3">
        <v>2040</v>
      </c>
      <c r="F19" s="3" t="s">
        <v>24</v>
      </c>
      <c r="G19" s="7" t="s">
        <v>25</v>
      </c>
      <c r="H19" s="3">
        <f t="array" ref="H19">IF(OR(stichometrie!E19=2030,stichometrie!E19=2040), INDEX(Input!$J$1:$J$45,MATCH(stichometrie!B19&amp;"MGO"&amp;stichometrie!E19&amp;"System efficiency", Input!$B$1:$B$45&amp;Input!$C$1:$C$45&amp;Input!$E$1:$E$45&amp;Input!$F$1:$F$45,0)) /INDEX(Input!$J$1:$J$45,MATCH(Input!B19&amp;stichometrie!C19&amp;stichometrie!E19&amp;"System efficiency", Input!$B$1:$B$45&amp;Input!$C$1:$C$45&amp;Input!$E$1:$E$45&amp;Input!$F$1:$F$45,0))*INDEX(Input!$H$1:$H$45,MATCH(Input!B19&amp;stichometrie!C19&amp;stichometrie!E19&amp;"Input Stichiometry", Input!$B$1:$B$45&amp;Input!$C$1:$C$45&amp;Input!$E$1:$E$45&amp;Input!$F$1:$F$45,0)), IF(OR(stichometrie!E19=2035,stichometrie!E19=2045), (stichometrie!H18+stichometrie!H20)/2, stichometrie!H18*(1-General_Data_Assumption!$F$2)))/INDEX(Input!$H$1:$H$48,MATCH(stichometrie!$B19&amp;"MGO"&amp;$E19&amp;stichometrie!$F19,Input!$B$1:$B$48&amp;Input!$C$1:$C$48&amp;Input!$E$1:$E$48&amp;Input!$F$1:$F$48,0))</f>
        <v>1.3736550260466911</v>
      </c>
    </row>
    <row r="20" spans="1:8" x14ac:dyDescent="0.25">
      <c r="A20" s="3" t="s">
        <v>12</v>
      </c>
      <c r="B20" s="3" t="s">
        <v>13</v>
      </c>
      <c r="C20" s="3" t="s">
        <v>23</v>
      </c>
      <c r="D20" s="3"/>
      <c r="E20" s="3">
        <v>2045</v>
      </c>
      <c r="F20" s="3" t="s">
        <v>24</v>
      </c>
      <c r="G20" s="7" t="s">
        <v>25</v>
      </c>
      <c r="H20" s="3" cm="1">
        <f t="array" ref="H20">IF(OR(stichometrie!E20=2030,stichometrie!E20=2040), INDEX(Input!$J$1:$J$45,MATCH(stichometrie!B20&amp;"MGO"&amp;stichometrie!E20&amp;"System efficiency", Input!$B$1:$B$45&amp;Input!$C$1:$C$45&amp;Input!$E$1:$E$45&amp;Input!$F$1:$F$45,0)) /INDEX(Input!$J$1:$J$45,MATCH(Input!B20&amp;stichometrie!C20&amp;stichometrie!E20&amp;"System efficiency", Input!$B$1:$B$45&amp;Input!$C$1:$C$45&amp;Input!$E$1:$E$45&amp;Input!$F$1:$F$45,0))*INDEX(Input!$H$1:$H$45,MATCH(Input!B20&amp;stichometrie!C20&amp;stichometrie!E20&amp;"Input Stichiometry", Input!$B$1:$B$45&amp;Input!$C$1:$C$45&amp;Input!$E$1:$E$45&amp;Input!$F$1:$F$45,0)), IF(OR(stichometrie!E20=2035,stichometrie!E20=2045), (stichometrie!H19+stichometrie!H21)/2, stichometrie!H19*(1-General_Data_Assumption!$H$2)))</f>
        <v>1.3049722747443564</v>
      </c>
    </row>
    <row r="21" spans="1:8" x14ac:dyDescent="0.25">
      <c r="A21" s="17" t="s">
        <v>12</v>
      </c>
      <c r="B21" s="17" t="s">
        <v>13</v>
      </c>
      <c r="C21" s="17" t="s">
        <v>23</v>
      </c>
      <c r="D21" s="17"/>
      <c r="E21" s="14">
        <v>2050</v>
      </c>
      <c r="F21" s="17" t="s">
        <v>24</v>
      </c>
      <c r="G21" s="15" t="s">
        <v>25</v>
      </c>
      <c r="H21" s="14" cm="1">
        <f t="array" ref="H21">IF(OR(stichometrie!E21=2030,stichometrie!E21=2040), INDEX(Input!$J$1:$J$45,MATCH(stichometrie!B21&amp;"MGO"&amp;stichometrie!E21&amp;"System efficiency", Input!$B$1:$B$45&amp;Input!$C$1:$C$45&amp;Input!$E$1:$E$45&amp;Input!$F$1:$F$45,0)) /INDEX(Input!$J$1:$J$45,MATCH(Input!B21&amp;stichometrie!C21&amp;stichometrie!E21&amp;"System efficiency", Input!$B$1:$B$45&amp;Input!$C$1:$C$45&amp;Input!$E$1:$E$45&amp;Input!$F$1:$F$45,0))*INDEX(Input!$H$1:$H$45,MATCH(Input!B21&amp;stichometrie!C21&amp;stichometrie!E21&amp;"Input Stichiometry", Input!$B$1:$B$45&amp;Input!$C$1:$C$45&amp;Input!$E$1:$E$45&amp;Input!$F$1:$F$45,0)), IF(OR(stichometrie!E21=2035,stichometrie!E21=2045), (stichometrie!H20+stichometrie!H22)/2, stichometrie!H19*(1-General_Data_Assumption!$H$2)))</f>
        <v>1.2362895234420219</v>
      </c>
    </row>
    <row r="22" spans="1:8" x14ac:dyDescent="0.25">
      <c r="A22" s="3" t="s">
        <v>12</v>
      </c>
      <c r="B22" s="3" t="s">
        <v>13</v>
      </c>
      <c r="C22" s="3" t="s">
        <v>22</v>
      </c>
      <c r="D22" s="3"/>
      <c r="E22" s="3">
        <v>2030</v>
      </c>
      <c r="F22" s="3" t="s">
        <v>24</v>
      </c>
      <c r="G22" s="7" t="s">
        <v>25</v>
      </c>
      <c r="H22" s="7">
        <f t="array" ref="H22">IF(OR(stichometrie!E22=2030,stichometrie!E22=2040), INDEX(Input!$J$1:$J$45,MATCH(stichometrie!B22&amp;"MGO"&amp;stichometrie!E22&amp;"System efficiency", Input!$B$1:$B$45&amp;Input!$C$1:$C$45&amp;Input!$E$1:$E$45&amp;Input!$F$1:$F$45,0)) /INDEX(Input!$J$1:$J$45,MATCH(Input!B22&amp;stichometrie!C22&amp;stichometrie!E22&amp;"System efficiency", Input!$B$1:$B$45&amp;Input!$C$1:$C$45&amp;Input!$E$1:$E$45&amp;Input!$F$1:$F$45,0))*INDEX(Input!$H$1:$H$45,MATCH(Input!B22&amp;stichometrie!C22&amp;stichometrie!E22&amp;"Input Stichiometry", Input!$B$1:$B$45&amp;Input!$C$1:$C$45&amp;Input!$E$1:$E$45&amp;Input!$F$1:$F$45,0)), IF(OR(stichometrie!E22=2035,stichometrie!E22=2045), (stichometrie!H21+stichometrie!H23)/2, stichometrie!H21*(1-General_Data_Assumption!$F$2)))/INDEX(Input!$H$1:$H$48,MATCH(stichometrie!$B22&amp;"MGO"&amp;$E22&amp;stichometrie!$F22,Input!$B$1:$B$48&amp;Input!$C$1:$C$48&amp;Input!$E$1:$E$48&amp;Input!$F$1:$F$48,0))</f>
        <v>1</v>
      </c>
    </row>
    <row r="23" spans="1:8" x14ac:dyDescent="0.25">
      <c r="A23" s="3" t="s">
        <v>12</v>
      </c>
      <c r="B23" s="3" t="s">
        <v>13</v>
      </c>
      <c r="C23" s="3" t="s">
        <v>22</v>
      </c>
      <c r="D23" s="3"/>
      <c r="E23" s="3">
        <v>2035</v>
      </c>
      <c r="F23" s="3" t="s">
        <v>24</v>
      </c>
      <c r="G23" s="7" t="s">
        <v>25</v>
      </c>
      <c r="H23" s="7">
        <f>(H22+H24)/2</f>
        <v>1</v>
      </c>
    </row>
    <row r="24" spans="1:8" x14ac:dyDescent="0.25">
      <c r="A24" s="3" t="s">
        <v>12</v>
      </c>
      <c r="B24" s="3" t="s">
        <v>13</v>
      </c>
      <c r="C24" s="3" t="s">
        <v>22</v>
      </c>
      <c r="D24" s="3"/>
      <c r="E24" s="3">
        <v>2040</v>
      </c>
      <c r="F24" s="3" t="s">
        <v>24</v>
      </c>
      <c r="G24" s="7" t="s">
        <v>25</v>
      </c>
      <c r="H24" s="7">
        <f t="array" ref="H24">IF(OR(stichometrie!E24=2030,stichometrie!E24=2040), INDEX(Input!$J$1:$J$45,MATCH(stichometrie!B24&amp;"MGO"&amp;stichometrie!E24&amp;"System efficiency", Input!$B$1:$B$45&amp;Input!$C$1:$C$45&amp;Input!$E$1:$E$45&amp;Input!$F$1:$F$45,0)) /INDEX(Input!$J$1:$J$45,MATCH(Input!B24&amp;stichometrie!C24&amp;stichometrie!E24&amp;"System efficiency", Input!$B$1:$B$45&amp;Input!$C$1:$C$45&amp;Input!$E$1:$E$45&amp;Input!$F$1:$F$45,0))*INDEX(Input!$H$1:$H$45,MATCH(Input!B24&amp;stichometrie!C24&amp;stichometrie!E24&amp;"Input Stichiometry", Input!$B$1:$B$45&amp;Input!$C$1:$C$45&amp;Input!$E$1:$E$45&amp;Input!$F$1:$F$45,0)), IF(OR(stichometrie!E24=2035,stichometrie!E24=2045), (stichometrie!H23+stichometrie!H25)/2, stichometrie!H23*(1-General_Data_Assumption!$F$2)))/INDEX(Input!$H$1:$H$48,MATCH(stichometrie!$B24&amp;"MGO"&amp;$E24&amp;stichometrie!$F24,Input!$B$1:$B$48&amp;Input!$C$1:$C$48&amp;Input!$E$1:$E$48&amp;Input!$F$1:$F$48,0))</f>
        <v>1</v>
      </c>
    </row>
    <row r="25" spans="1:8" x14ac:dyDescent="0.25">
      <c r="A25" s="3" t="s">
        <v>12</v>
      </c>
      <c r="B25" s="3" t="s">
        <v>13</v>
      </c>
      <c r="C25" s="3" t="s">
        <v>22</v>
      </c>
      <c r="D25" s="3"/>
      <c r="E25" s="3">
        <v>2045</v>
      </c>
      <c r="F25" s="3" t="s">
        <v>24</v>
      </c>
      <c r="G25" s="7" t="s">
        <v>25</v>
      </c>
      <c r="H25" s="7" cm="1">
        <f t="array" ref="H25">IF(OR(stichometrie!E25=2030,stichometrie!E25=2040), INDEX(Input!$J$1:$J$45,MATCH(stichometrie!B25&amp;"MGO"&amp;stichometrie!E25&amp;"System efficiency", Input!$B$1:$B$45&amp;Input!$C$1:$C$45&amp;Input!$E$1:$E$45&amp;Input!$F$1:$F$45,0)) /INDEX(Input!$J$1:$J$45,MATCH(Input!B25&amp;stichometrie!C25&amp;stichometrie!E25&amp;"System efficiency", Input!$B$1:$B$45&amp;Input!$C$1:$C$45&amp;Input!$E$1:$E$45&amp;Input!$F$1:$F$45,0))*INDEX(Input!$H$1:$H$45,MATCH(Input!B25&amp;stichometrie!C25&amp;stichometrie!E25&amp;"Input Stichiometry", Input!$B$1:$B$45&amp;Input!$C$1:$C$45&amp;Input!$E$1:$E$45&amp;Input!$F$1:$F$45,0)), IF(OR(stichometrie!E25=2035,stichometrie!E25=2045), (stichometrie!H24+stichometrie!H26)/2, stichometrie!H24*(1-General_Data_Assumption!$F$2)))</f>
        <v>0.95</v>
      </c>
    </row>
    <row r="26" spans="1:8" x14ac:dyDescent="0.25">
      <c r="A26" s="14" t="s">
        <v>12</v>
      </c>
      <c r="B26" s="14" t="s">
        <v>13</v>
      </c>
      <c r="C26" s="14" t="s">
        <v>22</v>
      </c>
      <c r="D26" s="14"/>
      <c r="E26" s="14">
        <v>2050</v>
      </c>
      <c r="F26" s="14" t="s">
        <v>24</v>
      </c>
      <c r="G26" s="15" t="s">
        <v>25</v>
      </c>
      <c r="H26" s="15">
        <f t="array" ref="H26">IF(OR(stichometrie!E26=2030,stichometrie!E26=2040), INDEX(Input!$J$1:$J$45,MATCH(stichometrie!B26&amp;"MGO"&amp;stichometrie!E26&amp;"System efficiency", Input!$B$1:$B$45&amp;Input!$C$1:$C$45&amp;Input!$E$1:$E$45&amp;Input!$F$1:$F$45,0)) /INDEX(Input!$J$1:$J$45,MATCH(Input!B26&amp;stichometrie!C26&amp;stichometrie!E26&amp;"System efficiency", Input!$B$1:$B$45&amp;Input!$C$1:$C$45&amp;Input!$E$1:$E$45&amp;Input!$F$1:$F$45,0))*INDEX(Input!$H$1:$H$45,MATCH(Input!B26&amp;stichometrie!C26&amp;stichometrie!E26&amp;"Input Stichiometry", Input!$B$1:$B$45&amp;Input!$C$1:$C$45&amp;Input!$E$1:$E$45&amp;Input!$F$1:$F$45,0)), IF(OR(stichometrie!E26=2035,stichometrie!E26=2045), (stichometrie!H25+stichometrie!H27)/2, stichometrie!H24*(1-General_Data_Assumption!$H$2)))</f>
        <v>0.9</v>
      </c>
    </row>
    <row r="27" spans="1:8" x14ac:dyDescent="0.25">
      <c r="A27" s="3" t="s">
        <v>12</v>
      </c>
      <c r="B27" s="3" t="s">
        <v>13</v>
      </c>
      <c r="C27" s="3" t="s">
        <v>14</v>
      </c>
      <c r="D27" s="3"/>
      <c r="E27" s="3">
        <v>2030</v>
      </c>
      <c r="F27" s="3" t="s">
        <v>24</v>
      </c>
      <c r="G27" s="7" t="s">
        <v>25</v>
      </c>
      <c r="H27" s="7">
        <f t="array" ref="H27">INDEX(Input!$J$1:$J$48,MATCH(stichometrie!B27&amp;"MGO"&amp;stichometrie!E27&amp;"System efficiency",Input!$B$1:$B$48&amp;Input!$C$1:$C$48&amp;Input!$E$1:$E$48&amp;Input!$F$1:$F$48,0))
/INDEX(Input!$J$1:$J$48,MATCH(stichometrie!$B$29&amp;stichometrie!C27&amp;stichometrie!E27&amp;"System efficiency",Input!$B$1:$B$48&amp;Input!$C$1:$C$48&amp;Input!$E$1:$E$48&amp;Input!$F$1:$F$48,0))
/INDEX(General_Data_Assumption!$H$1:$H$5,MATCH($A27&amp;$B27&amp;$C27&amp;"Relative Energy Density",General_Data_Assumption!$B$1:$B$5&amp;General_Data_Assumption!$C$1:$C$5&amp;General_Data_Assumption!$D$1:$D$5&amp;General_Data_Assumption!$F$1:$F$5,0))</f>
        <v>2.2180293501048216</v>
      </c>
    </row>
    <row r="28" spans="1:8" x14ac:dyDescent="0.25">
      <c r="A28" s="3" t="s">
        <v>12</v>
      </c>
      <c r="B28" s="3" t="s">
        <v>13</v>
      </c>
      <c r="C28" s="3" t="s">
        <v>14</v>
      </c>
      <c r="D28" s="3"/>
      <c r="E28" s="3">
        <v>2035</v>
      </c>
      <c r="F28" s="3" t="s">
        <v>24</v>
      </c>
      <c r="G28" s="7" t="s">
        <v>25</v>
      </c>
      <c r="H28" s="7">
        <f>(H27+H29)/2</f>
        <v>2.1939203354297696</v>
      </c>
    </row>
    <row r="29" spans="1:8" x14ac:dyDescent="0.25">
      <c r="A29" s="3" t="s">
        <v>12</v>
      </c>
      <c r="B29" s="3" t="s">
        <v>13</v>
      </c>
      <c r="C29" s="3" t="s">
        <v>14</v>
      </c>
      <c r="D29" s="3"/>
      <c r="E29" s="3">
        <v>2040</v>
      </c>
      <c r="F29" s="3" t="s">
        <v>24</v>
      </c>
      <c r="G29" s="7" t="s">
        <v>25</v>
      </c>
      <c r="H29" s="7">
        <f t="array" ref="H29">INDEX(Input!$J$1:$J$48,MATCH(stichometrie!B29&amp;"MGO"&amp;stichometrie!E29&amp;"System efficiency",Input!$B$1:$B$48&amp;Input!$C$1:$C$48&amp;Input!$E$1:$E$48&amp;Input!$F$1:$F$48,0))
/INDEX(Input!$J$1:$J$48,MATCH(stichometrie!$B$29&amp;stichometrie!C29&amp;stichometrie!E29&amp;"System efficiency",Input!$B$1:$B$48&amp;Input!$C$1:$C$48&amp;Input!$E$1:$E$48&amp;Input!$F$1:$F$48,0))
/INDEX(General_Data_Assumption!$H$1:$H$5,MATCH($A29&amp;$B29&amp;$C29&amp;"Relative Energy Density",General_Data_Assumption!$B$1:$B$5&amp;General_Data_Assumption!$C$1:$C$5&amp;General_Data_Assumption!$D$1:$D$5&amp;General_Data_Assumption!$F$1:$F$5,0))</f>
        <v>2.1698113207547172</v>
      </c>
    </row>
    <row r="30" spans="1:8" x14ac:dyDescent="0.25">
      <c r="A30" s="3" t="s">
        <v>12</v>
      </c>
      <c r="B30" s="3" t="s">
        <v>13</v>
      </c>
      <c r="C30" s="3" t="s">
        <v>14</v>
      </c>
      <c r="D30" s="3"/>
      <c r="E30" s="3">
        <v>2045</v>
      </c>
      <c r="F30" s="3" t="s">
        <v>24</v>
      </c>
      <c r="G30" s="7" t="s">
        <v>25</v>
      </c>
      <c r="H30" s="7">
        <f>(H29+H31)/2</f>
        <v>2.0613207547169812</v>
      </c>
    </row>
    <row r="31" spans="1:8" x14ac:dyDescent="0.25">
      <c r="A31" s="14" t="s">
        <v>12</v>
      </c>
      <c r="B31" s="14" t="s">
        <v>13</v>
      </c>
      <c r="C31" s="14" t="s">
        <v>14</v>
      </c>
      <c r="D31" s="14"/>
      <c r="E31" s="14">
        <v>2050</v>
      </c>
      <c r="F31" s="14" t="s">
        <v>24</v>
      </c>
      <c r="G31" s="15" t="s">
        <v>25</v>
      </c>
      <c r="H31" s="15">
        <f t="array" ref="H31">H29*(1-General_Data_Assumption!$H$2)</f>
        <v>1.9528301886792454</v>
      </c>
    </row>
    <row r="32" spans="1:8" x14ac:dyDescent="0.25">
      <c r="A32" s="3" t="s">
        <v>49</v>
      </c>
      <c r="B32" s="3" t="s">
        <v>50</v>
      </c>
      <c r="C32" s="3" t="s">
        <v>50</v>
      </c>
      <c r="D32" s="3"/>
      <c r="E32" s="3">
        <v>2030</v>
      </c>
      <c r="F32" s="3" t="s">
        <v>55</v>
      </c>
      <c r="H32" s="2">
        <v>1</v>
      </c>
    </row>
    <row r="33" spans="1:8" x14ac:dyDescent="0.25">
      <c r="A33" s="3" t="s">
        <v>49</v>
      </c>
      <c r="B33" s="3" t="s">
        <v>50</v>
      </c>
      <c r="C33" s="3" t="s">
        <v>50</v>
      </c>
      <c r="D33" s="3"/>
      <c r="E33" s="3">
        <v>2035</v>
      </c>
      <c r="F33" s="3" t="s">
        <v>55</v>
      </c>
      <c r="H33" s="2">
        <v>1</v>
      </c>
    </row>
    <row r="34" spans="1:8" x14ac:dyDescent="0.25">
      <c r="A34" s="3" t="s">
        <v>49</v>
      </c>
      <c r="B34" s="3" t="s">
        <v>50</v>
      </c>
      <c r="C34" s="3" t="s">
        <v>50</v>
      </c>
      <c r="D34" s="3"/>
      <c r="E34" s="3">
        <v>2040</v>
      </c>
      <c r="F34" s="3" t="s">
        <v>55</v>
      </c>
      <c r="H34" s="2">
        <v>1</v>
      </c>
    </row>
    <row r="35" spans="1:8" x14ac:dyDescent="0.25">
      <c r="A35" s="3" t="s">
        <v>49</v>
      </c>
      <c r="B35" s="3" t="s">
        <v>50</v>
      </c>
      <c r="C35" s="3" t="s">
        <v>50</v>
      </c>
      <c r="D35" s="3"/>
      <c r="E35" s="3">
        <v>2045</v>
      </c>
      <c r="F35" s="3" t="s">
        <v>55</v>
      </c>
      <c r="H35" s="2">
        <v>1</v>
      </c>
    </row>
    <row r="36" spans="1:8" x14ac:dyDescent="0.25">
      <c r="A36" s="14" t="s">
        <v>49</v>
      </c>
      <c r="B36" s="14" t="s">
        <v>50</v>
      </c>
      <c r="C36" s="14" t="s">
        <v>50</v>
      </c>
      <c r="D36" s="14"/>
      <c r="E36" s="14">
        <v>2050</v>
      </c>
      <c r="F36" s="14" t="s">
        <v>55</v>
      </c>
      <c r="G36" s="23"/>
      <c r="H36" s="24">
        <v>1</v>
      </c>
    </row>
    <row r="37" spans="1:8" x14ac:dyDescent="0.25">
      <c r="A37" s="3" t="s">
        <v>49</v>
      </c>
      <c r="B37" s="3" t="s">
        <v>50</v>
      </c>
      <c r="C37" s="3" t="s">
        <v>51</v>
      </c>
      <c r="D37" s="3"/>
      <c r="E37" s="3">
        <v>2030</v>
      </c>
      <c r="F37" s="3" t="s">
        <v>55</v>
      </c>
      <c r="H37" s="2">
        <v>1</v>
      </c>
    </row>
    <row r="38" spans="1:8" x14ac:dyDescent="0.25">
      <c r="A38" s="3" t="s">
        <v>49</v>
      </c>
      <c r="B38" s="3" t="s">
        <v>50</v>
      </c>
      <c r="C38" s="3" t="s">
        <v>51</v>
      </c>
      <c r="D38" s="3"/>
      <c r="E38" s="3">
        <v>2035</v>
      </c>
      <c r="F38" s="3" t="s">
        <v>55</v>
      </c>
      <c r="H38" s="2">
        <v>1</v>
      </c>
    </row>
    <row r="39" spans="1:8" x14ac:dyDescent="0.25">
      <c r="A39" s="3" t="s">
        <v>49</v>
      </c>
      <c r="B39" s="3" t="s">
        <v>50</v>
      </c>
      <c r="C39" s="3" t="s">
        <v>51</v>
      </c>
      <c r="D39" s="3"/>
      <c r="E39" s="3">
        <v>2040</v>
      </c>
      <c r="F39" s="3" t="s">
        <v>55</v>
      </c>
      <c r="H39" s="2">
        <v>1</v>
      </c>
    </row>
    <row r="40" spans="1:8" x14ac:dyDescent="0.25">
      <c r="A40" s="3" t="s">
        <v>49</v>
      </c>
      <c r="B40" s="3" t="s">
        <v>50</v>
      </c>
      <c r="C40" s="3" t="s">
        <v>51</v>
      </c>
      <c r="D40" s="3"/>
      <c r="E40" s="3">
        <v>2045</v>
      </c>
      <c r="F40" s="3" t="s">
        <v>55</v>
      </c>
      <c r="H40" s="2">
        <v>1</v>
      </c>
    </row>
    <row r="41" spans="1:8" x14ac:dyDescent="0.25">
      <c r="A41" s="14" t="s">
        <v>49</v>
      </c>
      <c r="B41" s="14" t="s">
        <v>50</v>
      </c>
      <c r="C41" s="14" t="s">
        <v>51</v>
      </c>
      <c r="D41" s="14"/>
      <c r="E41" s="14">
        <v>2050</v>
      </c>
      <c r="F41" s="14" t="s">
        <v>55</v>
      </c>
      <c r="G41" s="23"/>
      <c r="H41" s="24">
        <v>1</v>
      </c>
    </row>
    <row r="42" spans="1:8" x14ac:dyDescent="0.25">
      <c r="A42" s="3" t="s">
        <v>53</v>
      </c>
      <c r="B42" s="3" t="s">
        <v>52</v>
      </c>
      <c r="C42" s="3" t="s">
        <v>52</v>
      </c>
      <c r="D42" s="3"/>
      <c r="E42" s="3">
        <v>2030</v>
      </c>
      <c r="F42" s="3" t="s">
        <v>24</v>
      </c>
      <c r="G42" s="3" t="s">
        <v>56</v>
      </c>
      <c r="H42" s="2">
        <v>3.16</v>
      </c>
    </row>
    <row r="43" spans="1:8" x14ac:dyDescent="0.25">
      <c r="A43" s="3" t="s">
        <v>53</v>
      </c>
      <c r="B43" s="3" t="s">
        <v>52</v>
      </c>
      <c r="C43" s="3" t="s">
        <v>52</v>
      </c>
      <c r="D43" s="3"/>
      <c r="E43" s="3">
        <v>2035</v>
      </c>
      <c r="F43" s="3" t="s">
        <v>24</v>
      </c>
      <c r="G43" s="3" t="s">
        <v>56</v>
      </c>
      <c r="H43" s="2">
        <v>3.16</v>
      </c>
    </row>
    <row r="44" spans="1:8" x14ac:dyDescent="0.25">
      <c r="A44" s="3" t="s">
        <v>53</v>
      </c>
      <c r="B44" s="3" t="s">
        <v>52</v>
      </c>
      <c r="C44" s="3" t="s">
        <v>52</v>
      </c>
      <c r="D44" s="3"/>
      <c r="E44" s="3">
        <v>2040</v>
      </c>
      <c r="F44" s="3" t="s">
        <v>24</v>
      </c>
      <c r="G44" s="3" t="s">
        <v>56</v>
      </c>
      <c r="H44" s="2">
        <v>3.16</v>
      </c>
    </row>
    <row r="45" spans="1:8" x14ac:dyDescent="0.25">
      <c r="A45" s="3" t="s">
        <v>53</v>
      </c>
      <c r="B45" s="3" t="s">
        <v>52</v>
      </c>
      <c r="C45" s="3" t="s">
        <v>52</v>
      </c>
      <c r="D45" s="3"/>
      <c r="E45" s="3">
        <v>2045</v>
      </c>
      <c r="F45" s="3" t="s">
        <v>24</v>
      </c>
      <c r="G45" s="3" t="s">
        <v>56</v>
      </c>
      <c r="H45" s="2">
        <v>3.16</v>
      </c>
    </row>
    <row r="46" spans="1:8" x14ac:dyDescent="0.25">
      <c r="A46" s="14" t="s">
        <v>53</v>
      </c>
      <c r="B46" s="14" t="s">
        <v>52</v>
      </c>
      <c r="C46" s="14" t="s">
        <v>52</v>
      </c>
      <c r="D46" s="14"/>
      <c r="E46" s="14">
        <v>2050</v>
      </c>
      <c r="F46" s="14" t="s">
        <v>24</v>
      </c>
      <c r="G46" s="14" t="s">
        <v>56</v>
      </c>
      <c r="H46" s="24">
        <v>3.16</v>
      </c>
    </row>
    <row r="47" spans="1:8" x14ac:dyDescent="0.25">
      <c r="A47" s="3" t="s">
        <v>53</v>
      </c>
      <c r="B47" s="2" t="s">
        <v>54</v>
      </c>
      <c r="C47" s="2" t="s">
        <v>54</v>
      </c>
      <c r="D47" s="3"/>
      <c r="E47" s="3">
        <v>2030</v>
      </c>
      <c r="F47" s="3" t="s">
        <v>24</v>
      </c>
      <c r="G47" s="3" t="s">
        <v>56</v>
      </c>
      <c r="H47" s="2">
        <v>3.16</v>
      </c>
    </row>
    <row r="48" spans="1:8" x14ac:dyDescent="0.25">
      <c r="A48" s="3" t="s">
        <v>53</v>
      </c>
      <c r="B48" s="2" t="s">
        <v>54</v>
      </c>
      <c r="C48" s="2" t="s">
        <v>54</v>
      </c>
      <c r="D48" s="3"/>
      <c r="E48" s="3">
        <v>2035</v>
      </c>
      <c r="F48" s="3" t="s">
        <v>24</v>
      </c>
      <c r="G48" s="3" t="s">
        <v>56</v>
      </c>
      <c r="H48" s="2">
        <v>3.16</v>
      </c>
    </row>
    <row r="49" spans="1:8" x14ac:dyDescent="0.25">
      <c r="A49" s="3" t="s">
        <v>53</v>
      </c>
      <c r="B49" s="2" t="s">
        <v>54</v>
      </c>
      <c r="C49" s="2" t="s">
        <v>54</v>
      </c>
      <c r="D49" s="3"/>
      <c r="E49" s="3">
        <v>2040</v>
      </c>
      <c r="F49" s="3" t="s">
        <v>24</v>
      </c>
      <c r="G49" s="3" t="s">
        <v>56</v>
      </c>
      <c r="H49" s="2">
        <v>3.16</v>
      </c>
    </row>
    <row r="50" spans="1:8" x14ac:dyDescent="0.25">
      <c r="A50" s="3" t="s">
        <v>53</v>
      </c>
      <c r="B50" s="2" t="s">
        <v>54</v>
      </c>
      <c r="C50" s="2" t="s">
        <v>54</v>
      </c>
      <c r="D50" s="3"/>
      <c r="E50" s="3">
        <v>2045</v>
      </c>
      <c r="F50" s="3" t="s">
        <v>24</v>
      </c>
      <c r="G50" s="3" t="s">
        <v>56</v>
      </c>
      <c r="H50" s="2">
        <v>3.16</v>
      </c>
    </row>
    <row r="51" spans="1:8" x14ac:dyDescent="0.25">
      <c r="A51" s="14" t="s">
        <v>53</v>
      </c>
      <c r="B51" s="14" t="s">
        <v>54</v>
      </c>
      <c r="C51" s="14" t="s">
        <v>54</v>
      </c>
      <c r="D51" s="14"/>
      <c r="E51" s="14">
        <v>2050</v>
      </c>
      <c r="F51" s="14" t="s">
        <v>24</v>
      </c>
      <c r="G51" s="14" t="s">
        <v>56</v>
      </c>
      <c r="H51" s="24">
        <v>3.16</v>
      </c>
    </row>
    <row r="52" spans="1:8" x14ac:dyDescent="0.25">
      <c r="A52" s="3" t="s">
        <v>60</v>
      </c>
      <c r="B52" s="2" t="s">
        <v>61</v>
      </c>
      <c r="C52" s="2" t="s">
        <v>62</v>
      </c>
      <c r="E52" s="2">
        <v>2030</v>
      </c>
      <c r="F52" s="3" t="s">
        <v>24</v>
      </c>
      <c r="G52" s="3" t="s">
        <v>67</v>
      </c>
      <c r="H52" s="25">
        <v>2.2839999999999998</v>
      </c>
    </row>
    <row r="53" spans="1:8" x14ac:dyDescent="0.25">
      <c r="A53" s="3" t="s">
        <v>60</v>
      </c>
      <c r="B53" s="2" t="s">
        <v>61</v>
      </c>
      <c r="C53" s="2" t="s">
        <v>62</v>
      </c>
      <c r="E53" s="2">
        <v>2035</v>
      </c>
      <c r="F53" s="3" t="s">
        <v>24</v>
      </c>
      <c r="G53" s="3" t="s">
        <v>67</v>
      </c>
      <c r="H53" s="25">
        <v>2.2839999999999998</v>
      </c>
    </row>
    <row r="54" spans="1:8" x14ac:dyDescent="0.25">
      <c r="A54" s="3" t="s">
        <v>60</v>
      </c>
      <c r="B54" s="2" t="s">
        <v>61</v>
      </c>
      <c r="C54" s="2" t="s">
        <v>62</v>
      </c>
      <c r="E54" s="2">
        <v>2040</v>
      </c>
      <c r="F54" s="3" t="s">
        <v>24</v>
      </c>
      <c r="G54" s="3" t="s">
        <v>67</v>
      </c>
      <c r="H54" s="25">
        <v>2.2839999999999998</v>
      </c>
    </row>
    <row r="55" spans="1:8" x14ac:dyDescent="0.25">
      <c r="A55" s="3" t="s">
        <v>60</v>
      </c>
      <c r="B55" s="2" t="s">
        <v>61</v>
      </c>
      <c r="C55" s="2" t="s">
        <v>62</v>
      </c>
      <c r="E55" s="2">
        <v>2045</v>
      </c>
      <c r="F55" s="3" t="s">
        <v>24</v>
      </c>
      <c r="G55" s="3" t="s">
        <v>67</v>
      </c>
      <c r="H55" s="25">
        <v>2.2839999999999998</v>
      </c>
    </row>
    <row r="56" spans="1:8" x14ac:dyDescent="0.25">
      <c r="A56" s="14" t="s">
        <v>60</v>
      </c>
      <c r="B56" s="14" t="s">
        <v>61</v>
      </c>
      <c r="C56" s="14" t="s">
        <v>62</v>
      </c>
      <c r="D56" s="14"/>
      <c r="E56" s="14">
        <v>2050</v>
      </c>
      <c r="F56" s="14" t="s">
        <v>24</v>
      </c>
      <c r="G56" s="14" t="s">
        <v>67</v>
      </c>
      <c r="H56" s="26">
        <v>2.2839999999999998</v>
      </c>
    </row>
    <row r="57" spans="1:8" x14ac:dyDescent="0.25">
      <c r="A57" s="3" t="s">
        <v>60</v>
      </c>
      <c r="B57" s="2" t="s">
        <v>64</v>
      </c>
      <c r="C57" s="2" t="s">
        <v>63</v>
      </c>
      <c r="E57" s="2">
        <v>2030</v>
      </c>
      <c r="F57" t="s">
        <v>24</v>
      </c>
      <c r="G57" t="s">
        <v>68</v>
      </c>
      <c r="H57" s="25">
        <v>2.0236000000000001</v>
      </c>
    </row>
    <row r="58" spans="1:8" x14ac:dyDescent="0.25">
      <c r="A58" s="3" t="s">
        <v>60</v>
      </c>
      <c r="B58" s="2" t="s">
        <v>64</v>
      </c>
      <c r="C58" s="2" t="s">
        <v>63</v>
      </c>
      <c r="E58" s="2">
        <v>2035</v>
      </c>
      <c r="F58" t="s">
        <v>24</v>
      </c>
      <c r="G58" t="s">
        <v>68</v>
      </c>
      <c r="H58" s="25">
        <v>2.0236000000000001</v>
      </c>
    </row>
    <row r="59" spans="1:8" x14ac:dyDescent="0.25">
      <c r="A59" s="3" t="s">
        <v>60</v>
      </c>
      <c r="B59" s="2" t="s">
        <v>64</v>
      </c>
      <c r="C59" s="2" t="s">
        <v>63</v>
      </c>
      <c r="E59" s="2">
        <v>2040</v>
      </c>
      <c r="F59" t="s">
        <v>24</v>
      </c>
      <c r="G59" t="s">
        <v>68</v>
      </c>
      <c r="H59" s="25">
        <v>2.0236000000000001</v>
      </c>
    </row>
    <row r="60" spans="1:8" x14ac:dyDescent="0.25">
      <c r="A60" s="3" t="s">
        <v>60</v>
      </c>
      <c r="B60" s="2" t="s">
        <v>64</v>
      </c>
      <c r="C60" s="2" t="s">
        <v>63</v>
      </c>
      <c r="E60" s="2">
        <v>2045</v>
      </c>
      <c r="F60" t="s">
        <v>24</v>
      </c>
      <c r="G60" t="s">
        <v>68</v>
      </c>
      <c r="H60" s="25">
        <v>2.0236000000000001</v>
      </c>
    </row>
    <row r="61" spans="1:8" x14ac:dyDescent="0.25">
      <c r="A61" s="14" t="s">
        <v>60</v>
      </c>
      <c r="B61" s="14" t="s">
        <v>64</v>
      </c>
      <c r="C61" s="14" t="s">
        <v>63</v>
      </c>
      <c r="D61" s="14"/>
      <c r="E61" s="14">
        <v>2050</v>
      </c>
      <c r="F61" s="23" t="s">
        <v>24</v>
      </c>
      <c r="G61" s="23" t="s">
        <v>68</v>
      </c>
      <c r="H61" s="26">
        <v>2.0236000000000001</v>
      </c>
    </row>
    <row r="62" spans="1:8" x14ac:dyDescent="0.25">
      <c r="A62" s="3" t="s">
        <v>60</v>
      </c>
      <c r="B62" s="2"/>
      <c r="C62" s="2" t="s">
        <v>65</v>
      </c>
      <c r="E62" s="2">
        <v>2030</v>
      </c>
      <c r="F62" t="s">
        <v>24</v>
      </c>
      <c r="G62" t="s">
        <v>69</v>
      </c>
      <c r="H62">
        <v>1</v>
      </c>
    </row>
    <row r="63" spans="1:8" x14ac:dyDescent="0.25">
      <c r="A63" s="3" t="s">
        <v>60</v>
      </c>
      <c r="B63" s="2"/>
      <c r="C63" s="2" t="s">
        <v>65</v>
      </c>
      <c r="E63" s="2">
        <v>2035</v>
      </c>
      <c r="F63" t="s">
        <v>24</v>
      </c>
      <c r="G63" t="s">
        <v>69</v>
      </c>
      <c r="H63">
        <v>1</v>
      </c>
    </row>
    <row r="64" spans="1:8" x14ac:dyDescent="0.25">
      <c r="A64" s="3" t="s">
        <v>60</v>
      </c>
      <c r="B64" s="2"/>
      <c r="C64" s="2" t="s">
        <v>65</v>
      </c>
      <c r="E64" s="2">
        <v>2040</v>
      </c>
      <c r="F64" t="s">
        <v>24</v>
      </c>
      <c r="G64" t="s">
        <v>69</v>
      </c>
      <c r="H64">
        <v>1</v>
      </c>
    </row>
    <row r="65" spans="1:8" x14ac:dyDescent="0.25">
      <c r="A65" s="3" t="s">
        <v>60</v>
      </c>
      <c r="B65" s="2"/>
      <c r="C65" s="2" t="s">
        <v>65</v>
      </c>
      <c r="E65" s="2">
        <v>2045</v>
      </c>
      <c r="F65" t="s">
        <v>24</v>
      </c>
      <c r="G65" t="s">
        <v>69</v>
      </c>
      <c r="H65">
        <v>1</v>
      </c>
    </row>
    <row r="66" spans="1:8" x14ac:dyDescent="0.25">
      <c r="A66" s="14" t="s">
        <v>60</v>
      </c>
      <c r="B66" s="14"/>
      <c r="C66" s="14" t="s">
        <v>65</v>
      </c>
      <c r="D66" s="14"/>
      <c r="E66" s="14">
        <v>2050</v>
      </c>
      <c r="F66" s="23" t="s">
        <v>24</v>
      </c>
      <c r="G66" s="23" t="s">
        <v>69</v>
      </c>
      <c r="H66" s="23">
        <v>1</v>
      </c>
    </row>
    <row r="67" spans="1:8" x14ac:dyDescent="0.25">
      <c r="A67" s="3" t="s">
        <v>60</v>
      </c>
      <c r="B67" s="2"/>
      <c r="C67" s="2" t="s">
        <v>66</v>
      </c>
      <c r="E67" s="2">
        <v>2030</v>
      </c>
      <c r="F67" t="s">
        <v>24</v>
      </c>
      <c r="G67" t="s">
        <v>69</v>
      </c>
      <c r="H67">
        <v>1</v>
      </c>
    </row>
    <row r="68" spans="1:8" x14ac:dyDescent="0.25">
      <c r="A68" s="3" t="s">
        <v>60</v>
      </c>
      <c r="B68" s="2"/>
      <c r="C68" s="2" t="s">
        <v>66</v>
      </c>
      <c r="E68" s="2">
        <v>2035</v>
      </c>
      <c r="F68" t="s">
        <v>24</v>
      </c>
      <c r="G68" t="s">
        <v>69</v>
      </c>
      <c r="H68">
        <v>1</v>
      </c>
    </row>
    <row r="69" spans="1:8" x14ac:dyDescent="0.25">
      <c r="A69" s="3" t="s">
        <v>60</v>
      </c>
      <c r="B69" s="2"/>
      <c r="C69" s="2" t="s">
        <v>66</v>
      </c>
      <c r="E69" s="2">
        <v>2040</v>
      </c>
      <c r="F69" t="s">
        <v>24</v>
      </c>
      <c r="G69" t="s">
        <v>69</v>
      </c>
      <c r="H69">
        <v>1</v>
      </c>
    </row>
    <row r="70" spans="1:8" x14ac:dyDescent="0.25">
      <c r="A70" s="3" t="s">
        <v>60</v>
      </c>
      <c r="B70" s="2"/>
      <c r="C70" s="2" t="s">
        <v>66</v>
      </c>
      <c r="E70" s="2">
        <v>2045</v>
      </c>
      <c r="F70" t="s">
        <v>24</v>
      </c>
      <c r="G70" t="s">
        <v>69</v>
      </c>
      <c r="H70">
        <v>1</v>
      </c>
    </row>
    <row r="71" spans="1:8" x14ac:dyDescent="0.25">
      <c r="A71" s="14" t="s">
        <v>60</v>
      </c>
      <c r="B71" s="14"/>
      <c r="C71" s="14" t="s">
        <v>66</v>
      </c>
      <c r="D71" s="14"/>
      <c r="E71" s="14">
        <v>2050</v>
      </c>
      <c r="F71" s="23" t="s">
        <v>24</v>
      </c>
      <c r="G71" s="23" t="s">
        <v>69</v>
      </c>
      <c r="H71" s="23">
        <v>1</v>
      </c>
    </row>
    <row r="72" spans="1:8" x14ac:dyDescent="0.25">
      <c r="A72" s="3" t="s">
        <v>60</v>
      </c>
      <c r="B72" s="2"/>
      <c r="C72" s="2" t="s">
        <v>70</v>
      </c>
      <c r="D72" s="2"/>
      <c r="E72" s="2">
        <v>2030</v>
      </c>
      <c r="F72" s="2" t="s">
        <v>24</v>
      </c>
      <c r="G72" s="2" t="s">
        <v>71</v>
      </c>
      <c r="H72">
        <f>1/0.25</f>
        <v>4</v>
      </c>
    </row>
    <row r="73" spans="1:8" x14ac:dyDescent="0.25">
      <c r="A73" s="3" t="s">
        <v>60</v>
      </c>
      <c r="B73" s="2"/>
      <c r="C73" s="2" t="s">
        <v>70</v>
      </c>
      <c r="D73" s="2"/>
      <c r="E73" s="2">
        <v>2035</v>
      </c>
      <c r="F73" s="2" t="s">
        <v>24</v>
      </c>
      <c r="G73" s="2" t="s">
        <v>71</v>
      </c>
      <c r="H73">
        <f>1/0.25</f>
        <v>4</v>
      </c>
    </row>
    <row r="74" spans="1:8" x14ac:dyDescent="0.25">
      <c r="A74" s="3" t="s">
        <v>60</v>
      </c>
      <c r="B74" s="2"/>
      <c r="C74" s="2" t="s">
        <v>70</v>
      </c>
      <c r="D74" s="2"/>
      <c r="E74" s="2">
        <v>2040</v>
      </c>
      <c r="F74" s="2" t="s">
        <v>24</v>
      </c>
      <c r="G74" s="2" t="s">
        <v>71</v>
      </c>
      <c r="H74">
        <f>1/0.25</f>
        <v>4</v>
      </c>
    </row>
    <row r="75" spans="1:8" x14ac:dyDescent="0.25">
      <c r="A75" s="3" t="s">
        <v>60</v>
      </c>
      <c r="B75" s="2"/>
      <c r="C75" s="2" t="s">
        <v>70</v>
      </c>
      <c r="D75" s="2"/>
      <c r="E75" s="2">
        <v>2045</v>
      </c>
      <c r="F75" s="2" t="s">
        <v>24</v>
      </c>
      <c r="G75" s="2" t="s">
        <v>71</v>
      </c>
      <c r="H75">
        <f>1/0.25</f>
        <v>4</v>
      </c>
    </row>
    <row r="76" spans="1:8" x14ac:dyDescent="0.25">
      <c r="A76" s="14" t="s">
        <v>60</v>
      </c>
      <c r="B76" s="14"/>
      <c r="C76" s="14" t="s">
        <v>70</v>
      </c>
      <c r="D76" s="14"/>
      <c r="E76" s="14">
        <v>2050</v>
      </c>
      <c r="F76" s="14" t="s">
        <v>24</v>
      </c>
      <c r="G76" s="14" t="s">
        <v>71</v>
      </c>
      <c r="H76" s="23">
        <f>1/0.25</f>
        <v>4</v>
      </c>
    </row>
    <row r="77" spans="1:8" x14ac:dyDescent="0.25">
      <c r="A77" t="s">
        <v>60</v>
      </c>
      <c r="B77" t="s">
        <v>72</v>
      </c>
      <c r="C77" t="s">
        <v>73</v>
      </c>
      <c r="D77" t="s">
        <v>74</v>
      </c>
      <c r="E77">
        <v>2030</v>
      </c>
      <c r="F77" s="2" t="s">
        <v>24</v>
      </c>
      <c r="G77" t="s">
        <v>75</v>
      </c>
      <c r="H77">
        <v>3.3</v>
      </c>
    </row>
    <row r="78" spans="1:8" x14ac:dyDescent="0.25">
      <c r="A78" t="s">
        <v>60</v>
      </c>
      <c r="B78" t="s">
        <v>72</v>
      </c>
      <c r="C78" t="s">
        <v>73</v>
      </c>
      <c r="D78" t="s">
        <v>74</v>
      </c>
      <c r="E78">
        <v>2035</v>
      </c>
      <c r="F78" s="2" t="s">
        <v>24</v>
      </c>
      <c r="G78" t="s">
        <v>75</v>
      </c>
      <c r="H78">
        <v>3.3</v>
      </c>
    </row>
    <row r="79" spans="1:8" x14ac:dyDescent="0.25">
      <c r="A79" t="s">
        <v>60</v>
      </c>
      <c r="B79" t="s">
        <v>72</v>
      </c>
      <c r="C79" t="s">
        <v>73</v>
      </c>
      <c r="D79" t="s">
        <v>74</v>
      </c>
      <c r="E79">
        <v>2040</v>
      </c>
      <c r="F79" s="2" t="s">
        <v>24</v>
      </c>
      <c r="G79" t="s">
        <v>75</v>
      </c>
      <c r="H79">
        <v>3.3</v>
      </c>
    </row>
    <row r="80" spans="1:8" x14ac:dyDescent="0.25">
      <c r="A80" t="s">
        <v>60</v>
      </c>
      <c r="B80" t="s">
        <v>72</v>
      </c>
      <c r="C80" t="s">
        <v>73</v>
      </c>
      <c r="D80" t="s">
        <v>74</v>
      </c>
      <c r="E80">
        <v>2045</v>
      </c>
      <c r="F80" s="2" t="s">
        <v>24</v>
      </c>
      <c r="G80" t="s">
        <v>75</v>
      </c>
      <c r="H80">
        <v>3.3</v>
      </c>
    </row>
    <row r="81" spans="1:8" x14ac:dyDescent="0.25">
      <c r="A81" s="14" t="s">
        <v>60</v>
      </c>
      <c r="B81" s="14" t="s">
        <v>72</v>
      </c>
      <c r="C81" s="14" t="s">
        <v>73</v>
      </c>
      <c r="D81" s="14" t="s">
        <v>74</v>
      </c>
      <c r="E81" s="14">
        <v>2050</v>
      </c>
      <c r="F81" s="14" t="s">
        <v>24</v>
      </c>
      <c r="G81" s="14" t="s">
        <v>75</v>
      </c>
      <c r="H81" s="14">
        <v>3.3</v>
      </c>
    </row>
    <row r="82" spans="1:8" x14ac:dyDescent="0.25">
      <c r="A82" t="s">
        <v>60</v>
      </c>
      <c r="B82" t="s">
        <v>76</v>
      </c>
      <c r="C82" t="s">
        <v>73</v>
      </c>
      <c r="D82" t="s">
        <v>63</v>
      </c>
      <c r="E82">
        <v>2030</v>
      </c>
      <c r="F82" s="2" t="s">
        <v>24</v>
      </c>
      <c r="G82" t="s">
        <v>77</v>
      </c>
      <c r="H82">
        <v>3.3</v>
      </c>
    </row>
    <row r="83" spans="1:8" x14ac:dyDescent="0.25">
      <c r="A83" t="s">
        <v>60</v>
      </c>
      <c r="B83" t="s">
        <v>76</v>
      </c>
      <c r="C83" t="s">
        <v>73</v>
      </c>
      <c r="D83" t="s">
        <v>63</v>
      </c>
      <c r="E83">
        <v>2035</v>
      </c>
      <c r="F83" s="2" t="s">
        <v>24</v>
      </c>
      <c r="G83" t="s">
        <v>77</v>
      </c>
      <c r="H83">
        <v>3.3</v>
      </c>
    </row>
    <row r="84" spans="1:8" x14ac:dyDescent="0.25">
      <c r="A84" t="s">
        <v>60</v>
      </c>
      <c r="B84" t="s">
        <v>76</v>
      </c>
      <c r="C84" t="s">
        <v>73</v>
      </c>
      <c r="D84" t="s">
        <v>63</v>
      </c>
      <c r="E84">
        <v>2040</v>
      </c>
      <c r="F84" s="2" t="s">
        <v>24</v>
      </c>
      <c r="G84" t="s">
        <v>77</v>
      </c>
      <c r="H84">
        <v>3.3</v>
      </c>
    </row>
    <row r="85" spans="1:8" x14ac:dyDescent="0.25">
      <c r="A85" t="s">
        <v>60</v>
      </c>
      <c r="B85" t="s">
        <v>76</v>
      </c>
      <c r="C85" t="s">
        <v>73</v>
      </c>
      <c r="D85" t="s">
        <v>63</v>
      </c>
      <c r="E85">
        <v>2045</v>
      </c>
      <c r="F85" s="2" t="s">
        <v>24</v>
      </c>
      <c r="G85" t="s">
        <v>77</v>
      </c>
      <c r="H85">
        <v>3.3</v>
      </c>
    </row>
    <row r="86" spans="1:8" x14ac:dyDescent="0.25">
      <c r="A86" s="14" t="s">
        <v>60</v>
      </c>
      <c r="B86" s="14" t="s">
        <v>76</v>
      </c>
      <c r="C86" s="14" t="s">
        <v>73</v>
      </c>
      <c r="D86" s="14" t="s">
        <v>63</v>
      </c>
      <c r="E86" s="14">
        <v>2050</v>
      </c>
      <c r="F86" s="14" t="s">
        <v>24</v>
      </c>
      <c r="G86" s="14" t="s">
        <v>77</v>
      </c>
      <c r="H86" s="14">
        <v>3.3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A99C-45A5-4123-AC55-D86F41A182F6}">
  <dimension ref="A1:C141"/>
  <sheetViews>
    <sheetView tabSelected="1" zoomScale="85" zoomScaleNormal="85" workbookViewId="0">
      <selection activeCell="C34" sqref="C34"/>
    </sheetView>
  </sheetViews>
  <sheetFormatPr baseColWidth="10" defaultColWidth="11.42578125" defaultRowHeight="15" x14ac:dyDescent="0.25"/>
  <cols>
    <col min="1" max="1" width="17.42578125" style="2" bestFit="1" customWidth="1"/>
    <col min="2" max="2" width="16.5703125" style="2" bestFit="1" customWidth="1"/>
    <col min="3" max="3" width="69.5703125" style="2" customWidth="1"/>
    <col min="4" max="16384" width="11.42578125" style="2"/>
  </cols>
  <sheetData>
    <row r="1" spans="1:3" x14ac:dyDescent="0.25">
      <c r="A1" s="1" t="s">
        <v>27</v>
      </c>
      <c r="B1" s="1" t="s">
        <v>58</v>
      </c>
      <c r="C1" s="1" t="s">
        <v>28</v>
      </c>
    </row>
    <row r="2" spans="1:3" x14ac:dyDescent="0.25">
      <c r="A2" s="3" t="s">
        <v>50</v>
      </c>
      <c r="B2" s="3" t="s">
        <v>49</v>
      </c>
      <c r="C2" s="3">
        <v>1</v>
      </c>
    </row>
    <row r="3" spans="1:3" x14ac:dyDescent="0.25">
      <c r="A3" s="3" t="s">
        <v>51</v>
      </c>
      <c r="B3" s="3" t="s">
        <v>49</v>
      </c>
      <c r="C3" s="3">
        <v>1</v>
      </c>
    </row>
    <row r="4" spans="1:3" x14ac:dyDescent="0.25">
      <c r="A4" s="3" t="s">
        <v>106</v>
      </c>
      <c r="B4" s="3" t="s">
        <v>53</v>
      </c>
      <c r="C4" s="3">
        <v>1</v>
      </c>
    </row>
    <row r="5" spans="1:3" x14ac:dyDescent="0.25">
      <c r="A5" s="3" t="s">
        <v>54</v>
      </c>
      <c r="B5" s="3" t="s">
        <v>23</v>
      </c>
      <c r="C5" s="3">
        <v>1</v>
      </c>
    </row>
    <row r="6" spans="1:3" x14ac:dyDescent="0.25">
      <c r="A6" s="3" t="s">
        <v>54</v>
      </c>
      <c r="B6" s="3" t="s">
        <v>103</v>
      </c>
      <c r="C6" s="3">
        <v>1</v>
      </c>
    </row>
    <row r="7" spans="1:3" x14ac:dyDescent="0.25">
      <c r="A7" s="3" t="s">
        <v>54</v>
      </c>
      <c r="B7" s="3" t="s">
        <v>104</v>
      </c>
      <c r="C7" s="3">
        <v>1</v>
      </c>
    </row>
    <row r="8" spans="1:3" x14ac:dyDescent="0.25">
      <c r="A8" s="3" t="s">
        <v>57</v>
      </c>
      <c r="B8" s="3" t="s">
        <v>114</v>
      </c>
      <c r="C8" s="3">
        <v>1</v>
      </c>
    </row>
    <row r="9" spans="1:3" x14ac:dyDescent="0.25">
      <c r="A9" s="3" t="s">
        <v>101</v>
      </c>
      <c r="B9" s="3" t="s">
        <v>102</v>
      </c>
      <c r="C9" s="3">
        <v>1</v>
      </c>
    </row>
    <row r="10" spans="1:3" x14ac:dyDescent="0.25">
      <c r="A10" s="3" t="s">
        <v>84</v>
      </c>
      <c r="B10" s="3" t="s">
        <v>80</v>
      </c>
      <c r="C10" s="3">
        <v>1</v>
      </c>
    </row>
    <row r="11" spans="1:3" x14ac:dyDescent="0.25">
      <c r="A11" s="3" t="s">
        <v>59</v>
      </c>
      <c r="B11" s="3" t="s">
        <v>59</v>
      </c>
      <c r="C11" s="3">
        <v>1</v>
      </c>
    </row>
    <row r="12" spans="1:3" x14ac:dyDescent="0.25">
      <c r="A12" s="3" t="s">
        <v>108</v>
      </c>
      <c r="B12" s="3" t="s">
        <v>107</v>
      </c>
      <c r="C12" s="3">
        <v>1</v>
      </c>
    </row>
    <row r="13" spans="1:3" x14ac:dyDescent="0.25">
      <c r="A13" s="3" t="s">
        <v>105</v>
      </c>
      <c r="B13" s="3" t="s">
        <v>107</v>
      </c>
      <c r="C13" s="3">
        <v>1</v>
      </c>
    </row>
    <row r="14" spans="1:3" x14ac:dyDescent="0.25">
      <c r="A14" s="3" t="s">
        <v>111</v>
      </c>
      <c r="B14" s="3" t="s">
        <v>21</v>
      </c>
      <c r="C14" s="3">
        <v>1</v>
      </c>
    </row>
    <row r="15" spans="1:3" x14ac:dyDescent="0.25">
      <c r="A15" s="3" t="s">
        <v>111</v>
      </c>
      <c r="B15" s="3" t="s">
        <v>112</v>
      </c>
      <c r="C15" s="3">
        <v>1</v>
      </c>
    </row>
    <row r="16" spans="1:3" x14ac:dyDescent="0.25">
      <c r="A16" s="3" t="s">
        <v>81</v>
      </c>
      <c r="B16" s="3" t="s">
        <v>85</v>
      </c>
      <c r="C16" s="3">
        <v>1</v>
      </c>
    </row>
    <row r="17" spans="1:3" x14ac:dyDescent="0.25">
      <c r="A17" s="3" t="s">
        <v>90</v>
      </c>
      <c r="B17" s="3" t="s">
        <v>113</v>
      </c>
      <c r="C17" s="3">
        <v>1</v>
      </c>
    </row>
    <row r="18" spans="1:3" x14ac:dyDescent="0.25">
      <c r="A18" s="3" t="s">
        <v>91</v>
      </c>
      <c r="B18" s="3" t="s">
        <v>92</v>
      </c>
      <c r="C18" s="3">
        <v>1</v>
      </c>
    </row>
    <row r="19" spans="1:3" x14ac:dyDescent="0.25">
      <c r="A19" s="3" t="s">
        <v>93</v>
      </c>
      <c r="B19" s="3" t="s">
        <v>92</v>
      </c>
      <c r="C19" s="3">
        <v>1</v>
      </c>
    </row>
    <row r="20" spans="1:3" x14ac:dyDescent="0.25">
      <c r="A20" s="3" t="s">
        <v>94</v>
      </c>
      <c r="B20" s="3" t="s">
        <v>92</v>
      </c>
      <c r="C20" s="3">
        <v>1</v>
      </c>
    </row>
    <row r="21" spans="1:3" x14ac:dyDescent="0.25">
      <c r="A21" s="3" t="s">
        <v>95</v>
      </c>
      <c r="B21" s="3" t="s">
        <v>20</v>
      </c>
      <c r="C21" s="3">
        <v>1</v>
      </c>
    </row>
    <row r="22" spans="1:3" x14ac:dyDescent="0.25">
      <c r="A22" s="3" t="s">
        <v>96</v>
      </c>
      <c r="B22" s="3" t="s">
        <v>92</v>
      </c>
      <c r="C22" s="3">
        <v>1</v>
      </c>
    </row>
    <row r="23" spans="1:3" x14ac:dyDescent="0.25">
      <c r="A23" s="3" t="s">
        <v>97</v>
      </c>
      <c r="B23" s="3" t="s">
        <v>20</v>
      </c>
      <c r="C23" s="3">
        <v>1</v>
      </c>
    </row>
    <row r="24" spans="1:3" x14ac:dyDescent="0.25">
      <c r="A24" s="3" t="s">
        <v>98</v>
      </c>
      <c r="B24" s="3" t="s">
        <v>99</v>
      </c>
      <c r="C24" s="3">
        <v>1</v>
      </c>
    </row>
    <row r="25" spans="1:3" x14ac:dyDescent="0.25">
      <c r="A25" s="3" t="s">
        <v>100</v>
      </c>
      <c r="B25" s="3" t="s">
        <v>20</v>
      </c>
      <c r="C25" s="3">
        <v>1</v>
      </c>
    </row>
    <row r="26" spans="1:3" x14ac:dyDescent="0.25">
      <c r="A26" s="3" t="s">
        <v>59</v>
      </c>
      <c r="B26" s="3" t="s">
        <v>12</v>
      </c>
      <c r="C26" s="3">
        <v>1</v>
      </c>
    </row>
    <row r="27" spans="1:3" x14ac:dyDescent="0.25">
      <c r="A27" s="3" t="s">
        <v>109</v>
      </c>
      <c r="B27" s="3" t="s">
        <v>12</v>
      </c>
      <c r="C27" s="3">
        <v>1</v>
      </c>
    </row>
    <row r="28" spans="1:3" x14ac:dyDescent="0.25">
      <c r="A28" s="3" t="s">
        <v>110</v>
      </c>
      <c r="B28" s="3" t="s">
        <v>12</v>
      </c>
      <c r="C28" s="3">
        <v>1</v>
      </c>
    </row>
    <row r="29" spans="1:3" x14ac:dyDescent="0.25">
      <c r="A29" s="3" t="s">
        <v>115</v>
      </c>
      <c r="B29" s="3" t="s">
        <v>12</v>
      </c>
      <c r="C29" s="3">
        <v>1</v>
      </c>
    </row>
    <row r="30" spans="1:3" x14ac:dyDescent="0.25">
      <c r="A30" s="3" t="s">
        <v>116</v>
      </c>
      <c r="B30" s="3" t="s">
        <v>12</v>
      </c>
      <c r="C30" s="3">
        <v>1</v>
      </c>
    </row>
    <row r="31" spans="1:3" x14ac:dyDescent="0.25">
      <c r="A31" s="3" t="s">
        <v>117</v>
      </c>
      <c r="B31" s="3" t="s">
        <v>119</v>
      </c>
      <c r="C31" s="3">
        <v>1</v>
      </c>
    </row>
    <row r="32" spans="1:3" x14ac:dyDescent="0.25">
      <c r="A32" s="3" t="s">
        <v>118</v>
      </c>
      <c r="B32" s="3" t="s">
        <v>120</v>
      </c>
      <c r="C32" s="3">
        <v>1</v>
      </c>
    </row>
    <row r="33" spans="1:3" x14ac:dyDescent="0.25">
      <c r="A33"/>
      <c r="B33"/>
      <c r="C33"/>
    </row>
    <row r="34" spans="1:3" x14ac:dyDescent="0.25">
      <c r="A34"/>
      <c r="B34"/>
      <c r="C34"/>
    </row>
    <row r="35" spans="1:3" x14ac:dyDescent="0.25">
      <c r="A35"/>
      <c r="B35"/>
      <c r="C35"/>
    </row>
    <row r="36" spans="1:3" x14ac:dyDescent="0.25">
      <c r="A36"/>
      <c r="B36"/>
      <c r="C36"/>
    </row>
    <row r="37" spans="1:3" x14ac:dyDescent="0.25">
      <c r="A37"/>
      <c r="B37"/>
      <c r="C37"/>
    </row>
    <row r="38" spans="1:3" x14ac:dyDescent="0.25">
      <c r="A38"/>
      <c r="B38"/>
      <c r="C38"/>
    </row>
    <row r="39" spans="1:3" x14ac:dyDescent="0.25">
      <c r="A39"/>
      <c r="B39"/>
      <c r="C39"/>
    </row>
    <row r="40" spans="1:3" x14ac:dyDescent="0.25">
      <c r="A40"/>
      <c r="B40"/>
      <c r="C40"/>
    </row>
    <row r="41" spans="1:3" x14ac:dyDescent="0.25">
      <c r="A41"/>
      <c r="B41"/>
      <c r="C41"/>
    </row>
    <row r="42" spans="1:3" x14ac:dyDescent="0.25">
      <c r="A42"/>
      <c r="B42"/>
      <c r="C42"/>
    </row>
    <row r="43" spans="1:3" x14ac:dyDescent="0.25">
      <c r="A43"/>
      <c r="B43"/>
      <c r="C43"/>
    </row>
    <row r="44" spans="1:3" x14ac:dyDescent="0.25">
      <c r="A44"/>
      <c r="B44"/>
      <c r="C44"/>
    </row>
    <row r="45" spans="1:3" x14ac:dyDescent="0.25">
      <c r="A45"/>
      <c r="B45"/>
      <c r="C45"/>
    </row>
    <row r="46" spans="1:3" x14ac:dyDescent="0.25">
      <c r="A46"/>
      <c r="B46"/>
      <c r="C46"/>
    </row>
    <row r="47" spans="1:3" x14ac:dyDescent="0.25">
      <c r="A47"/>
      <c r="B47"/>
      <c r="C47"/>
    </row>
    <row r="48" spans="1:3" x14ac:dyDescent="0.25">
      <c r="A48"/>
      <c r="B48"/>
      <c r="C48"/>
    </row>
    <row r="49" spans="1:3" x14ac:dyDescent="0.25">
      <c r="A49"/>
      <c r="B49"/>
      <c r="C49"/>
    </row>
    <row r="50" spans="1:3" x14ac:dyDescent="0.25">
      <c r="A50"/>
      <c r="B50"/>
      <c r="C50"/>
    </row>
    <row r="51" spans="1:3" x14ac:dyDescent="0.25">
      <c r="A51"/>
      <c r="B51"/>
      <c r="C51"/>
    </row>
    <row r="52" spans="1:3" x14ac:dyDescent="0.25">
      <c r="A52"/>
      <c r="B52"/>
      <c r="C52"/>
    </row>
    <row r="53" spans="1:3" x14ac:dyDescent="0.25">
      <c r="A53"/>
      <c r="B53"/>
      <c r="C53"/>
    </row>
    <row r="54" spans="1:3" x14ac:dyDescent="0.25">
      <c r="A54"/>
      <c r="B54"/>
      <c r="C54"/>
    </row>
    <row r="55" spans="1:3" x14ac:dyDescent="0.25">
      <c r="A55"/>
      <c r="B55"/>
      <c r="C55"/>
    </row>
    <row r="56" spans="1:3" x14ac:dyDescent="0.25">
      <c r="A56"/>
      <c r="B56"/>
      <c r="C56"/>
    </row>
    <row r="57" spans="1:3" x14ac:dyDescent="0.25">
      <c r="A57"/>
      <c r="B57"/>
      <c r="C57"/>
    </row>
    <row r="58" spans="1:3" x14ac:dyDescent="0.25">
      <c r="A58"/>
      <c r="B58"/>
      <c r="C58"/>
    </row>
    <row r="59" spans="1:3" x14ac:dyDescent="0.25">
      <c r="A59"/>
      <c r="B59"/>
      <c r="C59"/>
    </row>
    <row r="60" spans="1:3" x14ac:dyDescent="0.25">
      <c r="A60"/>
      <c r="B60"/>
      <c r="C60"/>
    </row>
    <row r="61" spans="1:3" x14ac:dyDescent="0.25">
      <c r="A61"/>
      <c r="B61"/>
      <c r="C61"/>
    </row>
    <row r="62" spans="1:3" x14ac:dyDescent="0.25">
      <c r="A62"/>
      <c r="B62"/>
      <c r="C62"/>
    </row>
    <row r="63" spans="1:3" x14ac:dyDescent="0.25">
      <c r="A63"/>
      <c r="B63"/>
      <c r="C63"/>
    </row>
    <row r="64" spans="1:3" x14ac:dyDescent="0.25">
      <c r="A64"/>
      <c r="B64"/>
      <c r="C64"/>
    </row>
    <row r="65" spans="1:3" x14ac:dyDescent="0.25">
      <c r="A65"/>
      <c r="B65"/>
      <c r="C65"/>
    </row>
    <row r="66" spans="1:3" x14ac:dyDescent="0.25">
      <c r="A66"/>
      <c r="B66"/>
      <c r="C66"/>
    </row>
    <row r="67" spans="1:3" x14ac:dyDescent="0.25">
      <c r="A67"/>
      <c r="B67"/>
      <c r="C67"/>
    </row>
    <row r="68" spans="1:3" x14ac:dyDescent="0.25">
      <c r="A68"/>
      <c r="B68"/>
      <c r="C68"/>
    </row>
    <row r="69" spans="1:3" x14ac:dyDescent="0.25">
      <c r="A69"/>
      <c r="B69"/>
      <c r="C69"/>
    </row>
    <row r="70" spans="1:3" x14ac:dyDescent="0.25">
      <c r="A70"/>
      <c r="B70"/>
      <c r="C70"/>
    </row>
    <row r="71" spans="1:3" x14ac:dyDescent="0.25">
      <c r="A71"/>
      <c r="B71"/>
      <c r="C71"/>
    </row>
    <row r="72" spans="1:3" x14ac:dyDescent="0.25">
      <c r="A72"/>
      <c r="B72"/>
      <c r="C72"/>
    </row>
    <row r="73" spans="1:3" x14ac:dyDescent="0.25">
      <c r="A73"/>
      <c r="B73"/>
      <c r="C73"/>
    </row>
    <row r="74" spans="1:3" x14ac:dyDescent="0.25">
      <c r="A74"/>
      <c r="B74"/>
      <c r="C74"/>
    </row>
    <row r="75" spans="1:3" x14ac:dyDescent="0.25">
      <c r="A75"/>
      <c r="B75"/>
      <c r="C75"/>
    </row>
    <row r="76" spans="1:3" x14ac:dyDescent="0.25">
      <c r="A76"/>
      <c r="B76"/>
      <c r="C76"/>
    </row>
    <row r="77" spans="1:3" x14ac:dyDescent="0.25">
      <c r="A77"/>
      <c r="B77"/>
      <c r="C77"/>
    </row>
    <row r="78" spans="1:3" x14ac:dyDescent="0.25">
      <c r="A78"/>
      <c r="B78"/>
      <c r="C78"/>
    </row>
    <row r="79" spans="1:3" x14ac:dyDescent="0.25">
      <c r="A79"/>
      <c r="B79"/>
      <c r="C79"/>
    </row>
    <row r="80" spans="1:3" x14ac:dyDescent="0.25">
      <c r="A80"/>
      <c r="B80"/>
      <c r="C80"/>
    </row>
    <row r="81" spans="1:3" x14ac:dyDescent="0.25">
      <c r="A81"/>
      <c r="B81"/>
      <c r="C81"/>
    </row>
    <row r="82" spans="1:3" x14ac:dyDescent="0.25">
      <c r="A82"/>
      <c r="B82"/>
      <c r="C82"/>
    </row>
    <row r="83" spans="1:3" x14ac:dyDescent="0.25">
      <c r="A83"/>
      <c r="B83"/>
      <c r="C83"/>
    </row>
    <row r="84" spans="1:3" x14ac:dyDescent="0.25">
      <c r="A84"/>
      <c r="B84"/>
      <c r="C84"/>
    </row>
    <row r="85" spans="1:3" x14ac:dyDescent="0.25">
      <c r="A85"/>
      <c r="B85"/>
      <c r="C85"/>
    </row>
    <row r="86" spans="1:3" x14ac:dyDescent="0.25">
      <c r="A86"/>
      <c r="B86"/>
      <c r="C86"/>
    </row>
    <row r="87" spans="1:3" x14ac:dyDescent="0.25">
      <c r="A87"/>
      <c r="B87"/>
      <c r="C87"/>
    </row>
    <row r="88" spans="1:3" x14ac:dyDescent="0.25">
      <c r="A88"/>
      <c r="B88"/>
      <c r="C88"/>
    </row>
    <row r="89" spans="1:3" x14ac:dyDescent="0.25">
      <c r="A89"/>
      <c r="B89"/>
      <c r="C89"/>
    </row>
    <row r="90" spans="1:3" x14ac:dyDescent="0.25">
      <c r="A90"/>
      <c r="B90"/>
      <c r="C90"/>
    </row>
    <row r="91" spans="1:3" x14ac:dyDescent="0.25">
      <c r="A91"/>
      <c r="B91"/>
      <c r="C91"/>
    </row>
    <row r="92" spans="1:3" x14ac:dyDescent="0.25">
      <c r="A92"/>
      <c r="B92"/>
      <c r="C92"/>
    </row>
    <row r="93" spans="1:3" x14ac:dyDescent="0.25">
      <c r="A93"/>
      <c r="B93"/>
      <c r="C93"/>
    </row>
    <row r="94" spans="1:3" x14ac:dyDescent="0.25">
      <c r="A94"/>
      <c r="B94"/>
      <c r="C94"/>
    </row>
    <row r="95" spans="1:3" x14ac:dyDescent="0.25">
      <c r="A95"/>
      <c r="B95"/>
      <c r="C95"/>
    </row>
    <row r="96" spans="1:3" x14ac:dyDescent="0.25">
      <c r="A96"/>
      <c r="B96"/>
      <c r="C96"/>
    </row>
    <row r="97" spans="1:3" x14ac:dyDescent="0.25">
      <c r="A97"/>
      <c r="B97"/>
      <c r="C97"/>
    </row>
    <row r="98" spans="1:3" x14ac:dyDescent="0.25">
      <c r="A98"/>
      <c r="B98"/>
      <c r="C98"/>
    </row>
    <row r="99" spans="1:3" x14ac:dyDescent="0.25">
      <c r="A99"/>
      <c r="B99"/>
      <c r="C99"/>
    </row>
    <row r="100" spans="1:3" x14ac:dyDescent="0.25">
      <c r="A100"/>
      <c r="B100"/>
      <c r="C100"/>
    </row>
    <row r="101" spans="1:3" x14ac:dyDescent="0.25">
      <c r="A101"/>
      <c r="B101"/>
      <c r="C101"/>
    </row>
    <row r="102" spans="1:3" x14ac:dyDescent="0.25">
      <c r="A102"/>
      <c r="B102"/>
      <c r="C102"/>
    </row>
    <row r="103" spans="1:3" x14ac:dyDescent="0.25">
      <c r="A103"/>
      <c r="B103"/>
      <c r="C103"/>
    </row>
    <row r="104" spans="1:3" x14ac:dyDescent="0.25">
      <c r="A104"/>
      <c r="B104"/>
      <c r="C104"/>
    </row>
    <row r="105" spans="1:3" x14ac:dyDescent="0.25">
      <c r="A105"/>
      <c r="B105"/>
      <c r="C105"/>
    </row>
    <row r="106" spans="1:3" x14ac:dyDescent="0.25">
      <c r="A106"/>
      <c r="B106"/>
      <c r="C106"/>
    </row>
    <row r="107" spans="1:3" x14ac:dyDescent="0.25">
      <c r="A107"/>
      <c r="B107"/>
      <c r="C107"/>
    </row>
    <row r="108" spans="1:3" x14ac:dyDescent="0.25">
      <c r="A108"/>
      <c r="B108"/>
      <c r="C108"/>
    </row>
    <row r="109" spans="1:3" x14ac:dyDescent="0.25">
      <c r="A109"/>
      <c r="B109"/>
      <c r="C109"/>
    </row>
    <row r="110" spans="1:3" x14ac:dyDescent="0.25">
      <c r="A110"/>
      <c r="B110"/>
      <c r="C110"/>
    </row>
    <row r="111" spans="1:3" x14ac:dyDescent="0.25">
      <c r="A111"/>
      <c r="B111"/>
      <c r="C111"/>
    </row>
    <row r="112" spans="1:3" x14ac:dyDescent="0.25">
      <c r="A112"/>
      <c r="B112"/>
      <c r="C112"/>
    </row>
    <row r="113" spans="1:3" x14ac:dyDescent="0.25">
      <c r="A113"/>
      <c r="B113"/>
      <c r="C113"/>
    </row>
    <row r="114" spans="1:3" x14ac:dyDescent="0.25">
      <c r="A114"/>
      <c r="B114"/>
      <c r="C114"/>
    </row>
    <row r="115" spans="1:3" x14ac:dyDescent="0.25">
      <c r="A115"/>
      <c r="B115"/>
      <c r="C115"/>
    </row>
    <row r="116" spans="1:3" x14ac:dyDescent="0.25">
      <c r="A116"/>
      <c r="B116"/>
      <c r="C116"/>
    </row>
    <row r="117" spans="1:3" x14ac:dyDescent="0.25">
      <c r="A117"/>
      <c r="B117"/>
      <c r="C117"/>
    </row>
    <row r="118" spans="1:3" x14ac:dyDescent="0.25">
      <c r="A118"/>
      <c r="B118"/>
      <c r="C118"/>
    </row>
    <row r="119" spans="1:3" x14ac:dyDescent="0.25">
      <c r="A119"/>
      <c r="B119"/>
      <c r="C119"/>
    </row>
    <row r="120" spans="1:3" x14ac:dyDescent="0.25">
      <c r="A120"/>
      <c r="B120"/>
      <c r="C120"/>
    </row>
    <row r="121" spans="1:3" x14ac:dyDescent="0.25">
      <c r="A121"/>
      <c r="B121"/>
      <c r="C121"/>
    </row>
    <row r="122" spans="1:3" x14ac:dyDescent="0.25">
      <c r="A122"/>
      <c r="B122"/>
      <c r="C122"/>
    </row>
    <row r="123" spans="1:3" x14ac:dyDescent="0.25">
      <c r="A123"/>
      <c r="B123"/>
      <c r="C123"/>
    </row>
    <row r="124" spans="1:3" x14ac:dyDescent="0.25">
      <c r="A124"/>
      <c r="B124"/>
      <c r="C124"/>
    </row>
    <row r="125" spans="1:3" x14ac:dyDescent="0.25">
      <c r="A125"/>
      <c r="B125"/>
      <c r="C125"/>
    </row>
    <row r="126" spans="1:3" x14ac:dyDescent="0.25">
      <c r="A126"/>
      <c r="B126"/>
      <c r="C126"/>
    </row>
    <row r="127" spans="1:3" x14ac:dyDescent="0.25">
      <c r="A127"/>
      <c r="B127"/>
      <c r="C127"/>
    </row>
    <row r="128" spans="1:3" x14ac:dyDescent="0.25">
      <c r="A128"/>
      <c r="B128"/>
      <c r="C128"/>
    </row>
    <row r="129" spans="1:3" x14ac:dyDescent="0.25">
      <c r="A129"/>
      <c r="B129"/>
      <c r="C129"/>
    </row>
    <row r="130" spans="1:3" x14ac:dyDescent="0.25">
      <c r="A130"/>
      <c r="B130"/>
      <c r="C130"/>
    </row>
    <row r="131" spans="1:3" x14ac:dyDescent="0.25">
      <c r="A131"/>
      <c r="B131"/>
      <c r="C131"/>
    </row>
    <row r="132" spans="1:3" x14ac:dyDescent="0.25">
      <c r="A132"/>
      <c r="B132"/>
      <c r="C132"/>
    </row>
    <row r="133" spans="1:3" x14ac:dyDescent="0.25">
      <c r="A133"/>
      <c r="B133"/>
      <c r="C133"/>
    </row>
    <row r="134" spans="1:3" x14ac:dyDescent="0.25">
      <c r="A134"/>
      <c r="B134"/>
      <c r="C134"/>
    </row>
    <row r="135" spans="1:3" x14ac:dyDescent="0.25">
      <c r="A135"/>
      <c r="B135"/>
      <c r="C135"/>
    </row>
    <row r="136" spans="1:3" x14ac:dyDescent="0.25">
      <c r="A136"/>
      <c r="B136"/>
      <c r="C136"/>
    </row>
    <row r="137" spans="1:3" x14ac:dyDescent="0.25">
      <c r="A137"/>
      <c r="B137"/>
      <c r="C137"/>
    </row>
    <row r="138" spans="1:3" x14ac:dyDescent="0.25">
      <c r="A138"/>
      <c r="B138"/>
      <c r="C138"/>
    </row>
    <row r="139" spans="1:3" x14ac:dyDescent="0.25">
      <c r="A139"/>
      <c r="B139"/>
      <c r="C139"/>
    </row>
    <row r="140" spans="1:3" x14ac:dyDescent="0.25">
      <c r="A140"/>
      <c r="B140"/>
      <c r="C140"/>
    </row>
    <row r="141" spans="1:3" x14ac:dyDescent="0.25">
      <c r="A141"/>
      <c r="B141"/>
      <c r="C141"/>
    </row>
  </sheetData>
  <phoneticPr fontId="5" type="noConversion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sponsibleperson xmlns="52b8c0d0-6d53-4846-a5df-0cb21513fd4e">
      <UserInfo>
        <DisplayName/>
        <AccountId xsi:nil="true"/>
        <AccountType/>
      </UserInfo>
    </Responsibleperson>
    <Status xmlns="52b8c0d0-6d53-4846-a5df-0cb21513fd4e" xsi:nil="true"/>
    <Valuechainlink xmlns="52b8c0d0-6d53-4846-a5df-0cb21513fd4e" xsi:nil="true"/>
    <lcf76f155ced4ddcb4097134ff3c332f xmlns="52b8c0d0-6d53-4846-a5df-0cb21513fd4e">
      <Terms xmlns="http://schemas.microsoft.com/office/infopath/2007/PartnerControls"/>
    </lcf76f155ced4ddcb4097134ff3c332f>
    <TaxCatchAll xmlns="78f5d616-d986-4dbf-81f2-69af00c3db0e" xsi:nil="true"/>
    <_dlc_DocId xmlns="78f5d616-d986-4dbf-81f2-69af00c3db0e">VMUMR4CQEYXW-1640182925-9036</_dlc_DocId>
    <_dlc_DocIdUrl xmlns="78f5d616-d986-4dbf-81f2-69af00c3db0e">
      <Url>https://fichtnergmbh.sharepoint.com/sites/FIS_F_Value_Chain_Model/_layouts/15/DocIdRedir.aspx?ID=VMUMR4CQEYXW-1640182925-9036</Url>
      <Description>VMUMR4CQEYXW-1640182925-9036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FCDA03AAAB07499519AA9116C01FA1" ma:contentTypeVersion="18" ma:contentTypeDescription="Ein neues Dokument erstellen." ma:contentTypeScope="" ma:versionID="9ed028dd41042f273c55c9f0080cd3aa">
  <xsd:schema xmlns:xsd="http://www.w3.org/2001/XMLSchema" xmlns:xs="http://www.w3.org/2001/XMLSchema" xmlns:p="http://schemas.microsoft.com/office/2006/metadata/properties" xmlns:ns2="78f5d616-d986-4dbf-81f2-69af00c3db0e" xmlns:ns3="52b8c0d0-6d53-4846-a5df-0cb21513fd4e" targetNamespace="http://schemas.microsoft.com/office/2006/metadata/properties" ma:root="true" ma:fieldsID="68901895fb2368634ded9f08dac1cbae" ns2:_="" ns3:_="">
    <xsd:import namespace="78f5d616-d986-4dbf-81f2-69af00c3db0e"/>
    <xsd:import namespace="52b8c0d0-6d53-4846-a5df-0cb21513fd4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Valuechainlink" minOccurs="0"/>
                <xsd:element ref="ns3:Status" minOccurs="0"/>
                <xsd:element ref="ns3:Responsiblepers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5d616-d986-4dbf-81f2-69af00c3db0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00dd060-5642-4627-9161-e16d490c1e9c}" ma:internalName="TaxCatchAll" ma:showField="CatchAllData" ma:web="78f5d616-d986-4dbf-81f2-69af00c3db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8c0d0-6d53-4846-a5df-0cb21513f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5875ed45-82d6-4748-b935-6467e27466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Valuechainlink" ma:index="21" nillable="true" ma:displayName="Value chain link" ma:format="Dropdown" ma:internalName="Valuechainlink">
      <xsd:simpleType>
        <xsd:restriction base="dms:Choice">
          <xsd:enumeration value="Energy supply"/>
          <xsd:enumeration value="Hydrogen production"/>
          <xsd:enumeration value="Gathering &amp; processing"/>
          <xsd:enumeration value="Transmission"/>
          <xsd:enumeration value="Storing &amp; reconversion"/>
          <xsd:enumeration value="Distribution"/>
          <xsd:enumeration value="Auswahl 7"/>
        </xsd:restriction>
      </xsd:simpleType>
    </xsd:element>
    <xsd:element name="Status" ma:index="22" nillable="true" ma:displayName="Status" ma:format="Dropdown" ma:internalName="Status">
      <xsd:simpleType>
        <xsd:restriction base="dms:Choice">
          <xsd:enumeration value="Master"/>
          <xsd:enumeration value="Approval pending"/>
          <xsd:enumeration value="Draft"/>
          <xsd:enumeration value="Archive"/>
        </xsd:restriction>
      </xsd:simpleType>
    </xsd:element>
    <xsd:element name="Responsibleperson" ma:index="23" nillable="true" ma:displayName="Responsible person" ma:format="Dropdown" ma:list="UserInfo" ma:SharePointGroup="0" ma:internalName="Responsibleperson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3B34FA-549C-4AB1-B222-3DA3575C4D7E}">
  <ds:schemaRefs>
    <ds:schemaRef ds:uri="http://schemas.microsoft.com/office/2006/documentManagement/types"/>
    <ds:schemaRef ds:uri="78f5d616-d986-4dbf-81f2-69af00c3db0e"/>
    <ds:schemaRef ds:uri="http://purl.org/dc/elements/1.1/"/>
    <ds:schemaRef ds:uri="http://schemas.microsoft.com/office/2006/metadata/properties"/>
    <ds:schemaRef ds:uri="52b8c0d0-6d53-4846-a5df-0cb21513fd4e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5A0C8C7-361C-49B9-AA49-30DB02C530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CBADB3-75A4-4C8E-A8D9-C7A943D191C8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9A311CA2-E16C-476D-AB92-4A610BEA5E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f5d616-d986-4dbf-81f2-69af00c3db0e"/>
    <ds:schemaRef ds:uri="52b8c0d0-6d53-4846-a5df-0cb21513f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General_Data_Assumption</vt:lpstr>
      <vt:lpstr>Input</vt:lpstr>
      <vt:lpstr>stichometrie</vt:lpstr>
      <vt:lpstr>_outputRatio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Marx, Alexander</dc:creator>
  <cp:lastModifiedBy>Alexander Marx</cp:lastModifiedBy>
  <dcterms:created xsi:type="dcterms:W3CDTF">2015-06-05T18:19:34Z</dcterms:created>
  <dcterms:modified xsi:type="dcterms:W3CDTF">2024-10-28T13:27:33Z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0x01010090FCDA03AAAB07499519AA9116C01FA1</vt:lpwstr>
  </property>
  <property fmtid="{D5CDD505-2E9C-101B-9397-08002B2CF9AE}" pid="4" name="_dlc_DocIdItemGuid">
    <vt:lpwstr>32a04ee3-9126-4a33-a2ea-5428bb984641</vt:lpwstr>
  </property>
</Properties>
</file>