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122063B1-2174-42BA-B878-10233AAE9356}" xr6:coauthVersionLast="47" xr6:coauthVersionMax="47" xr10:uidLastSave="{00000000-0000-0000-0000-000000000000}"/>
  <bookViews>
    <workbookView xWindow="5385" yWindow="-16320" windowWidth="29040" windowHeight="15720" firstSheet="7" activeTab="11" xr2:uid="{CCB00550-91A1-4FB6-B2C5-4348520859A9}"/>
  </bookViews>
  <sheets>
    <sheet name="_General_Data_Assumptions" sheetId="6" r:id="rId1"/>
    <sheet name="_inputCapacitiesBof" sheetId="3" r:id="rId2"/>
    <sheet name="_inputAgeStructureBof" sheetId="5" r:id="rId3"/>
    <sheet name="_ProductionSharesEU" sheetId="7" r:id="rId4"/>
    <sheet name="_inputSmrHvcCapacities" sheetId="8" r:id="rId5"/>
    <sheet name="_country_codes" sheetId="10" r:id="rId6"/>
    <sheet name="_maritime_residual_capacity" sheetId="11" r:id="rId7"/>
    <sheet name="_residual_capacity_country" sheetId="2" r:id="rId8"/>
    <sheet name="_outputResidualCapacities" sheetId="9" r:id="rId9"/>
    <sheet name="_demand" sheetId="12" r:id="rId10"/>
    <sheet name="_residual_capacity_location" sheetId="13" r:id="rId11"/>
    <sheet name="residual_capacity" sheetId="14" r:id="rId12"/>
  </sheets>
  <externalReferences>
    <externalReference r:id="rId13"/>
    <externalReference r:id="rId14"/>
  </externalReferences>
  <definedNames>
    <definedName name="_xlnm._FilterDatabase" localSheetId="4" hidden="1">_inputSmrHvcCapacities!$A$1:$J$106</definedName>
    <definedName name="_xlnm._FilterDatabase" localSheetId="8" hidden="1">_outputResidualCapacities!$A$1:$D$441</definedName>
    <definedName name="_xlnm._FilterDatabase" localSheetId="7" hidden="1">_residual_capacity_country!$A$1:$M$441</definedName>
    <definedName name="ExterneDaten_1" localSheetId="1" hidden="1">_inputCapacitiesBof!$B$1:$G$28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3" l="1" a="1"/>
  <c r="F11" i="13" s="1"/>
  <c r="F10" i="13" a="1"/>
  <c r="F10" i="13" s="1"/>
  <c r="F9" i="13" a="1"/>
  <c r="F9" i="13" s="1"/>
  <c r="F8" i="13" a="1"/>
  <c r="F8" i="13" s="1"/>
  <c r="F4" i="13" a="1"/>
  <c r="F4" i="13" s="1"/>
  <c r="F5" i="13" s="1" a="1"/>
  <c r="F5" i="13" s="1"/>
  <c r="F6" i="13" s="1" a="1"/>
  <c r="F6" i="13" s="1"/>
  <c r="F3" i="13" a="1"/>
  <c r="F3" i="13" s="1"/>
  <c r="F16" i="13" a="1"/>
  <c r="F16" i="13" s="1"/>
  <c r="F21" i="13"/>
  <c r="F18" i="13"/>
  <c r="F19" i="13"/>
  <c r="F20" i="13"/>
  <c r="F17" i="13"/>
  <c r="F26" i="13" a="1"/>
  <c r="F26" i="13" s="1"/>
  <c r="F25" i="13" a="1"/>
  <c r="F25" i="13" s="1"/>
  <c r="F24" i="13" a="1"/>
  <c r="F24" i="13" s="1"/>
  <c r="F22" i="13" a="1"/>
  <c r="F22" i="13" s="1"/>
  <c r="F23" i="13" s="1" a="1"/>
  <c r="F23" i="13" s="1"/>
  <c r="F12" i="13" a="1"/>
  <c r="F12" i="13" s="1"/>
  <c r="F15" i="13" a="1"/>
  <c r="F15" i="13" s="1"/>
  <c r="F7" i="13" a="1"/>
  <c r="F7" i="13"/>
  <c r="F2" i="13" a="1"/>
  <c r="F2" i="13" s="1"/>
  <c r="F11" i="12"/>
  <c r="F10" i="12"/>
  <c r="F9" i="12"/>
  <c r="F8" i="12"/>
  <c r="F7" i="12"/>
  <c r="F14" i="13" l="1" a="1"/>
  <c r="F14" i="13" s="1"/>
  <c r="F13" i="13" a="1"/>
  <c r="F13" i="13" s="1"/>
  <c r="K197" i="2" a="1"/>
  <c r="K197" i="2" s="1"/>
  <c r="K199" i="2" a="1"/>
  <c r="K199" i="2" s="1"/>
  <c r="K198" i="2" a="1"/>
  <c r="K198" i="2" s="1"/>
  <c r="K28" i="2" a="1"/>
  <c r="K28" i="2" s="1"/>
  <c r="K29" i="2" a="1"/>
  <c r="K29" i="2" s="1"/>
  <c r="K30" i="2" a="1"/>
  <c r="K30" i="2" s="1"/>
  <c r="K31" i="2" a="1"/>
  <c r="K31" i="2"/>
  <c r="L7" i="7"/>
  <c r="J38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39" i="8"/>
  <c r="E6" i="11"/>
  <c r="I6" i="11" s="1"/>
  <c r="E5" i="11"/>
  <c r="I5" i="11" s="1"/>
  <c r="E4" i="11"/>
  <c r="I4" i="11" s="1"/>
  <c r="E3" i="11"/>
  <c r="I3" i="11" s="1"/>
  <c r="E2" i="11"/>
  <c r="I2" i="11" s="1"/>
  <c r="F3" i="2" l="1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2" i="2" a="1"/>
  <c r="F2" i="2" s="1"/>
  <c r="K308" i="2" l="1" a="1"/>
  <c r="K308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77" i="2" a="1"/>
  <c r="K77" i="2" s="1"/>
  <c r="K2" i="2"/>
  <c r="K213" i="2" a="1"/>
  <c r="K213" i="2" s="1"/>
  <c r="K228" i="2" a="1"/>
  <c r="K228" i="2" s="1"/>
  <c r="K261" i="2" a="1"/>
  <c r="K261" i="2" s="1"/>
  <c r="K293" i="2" a="1"/>
  <c r="K293" i="2" s="1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51" i="7" s="1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18" i="7"/>
  <c r="F17" i="7"/>
  <c r="L4" i="7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3" i="5"/>
  <c r="K300" i="2" l="1" a="1"/>
  <c r="K300" i="2" s="1"/>
  <c r="K292" i="2" a="1"/>
  <c r="K292" i="2" s="1"/>
  <c r="K284" i="2" a="1"/>
  <c r="K284" i="2" s="1"/>
  <c r="K276" i="2" a="1"/>
  <c r="K276" i="2" s="1"/>
  <c r="K268" i="2" a="1"/>
  <c r="K268" i="2" s="1"/>
  <c r="K260" i="2" a="1"/>
  <c r="K260" i="2" s="1"/>
  <c r="K315" i="2" a="1"/>
  <c r="K315" i="2" s="1"/>
  <c r="K307" i="2" a="1"/>
  <c r="K307" i="2" s="1"/>
  <c r="K299" i="2" a="1"/>
  <c r="K299" i="2" s="1"/>
  <c r="K291" i="2" a="1"/>
  <c r="K291" i="2" s="1"/>
  <c r="K283" i="2" a="1"/>
  <c r="K283" i="2" s="1"/>
  <c r="K275" i="2" a="1"/>
  <c r="K275" i="2" s="1"/>
  <c r="K267" i="2" a="1"/>
  <c r="K267" i="2" s="1"/>
  <c r="K259" i="2" a="1"/>
  <c r="K259" i="2" s="1"/>
  <c r="K251" i="2" a="1"/>
  <c r="K251" i="2" s="1"/>
  <c r="K243" i="2" a="1"/>
  <c r="K243" i="2" s="1"/>
  <c r="K235" i="2" a="1"/>
  <c r="K235" i="2" s="1"/>
  <c r="K227" i="2" a="1"/>
  <c r="K227" i="2" s="1"/>
  <c r="K219" i="2" a="1"/>
  <c r="K219" i="2" s="1"/>
  <c r="K212" i="2" a="1"/>
  <c r="K212" i="2" s="1"/>
  <c r="K205" i="2" a="1"/>
  <c r="K205" i="2" s="1"/>
  <c r="K244" i="2" a="1"/>
  <c r="K244" i="2" s="1"/>
  <c r="K314" i="2" a="1"/>
  <c r="K314" i="2" s="1"/>
  <c r="K306" i="2" a="1"/>
  <c r="K306" i="2" s="1"/>
  <c r="K298" i="2" a="1"/>
  <c r="K298" i="2" s="1"/>
  <c r="K290" i="2" a="1"/>
  <c r="K290" i="2" s="1"/>
  <c r="K282" i="2" a="1"/>
  <c r="K282" i="2" s="1"/>
  <c r="K274" i="2" a="1"/>
  <c r="K274" i="2" s="1"/>
  <c r="K266" i="2" a="1"/>
  <c r="K266" i="2" s="1"/>
  <c r="K258" i="2" a="1"/>
  <c r="K258" i="2" s="1"/>
  <c r="K250" i="2" a="1"/>
  <c r="K250" i="2" s="1"/>
  <c r="K242" i="2" a="1"/>
  <c r="K242" i="2" s="1"/>
  <c r="K234" i="2" a="1"/>
  <c r="K234" i="2" s="1"/>
  <c r="K226" i="2" a="1"/>
  <c r="K226" i="2" s="1"/>
  <c r="K218" i="2" a="1"/>
  <c r="K218" i="2" s="1"/>
  <c r="K211" i="2" a="1"/>
  <c r="K211" i="2" s="1"/>
  <c r="K204" i="2" a="1"/>
  <c r="K204" i="2" s="1"/>
  <c r="K313" i="2" a="1"/>
  <c r="K313" i="2" s="1"/>
  <c r="K305" i="2" a="1"/>
  <c r="K305" i="2" s="1"/>
  <c r="K297" i="2" a="1"/>
  <c r="K297" i="2" s="1"/>
  <c r="K289" i="2" a="1"/>
  <c r="K289" i="2" s="1"/>
  <c r="K281" i="2" a="1"/>
  <c r="K281" i="2" s="1"/>
  <c r="K273" i="2" a="1"/>
  <c r="K273" i="2" s="1"/>
  <c r="K265" i="2" a="1"/>
  <c r="K265" i="2" s="1"/>
  <c r="K257" i="2" a="1"/>
  <c r="K257" i="2" s="1"/>
  <c r="K249" i="2" a="1"/>
  <c r="K249" i="2" s="1"/>
  <c r="K241" i="2" a="1"/>
  <c r="K241" i="2" s="1"/>
  <c r="K233" i="2" a="1"/>
  <c r="K233" i="2" s="1"/>
  <c r="K225" i="2" a="1"/>
  <c r="K225" i="2" s="1"/>
  <c r="K217" i="2" a="1"/>
  <c r="K217" i="2" s="1"/>
  <c r="K210" i="2" a="1"/>
  <c r="K210" i="2" s="1"/>
  <c r="K203" i="2" a="1"/>
  <c r="K203" i="2" s="1"/>
  <c r="K312" i="2" a="1"/>
  <c r="K312" i="2" s="1"/>
  <c r="K304" i="2" a="1"/>
  <c r="K304" i="2" s="1"/>
  <c r="K296" i="2" a="1"/>
  <c r="K296" i="2" s="1"/>
  <c r="K288" i="2" a="1"/>
  <c r="K288" i="2" s="1"/>
  <c r="K280" i="2" a="1"/>
  <c r="K280" i="2" s="1"/>
  <c r="K272" i="2" a="1"/>
  <c r="K272" i="2" s="1"/>
  <c r="K264" i="2" a="1"/>
  <c r="K264" i="2" s="1"/>
  <c r="K256" i="2" a="1"/>
  <c r="K256" i="2" s="1"/>
  <c r="K248" i="2" a="1"/>
  <c r="K248" i="2" s="1"/>
  <c r="K240" i="2" a="1"/>
  <c r="K240" i="2" s="1"/>
  <c r="K232" i="2" a="1"/>
  <c r="K232" i="2" s="1"/>
  <c r="K224" i="2" a="1"/>
  <c r="K224" i="2" s="1"/>
  <c r="K216" i="2" a="1"/>
  <c r="K216" i="2" s="1"/>
  <c r="K209" i="2" a="1"/>
  <c r="K209" i="2" s="1"/>
  <c r="K202" i="2" a="1"/>
  <c r="K202" i="2" s="1"/>
  <c r="K311" i="2" a="1"/>
  <c r="K311" i="2" s="1"/>
  <c r="K303" i="2" a="1"/>
  <c r="K303" i="2" s="1"/>
  <c r="K295" i="2" a="1"/>
  <c r="K295" i="2" s="1"/>
  <c r="K287" i="2" a="1"/>
  <c r="K287" i="2" s="1"/>
  <c r="K279" i="2" a="1"/>
  <c r="K279" i="2" s="1"/>
  <c r="K271" i="2" a="1"/>
  <c r="K271" i="2" s="1"/>
  <c r="K263" i="2" a="1"/>
  <c r="K263" i="2" s="1"/>
  <c r="K255" i="2" a="1"/>
  <c r="K255" i="2" s="1"/>
  <c r="K247" i="2" a="1"/>
  <c r="K247" i="2" s="1"/>
  <c r="K239" i="2" a="1"/>
  <c r="K239" i="2" s="1"/>
  <c r="K231" i="2" a="1"/>
  <c r="K231" i="2" s="1"/>
  <c r="K223" i="2" a="1"/>
  <c r="K223" i="2" s="1"/>
  <c r="K215" i="2" a="1"/>
  <c r="K215" i="2" s="1"/>
  <c r="K208" i="2" a="1"/>
  <c r="K208" i="2" s="1"/>
  <c r="K201" i="2" a="1"/>
  <c r="K201" i="2" s="1"/>
  <c r="K310" i="2" a="1"/>
  <c r="K310" i="2" s="1"/>
  <c r="K302" i="2" a="1"/>
  <c r="K302" i="2" s="1"/>
  <c r="K294" i="2" a="1"/>
  <c r="K294" i="2" s="1"/>
  <c r="K286" i="2" a="1"/>
  <c r="K286" i="2" s="1"/>
  <c r="K278" i="2" a="1"/>
  <c r="K278" i="2" s="1"/>
  <c r="K270" i="2" a="1"/>
  <c r="K270" i="2" s="1"/>
  <c r="K262" i="2" a="1"/>
  <c r="K262" i="2" s="1"/>
  <c r="K254" i="2" a="1"/>
  <c r="K254" i="2" s="1"/>
  <c r="K246" i="2" a="1"/>
  <c r="K246" i="2" s="1"/>
  <c r="K238" i="2" a="1"/>
  <c r="K238" i="2" s="1"/>
  <c r="K230" i="2" a="1"/>
  <c r="K230" i="2" s="1"/>
  <c r="K222" i="2" a="1"/>
  <c r="K222" i="2" s="1"/>
  <c r="K214" i="2" a="1"/>
  <c r="K214" i="2" s="1"/>
  <c r="K207" i="2" a="1"/>
  <c r="K207" i="2" s="1"/>
  <c r="K200" i="2" a="1"/>
  <c r="K200" i="2" s="1"/>
  <c r="K309" i="2" a="1"/>
  <c r="K309" i="2" s="1"/>
  <c r="K301" i="2" a="1"/>
  <c r="K301" i="2" s="1"/>
  <c r="K285" i="2" a="1"/>
  <c r="K285" i="2" s="1"/>
  <c r="K277" i="2" a="1"/>
  <c r="K277" i="2" s="1"/>
  <c r="K269" i="2" a="1"/>
  <c r="K269" i="2" s="1"/>
  <c r="K253" i="2" a="1"/>
  <c r="K253" i="2" s="1"/>
  <c r="K245" i="2" a="1"/>
  <c r="K245" i="2" s="1"/>
  <c r="K237" i="2" a="1"/>
  <c r="K237" i="2" s="1"/>
  <c r="K229" i="2" a="1"/>
  <c r="K229" i="2" s="1"/>
  <c r="K221" i="2" a="1"/>
  <c r="K221" i="2" s="1"/>
  <c r="K206" i="2" a="1"/>
  <c r="K206" i="2" s="1"/>
  <c r="K252" i="2" a="1"/>
  <c r="K252" i="2" s="1"/>
  <c r="K236" i="2" a="1"/>
  <c r="K236" i="2" s="1"/>
  <c r="K220" i="2" a="1"/>
  <c r="K220" i="2" s="1"/>
  <c r="L34" i="7"/>
  <c r="L11" i="7"/>
  <c r="L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23510-D0F4-425F-AA2A-04D02A21C1A1}" keepAlive="1" name="Abfrage - _residualSteelCapacity" description="Verbindung mit der Abfrage '_residualSteelCapacity' in der Arbeitsmappe." type="5" refreshedVersion="8" background="1" saveData="1">
    <dbPr connection="Provider=Microsoft.Mashup.OleDb.1;Data Source=$Workbook$;Location=_residualSteelCapacity;Extended Properties=&quot;&quot;" command="SELECT * FROM [_residualSteelCapaci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<sst xmlns="http://schemas.openxmlformats.org/spreadsheetml/2006/main" count="5757" uniqueCount="186">
  <si>
    <t>industry</t>
  </si>
  <si>
    <t>Industry</t>
  </si>
  <si>
    <t>Process</t>
  </si>
  <si>
    <t>Year</t>
  </si>
  <si>
    <t>Value</t>
  </si>
  <si>
    <t>Parameter</t>
  </si>
  <si>
    <t>Unit</t>
  </si>
  <si>
    <t>Fichtner_Value</t>
  </si>
  <si>
    <t>Source</t>
  </si>
  <si>
    <t>Other_Value</t>
  </si>
  <si>
    <t>Comment</t>
  </si>
  <si>
    <t>Residual Capacity</t>
  </si>
  <si>
    <t>Country</t>
  </si>
  <si>
    <t>Bof</t>
  </si>
  <si>
    <t>Location</t>
  </si>
  <si>
    <t>Hot Metal Capacity (000 tonnes/year)</t>
  </si>
  <si>
    <t>Finished Steel Capacity (000 tonnes/year)</t>
  </si>
  <si>
    <t>No. of Furnaces</t>
  </si>
  <si>
    <t>Type of Facility</t>
  </si>
  <si>
    <t>Austria</t>
  </si>
  <si>
    <t>Donawitz (Leoben)</t>
  </si>
  <si>
    <t>Basic Oxygen Furnace</t>
  </si>
  <si>
    <t>Linz</t>
  </si>
  <si>
    <t>Belgium</t>
  </si>
  <si>
    <t>Ghent</t>
  </si>
  <si>
    <t>Blast Furnace &amp; Basic Oxygen Furnace</t>
  </si>
  <si>
    <t>Czech Republic</t>
  </si>
  <si>
    <t>Ostrava</t>
  </si>
  <si>
    <t>Trinec</t>
  </si>
  <si>
    <t>Finland</t>
  </si>
  <si>
    <t>Raahe</t>
  </si>
  <si>
    <t>France</t>
  </si>
  <si>
    <t>Dunkerque</t>
  </si>
  <si>
    <t>Fos-sur-Mer</t>
  </si>
  <si>
    <t>Germany</t>
  </si>
  <si>
    <t>Bremen</t>
  </si>
  <si>
    <t>Dillingen</t>
  </si>
  <si>
    <t>Duisburg</t>
  </si>
  <si>
    <t>Eisenhüttenstadt</t>
  </si>
  <si>
    <t>Salzgitter</t>
  </si>
  <si>
    <t>Völkingen</t>
  </si>
  <si>
    <t/>
  </si>
  <si>
    <t>Hungary</t>
  </si>
  <si>
    <t>Dunaujvaros</t>
  </si>
  <si>
    <t>Italy</t>
  </si>
  <si>
    <t>Taranto</t>
  </si>
  <si>
    <t>Netherlands</t>
  </si>
  <si>
    <t>IJmuiden (Velsen-Noord)</t>
  </si>
  <si>
    <t>Poland</t>
  </si>
  <si>
    <t>Dabrowa Gornicza</t>
  </si>
  <si>
    <t>Krakow</t>
  </si>
  <si>
    <t>Romania</t>
  </si>
  <si>
    <t>Galati</t>
  </si>
  <si>
    <t>Slovakia</t>
  </si>
  <si>
    <t>Kosice</t>
  </si>
  <si>
    <t>Spain</t>
  </si>
  <si>
    <t>Aviles</t>
  </si>
  <si>
    <t>Gijon</t>
  </si>
  <si>
    <t>Sweden</t>
  </si>
  <si>
    <t>Lulea</t>
  </si>
  <si>
    <t>Öxelösund</t>
  </si>
  <si>
    <t>United Kingdom</t>
  </si>
  <si>
    <t>Port Talbot</t>
  </si>
  <si>
    <t>Scunthorpe</t>
  </si>
  <si>
    <t>process</t>
  </si>
  <si>
    <t>year</t>
  </si>
  <si>
    <t>parameter</t>
  </si>
  <si>
    <t>unit</t>
  </si>
  <si>
    <t>source</t>
  </si>
  <si>
    <t>Steel</t>
  </si>
  <si>
    <t>Location Code</t>
  </si>
  <si>
    <t>DE</t>
  </si>
  <si>
    <t>AT</t>
  </si>
  <si>
    <t>IT</t>
  </si>
  <si>
    <t>BE</t>
  </si>
  <si>
    <t>CZ</t>
  </si>
  <si>
    <t>FI</t>
  </si>
  <si>
    <t>FR</t>
  </si>
  <si>
    <t>HU</t>
  </si>
  <si>
    <t>RO</t>
  </si>
  <si>
    <t>NL</t>
  </si>
  <si>
    <t>PL</t>
  </si>
  <si>
    <t>SK</t>
  </si>
  <si>
    <t>ES</t>
  </si>
  <si>
    <t>SE</t>
  </si>
  <si>
    <t>UK</t>
  </si>
  <si>
    <t>Basic Oxygen Furnance and Blast Furnance are taken together</t>
  </si>
  <si>
    <t>China</t>
  </si>
  <si>
    <t>Japan</t>
  </si>
  <si>
    <t>India</t>
  </si>
  <si>
    <t>Russian
Federation</t>
  </si>
  <si>
    <t>South
Korea</t>
  </si>
  <si>
    <t>Brazil</t>
  </si>
  <si>
    <t>Ukraine</t>
  </si>
  <si>
    <t>United
States</t>
  </si>
  <si>
    <t>EU</t>
  </si>
  <si>
    <t>ROW</t>
  </si>
  <si>
    <t>62775           49850</t>
  </si>
  <si>
    <t>55950           46350</t>
  </si>
  <si>
    <t>46450           46350</t>
  </si>
  <si>
    <t>42630           41930</t>
  </si>
  <si>
    <t>39930           41930</t>
  </si>
  <si>
    <t>35830           36930</t>
  </si>
  <si>
    <t>32730           27470</t>
  </si>
  <si>
    <t>28670           22160</t>
  </si>
  <si>
    <t>24570           22160</t>
  </si>
  <si>
    <t>23220           12610</t>
  </si>
  <si>
    <t>22020           12610</t>
  </si>
  <si>
    <t>19220           10310</t>
  </si>
  <si>
    <t>15240             5310</t>
  </si>
  <si>
    <t>13340                    0</t>
  </si>
  <si>
    <t>9440                    0</t>
  </si>
  <si>
    <t>8240                    0</t>
  </si>
  <si>
    <t>5620                    0</t>
  </si>
  <si>
    <t>0                   0</t>
  </si>
  <si>
    <t>https://www.sciencedirect.com/science/article/pii/S2542435121004359</t>
  </si>
  <si>
    <t>Phasing out the blast furnace to meet global climate targets, Supplementary data, Table S2</t>
  </si>
  <si>
    <t>Map of EU Steel production site for input capacities, and Phasing out the blast furnance to meet global climate targets for thei age structure</t>
  </si>
  <si>
    <t>SA</t>
  </si>
  <si>
    <t>SO</t>
  </si>
  <si>
    <t>MO</t>
  </si>
  <si>
    <t>DI</t>
  </si>
  <si>
    <t>Continent</t>
  </si>
  <si>
    <t>ktSteel /a</t>
  </si>
  <si>
    <t>Base Year</t>
  </si>
  <si>
    <t>By assumption based on the previous data, there is residual capacity in Europe by 2040</t>
  </si>
  <si>
    <t>Hvc</t>
  </si>
  <si>
    <t>NA</t>
  </si>
  <si>
    <t>AF</t>
  </si>
  <si>
    <t>ME</t>
  </si>
  <si>
    <t>EA</t>
  </si>
  <si>
    <t>AP</t>
  </si>
  <si>
    <t>Smr</t>
  </si>
  <si>
    <t>Fertilizer</t>
  </si>
  <si>
    <t>Production</t>
  </si>
  <si>
    <t>https://www.statista.com/statistics/1252656/nitrogen-fertilizer-production-by-country/</t>
  </si>
  <si>
    <t xml:space="preserve">Statistia Production volume of nitrogen fertilizer worldwide in 2018, by country </t>
  </si>
  <si>
    <t>Total EU</t>
  </si>
  <si>
    <t>Production Share</t>
  </si>
  <si>
    <t>%</t>
  </si>
  <si>
    <t>NOR</t>
  </si>
  <si>
    <t>PT</t>
  </si>
  <si>
    <t>TK</t>
  </si>
  <si>
    <t xml:space="preserve">Capacity </t>
  </si>
  <si>
    <t xml:space="preserve">Total  EU </t>
  </si>
  <si>
    <t>Kt ethylene/year</t>
  </si>
  <si>
    <t>https://www.petrochemistry.eu/about-petrochemistry/petrochemicals-facts-and-figures/cracker-capacity/</t>
  </si>
  <si>
    <t>Petrochemical Europe</t>
  </si>
  <si>
    <t>Assumption that the distribution of Nta is similar to distribution of Nto</t>
  </si>
  <si>
    <t>/</t>
  </si>
  <si>
    <t>Mt</t>
  </si>
  <si>
    <t>ktHvc /a</t>
  </si>
  <si>
    <t>Shipping</t>
  </si>
  <si>
    <t>Conventional ICE</t>
  </si>
  <si>
    <t>kt/a</t>
  </si>
  <si>
    <t>AUT</t>
  </si>
  <si>
    <t>BEL</t>
  </si>
  <si>
    <t>CZE</t>
  </si>
  <si>
    <t>FIN</t>
  </si>
  <si>
    <t>FRA</t>
  </si>
  <si>
    <t>HUN</t>
  </si>
  <si>
    <t>ITA</t>
  </si>
  <si>
    <t>NLD</t>
  </si>
  <si>
    <t>POL</t>
  </si>
  <si>
    <t>ROU</t>
  </si>
  <si>
    <t>SVK</t>
  </si>
  <si>
    <t>ESP</t>
  </si>
  <si>
    <t>SWE</t>
  </si>
  <si>
    <t>Three-Letter Code</t>
  </si>
  <si>
    <t>GER</t>
  </si>
  <si>
    <t>GBR</t>
  </si>
  <si>
    <t>South America</t>
  </si>
  <si>
    <t>Age in years</t>
  </si>
  <si>
    <t>MGO</t>
  </si>
  <si>
    <t>Nto/Nta</t>
  </si>
  <si>
    <t>Good</t>
  </si>
  <si>
    <t>Demand</t>
  </si>
  <si>
    <t>Hamburg</t>
  </si>
  <si>
    <t>Aromatics/Olefins</t>
  </si>
  <si>
    <t>Leverkusen</t>
  </si>
  <si>
    <t>Ludwigshafen</t>
  </si>
  <si>
    <t>Aviation</t>
  </si>
  <si>
    <t>Frankfurt</t>
  </si>
  <si>
    <t>Share demand/ capacity</t>
  </si>
  <si>
    <t>Jet Engine</t>
  </si>
  <si>
    <t>NTO/NTA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</si>
</sst>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  <font>
      <sz val="9.6"/>
      <color rgb="FF37415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theme="9" tint="0.39997558519241921"/>
      </left>
      <right/>
      <top/>
      <bottom/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1" fillId="2" borderId="1" xfId="0" applyFont="1" applyFill="1" applyBorder="1"/>
    <xf numFmtId="0" fontId="3" fillId="0" borderId="2" xfId="0" applyFont="1" applyBorder="1" applyAlignment="1">
      <alignment horizontal="center" vertical="top"/>
    </xf>
    <xf numFmtId="0" fontId="0" fillId="3" borderId="0" xfId="0" applyFill="1"/>
    <xf numFmtId="1" fontId="2" fillId="0" borderId="0" xfId="1" quotePrefix="1" applyNumberFormat="1"/>
    <xf numFmtId="2" fontId="3" fillId="0" borderId="2" xfId="0" applyNumberFormat="1" applyFont="1" applyBorder="1" applyAlignment="1">
      <alignment horizontal="center" vertical="top"/>
    </xf>
    <xf numFmtId="2" fontId="2" fillId="0" borderId="0" xfId="1" applyNumberFormat="1"/>
    <xf numFmtId="9" fontId="2" fillId="0" borderId="0" xfId="2" applyFont="1"/>
    <xf numFmtId="0" fontId="2" fillId="0" borderId="0" xfId="1" quotePrefix="1"/>
    <xf numFmtId="0" fontId="3" fillId="0" borderId="0" xfId="0" applyFont="1" applyAlignment="1">
      <alignment horizontal="center" vertical="top"/>
    </xf>
    <xf numFmtId="0" fontId="5" fillId="0" borderId="1" xfId="0" applyFont="1" applyBorder="1"/>
    <xf numFmtId="0" fontId="5" fillId="4" borderId="1" xfId="0" applyFont="1" applyFill="1" applyBorder="1"/>
    <xf numFmtId="9" fontId="5" fillId="4" borderId="1" xfId="2" applyFont="1" applyFill="1" applyBorder="1"/>
    <xf numFmtId="0" fontId="6" fillId="0" borderId="0" xfId="0" applyFont="1" applyAlignment="1">
      <alignment vertical="center"/>
    </xf>
    <xf numFmtId="1" fontId="0" fillId="0" borderId="0" xfId="2" quotePrefix="1" applyNumberFormat="1" applyFont="1"/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1" fillId="2" borderId="6" xfId="0" applyFont="1" applyFill="1" applyBorder="1"/>
    <xf numFmtId="9" fontId="0" fillId="0" borderId="0" xfId="2" quotePrefix="1" applyFont="1"/>
    <xf numFmtId="1" fontId="0" fillId="0" borderId="0" xfId="3" applyNumberFormat="1" applyFont="1"/>
    <xf numFmtId="1" fontId="0" fillId="0" borderId="0" xfId="2" applyNumberFormat="1" applyFont="1"/>
    <xf numFmtId="1" fontId="0" fillId="0" borderId="0" xfId="0" quotePrefix="1" applyNumberFormat="1"/>
    <xf numFmtId="1" fontId="0" fillId="0" borderId="0" xfId="0" applyNumberFormat="1"/>
    <xf numFmtId="0" fontId="8" fillId="0" borderId="0" xfId="4"/>
    <xf numFmtId="0" fontId="8" fillId="0" borderId="0" xfId="4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3" xfId="1" applyBorder="1" applyAlignment="1">
      <alignment horizontal="center" vertical="top" wrapText="1"/>
    </xf>
    <xf numFmtId="0" fontId="2" fillId="0" borderId="0" xfId="1" applyAlignment="1">
      <alignment horizontal="center" vertical="top" wrapText="1"/>
    </xf>
  </cellXfs>
  <cellStyles count="5">
    <cellStyle name="Komma" xfId="3" builtinId="3"/>
    <cellStyle name="Link" xfId="4" builtinId="8"/>
    <cellStyle name="Prozent" xfId="2" builtinId="5"/>
    <cellStyle name="Standard" xfId="0" builtinId="0"/>
    <cellStyle name="Standard 2" xfId="1" xr:uid="{D8EB3F49-038D-4F7B-91E8-974F421E5CF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chtnergmbh.sharepoint.com/sites/FIS_F_Value_Chain_Model/Freigegebene%20Dokumente/General/400_Implementation/c_demand/2-Industry/_residualCapacity/_residualCapacityHvc.xlsx" TargetMode="External"/><Relationship Id="rId1" Type="http://schemas.openxmlformats.org/officeDocument/2006/relationships/externalLinkPath" Target="https://fichtnergmbh.sharepoint.com/sites/FIS_F_Value_Chain_Model/Freigegebene%20Dokumente/General/400_Implementation/c_demand/2-Industry/_residualCapacity/_residualCapacityHv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chtnergmbh.sharepoint.com/sites/FIS_F_Value_Chain_Model/Freigegebene%20Dokumente/General/400_Implementation/c_demand/3-Transport/Maritime/_maritimeResidualCapacity.xlsx" TargetMode="External"/><Relationship Id="rId1" Type="http://schemas.openxmlformats.org/officeDocument/2006/relationships/externalLinkPath" Target="https://fichtnergmbh.sharepoint.com/sites/FIS_F_Value_Chain_Model/Freigegebene%20Dokumente/General/400_Implementation/c_demand/3-Transport/Maritime/_maritimeResidualCapac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s"/>
      <sheetName val="_inputHvcAmmonia"/>
      <sheetName val="_inputSmr"/>
      <sheetName val="_outputSmr"/>
      <sheetName val="outputHvc"/>
    </sheetNames>
    <sheetDataSet>
      <sheetData sheetId="0"/>
      <sheetData sheetId="1"/>
      <sheetData sheetId="2"/>
      <sheetData sheetId="3"/>
      <sheetData sheetId="4">
        <row r="2">
          <cell r="C2" t="e">
            <v>#VALUE!</v>
          </cell>
        </row>
        <row r="3">
          <cell r="C3">
            <v>33</v>
          </cell>
        </row>
        <row r="4">
          <cell r="C4">
            <v>92</v>
          </cell>
        </row>
        <row r="5">
          <cell r="C5">
            <v>0</v>
          </cell>
        </row>
        <row r="6">
          <cell r="C6">
            <v>79</v>
          </cell>
        </row>
        <row r="7">
          <cell r="C7">
            <v>32</v>
          </cell>
        </row>
        <row r="8">
          <cell r="C8">
            <v>167</v>
          </cell>
        </row>
        <row r="9">
          <cell r="C9">
            <v>71</v>
          </cell>
        </row>
        <row r="10">
          <cell r="C10">
            <v>37</v>
          </cell>
        </row>
        <row r="11">
          <cell r="C11">
            <v>83</v>
          </cell>
        </row>
        <row r="12">
          <cell r="C12">
            <v>0</v>
          </cell>
        </row>
        <row r="13">
          <cell r="C13">
            <v>83</v>
          </cell>
        </row>
        <row r="14">
          <cell r="C14">
            <v>32</v>
          </cell>
        </row>
        <row r="15">
          <cell r="C15">
            <v>177</v>
          </cell>
        </row>
        <row r="16">
          <cell r="C16">
            <v>50</v>
          </cell>
        </row>
        <row r="17">
          <cell r="C17">
            <v>5</v>
          </cell>
        </row>
        <row r="18">
          <cell r="C18">
            <v>14</v>
          </cell>
        </row>
        <row r="19">
          <cell r="C19">
            <v>5</v>
          </cell>
        </row>
        <row r="20">
          <cell r="C20">
            <v>82</v>
          </cell>
        </row>
        <row r="21">
          <cell r="C21">
            <v>2</v>
          </cell>
        </row>
        <row r="22">
          <cell r="C22">
            <v>25</v>
          </cell>
        </row>
        <row r="23">
          <cell r="C23">
            <v>10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s"/>
      <sheetName val="_inputMaritimeResidualCapacity"/>
      <sheetName val="_outputMaritimeResidualCapacity"/>
    </sheetNames>
    <sheetDataSet>
      <sheetData sheetId="0">
        <row r="3">
          <cell r="F3">
            <v>2022</v>
          </cell>
        </row>
        <row r="4">
          <cell r="F4">
            <v>25</v>
          </cell>
        </row>
        <row r="5">
          <cell r="F5">
            <v>1713</v>
          </cell>
        </row>
      </sheetData>
      <sheetData sheetId="1">
        <row r="2">
          <cell r="B2">
            <v>4</v>
          </cell>
          <cell r="C2">
            <v>0.14000000000000001</v>
          </cell>
        </row>
        <row r="3">
          <cell r="B3">
            <v>9</v>
          </cell>
          <cell r="C3">
            <v>0.16</v>
          </cell>
        </row>
        <row r="4">
          <cell r="B4">
            <v>14</v>
          </cell>
          <cell r="C4">
            <v>0.28000000000000003</v>
          </cell>
        </row>
        <row r="5">
          <cell r="B5">
            <v>19</v>
          </cell>
          <cell r="C5">
            <v>0.2</v>
          </cell>
        </row>
        <row r="6">
          <cell r="B6">
            <v>25</v>
          </cell>
          <cell r="C6">
            <v>0.34</v>
          </cell>
        </row>
      </sheetData>
      <sheetData sheetId="2">
        <row r="2">
          <cell r="B2">
            <v>2030</v>
          </cell>
        </row>
        <row r="3">
          <cell r="B3">
            <v>2035</v>
          </cell>
        </row>
        <row r="4">
          <cell r="B4">
            <v>2040</v>
          </cell>
        </row>
        <row r="5">
          <cell r="B5">
            <v>2045</v>
          </cell>
        </row>
        <row r="6">
          <cell r="B6">
            <v>2050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3A0B475-E498-44CE-BF3E-CBD0F366C18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untry" tableColumnId="1"/>
      <queryTableField id="2" name="Location" tableColumnId="2"/>
      <queryTableField id="3" name="Hot Metal Capacity (000 tonnes/year)" tableColumnId="3"/>
      <queryTableField id="4" name="Finished Steel Capacity (000 tonnes/year)" tableColumnId="4"/>
      <queryTableField id="5" name="No. of Furnaces" tableColumnId="5"/>
      <queryTableField id="6" name="Type of Facility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128C-4F1E-4879-8364-524B6B532527}" name="_residualSteelCapacity" displayName="_residualSteelCapacity" ref="B1:H28" tableType="queryTable" totalsRowShown="0">
  <autoFilter ref="B1:H28" xr:uid="{137F128C-4F1E-4879-8364-524B6B532527}"/>
  <tableColumns count="7">
    <tableColumn id="1" xr3:uid="{4864663F-E2FC-48B3-8255-354D5B391C22}" uniqueName="1" name="Country" queryTableFieldId="1" dataDxfId="2"/>
    <tableColumn id="2" xr3:uid="{0DEC12DE-E865-48D7-BCEB-1C43C2FCCC13}" uniqueName="2" name="Location" queryTableFieldId="2" dataDxfId="1"/>
    <tableColumn id="3" xr3:uid="{7DB51C2C-7163-4A2D-9372-05AE52BA0FC1}" uniqueName="3" name="Hot Metal Capacity (000 tonnes/year)" queryTableFieldId="3"/>
    <tableColumn id="4" xr3:uid="{8A97DD23-71B9-43DB-B06C-33122810694F}" uniqueName="4" name="Finished Steel Capacity (000 tonnes/year)" queryTableFieldId="4"/>
    <tableColumn id="5" xr3:uid="{26F0CAD6-3F7A-448D-B825-816E66EF3B01}" uniqueName="5" name="No. of Furnaces" queryTableFieldId="5"/>
    <tableColumn id="6" xr3:uid="{CBF0ADED-E5E4-4888-B268-BC7AF592652A}" uniqueName="6" name="Type of Facility" queryTableFieldId="6" dataDxfId="0"/>
    <tableColumn id="7" xr3:uid="{A63BE673-CCD5-4956-AD65-E7A49E7E5915}" uniqueName="7" name="Proces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100435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etrochemistry.eu/about-petrochemistry/petrochemicals-facts-and-figures/cracker-capacity/" TargetMode="External"/><Relationship Id="rId1" Type="http://schemas.openxmlformats.org/officeDocument/2006/relationships/hyperlink" Target="https://www.statista.com/statistics/1252656/nitrogen-fertilizer-production-by-countr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A175-F734-47DA-BD2D-E8AFBD3319DB}">
  <dimension ref="A1:H2"/>
  <sheetViews>
    <sheetView zoomScaleNormal="100" workbookViewId="0">
      <selection activeCell="I2" sqref="I2"/>
    </sheetView>
  </sheetViews>
  <sheetFormatPr baseColWidth="10" defaultColWidth="11.3984375" defaultRowHeight="14.25" x14ac:dyDescent="0.45"/>
  <cols>
    <col min="1" max="16384" width="11.3984375" style="1"/>
  </cols>
  <sheetData>
    <row r="1" spans="1:8" x14ac:dyDescent="0.45">
      <c r="A1" s="4" t="s">
        <v>1</v>
      </c>
      <c r="B1" s="4" t="s">
        <v>2</v>
      </c>
      <c r="C1" s="4" t="s">
        <v>5</v>
      </c>
      <c r="D1" s="4" t="s">
        <v>3</v>
      </c>
      <c r="E1" s="4" t="s">
        <v>6</v>
      </c>
      <c r="F1" s="4" t="s">
        <v>4</v>
      </c>
      <c r="G1" s="4" t="s">
        <v>8</v>
      </c>
      <c r="H1" s="4" t="s">
        <v>10</v>
      </c>
    </row>
    <row r="2" spans="1:8" x14ac:dyDescent="0.45">
      <c r="C2" s="1" t="s">
        <v>124</v>
      </c>
      <c r="F2" s="1">
        <v>2021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9B28-AC52-418C-AF60-842784518FE2}">
  <dimension ref="A1:H28"/>
  <sheetViews>
    <sheetView workbookViewId="0">
      <selection activeCell="G26" sqref="G26"/>
    </sheetView>
  </sheetViews>
  <sheetFormatPr baseColWidth="10" defaultRowHeight="14.25" x14ac:dyDescent="0.45"/>
  <cols>
    <col min="2" max="2" width="15" bestFit="1" customWidth="1"/>
    <col min="3" max="3" width="23.265625" bestFit="1" customWidth="1"/>
    <col min="4" max="4" width="37" bestFit="1" customWidth="1"/>
    <col min="5" max="5" width="41.265625" bestFit="1" customWidth="1"/>
    <col min="6" max="6" width="17.265625" bestFit="1" customWidth="1"/>
    <col min="7" max="7" width="34.86328125" bestFit="1" customWidth="1"/>
  </cols>
  <sheetData>
    <row r="1" spans="1:8" x14ac:dyDescent="0.45">
      <c r="A1" s="2" t="s">
        <v>1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</v>
      </c>
    </row>
    <row r="2" spans="1:8" x14ac:dyDescent="0.45">
      <c r="A2" t="s">
        <v>69</v>
      </c>
      <c r="B2" t="s">
        <v>19</v>
      </c>
      <c r="C2" t="s">
        <v>20</v>
      </c>
      <c r="D2">
        <v>1370</v>
      </c>
      <c r="E2">
        <v>1570</v>
      </c>
      <c r="F2">
        <v>2</v>
      </c>
      <c r="G2" t="s">
        <v>21</v>
      </c>
      <c r="H2" t="s">
        <v>13</v>
      </c>
    </row>
    <row r="3" spans="1:8" x14ac:dyDescent="0.45">
      <c r="A3" t="s">
        <v>69</v>
      </c>
      <c r="B3" t="s">
        <v>19</v>
      </c>
      <c r="C3" t="s">
        <v>22</v>
      </c>
      <c r="D3">
        <v>4340</v>
      </c>
      <c r="E3">
        <v>6000</v>
      </c>
      <c r="F3">
        <v>3</v>
      </c>
      <c r="G3" t="s">
        <v>21</v>
      </c>
      <c r="H3" t="s">
        <v>13</v>
      </c>
    </row>
    <row r="4" spans="1:8" x14ac:dyDescent="0.45">
      <c r="A4" t="s">
        <v>69</v>
      </c>
      <c r="B4" t="s">
        <v>23</v>
      </c>
      <c r="C4" t="s">
        <v>24</v>
      </c>
      <c r="D4">
        <v>4430</v>
      </c>
      <c r="E4">
        <v>5000</v>
      </c>
      <c r="F4">
        <v>2</v>
      </c>
      <c r="G4" t="s">
        <v>25</v>
      </c>
      <c r="H4" t="s">
        <v>13</v>
      </c>
    </row>
    <row r="5" spans="1:8" x14ac:dyDescent="0.45">
      <c r="A5" t="s">
        <v>69</v>
      </c>
      <c r="B5" t="s">
        <v>26</v>
      </c>
      <c r="C5" t="s">
        <v>27</v>
      </c>
      <c r="D5">
        <v>3200</v>
      </c>
      <c r="F5">
        <v>3</v>
      </c>
      <c r="G5" t="s">
        <v>21</v>
      </c>
      <c r="H5" t="s">
        <v>13</v>
      </c>
    </row>
    <row r="6" spans="1:8" x14ac:dyDescent="0.45">
      <c r="A6" t="s">
        <v>69</v>
      </c>
      <c r="B6" t="s">
        <v>26</v>
      </c>
      <c r="C6" t="s">
        <v>28</v>
      </c>
      <c r="D6">
        <v>2100</v>
      </c>
      <c r="E6">
        <v>2400</v>
      </c>
      <c r="F6">
        <v>2</v>
      </c>
      <c r="G6" t="s">
        <v>21</v>
      </c>
      <c r="H6" t="s">
        <v>13</v>
      </c>
    </row>
    <row r="7" spans="1:8" x14ac:dyDescent="0.45">
      <c r="A7" t="s">
        <v>69</v>
      </c>
      <c r="B7" t="s">
        <v>29</v>
      </c>
      <c r="C7" t="s">
        <v>30</v>
      </c>
      <c r="D7">
        <v>2400</v>
      </c>
      <c r="E7">
        <v>2600</v>
      </c>
      <c r="F7">
        <v>2</v>
      </c>
      <c r="G7" t="s">
        <v>21</v>
      </c>
      <c r="H7" t="s">
        <v>13</v>
      </c>
    </row>
    <row r="8" spans="1:8" x14ac:dyDescent="0.45">
      <c r="A8" t="s">
        <v>69</v>
      </c>
      <c r="B8" t="s">
        <v>31</v>
      </c>
      <c r="C8" t="s">
        <v>32</v>
      </c>
      <c r="D8">
        <v>6800</v>
      </c>
      <c r="E8">
        <v>6750</v>
      </c>
      <c r="F8">
        <v>3</v>
      </c>
      <c r="G8" t="s">
        <v>25</v>
      </c>
      <c r="H8" t="s">
        <v>13</v>
      </c>
    </row>
    <row r="9" spans="1:8" x14ac:dyDescent="0.45">
      <c r="A9" t="s">
        <v>69</v>
      </c>
      <c r="B9" t="s">
        <v>31</v>
      </c>
      <c r="C9" t="s">
        <v>33</v>
      </c>
      <c r="D9">
        <v>5160</v>
      </c>
      <c r="E9">
        <v>5100</v>
      </c>
      <c r="F9">
        <v>2</v>
      </c>
      <c r="G9" t="s">
        <v>25</v>
      </c>
      <c r="H9" t="s">
        <v>13</v>
      </c>
    </row>
    <row r="10" spans="1:8" x14ac:dyDescent="0.45">
      <c r="A10" t="s">
        <v>69</v>
      </c>
      <c r="B10" t="s">
        <v>34</v>
      </c>
      <c r="C10" t="s">
        <v>35</v>
      </c>
      <c r="D10">
        <v>3960</v>
      </c>
      <c r="E10">
        <v>3800</v>
      </c>
      <c r="F10">
        <v>2</v>
      </c>
      <c r="G10" t="s">
        <v>21</v>
      </c>
      <c r="H10" t="s">
        <v>13</v>
      </c>
    </row>
    <row r="11" spans="1:8" x14ac:dyDescent="0.45">
      <c r="A11" t="s">
        <v>69</v>
      </c>
      <c r="B11" t="s">
        <v>34</v>
      </c>
      <c r="C11" t="s">
        <v>36</v>
      </c>
      <c r="D11">
        <v>4790</v>
      </c>
      <c r="E11">
        <v>2760</v>
      </c>
      <c r="F11">
        <v>2</v>
      </c>
      <c r="G11" t="s">
        <v>25</v>
      </c>
      <c r="H11" t="s">
        <v>13</v>
      </c>
    </row>
    <row r="12" spans="1:8" x14ac:dyDescent="0.45">
      <c r="A12" t="s">
        <v>69</v>
      </c>
      <c r="B12" t="s">
        <v>34</v>
      </c>
      <c r="C12" t="s">
        <v>37</v>
      </c>
      <c r="D12">
        <v>11600</v>
      </c>
      <c r="E12">
        <v>11560</v>
      </c>
      <c r="F12">
        <v>4</v>
      </c>
      <c r="G12" t="s">
        <v>25</v>
      </c>
      <c r="H12" t="s">
        <v>13</v>
      </c>
    </row>
    <row r="13" spans="1:8" x14ac:dyDescent="0.45">
      <c r="A13" t="s">
        <v>69</v>
      </c>
      <c r="B13" t="s">
        <v>34</v>
      </c>
      <c r="C13" t="s">
        <v>38</v>
      </c>
      <c r="D13">
        <v>2340</v>
      </c>
      <c r="E13">
        <v>2400</v>
      </c>
      <c r="F13">
        <v>2</v>
      </c>
      <c r="G13" t="s">
        <v>21</v>
      </c>
      <c r="H13" t="s">
        <v>13</v>
      </c>
    </row>
    <row r="14" spans="1:8" x14ac:dyDescent="0.45">
      <c r="A14" t="s">
        <v>69</v>
      </c>
      <c r="B14" t="s">
        <v>34</v>
      </c>
      <c r="C14" t="s">
        <v>39</v>
      </c>
      <c r="D14">
        <v>4800</v>
      </c>
      <c r="E14">
        <v>5200</v>
      </c>
      <c r="F14">
        <v>3</v>
      </c>
      <c r="G14" t="s">
        <v>21</v>
      </c>
      <c r="H14" t="s">
        <v>13</v>
      </c>
    </row>
    <row r="15" spans="1:8" x14ac:dyDescent="0.45">
      <c r="A15" t="s">
        <v>69</v>
      </c>
      <c r="B15" t="s">
        <v>34</v>
      </c>
      <c r="C15" t="s">
        <v>40</v>
      </c>
      <c r="G15" t="s">
        <v>41</v>
      </c>
      <c r="H15" t="s">
        <v>13</v>
      </c>
    </row>
    <row r="16" spans="1:8" x14ac:dyDescent="0.45">
      <c r="A16" t="s">
        <v>69</v>
      </c>
      <c r="B16" t="s">
        <v>42</v>
      </c>
      <c r="C16" t="s">
        <v>43</v>
      </c>
      <c r="D16">
        <v>1310</v>
      </c>
      <c r="E16">
        <v>1650</v>
      </c>
      <c r="F16">
        <v>2</v>
      </c>
      <c r="G16" t="s">
        <v>21</v>
      </c>
      <c r="H16" t="s">
        <v>13</v>
      </c>
    </row>
    <row r="17" spans="1:8" x14ac:dyDescent="0.45">
      <c r="A17" t="s">
        <v>69</v>
      </c>
      <c r="B17" t="s">
        <v>44</v>
      </c>
      <c r="C17" t="s">
        <v>45</v>
      </c>
      <c r="D17">
        <v>9590</v>
      </c>
      <c r="E17">
        <v>11500</v>
      </c>
      <c r="F17">
        <v>4</v>
      </c>
      <c r="G17" t="s">
        <v>25</v>
      </c>
      <c r="H17" t="s">
        <v>13</v>
      </c>
    </row>
    <row r="18" spans="1:8" x14ac:dyDescent="0.45">
      <c r="A18" t="s">
        <v>69</v>
      </c>
      <c r="B18" t="s">
        <v>46</v>
      </c>
      <c r="C18" t="s">
        <v>47</v>
      </c>
      <c r="D18">
        <v>6310</v>
      </c>
      <c r="E18">
        <v>7500</v>
      </c>
      <c r="F18">
        <v>2</v>
      </c>
      <c r="G18" t="s">
        <v>25</v>
      </c>
      <c r="H18" t="s">
        <v>13</v>
      </c>
    </row>
    <row r="19" spans="1:8" x14ac:dyDescent="0.45">
      <c r="A19" t="s">
        <v>69</v>
      </c>
      <c r="B19" t="s">
        <v>48</v>
      </c>
      <c r="C19" t="s">
        <v>49</v>
      </c>
      <c r="D19">
        <v>4500</v>
      </c>
      <c r="E19">
        <v>5000</v>
      </c>
      <c r="F19">
        <v>2</v>
      </c>
      <c r="G19" t="s">
        <v>21</v>
      </c>
      <c r="H19" t="s">
        <v>13</v>
      </c>
    </row>
    <row r="20" spans="1:8" x14ac:dyDescent="0.45">
      <c r="A20" t="s">
        <v>69</v>
      </c>
      <c r="B20" t="s">
        <v>48</v>
      </c>
      <c r="C20" t="s">
        <v>50</v>
      </c>
      <c r="D20">
        <v>1310</v>
      </c>
      <c r="E20">
        <v>2600</v>
      </c>
      <c r="F20">
        <v>1</v>
      </c>
      <c r="G20" t="s">
        <v>21</v>
      </c>
      <c r="H20" t="s">
        <v>13</v>
      </c>
    </row>
    <row r="21" spans="1:8" x14ac:dyDescent="0.45">
      <c r="A21" t="s">
        <v>69</v>
      </c>
      <c r="B21" t="s">
        <v>51</v>
      </c>
      <c r="C21" t="s">
        <v>52</v>
      </c>
      <c r="D21">
        <v>3250</v>
      </c>
      <c r="E21">
        <v>3200</v>
      </c>
      <c r="F21">
        <v>2</v>
      </c>
      <c r="G21" t="s">
        <v>25</v>
      </c>
      <c r="H21" t="s">
        <v>13</v>
      </c>
    </row>
    <row r="22" spans="1:8" x14ac:dyDescent="0.45">
      <c r="A22" t="s">
        <v>69</v>
      </c>
      <c r="B22" t="s">
        <v>53</v>
      </c>
      <c r="C22" t="s">
        <v>54</v>
      </c>
      <c r="D22">
        <v>2850</v>
      </c>
      <c r="E22">
        <v>4500</v>
      </c>
      <c r="F22">
        <v>2</v>
      </c>
      <c r="G22" t="s">
        <v>21</v>
      </c>
      <c r="H22" t="s">
        <v>13</v>
      </c>
    </row>
    <row r="23" spans="1:8" x14ac:dyDescent="0.45">
      <c r="A23" t="s">
        <v>69</v>
      </c>
      <c r="B23" t="s">
        <v>55</v>
      </c>
      <c r="C23" t="s">
        <v>56</v>
      </c>
      <c r="G23" t="s">
        <v>41</v>
      </c>
      <c r="H23" t="s">
        <v>13</v>
      </c>
    </row>
    <row r="24" spans="1:8" x14ac:dyDescent="0.45">
      <c r="A24" t="s">
        <v>69</v>
      </c>
      <c r="B24" t="s">
        <v>55</v>
      </c>
      <c r="C24" t="s">
        <v>57</v>
      </c>
      <c r="D24">
        <v>4480</v>
      </c>
      <c r="E24">
        <v>1200</v>
      </c>
      <c r="F24">
        <v>2</v>
      </c>
      <c r="G24" t="s">
        <v>21</v>
      </c>
      <c r="H24" t="s">
        <v>13</v>
      </c>
    </row>
    <row r="25" spans="1:8" x14ac:dyDescent="0.45">
      <c r="A25" t="s">
        <v>69</v>
      </c>
      <c r="B25" t="s">
        <v>58</v>
      </c>
      <c r="C25" t="s">
        <v>59</v>
      </c>
      <c r="D25">
        <v>2200</v>
      </c>
      <c r="E25">
        <v>2200</v>
      </c>
      <c r="F25">
        <v>1</v>
      </c>
      <c r="G25" t="s">
        <v>21</v>
      </c>
      <c r="H25" t="s">
        <v>13</v>
      </c>
    </row>
    <row r="26" spans="1:8" x14ac:dyDescent="0.45">
      <c r="A26" t="s">
        <v>69</v>
      </c>
      <c r="B26" t="s">
        <v>58</v>
      </c>
      <c r="C26" t="s">
        <v>60</v>
      </c>
      <c r="D26">
        <v>1800</v>
      </c>
      <c r="E26">
        <v>1700</v>
      </c>
      <c r="F26">
        <v>2</v>
      </c>
      <c r="G26" t="s">
        <v>21</v>
      </c>
      <c r="H26" t="s">
        <v>13</v>
      </c>
    </row>
    <row r="27" spans="1:8" x14ac:dyDescent="0.45">
      <c r="A27" t="s">
        <v>69</v>
      </c>
      <c r="B27" t="s">
        <v>61</v>
      </c>
      <c r="C27" t="s">
        <v>62</v>
      </c>
      <c r="D27">
        <v>4770</v>
      </c>
      <c r="E27">
        <v>4900</v>
      </c>
      <c r="F27">
        <v>2</v>
      </c>
      <c r="G27" t="s">
        <v>25</v>
      </c>
      <c r="H27" t="s">
        <v>13</v>
      </c>
    </row>
    <row r="28" spans="1:8" x14ac:dyDescent="0.45">
      <c r="A28" t="s">
        <v>69</v>
      </c>
      <c r="B28" t="s">
        <v>61</v>
      </c>
      <c r="C28" t="s">
        <v>63</v>
      </c>
      <c r="D28">
        <v>3590</v>
      </c>
      <c r="E28">
        <v>3200</v>
      </c>
      <c r="F28">
        <v>3</v>
      </c>
      <c r="G28" t="s">
        <v>21</v>
      </c>
      <c r="H28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54AA-2FE4-428A-95E8-BA55FE8DAD8C}">
  <dimension ref="A1:N23"/>
  <sheetViews>
    <sheetView zoomScaleNormal="100" workbookViewId="0">
      <selection activeCell="N2" sqref="N2:N20"/>
    </sheetView>
  </sheetViews>
  <sheetFormatPr baseColWidth="10" defaultColWidth="11.3984375" defaultRowHeight="14.25" x14ac:dyDescent="0.45"/>
  <cols>
    <col min="1" max="5" width="11.3984375" style="1"/>
    <col min="6" max="6" width="18.86328125" style="1" bestFit="1" customWidth="1"/>
    <col min="7" max="7" width="15.73046875" style="1" bestFit="1" customWidth="1"/>
    <col min="8" max="9" width="11.3984375" style="1"/>
    <col min="10" max="10" width="13.59765625" style="1" bestFit="1" customWidth="1"/>
    <col min="11" max="12" width="11.3984375" style="1"/>
    <col min="13" max="13" width="30" style="1" customWidth="1"/>
    <col min="14" max="14" width="64.1328125" style="1" customWidth="1"/>
    <col min="15" max="16384" width="11.3984375" style="1"/>
  </cols>
  <sheetData>
    <row r="1" spans="1:14" x14ac:dyDescent="0.45">
      <c r="A1" s="2" t="s">
        <v>0</v>
      </c>
      <c r="B1" s="2" t="s">
        <v>65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1" t="s">
        <v>95</v>
      </c>
      <c r="L1" s="2" t="s">
        <v>96</v>
      </c>
      <c r="M1" s="2" t="s">
        <v>8</v>
      </c>
      <c r="N1" s="2" t="s">
        <v>10</v>
      </c>
    </row>
    <row r="2" spans="1:14" x14ac:dyDescent="0.45">
      <c r="A2" s="1" t="s">
        <v>69</v>
      </c>
      <c r="B2" s="1">
        <v>2021</v>
      </c>
      <c r="C2" s="1">
        <v>975000</v>
      </c>
      <c r="D2" s="1">
        <v>88210</v>
      </c>
      <c r="E2" s="1">
        <v>82708</v>
      </c>
      <c r="G2" s="1" t="s">
        <v>97</v>
      </c>
      <c r="H2" s="1">
        <v>40970</v>
      </c>
      <c r="I2" s="1">
        <v>40529</v>
      </c>
      <c r="J2" s="1">
        <v>34060</v>
      </c>
      <c r="K2" s="1">
        <v>103330</v>
      </c>
      <c r="L2" s="1">
        <v>102906</v>
      </c>
      <c r="M2" s="25" t="s">
        <v>115</v>
      </c>
      <c r="N2" s="26" t="s">
        <v>116</v>
      </c>
    </row>
    <row r="3" spans="1:14" x14ac:dyDescent="0.45">
      <c r="A3" s="1" t="s">
        <v>69</v>
      </c>
      <c r="B3" s="1">
        <v>2022</v>
      </c>
      <c r="C3" s="1">
        <v>874809.5</v>
      </c>
      <c r="D3" s="1">
        <v>81860</v>
      </c>
      <c r="E3" s="1">
        <v>79908</v>
      </c>
      <c r="G3" s="1" t="s">
        <v>98</v>
      </c>
      <c r="H3" s="1">
        <v>39541</v>
      </c>
      <c r="I3" s="1">
        <v>37479</v>
      </c>
      <c r="J3" s="1">
        <v>34060</v>
      </c>
      <c r="K3" s="1">
        <v>98450</v>
      </c>
      <c r="L3" s="1">
        <v>99368</v>
      </c>
      <c r="M3" s="26"/>
      <c r="N3" s="26"/>
    </row>
    <row r="4" spans="1:14" x14ac:dyDescent="0.45">
      <c r="A4" s="1" t="s">
        <v>69</v>
      </c>
      <c r="B4" s="1">
        <v>2023</v>
      </c>
      <c r="C4" s="1">
        <v>785028.5</v>
      </c>
      <c r="D4" s="1">
        <v>78320</v>
      </c>
      <c r="E4" s="1">
        <v>76903</v>
      </c>
      <c r="G4" s="1" t="s">
        <v>99</v>
      </c>
      <c r="H4" s="1">
        <v>39225</v>
      </c>
      <c r="I4" s="1">
        <v>35639</v>
      </c>
      <c r="J4" s="1">
        <v>31160</v>
      </c>
      <c r="K4" s="1">
        <v>91370</v>
      </c>
      <c r="L4" s="1">
        <v>95723</v>
      </c>
      <c r="M4" s="26"/>
      <c r="N4" s="26"/>
    </row>
    <row r="5" spans="1:14" x14ac:dyDescent="0.45">
      <c r="A5" s="1" t="s">
        <v>69</v>
      </c>
      <c r="B5" s="1">
        <v>2024</v>
      </c>
      <c r="C5" s="1">
        <v>670892.69999999995</v>
      </c>
      <c r="D5" s="1">
        <v>66180</v>
      </c>
      <c r="E5" s="1">
        <v>73323</v>
      </c>
      <c r="G5" s="1" t="s">
        <v>100</v>
      </c>
      <c r="H5" s="1">
        <v>33905</v>
      </c>
      <c r="I5" s="1">
        <v>32869</v>
      </c>
      <c r="J5" s="1">
        <v>24700</v>
      </c>
      <c r="K5" s="1">
        <v>87420</v>
      </c>
      <c r="L5" s="1">
        <v>89233</v>
      </c>
      <c r="M5" s="26"/>
      <c r="N5" s="26"/>
    </row>
    <row r="6" spans="1:14" x14ac:dyDescent="0.45">
      <c r="A6" s="1" t="s">
        <v>69</v>
      </c>
      <c r="B6" s="1">
        <v>2025</v>
      </c>
      <c r="C6" s="1">
        <v>601662.80000000005</v>
      </c>
      <c r="D6" s="1">
        <v>66180</v>
      </c>
      <c r="E6" s="1">
        <v>70243</v>
      </c>
      <c r="G6" s="1" t="s">
        <v>101</v>
      </c>
      <c r="H6" s="1">
        <v>31940</v>
      </c>
      <c r="I6" s="1">
        <v>27939</v>
      </c>
      <c r="J6" s="1">
        <v>24700</v>
      </c>
      <c r="K6" s="1">
        <v>80180</v>
      </c>
      <c r="L6" s="1">
        <v>86933</v>
      </c>
      <c r="M6" s="26"/>
      <c r="N6" s="26"/>
    </row>
    <row r="7" spans="1:14" x14ac:dyDescent="0.45">
      <c r="A7" s="1" t="s">
        <v>69</v>
      </c>
      <c r="B7" s="1">
        <v>2026</v>
      </c>
      <c r="C7" s="1">
        <v>505324.9</v>
      </c>
      <c r="D7" s="1">
        <v>58900</v>
      </c>
      <c r="E7" s="1">
        <v>65843</v>
      </c>
      <c r="G7" s="1" t="s">
        <v>102</v>
      </c>
      <c r="H7" s="1">
        <v>30440</v>
      </c>
      <c r="I7" s="1">
        <v>26389</v>
      </c>
      <c r="J7" s="1">
        <v>23550</v>
      </c>
      <c r="K7" s="1">
        <v>67910</v>
      </c>
      <c r="L7" s="1">
        <v>79953</v>
      </c>
      <c r="M7" s="26"/>
      <c r="N7" s="26"/>
    </row>
    <row r="8" spans="1:14" x14ac:dyDescent="0.45">
      <c r="A8" s="1" t="s">
        <v>69</v>
      </c>
      <c r="B8" s="1">
        <v>2027</v>
      </c>
      <c r="C8" s="1">
        <v>423894.6</v>
      </c>
      <c r="D8" s="1">
        <v>54950</v>
      </c>
      <c r="E8" s="1">
        <v>61513</v>
      </c>
      <c r="G8" s="1" t="s">
        <v>103</v>
      </c>
      <c r="H8" s="1">
        <v>25015</v>
      </c>
      <c r="I8" s="1">
        <v>26389</v>
      </c>
      <c r="J8" s="1">
        <v>21300</v>
      </c>
      <c r="K8" s="1">
        <v>62910</v>
      </c>
      <c r="L8" s="1">
        <v>74003</v>
      </c>
      <c r="M8" s="26"/>
      <c r="N8" s="26"/>
    </row>
    <row r="9" spans="1:14" x14ac:dyDescent="0.45">
      <c r="A9" s="1" t="s">
        <v>69</v>
      </c>
      <c r="B9" s="1">
        <v>2028</v>
      </c>
      <c r="C9" s="1">
        <v>380927</v>
      </c>
      <c r="D9" s="1">
        <v>51510</v>
      </c>
      <c r="E9" s="1">
        <v>52025</v>
      </c>
      <c r="G9" s="1" t="s">
        <v>104</v>
      </c>
      <c r="H9" s="1">
        <v>25015</v>
      </c>
      <c r="I9" s="1">
        <v>24729</v>
      </c>
      <c r="J9" s="1">
        <v>18410</v>
      </c>
      <c r="K9" s="1">
        <v>51570</v>
      </c>
      <c r="L9" s="1">
        <v>67605</v>
      </c>
      <c r="M9" s="26"/>
      <c r="N9" s="26"/>
    </row>
    <row r="10" spans="1:14" x14ac:dyDescent="0.45">
      <c r="A10" s="1" t="s">
        <v>69</v>
      </c>
      <c r="B10" s="1">
        <v>2029</v>
      </c>
      <c r="C10" s="1">
        <v>327083.5</v>
      </c>
      <c r="D10" s="1">
        <v>46080</v>
      </c>
      <c r="E10" s="1">
        <v>46250</v>
      </c>
      <c r="G10" s="1" t="s">
        <v>105</v>
      </c>
      <c r="H10" s="1">
        <v>21115</v>
      </c>
      <c r="I10" s="1">
        <v>24729</v>
      </c>
      <c r="J10" s="1">
        <v>17320</v>
      </c>
      <c r="K10" s="1">
        <v>45900</v>
      </c>
      <c r="L10" s="1">
        <v>64455</v>
      </c>
      <c r="M10" s="26"/>
      <c r="N10" s="26"/>
    </row>
    <row r="11" spans="1:14" x14ac:dyDescent="0.45">
      <c r="A11" s="1" t="s">
        <v>69</v>
      </c>
      <c r="B11" s="1">
        <v>2030</v>
      </c>
      <c r="C11" s="1">
        <v>278307.5</v>
      </c>
      <c r="D11" s="1">
        <v>46080</v>
      </c>
      <c r="E11" s="1">
        <v>40820</v>
      </c>
      <c r="G11" s="1" t="s">
        <v>106</v>
      </c>
      <c r="H11" s="1">
        <v>21115</v>
      </c>
      <c r="I11" s="1">
        <v>22119</v>
      </c>
      <c r="J11" s="1">
        <v>13780</v>
      </c>
      <c r="K11" s="1">
        <v>42850</v>
      </c>
      <c r="L11" s="1">
        <v>51070</v>
      </c>
      <c r="M11" s="26"/>
      <c r="N11" s="26"/>
    </row>
    <row r="12" spans="1:14" x14ac:dyDescent="0.45">
      <c r="A12" s="1" t="s">
        <v>69</v>
      </c>
      <c r="B12" s="1">
        <v>2031</v>
      </c>
      <c r="C12" s="1">
        <v>240427</v>
      </c>
      <c r="D12" s="1">
        <v>42480</v>
      </c>
      <c r="E12" s="1">
        <v>30765</v>
      </c>
      <c r="G12" s="1" t="s">
        <v>107</v>
      </c>
      <c r="H12" s="1">
        <v>20700</v>
      </c>
      <c r="I12" s="1">
        <v>16449</v>
      </c>
      <c r="J12" s="1">
        <v>8600</v>
      </c>
      <c r="K12" s="1">
        <v>37500</v>
      </c>
      <c r="L12" s="1">
        <v>41730</v>
      </c>
      <c r="M12" s="26"/>
      <c r="N12" s="26"/>
    </row>
    <row r="13" spans="1:14" x14ac:dyDescent="0.45">
      <c r="A13" s="1" t="s">
        <v>69</v>
      </c>
      <c r="B13" s="1">
        <v>2032</v>
      </c>
      <c r="C13" s="1">
        <v>232292</v>
      </c>
      <c r="D13" s="1">
        <v>36290</v>
      </c>
      <c r="E13" s="1">
        <v>30515</v>
      </c>
      <c r="G13" s="1" t="s">
        <v>108</v>
      </c>
      <c r="H13" s="1">
        <v>19500</v>
      </c>
      <c r="I13" s="1">
        <v>15519</v>
      </c>
      <c r="J13" s="1">
        <v>8600</v>
      </c>
      <c r="K13" s="1">
        <v>30850</v>
      </c>
      <c r="L13" s="1">
        <v>28625</v>
      </c>
      <c r="M13" s="26"/>
      <c r="N13" s="26"/>
    </row>
    <row r="14" spans="1:14" x14ac:dyDescent="0.45">
      <c r="A14" s="1" t="s">
        <v>69</v>
      </c>
      <c r="B14" s="1">
        <v>2033</v>
      </c>
      <c r="C14" s="1">
        <v>206782</v>
      </c>
      <c r="D14" s="1">
        <v>32440</v>
      </c>
      <c r="E14" s="1">
        <v>21545</v>
      </c>
      <c r="G14" s="1" t="s">
        <v>109</v>
      </c>
      <c r="H14" s="1">
        <v>12180</v>
      </c>
      <c r="I14" s="1">
        <v>14589</v>
      </c>
      <c r="J14" s="1">
        <v>6300</v>
      </c>
      <c r="K14" s="1">
        <v>19220</v>
      </c>
      <c r="L14" s="1">
        <v>23435</v>
      </c>
      <c r="M14" s="26"/>
      <c r="N14" s="26"/>
    </row>
    <row r="15" spans="1:14" x14ac:dyDescent="0.45">
      <c r="A15" s="1" t="s">
        <v>69</v>
      </c>
      <c r="B15" s="1">
        <v>2034</v>
      </c>
      <c r="C15" s="1">
        <v>194027</v>
      </c>
      <c r="D15" s="1">
        <v>29120</v>
      </c>
      <c r="E15" s="1">
        <v>11250</v>
      </c>
      <c r="G15" s="1" t="s">
        <v>110</v>
      </c>
      <c r="H15" s="1">
        <v>12180</v>
      </c>
      <c r="I15" s="1">
        <v>10430</v>
      </c>
      <c r="J15" s="1">
        <v>6300</v>
      </c>
      <c r="K15" s="1">
        <v>16690</v>
      </c>
      <c r="L15" s="1">
        <v>16625</v>
      </c>
      <c r="M15" s="26"/>
      <c r="N15" s="26"/>
    </row>
    <row r="16" spans="1:14" x14ac:dyDescent="0.45">
      <c r="A16" s="1" t="s">
        <v>69</v>
      </c>
      <c r="B16" s="1">
        <v>2035</v>
      </c>
      <c r="C16" s="1">
        <v>170217</v>
      </c>
      <c r="D16" s="1">
        <v>26920</v>
      </c>
      <c r="E16" s="1">
        <v>6760</v>
      </c>
      <c r="G16" s="1" t="s">
        <v>111</v>
      </c>
      <c r="H16" s="1">
        <v>4690</v>
      </c>
      <c r="I16" s="1">
        <v>9440</v>
      </c>
      <c r="J16" s="1">
        <v>5080</v>
      </c>
      <c r="K16" s="1">
        <v>10650</v>
      </c>
      <c r="L16" s="1">
        <v>6660</v>
      </c>
      <c r="M16" s="26"/>
      <c r="N16" s="26"/>
    </row>
    <row r="17" spans="1:14" x14ac:dyDescent="0.45">
      <c r="A17" s="1" t="s">
        <v>69</v>
      </c>
      <c r="B17" s="1">
        <v>2036</v>
      </c>
      <c r="C17" s="1">
        <v>170217</v>
      </c>
      <c r="D17" s="1">
        <v>21510</v>
      </c>
      <c r="E17" s="1">
        <v>1480</v>
      </c>
      <c r="G17" s="1" t="s">
        <v>112</v>
      </c>
      <c r="H17" s="1">
        <v>4115</v>
      </c>
      <c r="I17" s="1">
        <v>6480</v>
      </c>
      <c r="J17" s="1">
        <v>5080</v>
      </c>
      <c r="K17" s="1">
        <v>8570</v>
      </c>
      <c r="L17" s="1">
        <v>450</v>
      </c>
      <c r="M17" s="26"/>
      <c r="N17" s="26"/>
    </row>
    <row r="18" spans="1:14" x14ac:dyDescent="0.45">
      <c r="A18" s="1" t="s">
        <v>69</v>
      </c>
      <c r="B18" s="1">
        <v>2037</v>
      </c>
      <c r="C18" s="1">
        <v>140639.20000000001</v>
      </c>
      <c r="D18" s="1">
        <v>12850</v>
      </c>
      <c r="E18" s="1">
        <v>0</v>
      </c>
      <c r="G18" s="1" t="s">
        <v>113</v>
      </c>
      <c r="H18" s="1">
        <v>115</v>
      </c>
      <c r="I18" s="1">
        <v>5170</v>
      </c>
      <c r="J18" s="1">
        <v>1360</v>
      </c>
      <c r="K18" s="1">
        <v>2780</v>
      </c>
      <c r="L18" s="1">
        <v>450</v>
      </c>
      <c r="M18" s="26"/>
      <c r="N18" s="26"/>
    </row>
    <row r="19" spans="1:14" x14ac:dyDescent="0.45">
      <c r="A19" s="1" t="s">
        <v>69</v>
      </c>
      <c r="B19" s="1">
        <v>2038</v>
      </c>
      <c r="C19" s="1">
        <v>0</v>
      </c>
      <c r="D19" s="1">
        <v>0</v>
      </c>
      <c r="E19" s="1">
        <v>0</v>
      </c>
      <c r="G19" s="1" t="s">
        <v>114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6"/>
      <c r="N19" s="26"/>
    </row>
    <row r="20" spans="1:14" x14ac:dyDescent="0.45">
      <c r="A20" s="1" t="s">
        <v>69</v>
      </c>
      <c r="B20" s="1">
        <v>2039</v>
      </c>
      <c r="C20" s="1">
        <v>0</v>
      </c>
      <c r="D20" s="1">
        <v>0</v>
      </c>
      <c r="E20" s="1">
        <v>0</v>
      </c>
      <c r="G20" s="1" t="s">
        <v>114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6"/>
      <c r="N20" s="26"/>
    </row>
    <row r="21" spans="1:14" x14ac:dyDescent="0.45">
      <c r="A21" s="1" t="s">
        <v>126</v>
      </c>
    </row>
    <row r="23" spans="1:14" x14ac:dyDescent="0.45">
      <c r="K23" s="1">
        <f>K11/$K$2</f>
        <v>0.41469079647730572</v>
      </c>
    </row>
  </sheetData>
  <mergeCells count="2">
    <mergeCell ref="M2:M20"/>
    <mergeCell ref="N2:N20"/>
  </mergeCells>
  <hyperlinks>
    <hyperlink ref="M2" r:id="rId1" xr:uid="{E46EC2F5-3F17-4C71-A0F0-D87B4C4482E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761C-8044-4482-A590-57156D945123}">
  <dimension ref="A1:L51"/>
  <sheetViews>
    <sheetView zoomScale="78" zoomScaleNormal="100" workbookViewId="0">
      <selection activeCell="M40" sqref="M40"/>
    </sheetView>
  </sheetViews>
  <sheetFormatPr baseColWidth="10" defaultColWidth="11.59765625" defaultRowHeight="14.25" x14ac:dyDescent="0.45"/>
  <cols>
    <col min="1" max="2" width="11.59765625" style="1"/>
    <col min="3" max="3" width="13" style="1" bestFit="1" customWidth="1"/>
    <col min="4" max="4" width="16.86328125" style="1" bestFit="1" customWidth="1"/>
    <col min="5" max="5" width="13" style="1" customWidth="1"/>
    <col min="6" max="6" width="11.59765625" style="7"/>
    <col min="7" max="7" width="18.3984375" style="1" customWidth="1"/>
    <col min="8" max="9" width="11.59765625" style="1"/>
    <col min="10" max="10" width="16.265625" style="1" bestFit="1" customWidth="1"/>
    <col min="11" max="11" width="16.265625" style="1" customWidth="1"/>
    <col min="12" max="16384" width="11.59765625" style="1"/>
  </cols>
  <sheetData>
    <row r="1" spans="1:12" x14ac:dyDescent="0.45">
      <c r="A1" s="3" t="s">
        <v>0</v>
      </c>
      <c r="B1" s="3" t="s">
        <v>64</v>
      </c>
      <c r="C1" s="3" t="s">
        <v>70</v>
      </c>
      <c r="D1" s="3" t="s">
        <v>5</v>
      </c>
      <c r="E1" s="3" t="s">
        <v>6</v>
      </c>
      <c r="F1" s="6" t="s">
        <v>4</v>
      </c>
      <c r="G1" s="3" t="s">
        <v>8</v>
      </c>
      <c r="H1" s="10" t="s">
        <v>10</v>
      </c>
      <c r="J1" s="3" t="s">
        <v>5</v>
      </c>
      <c r="K1" s="3" t="s">
        <v>6</v>
      </c>
      <c r="L1" s="6" t="s">
        <v>4</v>
      </c>
    </row>
    <row r="2" spans="1:12" x14ac:dyDescent="0.45">
      <c r="A2" t="s">
        <v>133</v>
      </c>
      <c r="B2" t="s">
        <v>132</v>
      </c>
      <c r="C2" s="1" t="s">
        <v>72</v>
      </c>
      <c r="D2" s="1" t="s">
        <v>134</v>
      </c>
      <c r="J2" s="1" t="s">
        <v>138</v>
      </c>
    </row>
    <row r="3" spans="1:12" x14ac:dyDescent="0.45">
      <c r="A3" t="s">
        <v>133</v>
      </c>
      <c r="B3" t="s">
        <v>132</v>
      </c>
      <c r="C3" s="1" t="s">
        <v>74</v>
      </c>
      <c r="D3" s="1" t="s">
        <v>134</v>
      </c>
      <c r="J3" s="1" t="s">
        <v>138</v>
      </c>
    </row>
    <row r="4" spans="1:12" x14ac:dyDescent="0.45">
      <c r="A4" t="s">
        <v>133</v>
      </c>
      <c r="B4" t="s">
        <v>132</v>
      </c>
      <c r="C4" s="1" t="s">
        <v>75</v>
      </c>
      <c r="D4" s="1" t="s">
        <v>134</v>
      </c>
      <c r="F4" s="7">
        <v>1.2</v>
      </c>
      <c r="G4" s="24" t="s">
        <v>135</v>
      </c>
      <c r="J4" s="1" t="s">
        <v>138</v>
      </c>
      <c r="K4" s="1" t="s">
        <v>139</v>
      </c>
      <c r="L4" s="8">
        <f>F4/$F$17</f>
        <v>0.2035968781812012</v>
      </c>
    </row>
    <row r="5" spans="1:12" x14ac:dyDescent="0.45">
      <c r="A5" t="s">
        <v>133</v>
      </c>
      <c r="B5" t="s">
        <v>132</v>
      </c>
      <c r="C5" s="1" t="s">
        <v>76</v>
      </c>
      <c r="D5" s="1" t="s">
        <v>134</v>
      </c>
      <c r="J5" s="1" t="s">
        <v>138</v>
      </c>
      <c r="L5" s="8"/>
    </row>
    <row r="6" spans="1:12" x14ac:dyDescent="0.45">
      <c r="A6" t="s">
        <v>133</v>
      </c>
      <c r="B6" t="s">
        <v>132</v>
      </c>
      <c r="C6" s="1" t="s">
        <v>77</v>
      </c>
      <c r="D6" s="1" t="s">
        <v>134</v>
      </c>
      <c r="J6" s="1" t="s">
        <v>138</v>
      </c>
      <c r="L6" s="8"/>
    </row>
    <row r="7" spans="1:12" x14ac:dyDescent="0.45">
      <c r="A7" t="s">
        <v>133</v>
      </c>
      <c r="B7" t="s">
        <v>132</v>
      </c>
      <c r="C7" s="1" t="s">
        <v>71</v>
      </c>
      <c r="D7" s="1" t="s">
        <v>134</v>
      </c>
      <c r="F7" s="7">
        <v>1.3979999999999999</v>
      </c>
      <c r="J7" s="1" t="s">
        <v>138</v>
      </c>
      <c r="L7" s="8">
        <f>F7/$F$17</f>
        <v>0.23719036308109939</v>
      </c>
    </row>
    <row r="8" spans="1:12" x14ac:dyDescent="0.45">
      <c r="A8" t="s">
        <v>133</v>
      </c>
      <c r="B8" t="s">
        <v>132</v>
      </c>
      <c r="C8" s="1" t="s">
        <v>78</v>
      </c>
      <c r="D8" s="1" t="s">
        <v>134</v>
      </c>
      <c r="J8" s="1" t="s">
        <v>138</v>
      </c>
      <c r="L8" s="8"/>
    </row>
    <row r="9" spans="1:12" x14ac:dyDescent="0.45">
      <c r="A9" t="s">
        <v>133</v>
      </c>
      <c r="B9" t="s">
        <v>132</v>
      </c>
      <c r="C9" s="1" t="s">
        <v>73</v>
      </c>
      <c r="D9" s="1" t="s">
        <v>134</v>
      </c>
      <c r="J9" s="1" t="s">
        <v>138</v>
      </c>
      <c r="L9" s="8"/>
    </row>
    <row r="10" spans="1:12" x14ac:dyDescent="0.45">
      <c r="A10" t="s">
        <v>133</v>
      </c>
      <c r="B10" t="s">
        <v>132</v>
      </c>
      <c r="C10" s="1" t="s">
        <v>80</v>
      </c>
      <c r="D10" s="1" t="s">
        <v>134</v>
      </c>
      <c r="F10" s="7">
        <v>1.552</v>
      </c>
      <c r="J10" s="1" t="s">
        <v>138</v>
      </c>
      <c r="K10" s="1" t="s">
        <v>139</v>
      </c>
      <c r="L10" s="8">
        <f>F10/$F$17</f>
        <v>0.26331862911435361</v>
      </c>
    </row>
    <row r="11" spans="1:12" x14ac:dyDescent="0.45">
      <c r="A11" t="s">
        <v>133</v>
      </c>
      <c r="B11" t="s">
        <v>132</v>
      </c>
      <c r="C11" s="1" t="s">
        <v>81</v>
      </c>
      <c r="D11" s="1" t="s">
        <v>134</v>
      </c>
      <c r="F11" s="7">
        <v>1.744</v>
      </c>
      <c r="I11" s="1" t="s">
        <v>136</v>
      </c>
      <c r="J11" s="1" t="s">
        <v>138</v>
      </c>
      <c r="K11" s="1" t="s">
        <v>139</v>
      </c>
      <c r="L11" s="8">
        <f>F11/$F$17</f>
        <v>0.29589412962334577</v>
      </c>
    </row>
    <row r="12" spans="1:12" x14ac:dyDescent="0.45">
      <c r="A12" t="s">
        <v>133</v>
      </c>
      <c r="B12" t="s">
        <v>132</v>
      </c>
      <c r="C12" s="1" t="s">
        <v>79</v>
      </c>
      <c r="D12" s="1" t="s">
        <v>134</v>
      </c>
      <c r="J12" s="1" t="s">
        <v>138</v>
      </c>
    </row>
    <row r="13" spans="1:12" x14ac:dyDescent="0.45">
      <c r="A13" t="s">
        <v>133</v>
      </c>
      <c r="B13" t="s">
        <v>132</v>
      </c>
      <c r="C13" s="1" t="s">
        <v>82</v>
      </c>
      <c r="D13" s="1" t="s">
        <v>134</v>
      </c>
      <c r="J13" s="1" t="s">
        <v>138</v>
      </c>
    </row>
    <row r="14" spans="1:12" x14ac:dyDescent="0.45">
      <c r="A14" t="s">
        <v>133</v>
      </c>
      <c r="B14" t="s">
        <v>132</v>
      </c>
      <c r="C14" s="1" t="s">
        <v>83</v>
      </c>
      <c r="D14" s="1" t="s">
        <v>134</v>
      </c>
      <c r="J14" s="1" t="s">
        <v>138</v>
      </c>
    </row>
    <row r="15" spans="1:12" x14ac:dyDescent="0.45">
      <c r="A15" t="s">
        <v>133</v>
      </c>
      <c r="B15" t="s">
        <v>132</v>
      </c>
      <c r="C15" s="1" t="s">
        <v>84</v>
      </c>
      <c r="D15" s="1" t="s">
        <v>134</v>
      </c>
      <c r="J15" s="1" t="s">
        <v>138</v>
      </c>
    </row>
    <row r="16" spans="1:12" x14ac:dyDescent="0.45">
      <c r="A16" t="s">
        <v>133</v>
      </c>
      <c r="B16" t="s">
        <v>132</v>
      </c>
      <c r="C16" s="1" t="s">
        <v>85</v>
      </c>
      <c r="D16" s="1" t="s">
        <v>134</v>
      </c>
      <c r="J16" s="1" t="s">
        <v>138</v>
      </c>
    </row>
    <row r="17" spans="1:12" x14ac:dyDescent="0.45">
      <c r="A17" t="s">
        <v>133</v>
      </c>
      <c r="B17" t="s">
        <v>132</v>
      </c>
      <c r="C17" s="1" t="s">
        <v>137</v>
      </c>
      <c r="D17" s="1" t="s">
        <v>134</v>
      </c>
      <c r="F17" s="7">
        <f>SUM($F$2:$F$16)</f>
        <v>5.8940000000000001</v>
      </c>
      <c r="J17" s="1" t="s">
        <v>138</v>
      </c>
    </row>
    <row r="18" spans="1:12" x14ac:dyDescent="0.45">
      <c r="A18" t="s">
        <v>126</v>
      </c>
      <c r="B18" s="1" t="s">
        <v>174</v>
      </c>
      <c r="C18" s="1" t="s">
        <v>72</v>
      </c>
      <c r="D18" s="12" t="s">
        <v>143</v>
      </c>
      <c r="E18" s="12" t="s">
        <v>145</v>
      </c>
      <c r="F18" s="12">
        <v>500</v>
      </c>
      <c r="G18" s="24" t="s">
        <v>146</v>
      </c>
      <c r="H18" s="1" t="s">
        <v>147</v>
      </c>
      <c r="J18" s="1" t="s">
        <v>138</v>
      </c>
      <c r="K18" s="1" t="s">
        <v>139</v>
      </c>
      <c r="L18" s="13">
        <f>F18/$F$34</f>
        <v>1.9758940920766646E-2</v>
      </c>
    </row>
    <row r="19" spans="1:12" x14ac:dyDescent="0.45">
      <c r="A19" t="s">
        <v>126</v>
      </c>
      <c r="B19" s="1" t="s">
        <v>174</v>
      </c>
      <c r="C19" s="1" t="s">
        <v>80</v>
      </c>
      <c r="D19" s="11" t="s">
        <v>143</v>
      </c>
      <c r="E19" s="11" t="s">
        <v>145</v>
      </c>
      <c r="F19" s="11">
        <v>6285</v>
      </c>
      <c r="J19" s="1" t="s">
        <v>138</v>
      </c>
      <c r="K19" s="1" t="s">
        <v>139</v>
      </c>
      <c r="L19" s="13">
        <f t="shared" ref="L19:L33" si="0">F19/$F$34</f>
        <v>0.24836988737403676</v>
      </c>
    </row>
    <row r="20" spans="1:12" x14ac:dyDescent="0.45">
      <c r="A20" t="s">
        <v>126</v>
      </c>
      <c r="B20" s="1" t="s">
        <v>174</v>
      </c>
      <c r="C20" s="1" t="s">
        <v>75</v>
      </c>
      <c r="D20" s="12" t="s">
        <v>143</v>
      </c>
      <c r="E20" s="12" t="s">
        <v>145</v>
      </c>
      <c r="F20" s="12">
        <v>544</v>
      </c>
      <c r="J20" s="1" t="s">
        <v>138</v>
      </c>
      <c r="K20" s="1" t="s">
        <v>139</v>
      </c>
      <c r="L20" s="13">
        <f t="shared" si="0"/>
        <v>2.1497727721794112E-2</v>
      </c>
    </row>
    <row r="21" spans="1:12" x14ac:dyDescent="0.45">
      <c r="A21" t="s">
        <v>126</v>
      </c>
      <c r="B21" s="1" t="s">
        <v>174</v>
      </c>
      <c r="C21" s="1" t="s">
        <v>76</v>
      </c>
      <c r="D21" s="11" t="s">
        <v>143</v>
      </c>
      <c r="E21" s="11" t="s">
        <v>145</v>
      </c>
      <c r="F21" s="11">
        <v>400</v>
      </c>
      <c r="J21" s="1" t="s">
        <v>138</v>
      </c>
      <c r="K21" s="1" t="s">
        <v>139</v>
      </c>
      <c r="L21" s="13">
        <f t="shared" si="0"/>
        <v>1.5807152736613317E-2</v>
      </c>
    </row>
    <row r="22" spans="1:12" x14ac:dyDescent="0.45">
      <c r="A22" t="s">
        <v>126</v>
      </c>
      <c r="B22" s="1" t="s">
        <v>174</v>
      </c>
      <c r="C22" s="1" t="s">
        <v>77</v>
      </c>
      <c r="D22" s="12" t="s">
        <v>143</v>
      </c>
      <c r="E22" s="12" t="s">
        <v>145</v>
      </c>
      <c r="F22" s="12">
        <v>2790</v>
      </c>
      <c r="J22" s="1" t="s">
        <v>138</v>
      </c>
      <c r="K22" s="1" t="s">
        <v>139</v>
      </c>
      <c r="L22" s="13">
        <f t="shared" si="0"/>
        <v>0.11025489033787789</v>
      </c>
    </row>
    <row r="23" spans="1:12" x14ac:dyDescent="0.45">
      <c r="A23" t="s">
        <v>126</v>
      </c>
      <c r="B23" s="1" t="s">
        <v>174</v>
      </c>
      <c r="C23" s="1" t="s">
        <v>71</v>
      </c>
      <c r="D23" s="11" t="s">
        <v>143</v>
      </c>
      <c r="E23" s="11" t="s">
        <v>145</v>
      </c>
      <c r="F23" s="11">
        <v>5723</v>
      </c>
      <c r="J23" s="1" t="s">
        <v>138</v>
      </c>
      <c r="K23" s="1" t="s">
        <v>139</v>
      </c>
      <c r="L23" s="13">
        <f t="shared" si="0"/>
        <v>0.22616083777909504</v>
      </c>
    </row>
    <row r="24" spans="1:12" x14ac:dyDescent="0.45">
      <c r="A24" t="s">
        <v>126</v>
      </c>
      <c r="B24" s="1" t="s">
        <v>174</v>
      </c>
      <c r="C24" s="1" t="s">
        <v>78</v>
      </c>
      <c r="D24" s="12" t="s">
        <v>143</v>
      </c>
      <c r="E24" s="12" t="s">
        <v>145</v>
      </c>
      <c r="F24" s="12">
        <v>660</v>
      </c>
      <c r="J24" s="1" t="s">
        <v>138</v>
      </c>
      <c r="K24" s="1" t="s">
        <v>139</v>
      </c>
      <c r="L24" s="13">
        <f t="shared" si="0"/>
        <v>2.6081802015411975E-2</v>
      </c>
    </row>
    <row r="25" spans="1:12" x14ac:dyDescent="0.45">
      <c r="A25" t="s">
        <v>126</v>
      </c>
      <c r="B25" s="1" t="s">
        <v>174</v>
      </c>
      <c r="C25" s="1" t="s">
        <v>73</v>
      </c>
      <c r="D25" s="11" t="s">
        <v>143</v>
      </c>
      <c r="E25" s="11" t="s">
        <v>145</v>
      </c>
      <c r="F25" s="11">
        <v>1460</v>
      </c>
      <c r="J25" s="1" t="s">
        <v>138</v>
      </c>
      <c r="K25" s="1" t="s">
        <v>139</v>
      </c>
      <c r="L25" s="13">
        <f t="shared" si="0"/>
        <v>5.7696107488638612E-2</v>
      </c>
    </row>
    <row r="26" spans="1:12" x14ac:dyDescent="0.45">
      <c r="A26" t="s">
        <v>126</v>
      </c>
      <c r="B26" s="1" t="s">
        <v>174</v>
      </c>
      <c r="C26" s="1" t="s">
        <v>140</v>
      </c>
      <c r="D26" s="12" t="s">
        <v>143</v>
      </c>
      <c r="E26" s="12" t="s">
        <v>145</v>
      </c>
      <c r="F26" s="12">
        <v>650</v>
      </c>
      <c r="J26" s="1" t="s">
        <v>138</v>
      </c>
      <c r="K26" s="1" t="s">
        <v>139</v>
      </c>
      <c r="L26" s="13">
        <f t="shared" si="0"/>
        <v>2.568662319699664E-2</v>
      </c>
    </row>
    <row r="27" spans="1:12" x14ac:dyDescent="0.45">
      <c r="A27" t="s">
        <v>126</v>
      </c>
      <c r="B27" s="1" t="s">
        <v>174</v>
      </c>
      <c r="C27" s="1" t="s">
        <v>81</v>
      </c>
      <c r="D27" s="11" t="s">
        <v>143</v>
      </c>
      <c r="E27" s="11" t="s">
        <v>145</v>
      </c>
      <c r="F27" s="11">
        <v>700</v>
      </c>
      <c r="J27" s="1" t="s">
        <v>138</v>
      </c>
      <c r="K27" s="1" t="s">
        <v>139</v>
      </c>
      <c r="L27" s="13">
        <f t="shared" si="0"/>
        <v>2.7662517289073305E-2</v>
      </c>
    </row>
    <row r="28" spans="1:12" x14ac:dyDescent="0.45">
      <c r="A28" t="s">
        <v>126</v>
      </c>
      <c r="B28" s="1" t="s">
        <v>174</v>
      </c>
      <c r="C28" s="1" t="s">
        <v>141</v>
      </c>
      <c r="D28" s="12" t="s">
        <v>143</v>
      </c>
      <c r="E28" s="12" t="s">
        <v>145</v>
      </c>
      <c r="F28" s="12">
        <v>410</v>
      </c>
      <c r="J28" s="1" t="s">
        <v>138</v>
      </c>
      <c r="K28" s="1" t="s">
        <v>139</v>
      </c>
      <c r="L28" s="13">
        <f t="shared" si="0"/>
        <v>1.6202331555028652E-2</v>
      </c>
    </row>
    <row r="29" spans="1:12" x14ac:dyDescent="0.45">
      <c r="A29" t="s">
        <v>126</v>
      </c>
      <c r="B29" s="1" t="s">
        <v>174</v>
      </c>
      <c r="C29" s="1" t="s">
        <v>142</v>
      </c>
      <c r="D29" s="11" t="s">
        <v>143</v>
      </c>
      <c r="E29" s="11" t="s">
        <v>145</v>
      </c>
      <c r="F29" s="11">
        <v>588</v>
      </c>
      <c r="J29" s="1" t="s">
        <v>138</v>
      </c>
      <c r="K29" s="1" t="s">
        <v>139</v>
      </c>
      <c r="L29" s="13">
        <f t="shared" si="0"/>
        <v>2.3236514522821577E-2</v>
      </c>
    </row>
    <row r="30" spans="1:12" x14ac:dyDescent="0.45">
      <c r="A30" t="s">
        <v>126</v>
      </c>
      <c r="B30" s="1" t="s">
        <v>174</v>
      </c>
      <c r="C30" s="1" t="s">
        <v>82</v>
      </c>
      <c r="D30" s="12" t="s">
        <v>143</v>
      </c>
      <c r="E30" s="12" t="s">
        <v>145</v>
      </c>
      <c r="F30" s="12">
        <v>220</v>
      </c>
      <c r="J30" s="1" t="s">
        <v>138</v>
      </c>
      <c r="K30" s="1" t="s">
        <v>139</v>
      </c>
      <c r="L30" s="13">
        <f t="shared" si="0"/>
        <v>8.693934005137325E-3</v>
      </c>
    </row>
    <row r="31" spans="1:12" x14ac:dyDescent="0.45">
      <c r="A31" t="s">
        <v>126</v>
      </c>
      <c r="B31" s="1" t="s">
        <v>174</v>
      </c>
      <c r="C31" s="1" t="s">
        <v>83</v>
      </c>
      <c r="D31" s="11" t="s">
        <v>143</v>
      </c>
      <c r="E31" s="11" t="s">
        <v>145</v>
      </c>
      <c r="F31" s="11">
        <v>1479</v>
      </c>
      <c r="J31" s="1" t="s">
        <v>138</v>
      </c>
      <c r="K31" s="1" t="s">
        <v>139</v>
      </c>
      <c r="L31" s="13">
        <f t="shared" si="0"/>
        <v>5.8446947243627742E-2</v>
      </c>
    </row>
    <row r="32" spans="1:12" x14ac:dyDescent="0.45">
      <c r="A32" t="s">
        <v>126</v>
      </c>
      <c r="B32" s="1" t="s">
        <v>174</v>
      </c>
      <c r="C32" s="1" t="s">
        <v>84</v>
      </c>
      <c r="D32" s="12" t="s">
        <v>143</v>
      </c>
      <c r="E32" s="12" t="s">
        <v>145</v>
      </c>
      <c r="F32" s="12">
        <v>640</v>
      </c>
      <c r="J32" s="1" t="s">
        <v>138</v>
      </c>
      <c r="K32" s="1" t="s">
        <v>139</v>
      </c>
      <c r="L32" s="13">
        <f t="shared" si="0"/>
        <v>2.5291444378581308E-2</v>
      </c>
    </row>
    <row r="33" spans="1:12" x14ac:dyDescent="0.45">
      <c r="A33" t="s">
        <v>126</v>
      </c>
      <c r="B33" s="1" t="s">
        <v>174</v>
      </c>
      <c r="C33" s="11" t="s">
        <v>85</v>
      </c>
      <c r="D33" s="11" t="s">
        <v>143</v>
      </c>
      <c r="E33" s="11" t="s">
        <v>145</v>
      </c>
      <c r="F33" s="11">
        <v>2256</v>
      </c>
      <c r="J33" s="1" t="s">
        <v>138</v>
      </c>
      <c r="K33" s="1" t="s">
        <v>139</v>
      </c>
      <c r="L33" s="13">
        <f t="shared" si="0"/>
        <v>8.9152341434499113E-2</v>
      </c>
    </row>
    <row r="34" spans="1:12" x14ac:dyDescent="0.45">
      <c r="A34" t="s">
        <v>126</v>
      </c>
      <c r="B34" s="1" t="s">
        <v>174</v>
      </c>
      <c r="C34" s="12" t="s">
        <v>144</v>
      </c>
      <c r="D34" s="12" t="s">
        <v>143</v>
      </c>
      <c r="E34" s="12" t="s">
        <v>145</v>
      </c>
      <c r="F34" s="12">
        <v>25305</v>
      </c>
      <c r="G34" s="1" t="s">
        <v>149</v>
      </c>
      <c r="H34" s="1" t="s">
        <v>148</v>
      </c>
      <c r="J34" s="1" t="s">
        <v>138</v>
      </c>
      <c r="K34" s="1" t="s">
        <v>139</v>
      </c>
      <c r="L34" s="13">
        <f>SUM(L18:L33)</f>
        <v>1</v>
      </c>
    </row>
    <row r="35" spans="1:12" x14ac:dyDescent="0.45">
      <c r="A35" t="s">
        <v>126</v>
      </c>
      <c r="B35" s="1" t="s">
        <v>174</v>
      </c>
      <c r="C35" s="1" t="s">
        <v>72</v>
      </c>
      <c r="D35" s="12" t="s">
        <v>143</v>
      </c>
      <c r="E35" s="12" t="s">
        <v>145</v>
      </c>
      <c r="F35" s="12">
        <v>500</v>
      </c>
      <c r="J35" s="1" t="s">
        <v>138</v>
      </c>
      <c r="K35" s="1" t="s">
        <v>139</v>
      </c>
      <c r="L35" s="13">
        <f>F35/$F$34</f>
        <v>1.9758940920766646E-2</v>
      </c>
    </row>
    <row r="36" spans="1:12" x14ac:dyDescent="0.45">
      <c r="A36" t="s">
        <v>126</v>
      </c>
      <c r="B36" s="1" t="s">
        <v>174</v>
      </c>
      <c r="C36" s="1" t="s">
        <v>80</v>
      </c>
      <c r="D36" s="11" t="s">
        <v>143</v>
      </c>
      <c r="E36" s="11" t="s">
        <v>145</v>
      </c>
      <c r="F36" s="11">
        <v>6285</v>
      </c>
      <c r="J36" s="1" t="s">
        <v>138</v>
      </c>
      <c r="K36" s="1" t="s">
        <v>139</v>
      </c>
      <c r="L36" s="13">
        <f t="shared" ref="L36:L50" si="1">F36/$F$34</f>
        <v>0.24836988737403676</v>
      </c>
    </row>
    <row r="37" spans="1:12" x14ac:dyDescent="0.45">
      <c r="A37" t="s">
        <v>126</v>
      </c>
      <c r="B37" s="1" t="s">
        <v>174</v>
      </c>
      <c r="C37" s="1" t="s">
        <v>75</v>
      </c>
      <c r="D37" s="12" t="s">
        <v>143</v>
      </c>
      <c r="E37" s="12" t="s">
        <v>145</v>
      </c>
      <c r="F37" s="12">
        <v>544</v>
      </c>
      <c r="J37" s="1" t="s">
        <v>138</v>
      </c>
      <c r="K37" s="1" t="s">
        <v>139</v>
      </c>
      <c r="L37" s="13">
        <f t="shared" si="1"/>
        <v>2.1497727721794112E-2</v>
      </c>
    </row>
    <row r="38" spans="1:12" x14ac:dyDescent="0.45">
      <c r="A38" t="s">
        <v>126</v>
      </c>
      <c r="B38" s="1" t="s">
        <v>174</v>
      </c>
      <c r="C38" s="1" t="s">
        <v>76</v>
      </c>
      <c r="D38" s="11" t="s">
        <v>143</v>
      </c>
      <c r="E38" s="11" t="s">
        <v>145</v>
      </c>
      <c r="F38" s="11">
        <v>400</v>
      </c>
      <c r="J38" s="1" t="s">
        <v>138</v>
      </c>
      <c r="K38" s="1" t="s">
        <v>139</v>
      </c>
      <c r="L38" s="13">
        <f t="shared" si="1"/>
        <v>1.5807152736613317E-2</v>
      </c>
    </row>
    <row r="39" spans="1:12" x14ac:dyDescent="0.45">
      <c r="A39" t="s">
        <v>126</v>
      </c>
      <c r="B39" s="1" t="s">
        <v>174</v>
      </c>
      <c r="C39" s="1" t="s">
        <v>77</v>
      </c>
      <c r="D39" s="12" t="s">
        <v>143</v>
      </c>
      <c r="E39" s="12" t="s">
        <v>145</v>
      </c>
      <c r="F39" s="12">
        <v>2790</v>
      </c>
      <c r="J39" s="1" t="s">
        <v>138</v>
      </c>
      <c r="K39" s="1" t="s">
        <v>139</v>
      </c>
      <c r="L39" s="13">
        <f t="shared" si="1"/>
        <v>0.11025489033787789</v>
      </c>
    </row>
    <row r="40" spans="1:12" x14ac:dyDescent="0.45">
      <c r="A40" t="s">
        <v>126</v>
      </c>
      <c r="B40" s="1" t="s">
        <v>174</v>
      </c>
      <c r="C40" s="1" t="s">
        <v>71</v>
      </c>
      <c r="D40" s="11" t="s">
        <v>143</v>
      </c>
      <c r="E40" s="11" t="s">
        <v>145</v>
      </c>
      <c r="F40" s="11">
        <v>5723</v>
      </c>
      <c r="J40" s="1" t="s">
        <v>138</v>
      </c>
      <c r="K40" s="1" t="s">
        <v>139</v>
      </c>
      <c r="L40" s="13">
        <f t="shared" si="1"/>
        <v>0.22616083777909504</v>
      </c>
    </row>
    <row r="41" spans="1:12" x14ac:dyDescent="0.45">
      <c r="A41" t="s">
        <v>126</v>
      </c>
      <c r="B41" s="1" t="s">
        <v>174</v>
      </c>
      <c r="C41" s="1" t="s">
        <v>78</v>
      </c>
      <c r="D41" s="12" t="s">
        <v>143</v>
      </c>
      <c r="E41" s="12" t="s">
        <v>145</v>
      </c>
      <c r="F41" s="12">
        <v>660</v>
      </c>
      <c r="J41" s="1" t="s">
        <v>138</v>
      </c>
      <c r="K41" s="1" t="s">
        <v>139</v>
      </c>
      <c r="L41" s="13">
        <f t="shared" si="1"/>
        <v>2.6081802015411975E-2</v>
      </c>
    </row>
    <row r="42" spans="1:12" x14ac:dyDescent="0.45">
      <c r="A42" t="s">
        <v>126</v>
      </c>
      <c r="B42" s="1" t="s">
        <v>174</v>
      </c>
      <c r="C42" s="1" t="s">
        <v>73</v>
      </c>
      <c r="D42" s="11" t="s">
        <v>143</v>
      </c>
      <c r="E42" s="11" t="s">
        <v>145</v>
      </c>
      <c r="F42" s="11">
        <v>1460</v>
      </c>
      <c r="J42" s="1" t="s">
        <v>138</v>
      </c>
      <c r="K42" s="1" t="s">
        <v>139</v>
      </c>
      <c r="L42" s="13">
        <f t="shared" si="1"/>
        <v>5.7696107488638612E-2</v>
      </c>
    </row>
    <row r="43" spans="1:12" x14ac:dyDescent="0.45">
      <c r="A43" t="s">
        <v>126</v>
      </c>
      <c r="B43" s="1" t="s">
        <v>174</v>
      </c>
      <c r="C43" s="1" t="s">
        <v>140</v>
      </c>
      <c r="D43" s="12" t="s">
        <v>143</v>
      </c>
      <c r="E43" s="12" t="s">
        <v>145</v>
      </c>
      <c r="F43" s="12">
        <v>650</v>
      </c>
      <c r="J43" s="1" t="s">
        <v>138</v>
      </c>
      <c r="K43" s="1" t="s">
        <v>139</v>
      </c>
      <c r="L43" s="13">
        <f t="shared" si="1"/>
        <v>2.568662319699664E-2</v>
      </c>
    </row>
    <row r="44" spans="1:12" x14ac:dyDescent="0.45">
      <c r="A44" t="s">
        <v>126</v>
      </c>
      <c r="B44" s="1" t="s">
        <v>174</v>
      </c>
      <c r="C44" s="1" t="s">
        <v>81</v>
      </c>
      <c r="D44" s="11" t="s">
        <v>143</v>
      </c>
      <c r="E44" s="11" t="s">
        <v>145</v>
      </c>
      <c r="F44" s="11">
        <v>700</v>
      </c>
      <c r="J44" s="1" t="s">
        <v>138</v>
      </c>
      <c r="K44" s="1" t="s">
        <v>139</v>
      </c>
      <c r="L44" s="13">
        <f t="shared" si="1"/>
        <v>2.7662517289073305E-2</v>
      </c>
    </row>
    <row r="45" spans="1:12" x14ac:dyDescent="0.45">
      <c r="A45" t="s">
        <v>126</v>
      </c>
      <c r="B45" s="1" t="s">
        <v>174</v>
      </c>
      <c r="C45" s="1" t="s">
        <v>141</v>
      </c>
      <c r="D45" s="12" t="s">
        <v>143</v>
      </c>
      <c r="E45" s="12" t="s">
        <v>145</v>
      </c>
      <c r="F45" s="12">
        <v>410</v>
      </c>
      <c r="J45" s="1" t="s">
        <v>138</v>
      </c>
      <c r="K45" s="1" t="s">
        <v>139</v>
      </c>
      <c r="L45" s="13">
        <f t="shared" si="1"/>
        <v>1.6202331555028652E-2</v>
      </c>
    </row>
    <row r="46" spans="1:12" x14ac:dyDescent="0.45">
      <c r="A46" t="s">
        <v>126</v>
      </c>
      <c r="B46" s="1" t="s">
        <v>174</v>
      </c>
      <c r="C46" s="1" t="s">
        <v>142</v>
      </c>
      <c r="D46" s="11" t="s">
        <v>143</v>
      </c>
      <c r="E46" s="11" t="s">
        <v>145</v>
      </c>
      <c r="F46" s="11">
        <v>588</v>
      </c>
      <c r="J46" s="1" t="s">
        <v>138</v>
      </c>
      <c r="K46" s="1" t="s">
        <v>139</v>
      </c>
      <c r="L46" s="13">
        <f t="shared" si="1"/>
        <v>2.3236514522821577E-2</v>
      </c>
    </row>
    <row r="47" spans="1:12" x14ac:dyDescent="0.45">
      <c r="A47" t="s">
        <v>126</v>
      </c>
      <c r="B47" s="1" t="s">
        <v>174</v>
      </c>
      <c r="C47" s="1" t="s">
        <v>82</v>
      </c>
      <c r="D47" s="12" t="s">
        <v>143</v>
      </c>
      <c r="E47" s="12" t="s">
        <v>145</v>
      </c>
      <c r="F47" s="12">
        <v>220</v>
      </c>
      <c r="J47" s="1" t="s">
        <v>138</v>
      </c>
      <c r="K47" s="1" t="s">
        <v>139</v>
      </c>
      <c r="L47" s="13">
        <f t="shared" si="1"/>
        <v>8.693934005137325E-3</v>
      </c>
    </row>
    <row r="48" spans="1:12" x14ac:dyDescent="0.45">
      <c r="A48" t="s">
        <v>126</v>
      </c>
      <c r="B48" s="1" t="s">
        <v>174</v>
      </c>
      <c r="C48" s="1" t="s">
        <v>83</v>
      </c>
      <c r="D48" s="11" t="s">
        <v>143</v>
      </c>
      <c r="E48" s="11" t="s">
        <v>145</v>
      </c>
      <c r="F48" s="11">
        <v>1479</v>
      </c>
      <c r="J48" s="1" t="s">
        <v>138</v>
      </c>
      <c r="K48" s="1" t="s">
        <v>139</v>
      </c>
      <c r="L48" s="13">
        <f t="shared" si="1"/>
        <v>5.8446947243627742E-2</v>
      </c>
    </row>
    <row r="49" spans="1:12" x14ac:dyDescent="0.45">
      <c r="A49" t="s">
        <v>126</v>
      </c>
      <c r="B49" s="1" t="s">
        <v>174</v>
      </c>
      <c r="C49" s="1" t="s">
        <v>84</v>
      </c>
      <c r="D49" s="12" t="s">
        <v>143</v>
      </c>
      <c r="E49" s="12" t="s">
        <v>145</v>
      </c>
      <c r="F49" s="12">
        <v>640</v>
      </c>
      <c r="J49" s="1" t="s">
        <v>138</v>
      </c>
      <c r="K49" s="1" t="s">
        <v>139</v>
      </c>
      <c r="L49" s="13">
        <f t="shared" si="1"/>
        <v>2.5291444378581308E-2</v>
      </c>
    </row>
    <row r="50" spans="1:12" x14ac:dyDescent="0.45">
      <c r="A50" t="s">
        <v>126</v>
      </c>
      <c r="B50" s="1" t="s">
        <v>174</v>
      </c>
      <c r="C50" s="11" t="s">
        <v>85</v>
      </c>
      <c r="D50" s="11" t="s">
        <v>143</v>
      </c>
      <c r="E50" s="11" t="s">
        <v>145</v>
      </c>
      <c r="F50" s="11">
        <v>2256</v>
      </c>
      <c r="J50" s="1" t="s">
        <v>138</v>
      </c>
      <c r="K50" s="1" t="s">
        <v>139</v>
      </c>
      <c r="L50" s="13">
        <f t="shared" si="1"/>
        <v>8.9152341434499113E-2</v>
      </c>
    </row>
    <row r="51" spans="1:12" x14ac:dyDescent="0.45">
      <c r="A51" t="s">
        <v>126</v>
      </c>
      <c r="B51" s="1" t="s">
        <v>174</v>
      </c>
      <c r="C51" s="12" t="s">
        <v>144</v>
      </c>
      <c r="D51" s="12" t="s">
        <v>143</v>
      </c>
      <c r="E51" s="12" t="s">
        <v>145</v>
      </c>
      <c r="F51" s="12">
        <v>25305</v>
      </c>
      <c r="L51" s="13">
        <f>SUM(L35:L50)</f>
        <v>1</v>
      </c>
    </row>
  </sheetData>
  <hyperlinks>
    <hyperlink ref="G4" r:id="rId1" xr:uid="{F7E82746-0779-42F7-9255-8FD8F2BD1074}"/>
    <hyperlink ref="G18" r:id="rId2" xr:uid="{F56C69A6-7D2C-4148-B711-5370C42F08D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3BDF-8416-490F-BB16-A7D9113BB7C8}">
  <dimension ref="A1:J176"/>
  <sheetViews>
    <sheetView zoomScale="55" zoomScaleNormal="55" workbookViewId="0">
      <selection activeCell="C4" sqref="C4"/>
    </sheetView>
  </sheetViews>
  <sheetFormatPr baseColWidth="10" defaultColWidth="11.59765625" defaultRowHeight="14.25" x14ac:dyDescent="0.45"/>
  <cols>
    <col min="1" max="3" width="11.59765625" style="1"/>
    <col min="4" max="5" width="11.59765625" style="1" customWidth="1"/>
    <col min="6" max="6" width="11.59765625" style="1"/>
    <col min="7" max="7" width="22.265625" style="1" bestFit="1" customWidth="1"/>
    <col min="8" max="8" width="11.59765625" style="1"/>
    <col min="9" max="9" width="18.86328125" style="1" bestFit="1" customWidth="1"/>
    <col min="10" max="10" width="15.86328125" style="1" bestFit="1" customWidth="1"/>
    <col min="11" max="16384" width="11.59765625" style="1"/>
  </cols>
  <sheetData>
    <row r="1" spans="1:10" x14ac:dyDescent="0.45">
      <c r="A1" s="3" t="s">
        <v>0</v>
      </c>
      <c r="B1" s="3" t="s">
        <v>64</v>
      </c>
      <c r="C1" s="3" t="s">
        <v>122</v>
      </c>
      <c r="D1" s="3" t="s">
        <v>12</v>
      </c>
      <c r="E1" s="3" t="s">
        <v>70</v>
      </c>
      <c r="F1" s="3" t="s">
        <v>65</v>
      </c>
      <c r="G1" s="3" t="s">
        <v>66</v>
      </c>
      <c r="H1" s="3" t="s">
        <v>67</v>
      </c>
      <c r="I1" s="3" t="s">
        <v>7</v>
      </c>
      <c r="J1" s="3" t="s">
        <v>9</v>
      </c>
    </row>
    <row r="2" spans="1:10" x14ac:dyDescent="0.45">
      <c r="A2" t="s">
        <v>133</v>
      </c>
      <c r="B2" t="s">
        <v>132</v>
      </c>
      <c r="C2" t="s">
        <v>127</v>
      </c>
      <c r="F2" s="1">
        <v>2030</v>
      </c>
      <c r="G2" s="1" t="s">
        <v>11</v>
      </c>
      <c r="H2" s="1" t="s">
        <v>150</v>
      </c>
      <c r="J2" s="1">
        <v>0</v>
      </c>
    </row>
    <row r="3" spans="1:10" x14ac:dyDescent="0.45">
      <c r="A3" t="s">
        <v>133</v>
      </c>
      <c r="B3" t="s">
        <v>132</v>
      </c>
      <c r="C3" t="s">
        <v>118</v>
      </c>
      <c r="F3" s="1">
        <v>2030</v>
      </c>
      <c r="G3" s="1" t="s">
        <v>11</v>
      </c>
      <c r="H3" s="1" t="s">
        <v>150</v>
      </c>
      <c r="J3" s="1">
        <v>5</v>
      </c>
    </row>
    <row r="4" spans="1:10" x14ac:dyDescent="0.45">
      <c r="A4" t="s">
        <v>133</v>
      </c>
      <c r="B4" t="s">
        <v>132</v>
      </c>
      <c r="C4" t="s">
        <v>95</v>
      </c>
      <c r="F4" s="1">
        <v>2030</v>
      </c>
      <c r="G4" s="1" t="s">
        <v>11</v>
      </c>
      <c r="H4" s="1" t="s">
        <v>150</v>
      </c>
      <c r="J4" s="1">
        <v>12</v>
      </c>
    </row>
    <row r="5" spans="1:10" x14ac:dyDescent="0.45">
      <c r="A5" t="s">
        <v>133</v>
      </c>
      <c r="B5" t="s">
        <v>132</v>
      </c>
      <c r="C5" t="s">
        <v>128</v>
      </c>
      <c r="F5" s="1">
        <v>2030</v>
      </c>
      <c r="G5" s="1" t="s">
        <v>11</v>
      </c>
      <c r="H5" s="1" t="s">
        <v>150</v>
      </c>
      <c r="J5" s="1">
        <v>20</v>
      </c>
    </row>
    <row r="6" spans="1:10" x14ac:dyDescent="0.45">
      <c r="A6" t="s">
        <v>133</v>
      </c>
      <c r="B6" t="s">
        <v>132</v>
      </c>
      <c r="C6" t="s">
        <v>129</v>
      </c>
      <c r="F6" s="1">
        <v>2030</v>
      </c>
      <c r="G6" s="1" t="s">
        <v>11</v>
      </c>
      <c r="H6" s="1" t="s">
        <v>150</v>
      </c>
      <c r="J6" s="1">
        <v>25</v>
      </c>
    </row>
    <row r="7" spans="1:10" x14ac:dyDescent="0.45">
      <c r="A7" t="s">
        <v>133</v>
      </c>
      <c r="B7" t="s">
        <v>132</v>
      </c>
      <c r="C7" t="s">
        <v>130</v>
      </c>
      <c r="F7" s="1">
        <v>2030</v>
      </c>
      <c r="G7" s="1" t="s">
        <v>11</v>
      </c>
      <c r="H7" s="1" t="s">
        <v>150</v>
      </c>
      <c r="J7" s="1">
        <v>0</v>
      </c>
    </row>
    <row r="8" spans="1:10" x14ac:dyDescent="0.45">
      <c r="A8" t="s">
        <v>133</v>
      </c>
      <c r="B8" t="s">
        <v>132</v>
      </c>
      <c r="C8" t="s">
        <v>131</v>
      </c>
      <c r="F8" s="1">
        <v>2030</v>
      </c>
      <c r="G8" s="1" t="s">
        <v>11</v>
      </c>
      <c r="H8" s="1" t="s">
        <v>150</v>
      </c>
      <c r="J8" s="1">
        <v>83</v>
      </c>
    </row>
    <row r="9" spans="1:10" x14ac:dyDescent="0.45">
      <c r="A9" t="s">
        <v>133</v>
      </c>
      <c r="B9" t="s">
        <v>132</v>
      </c>
      <c r="C9" t="s">
        <v>127</v>
      </c>
      <c r="F9" s="1">
        <v>2035</v>
      </c>
      <c r="G9" s="1" t="s">
        <v>11</v>
      </c>
      <c r="H9" s="1" t="s">
        <v>150</v>
      </c>
      <c r="J9" s="1">
        <v>0</v>
      </c>
    </row>
    <row r="10" spans="1:10" x14ac:dyDescent="0.45">
      <c r="A10" t="s">
        <v>133</v>
      </c>
      <c r="B10" t="s">
        <v>132</v>
      </c>
      <c r="C10" t="s">
        <v>118</v>
      </c>
      <c r="F10" s="1">
        <v>2035</v>
      </c>
      <c r="G10" s="1" t="s">
        <v>11</v>
      </c>
      <c r="H10" s="1" t="s">
        <v>150</v>
      </c>
      <c r="J10" s="1">
        <v>0</v>
      </c>
    </row>
    <row r="11" spans="1:10" x14ac:dyDescent="0.45">
      <c r="A11" t="s">
        <v>133</v>
      </c>
      <c r="B11" t="s">
        <v>132</v>
      </c>
      <c r="C11" t="s">
        <v>95</v>
      </c>
      <c r="F11" s="1">
        <v>2035</v>
      </c>
      <c r="G11" s="1" t="s">
        <v>11</v>
      </c>
      <c r="H11" s="1" t="s">
        <v>150</v>
      </c>
      <c r="J11" s="1">
        <v>12</v>
      </c>
    </row>
    <row r="12" spans="1:10" x14ac:dyDescent="0.45">
      <c r="A12" t="s">
        <v>133</v>
      </c>
      <c r="B12" t="s">
        <v>132</v>
      </c>
      <c r="C12" t="s">
        <v>128</v>
      </c>
      <c r="F12" s="1">
        <v>2035</v>
      </c>
      <c r="G12" s="1" t="s">
        <v>11</v>
      </c>
      <c r="H12" s="1" t="s">
        <v>150</v>
      </c>
      <c r="J12" s="1">
        <v>15</v>
      </c>
    </row>
    <row r="13" spans="1:10" x14ac:dyDescent="0.45">
      <c r="A13" t="s">
        <v>133</v>
      </c>
      <c r="B13" t="s">
        <v>132</v>
      </c>
      <c r="C13" t="s">
        <v>129</v>
      </c>
      <c r="F13" s="1">
        <v>2035</v>
      </c>
      <c r="G13" s="1" t="s">
        <v>11</v>
      </c>
      <c r="H13" s="1" t="s">
        <v>150</v>
      </c>
      <c r="J13" s="1">
        <v>20</v>
      </c>
    </row>
    <row r="14" spans="1:10" x14ac:dyDescent="0.45">
      <c r="A14" t="s">
        <v>133</v>
      </c>
      <c r="B14" t="s">
        <v>132</v>
      </c>
      <c r="C14" t="s">
        <v>130</v>
      </c>
      <c r="F14" s="1">
        <v>2035</v>
      </c>
      <c r="G14" s="1" t="s">
        <v>11</v>
      </c>
      <c r="H14" s="1" t="s">
        <v>150</v>
      </c>
      <c r="J14" s="1">
        <v>0</v>
      </c>
    </row>
    <row r="15" spans="1:10" x14ac:dyDescent="0.45">
      <c r="A15" t="s">
        <v>133</v>
      </c>
      <c r="B15" t="s">
        <v>132</v>
      </c>
      <c r="C15" t="s">
        <v>131</v>
      </c>
      <c r="F15" s="1">
        <v>2035</v>
      </c>
      <c r="G15" s="1" t="s">
        <v>11</v>
      </c>
      <c r="H15" s="1" t="s">
        <v>150</v>
      </c>
      <c r="J15" s="1">
        <v>73</v>
      </c>
    </row>
    <row r="16" spans="1:10" x14ac:dyDescent="0.45">
      <c r="A16" t="s">
        <v>133</v>
      </c>
      <c r="B16" t="s">
        <v>132</v>
      </c>
      <c r="C16" t="s">
        <v>127</v>
      </c>
      <c r="F16" s="1">
        <v>2040</v>
      </c>
      <c r="G16" s="1" t="s">
        <v>11</v>
      </c>
      <c r="H16" s="1" t="s">
        <v>150</v>
      </c>
      <c r="J16" s="1">
        <v>0</v>
      </c>
    </row>
    <row r="17" spans="1:10" x14ac:dyDescent="0.45">
      <c r="A17" t="s">
        <v>133</v>
      </c>
      <c r="B17" t="s">
        <v>132</v>
      </c>
      <c r="C17" t="s">
        <v>118</v>
      </c>
      <c r="F17" s="1">
        <v>2040</v>
      </c>
      <c r="G17" s="1" t="s">
        <v>11</v>
      </c>
      <c r="H17" s="1" t="s">
        <v>150</v>
      </c>
      <c r="J17" s="1">
        <v>0</v>
      </c>
    </row>
    <row r="18" spans="1:10" x14ac:dyDescent="0.45">
      <c r="A18" t="s">
        <v>133</v>
      </c>
      <c r="B18" t="s">
        <v>132</v>
      </c>
      <c r="C18" t="s">
        <v>95</v>
      </c>
      <c r="F18" s="1">
        <v>2040</v>
      </c>
      <c r="G18" s="1" t="s">
        <v>11</v>
      </c>
      <c r="H18" s="1" t="s">
        <v>150</v>
      </c>
      <c r="J18" s="1">
        <v>0</v>
      </c>
    </row>
    <row r="19" spans="1:10" x14ac:dyDescent="0.45">
      <c r="A19" t="s">
        <v>133</v>
      </c>
      <c r="B19" t="s">
        <v>132</v>
      </c>
      <c r="C19" t="s">
        <v>128</v>
      </c>
      <c r="F19" s="1">
        <v>2040</v>
      </c>
      <c r="G19" s="1" t="s">
        <v>11</v>
      </c>
      <c r="H19" s="1" t="s">
        <v>150</v>
      </c>
      <c r="J19" s="1">
        <v>5</v>
      </c>
    </row>
    <row r="20" spans="1:10" x14ac:dyDescent="0.45">
      <c r="A20" t="s">
        <v>133</v>
      </c>
      <c r="B20" t="s">
        <v>132</v>
      </c>
      <c r="C20" t="s">
        <v>129</v>
      </c>
      <c r="F20" s="1">
        <v>2040</v>
      </c>
      <c r="G20" s="1" t="s">
        <v>11</v>
      </c>
      <c r="H20" s="1" t="s">
        <v>150</v>
      </c>
      <c r="J20" s="1">
        <v>0</v>
      </c>
    </row>
    <row r="21" spans="1:10" x14ac:dyDescent="0.45">
      <c r="A21" t="s">
        <v>133</v>
      </c>
      <c r="B21" t="s">
        <v>132</v>
      </c>
      <c r="C21" t="s">
        <v>130</v>
      </c>
      <c r="F21" s="1">
        <v>2040</v>
      </c>
      <c r="G21" s="1" t="s">
        <v>11</v>
      </c>
      <c r="H21" s="1" t="s">
        <v>150</v>
      </c>
      <c r="J21" s="1">
        <v>0</v>
      </c>
    </row>
    <row r="22" spans="1:10" x14ac:dyDescent="0.45">
      <c r="A22" t="s">
        <v>133</v>
      </c>
      <c r="B22" t="s">
        <v>132</v>
      </c>
      <c r="C22" t="s">
        <v>131</v>
      </c>
      <c r="F22" s="1">
        <v>2040</v>
      </c>
      <c r="G22" s="1" t="s">
        <v>11</v>
      </c>
      <c r="H22" s="1" t="s">
        <v>150</v>
      </c>
      <c r="J22" s="1">
        <v>65</v>
      </c>
    </row>
    <row r="23" spans="1:10" x14ac:dyDescent="0.45">
      <c r="A23" t="s">
        <v>133</v>
      </c>
      <c r="B23" t="s">
        <v>132</v>
      </c>
      <c r="C23" t="s">
        <v>127</v>
      </c>
      <c r="F23" s="1">
        <v>2045</v>
      </c>
      <c r="G23" s="1" t="s">
        <v>11</v>
      </c>
      <c r="H23" s="1" t="s">
        <v>150</v>
      </c>
      <c r="J23" s="1">
        <v>0</v>
      </c>
    </row>
    <row r="24" spans="1:10" x14ac:dyDescent="0.45">
      <c r="A24" t="s">
        <v>133</v>
      </c>
      <c r="B24" t="s">
        <v>132</v>
      </c>
      <c r="C24" t="s">
        <v>118</v>
      </c>
      <c r="F24" s="1">
        <v>2045</v>
      </c>
      <c r="G24" s="1" t="s">
        <v>11</v>
      </c>
      <c r="H24" s="1" t="s">
        <v>150</v>
      </c>
      <c r="J24" s="1">
        <v>0</v>
      </c>
    </row>
    <row r="25" spans="1:10" x14ac:dyDescent="0.45">
      <c r="A25" t="s">
        <v>133</v>
      </c>
      <c r="B25" t="s">
        <v>132</v>
      </c>
      <c r="C25" t="s">
        <v>95</v>
      </c>
      <c r="F25" s="1">
        <v>2045</v>
      </c>
      <c r="G25" s="1" t="s">
        <v>11</v>
      </c>
      <c r="H25" s="1" t="s">
        <v>150</v>
      </c>
      <c r="J25" s="1">
        <v>0</v>
      </c>
    </row>
    <row r="26" spans="1:10" x14ac:dyDescent="0.45">
      <c r="A26" t="s">
        <v>133</v>
      </c>
      <c r="B26" t="s">
        <v>132</v>
      </c>
      <c r="C26" t="s">
        <v>128</v>
      </c>
      <c r="F26" s="1">
        <v>2045</v>
      </c>
      <c r="G26" s="1" t="s">
        <v>11</v>
      </c>
      <c r="H26" s="1" t="s">
        <v>150</v>
      </c>
      <c r="J26" s="1">
        <v>0</v>
      </c>
    </row>
    <row r="27" spans="1:10" x14ac:dyDescent="0.45">
      <c r="A27" t="s">
        <v>133</v>
      </c>
      <c r="B27" t="s">
        <v>132</v>
      </c>
      <c r="C27" t="s">
        <v>129</v>
      </c>
      <c r="F27" s="1">
        <v>2045</v>
      </c>
      <c r="G27" s="1" t="s">
        <v>11</v>
      </c>
      <c r="H27" s="1" t="s">
        <v>150</v>
      </c>
      <c r="J27" s="1">
        <v>0</v>
      </c>
    </row>
    <row r="28" spans="1:10" x14ac:dyDescent="0.45">
      <c r="A28" t="s">
        <v>133</v>
      </c>
      <c r="B28" t="s">
        <v>132</v>
      </c>
      <c r="C28" t="s">
        <v>130</v>
      </c>
      <c r="F28" s="1">
        <v>2045</v>
      </c>
      <c r="G28" s="1" t="s">
        <v>11</v>
      </c>
      <c r="H28" s="1" t="s">
        <v>150</v>
      </c>
      <c r="J28" s="1">
        <v>0</v>
      </c>
    </row>
    <row r="29" spans="1:10" x14ac:dyDescent="0.45">
      <c r="A29" t="s">
        <v>133</v>
      </c>
      <c r="B29" t="s">
        <v>132</v>
      </c>
      <c r="C29" t="s">
        <v>131</v>
      </c>
      <c r="F29" s="1">
        <v>2045</v>
      </c>
      <c r="G29" s="1" t="s">
        <v>11</v>
      </c>
      <c r="H29" s="1" t="s">
        <v>150</v>
      </c>
      <c r="J29" s="1">
        <v>0</v>
      </c>
    </row>
    <row r="30" spans="1:10" x14ac:dyDescent="0.45">
      <c r="A30" t="s">
        <v>133</v>
      </c>
      <c r="B30" t="s">
        <v>132</v>
      </c>
      <c r="C30" t="s">
        <v>127</v>
      </c>
      <c r="F30" s="1">
        <v>2050</v>
      </c>
      <c r="G30" s="1" t="s">
        <v>11</v>
      </c>
      <c r="H30" s="1" t="s">
        <v>150</v>
      </c>
      <c r="J30" s="1">
        <v>0</v>
      </c>
    </row>
    <row r="31" spans="1:10" x14ac:dyDescent="0.45">
      <c r="A31" t="s">
        <v>133</v>
      </c>
      <c r="B31" t="s">
        <v>132</v>
      </c>
      <c r="C31" t="s">
        <v>118</v>
      </c>
      <c r="F31" s="1">
        <v>2050</v>
      </c>
      <c r="G31" s="1" t="s">
        <v>11</v>
      </c>
      <c r="H31" s="1" t="s">
        <v>150</v>
      </c>
      <c r="J31" s="1">
        <v>0</v>
      </c>
    </row>
    <row r="32" spans="1:10" x14ac:dyDescent="0.45">
      <c r="A32" t="s">
        <v>133</v>
      </c>
      <c r="B32" t="s">
        <v>132</v>
      </c>
      <c r="C32" t="s">
        <v>95</v>
      </c>
      <c r="F32" s="1">
        <v>2050</v>
      </c>
      <c r="G32" s="1" t="s">
        <v>11</v>
      </c>
      <c r="H32" s="1" t="s">
        <v>150</v>
      </c>
      <c r="J32" s="1">
        <v>0</v>
      </c>
    </row>
    <row r="33" spans="1:10" x14ac:dyDescent="0.45">
      <c r="A33" t="s">
        <v>133</v>
      </c>
      <c r="B33" t="s">
        <v>132</v>
      </c>
      <c r="C33" t="s">
        <v>128</v>
      </c>
      <c r="F33" s="1">
        <v>2050</v>
      </c>
      <c r="G33" s="1" t="s">
        <v>11</v>
      </c>
      <c r="H33" s="1" t="s">
        <v>150</v>
      </c>
      <c r="J33" s="1">
        <v>0</v>
      </c>
    </row>
    <row r="34" spans="1:10" x14ac:dyDescent="0.45">
      <c r="A34" t="s">
        <v>133</v>
      </c>
      <c r="B34" t="s">
        <v>132</v>
      </c>
      <c r="C34" t="s">
        <v>129</v>
      </c>
      <c r="F34" s="1">
        <v>2050</v>
      </c>
      <c r="G34" s="1" t="s">
        <v>11</v>
      </c>
      <c r="H34" s="1" t="s">
        <v>150</v>
      </c>
      <c r="J34" s="1">
        <v>0</v>
      </c>
    </row>
    <row r="35" spans="1:10" x14ac:dyDescent="0.45">
      <c r="A35" t="s">
        <v>133</v>
      </c>
      <c r="B35" t="s">
        <v>132</v>
      </c>
      <c r="C35" t="s">
        <v>130</v>
      </c>
      <c r="F35" s="1">
        <v>2050</v>
      </c>
      <c r="G35" s="1" t="s">
        <v>11</v>
      </c>
      <c r="H35" s="1" t="s">
        <v>150</v>
      </c>
      <c r="J35" s="1">
        <v>0</v>
      </c>
    </row>
    <row r="36" spans="1:10" x14ac:dyDescent="0.45">
      <c r="A36" t="s">
        <v>133</v>
      </c>
      <c r="B36" t="s">
        <v>132</v>
      </c>
      <c r="C36" t="s">
        <v>131</v>
      </c>
      <c r="F36" s="1">
        <v>2050</v>
      </c>
      <c r="G36" s="1" t="s">
        <v>11</v>
      </c>
      <c r="H36" s="1" t="s">
        <v>150</v>
      </c>
      <c r="J36" s="1">
        <v>0</v>
      </c>
    </row>
    <row r="37" spans="1:10" x14ac:dyDescent="0.45">
      <c r="A37" t="s">
        <v>126</v>
      </c>
      <c r="B37" t="s">
        <v>174</v>
      </c>
      <c r="C37" t="s">
        <v>127</v>
      </c>
      <c r="F37" s="1">
        <v>2030</v>
      </c>
      <c r="G37" s="1" t="s">
        <v>11</v>
      </c>
      <c r="H37" s="1" t="s">
        <v>150</v>
      </c>
      <c r="J37" s="1">
        <v>0</v>
      </c>
    </row>
    <row r="38" spans="1:10" x14ac:dyDescent="0.45">
      <c r="A38" t="s">
        <v>126</v>
      </c>
      <c r="B38" t="s">
        <v>174</v>
      </c>
      <c r="C38" t="s">
        <v>118</v>
      </c>
      <c r="F38" s="1">
        <v>2030</v>
      </c>
      <c r="G38" s="1" t="s">
        <v>11</v>
      </c>
      <c r="H38" s="1" t="s">
        <v>150</v>
      </c>
      <c r="J38" s="1" t="e">
        <f>[1]outputHvc!$C2</f>
        <v>#VALUE!</v>
      </c>
    </row>
    <row r="39" spans="1:10" x14ac:dyDescent="0.45">
      <c r="A39" t="s">
        <v>126</v>
      </c>
      <c r="B39" t="s">
        <v>174</v>
      </c>
      <c r="C39" t="s">
        <v>95</v>
      </c>
      <c r="F39" s="1">
        <v>2030</v>
      </c>
      <c r="G39" s="1" t="s">
        <v>11</v>
      </c>
      <c r="H39" s="1" t="s">
        <v>150</v>
      </c>
      <c r="J39" s="1">
        <f>[1]outputHvc!$C3</f>
        <v>33</v>
      </c>
    </row>
    <row r="40" spans="1:10" x14ac:dyDescent="0.45">
      <c r="A40" t="s">
        <v>126</v>
      </c>
      <c r="B40" t="s">
        <v>174</v>
      </c>
      <c r="C40" t="s">
        <v>128</v>
      </c>
      <c r="F40" s="1">
        <v>2030</v>
      </c>
      <c r="G40" s="1" t="s">
        <v>11</v>
      </c>
      <c r="H40" s="1" t="s">
        <v>150</v>
      </c>
      <c r="J40" s="1">
        <f>[1]outputHvc!$C4</f>
        <v>92</v>
      </c>
    </row>
    <row r="41" spans="1:10" x14ac:dyDescent="0.45">
      <c r="A41" t="s">
        <v>126</v>
      </c>
      <c r="B41" t="s">
        <v>174</v>
      </c>
      <c r="C41" t="s">
        <v>129</v>
      </c>
      <c r="F41" s="1">
        <v>2030</v>
      </c>
      <c r="G41" s="1" t="s">
        <v>11</v>
      </c>
      <c r="H41" s="1" t="s">
        <v>150</v>
      </c>
      <c r="J41" s="1">
        <f>[1]outputHvc!$C5</f>
        <v>0</v>
      </c>
    </row>
    <row r="42" spans="1:10" x14ac:dyDescent="0.45">
      <c r="A42" t="s">
        <v>126</v>
      </c>
      <c r="B42" t="s">
        <v>174</v>
      </c>
      <c r="C42" t="s">
        <v>130</v>
      </c>
      <c r="F42" s="1">
        <v>2030</v>
      </c>
      <c r="G42" s="1" t="s">
        <v>11</v>
      </c>
      <c r="H42" s="1" t="s">
        <v>150</v>
      </c>
      <c r="J42" s="1">
        <f>[1]outputHvc!$C6</f>
        <v>79</v>
      </c>
    </row>
    <row r="43" spans="1:10" x14ac:dyDescent="0.45">
      <c r="A43" t="s">
        <v>126</v>
      </c>
      <c r="B43" t="s">
        <v>174</v>
      </c>
      <c r="C43" t="s">
        <v>131</v>
      </c>
      <c r="F43" s="1">
        <v>2030</v>
      </c>
      <c r="G43" s="1" t="s">
        <v>11</v>
      </c>
      <c r="H43" s="1" t="s">
        <v>150</v>
      </c>
      <c r="J43" s="1">
        <f>[1]outputHvc!$C7</f>
        <v>32</v>
      </c>
    </row>
    <row r="44" spans="1:10" x14ac:dyDescent="0.45">
      <c r="A44" t="s">
        <v>126</v>
      </c>
      <c r="B44" t="s">
        <v>174</v>
      </c>
      <c r="C44" t="s">
        <v>127</v>
      </c>
      <c r="F44" s="1">
        <v>2035</v>
      </c>
      <c r="G44" s="1" t="s">
        <v>11</v>
      </c>
      <c r="H44" s="1" t="s">
        <v>150</v>
      </c>
      <c r="J44" s="1">
        <f>[1]outputHvc!$C8</f>
        <v>167</v>
      </c>
    </row>
    <row r="45" spans="1:10" x14ac:dyDescent="0.45">
      <c r="A45" t="s">
        <v>126</v>
      </c>
      <c r="B45" t="s">
        <v>174</v>
      </c>
      <c r="C45" t="s">
        <v>118</v>
      </c>
      <c r="F45" s="1">
        <v>2035</v>
      </c>
      <c r="G45" s="1" t="s">
        <v>11</v>
      </c>
      <c r="H45" s="1" t="s">
        <v>150</v>
      </c>
      <c r="J45" s="1">
        <f>[1]outputHvc!$C9</f>
        <v>71</v>
      </c>
    </row>
    <row r="46" spans="1:10" x14ac:dyDescent="0.45">
      <c r="A46" t="s">
        <v>126</v>
      </c>
      <c r="B46" t="s">
        <v>174</v>
      </c>
      <c r="C46" t="s">
        <v>95</v>
      </c>
      <c r="F46" s="1">
        <v>2035</v>
      </c>
      <c r="G46" s="1" t="s">
        <v>11</v>
      </c>
      <c r="H46" s="1" t="s">
        <v>150</v>
      </c>
      <c r="J46" s="1">
        <f>[1]outputHvc!$C10</f>
        <v>37</v>
      </c>
    </row>
    <row r="47" spans="1:10" x14ac:dyDescent="0.45">
      <c r="A47" t="s">
        <v>126</v>
      </c>
      <c r="B47" t="s">
        <v>174</v>
      </c>
      <c r="C47" t="s">
        <v>128</v>
      </c>
      <c r="F47" s="1">
        <v>2035</v>
      </c>
      <c r="G47" s="1" t="s">
        <v>11</v>
      </c>
      <c r="H47" s="1" t="s">
        <v>150</v>
      </c>
      <c r="J47" s="1">
        <f>[1]outputHvc!$C11</f>
        <v>83</v>
      </c>
    </row>
    <row r="48" spans="1:10" x14ac:dyDescent="0.45">
      <c r="A48" t="s">
        <v>126</v>
      </c>
      <c r="B48" t="s">
        <v>174</v>
      </c>
      <c r="C48" t="s">
        <v>129</v>
      </c>
      <c r="F48" s="1">
        <v>2035</v>
      </c>
      <c r="G48" s="1" t="s">
        <v>11</v>
      </c>
      <c r="H48" s="1" t="s">
        <v>150</v>
      </c>
      <c r="J48" s="1">
        <f>[1]outputHvc!$C12</f>
        <v>0</v>
      </c>
    </row>
    <row r="49" spans="1:10" x14ac:dyDescent="0.45">
      <c r="A49" t="s">
        <v>126</v>
      </c>
      <c r="B49" t="s">
        <v>174</v>
      </c>
      <c r="C49" t="s">
        <v>130</v>
      </c>
      <c r="F49" s="1">
        <v>2035</v>
      </c>
      <c r="G49" s="1" t="s">
        <v>11</v>
      </c>
      <c r="H49" s="1" t="s">
        <v>150</v>
      </c>
      <c r="J49" s="1">
        <f>[1]outputHvc!$C13</f>
        <v>83</v>
      </c>
    </row>
    <row r="50" spans="1:10" x14ac:dyDescent="0.45">
      <c r="A50" t="s">
        <v>126</v>
      </c>
      <c r="B50" t="s">
        <v>174</v>
      </c>
      <c r="C50" t="s">
        <v>131</v>
      </c>
      <c r="F50" s="1">
        <v>2035</v>
      </c>
      <c r="G50" s="1" t="s">
        <v>11</v>
      </c>
      <c r="H50" s="1" t="s">
        <v>150</v>
      </c>
      <c r="J50" s="1">
        <f>[1]outputHvc!$C14</f>
        <v>32</v>
      </c>
    </row>
    <row r="51" spans="1:10" x14ac:dyDescent="0.45">
      <c r="A51" t="s">
        <v>126</v>
      </c>
      <c r="B51" t="s">
        <v>174</v>
      </c>
      <c r="C51" t="s">
        <v>127</v>
      </c>
      <c r="F51" s="1">
        <v>2040</v>
      </c>
      <c r="G51" s="1" t="s">
        <v>11</v>
      </c>
      <c r="H51" s="1" t="s">
        <v>150</v>
      </c>
      <c r="J51" s="1">
        <f>[1]outputHvc!$C15</f>
        <v>177</v>
      </c>
    </row>
    <row r="52" spans="1:10" x14ac:dyDescent="0.45">
      <c r="A52" t="s">
        <v>126</v>
      </c>
      <c r="B52" t="s">
        <v>174</v>
      </c>
      <c r="C52" t="s">
        <v>118</v>
      </c>
      <c r="F52" s="1">
        <v>2040</v>
      </c>
      <c r="G52" s="1" t="s">
        <v>11</v>
      </c>
      <c r="H52" s="1" t="s">
        <v>150</v>
      </c>
      <c r="J52" s="1">
        <f>[1]outputHvc!$C16</f>
        <v>50</v>
      </c>
    </row>
    <row r="53" spans="1:10" x14ac:dyDescent="0.45">
      <c r="A53" t="s">
        <v>126</v>
      </c>
      <c r="B53" t="s">
        <v>174</v>
      </c>
      <c r="C53" t="s">
        <v>95</v>
      </c>
      <c r="F53" s="1">
        <v>2040</v>
      </c>
      <c r="G53" s="1" t="s">
        <v>11</v>
      </c>
      <c r="H53" s="1" t="s">
        <v>150</v>
      </c>
      <c r="J53" s="1">
        <f>[1]outputHvc!$C17</f>
        <v>5</v>
      </c>
    </row>
    <row r="54" spans="1:10" x14ac:dyDescent="0.45">
      <c r="A54" t="s">
        <v>126</v>
      </c>
      <c r="B54" t="s">
        <v>174</v>
      </c>
      <c r="C54" t="s">
        <v>128</v>
      </c>
      <c r="F54" s="1">
        <v>2040</v>
      </c>
      <c r="G54" s="1" t="s">
        <v>11</v>
      </c>
      <c r="H54" s="1" t="s">
        <v>150</v>
      </c>
      <c r="J54" s="1">
        <f>[1]outputHvc!$C18</f>
        <v>14</v>
      </c>
    </row>
    <row r="55" spans="1:10" x14ac:dyDescent="0.45">
      <c r="A55" t="s">
        <v>126</v>
      </c>
      <c r="B55" t="s">
        <v>174</v>
      </c>
      <c r="C55" t="s">
        <v>129</v>
      </c>
      <c r="F55" s="1">
        <v>2040</v>
      </c>
      <c r="G55" s="1" t="s">
        <v>11</v>
      </c>
      <c r="H55" s="1" t="s">
        <v>150</v>
      </c>
      <c r="J55" s="1">
        <f>[1]outputHvc!$C19</f>
        <v>5</v>
      </c>
    </row>
    <row r="56" spans="1:10" x14ac:dyDescent="0.45">
      <c r="A56" t="s">
        <v>126</v>
      </c>
      <c r="B56" t="s">
        <v>174</v>
      </c>
      <c r="C56" t="s">
        <v>130</v>
      </c>
      <c r="F56" s="1">
        <v>2040</v>
      </c>
      <c r="G56" s="1" t="s">
        <v>11</v>
      </c>
      <c r="H56" s="1" t="s">
        <v>150</v>
      </c>
      <c r="J56" s="1">
        <f>[1]outputHvc!$C20</f>
        <v>82</v>
      </c>
    </row>
    <row r="57" spans="1:10" x14ac:dyDescent="0.45">
      <c r="A57" t="s">
        <v>126</v>
      </c>
      <c r="B57" t="s">
        <v>174</v>
      </c>
      <c r="C57" t="s">
        <v>131</v>
      </c>
      <c r="F57" s="1">
        <v>2040</v>
      </c>
      <c r="G57" s="1" t="s">
        <v>11</v>
      </c>
      <c r="H57" s="1" t="s">
        <v>150</v>
      </c>
      <c r="J57" s="1">
        <f>[1]outputHvc!$C21</f>
        <v>2</v>
      </c>
    </row>
    <row r="58" spans="1:10" x14ac:dyDescent="0.45">
      <c r="A58" t="s">
        <v>126</v>
      </c>
      <c r="B58" t="s">
        <v>174</v>
      </c>
      <c r="C58" t="s">
        <v>127</v>
      </c>
      <c r="F58" s="1">
        <v>2045</v>
      </c>
      <c r="G58" s="1" t="s">
        <v>11</v>
      </c>
      <c r="H58" s="1" t="s">
        <v>150</v>
      </c>
      <c r="J58" s="1">
        <f>[1]outputHvc!$C22</f>
        <v>25</v>
      </c>
    </row>
    <row r="59" spans="1:10" x14ac:dyDescent="0.45">
      <c r="A59" t="s">
        <v>126</v>
      </c>
      <c r="B59" t="s">
        <v>174</v>
      </c>
      <c r="C59" t="s">
        <v>118</v>
      </c>
      <c r="F59" s="1">
        <v>2045</v>
      </c>
      <c r="G59" s="1" t="s">
        <v>11</v>
      </c>
      <c r="H59" s="1" t="s">
        <v>150</v>
      </c>
      <c r="J59" s="1">
        <f>[1]outputHvc!$C23</f>
        <v>10</v>
      </c>
    </row>
    <row r="60" spans="1:10" x14ac:dyDescent="0.45">
      <c r="A60" t="s">
        <v>126</v>
      </c>
      <c r="B60" t="s">
        <v>174</v>
      </c>
      <c r="C60" t="s">
        <v>95</v>
      </c>
      <c r="F60" s="1">
        <v>2045</v>
      </c>
      <c r="G60" s="1" t="s">
        <v>11</v>
      </c>
      <c r="H60" s="1" t="s">
        <v>150</v>
      </c>
      <c r="J60" s="1">
        <f>[1]outputHvc!$C24</f>
        <v>0</v>
      </c>
    </row>
    <row r="61" spans="1:10" x14ac:dyDescent="0.45">
      <c r="A61" t="s">
        <v>126</v>
      </c>
      <c r="B61" t="s">
        <v>174</v>
      </c>
      <c r="C61" t="s">
        <v>128</v>
      </c>
      <c r="F61" s="1">
        <v>2045</v>
      </c>
      <c r="G61" s="1" t="s">
        <v>11</v>
      </c>
      <c r="H61" s="1" t="s">
        <v>150</v>
      </c>
      <c r="J61" s="1">
        <f>[1]outputHvc!$C25</f>
        <v>0</v>
      </c>
    </row>
    <row r="62" spans="1:10" x14ac:dyDescent="0.45">
      <c r="A62" t="s">
        <v>126</v>
      </c>
      <c r="B62" t="s">
        <v>174</v>
      </c>
      <c r="C62" t="s">
        <v>129</v>
      </c>
      <c r="F62" s="1">
        <v>2045</v>
      </c>
      <c r="G62" s="1" t="s">
        <v>11</v>
      </c>
      <c r="H62" s="1" t="s">
        <v>150</v>
      </c>
      <c r="J62" s="1">
        <f>[1]outputHvc!$C26</f>
        <v>0</v>
      </c>
    </row>
    <row r="63" spans="1:10" x14ac:dyDescent="0.45">
      <c r="A63" t="s">
        <v>126</v>
      </c>
      <c r="B63" t="s">
        <v>174</v>
      </c>
      <c r="C63" t="s">
        <v>130</v>
      </c>
      <c r="F63" s="1">
        <v>2045</v>
      </c>
      <c r="G63" s="1" t="s">
        <v>11</v>
      </c>
      <c r="H63" s="1" t="s">
        <v>150</v>
      </c>
      <c r="J63" s="1">
        <f>[1]outputHvc!$C27</f>
        <v>0</v>
      </c>
    </row>
    <row r="64" spans="1:10" x14ac:dyDescent="0.45">
      <c r="A64" t="s">
        <v>126</v>
      </c>
      <c r="B64" t="s">
        <v>174</v>
      </c>
      <c r="C64" t="s">
        <v>131</v>
      </c>
      <c r="F64" s="1">
        <v>2045</v>
      </c>
      <c r="G64" s="1" t="s">
        <v>11</v>
      </c>
      <c r="H64" s="1" t="s">
        <v>150</v>
      </c>
      <c r="J64" s="1">
        <f>[1]outputHvc!$C28</f>
        <v>0</v>
      </c>
    </row>
    <row r="65" spans="1:10" x14ac:dyDescent="0.45">
      <c r="A65" t="s">
        <v>126</v>
      </c>
      <c r="B65" t="s">
        <v>174</v>
      </c>
      <c r="C65" t="s">
        <v>127</v>
      </c>
      <c r="F65" s="1">
        <v>2050</v>
      </c>
      <c r="G65" s="1" t="s">
        <v>11</v>
      </c>
      <c r="H65" s="1" t="s">
        <v>150</v>
      </c>
      <c r="J65" s="1">
        <f>[1]outputHvc!$C29</f>
        <v>0</v>
      </c>
    </row>
    <row r="66" spans="1:10" x14ac:dyDescent="0.45">
      <c r="A66" t="s">
        <v>126</v>
      </c>
      <c r="B66" t="s">
        <v>174</v>
      </c>
      <c r="C66" t="s">
        <v>118</v>
      </c>
      <c r="F66" s="1">
        <v>2050</v>
      </c>
      <c r="G66" s="1" t="s">
        <v>11</v>
      </c>
      <c r="H66" s="1" t="s">
        <v>150</v>
      </c>
      <c r="J66" s="1">
        <f>[1]outputHvc!$C30</f>
        <v>0</v>
      </c>
    </row>
    <row r="67" spans="1:10" x14ac:dyDescent="0.45">
      <c r="A67" t="s">
        <v>126</v>
      </c>
      <c r="B67" t="s">
        <v>174</v>
      </c>
      <c r="C67" t="s">
        <v>95</v>
      </c>
      <c r="F67" s="1">
        <v>2050</v>
      </c>
      <c r="G67" s="1" t="s">
        <v>11</v>
      </c>
      <c r="H67" s="1" t="s">
        <v>150</v>
      </c>
      <c r="J67" s="1">
        <f>[1]outputHvc!$C31</f>
        <v>0</v>
      </c>
    </row>
    <row r="68" spans="1:10" x14ac:dyDescent="0.45">
      <c r="A68" t="s">
        <v>126</v>
      </c>
      <c r="B68" t="s">
        <v>174</v>
      </c>
      <c r="C68" t="s">
        <v>128</v>
      </c>
      <c r="F68" s="1">
        <v>2050</v>
      </c>
      <c r="G68" s="1" t="s">
        <v>11</v>
      </c>
      <c r="H68" s="1" t="s">
        <v>150</v>
      </c>
      <c r="J68" s="1">
        <f>[1]outputHvc!$C32</f>
        <v>0</v>
      </c>
    </row>
    <row r="69" spans="1:10" x14ac:dyDescent="0.45">
      <c r="A69" t="s">
        <v>126</v>
      </c>
      <c r="B69" t="s">
        <v>174</v>
      </c>
      <c r="C69" t="s">
        <v>129</v>
      </c>
      <c r="F69" s="1">
        <v>2050</v>
      </c>
      <c r="G69" s="1" t="s">
        <v>11</v>
      </c>
      <c r="H69" s="1" t="s">
        <v>150</v>
      </c>
      <c r="J69" s="1">
        <f>[1]outputHvc!$C33</f>
        <v>0</v>
      </c>
    </row>
    <row r="70" spans="1:10" x14ac:dyDescent="0.45">
      <c r="A70" t="s">
        <v>126</v>
      </c>
      <c r="B70" t="s">
        <v>174</v>
      </c>
      <c r="C70" t="s">
        <v>130</v>
      </c>
      <c r="F70" s="1">
        <v>2050</v>
      </c>
      <c r="G70" s="1" t="s">
        <v>11</v>
      </c>
      <c r="H70" s="1" t="s">
        <v>150</v>
      </c>
      <c r="J70" s="1">
        <f>[1]outputHvc!$C34</f>
        <v>0</v>
      </c>
    </row>
    <row r="71" spans="1:10" x14ac:dyDescent="0.45">
      <c r="A71" t="s">
        <v>126</v>
      </c>
      <c r="B71" t="s">
        <v>174</v>
      </c>
      <c r="C71" t="s">
        <v>131</v>
      </c>
      <c r="F71" s="1">
        <v>2050</v>
      </c>
      <c r="G71" s="1" t="s">
        <v>11</v>
      </c>
      <c r="H71" s="1" t="s">
        <v>150</v>
      </c>
      <c r="J71" s="1">
        <f>[1]outputHvc!$C35</f>
        <v>0</v>
      </c>
    </row>
    <row r="72" spans="1:10" x14ac:dyDescent="0.45">
      <c r="A72" t="s">
        <v>126</v>
      </c>
      <c r="B72" t="s">
        <v>174</v>
      </c>
      <c r="C72" t="s">
        <v>127</v>
      </c>
      <c r="F72" s="1">
        <v>2030</v>
      </c>
      <c r="G72" s="1" t="s">
        <v>11</v>
      </c>
      <c r="H72" s="1" t="s">
        <v>150</v>
      </c>
      <c r="J72" s="1">
        <f>[1]outputHvc!$C36</f>
        <v>0</v>
      </c>
    </row>
    <row r="73" spans="1:10" x14ac:dyDescent="0.45">
      <c r="A73" t="s">
        <v>126</v>
      </c>
      <c r="B73" t="s">
        <v>174</v>
      </c>
      <c r="C73" t="s">
        <v>118</v>
      </c>
      <c r="F73" s="1">
        <v>2030</v>
      </c>
      <c r="G73" s="1" t="s">
        <v>11</v>
      </c>
      <c r="H73" s="1" t="s">
        <v>150</v>
      </c>
      <c r="J73" s="1">
        <f>[1]outputHvc!$C37</f>
        <v>0</v>
      </c>
    </row>
    <row r="74" spans="1:10" x14ac:dyDescent="0.45">
      <c r="A74" t="s">
        <v>126</v>
      </c>
      <c r="B74" t="s">
        <v>174</v>
      </c>
      <c r="C74" t="s">
        <v>95</v>
      </c>
      <c r="F74" s="1">
        <v>2030</v>
      </c>
      <c r="G74" s="1" t="s">
        <v>11</v>
      </c>
      <c r="H74" s="1" t="s">
        <v>150</v>
      </c>
      <c r="J74" s="1">
        <f>[1]outputHvc!$C38</f>
        <v>0</v>
      </c>
    </row>
    <row r="75" spans="1:10" x14ac:dyDescent="0.45">
      <c r="A75" t="s">
        <v>126</v>
      </c>
      <c r="B75" t="s">
        <v>174</v>
      </c>
      <c r="C75" t="s">
        <v>128</v>
      </c>
      <c r="F75" s="1">
        <v>2030</v>
      </c>
      <c r="G75" s="1" t="s">
        <v>11</v>
      </c>
      <c r="H75" s="1" t="s">
        <v>150</v>
      </c>
      <c r="J75" s="1">
        <f>[1]outputHvc!$C39</f>
        <v>0</v>
      </c>
    </row>
    <row r="76" spans="1:10" x14ac:dyDescent="0.45">
      <c r="A76" t="s">
        <v>126</v>
      </c>
      <c r="B76" t="s">
        <v>174</v>
      </c>
      <c r="C76" t="s">
        <v>129</v>
      </c>
      <c r="F76" s="1">
        <v>2030</v>
      </c>
      <c r="G76" s="1" t="s">
        <v>11</v>
      </c>
      <c r="H76" s="1" t="s">
        <v>150</v>
      </c>
      <c r="J76" s="1">
        <f>[1]outputHvc!$C40</f>
        <v>0</v>
      </c>
    </row>
    <row r="77" spans="1:10" x14ac:dyDescent="0.45">
      <c r="A77" t="s">
        <v>126</v>
      </c>
      <c r="B77" t="s">
        <v>174</v>
      </c>
      <c r="C77" t="s">
        <v>130</v>
      </c>
      <c r="F77" s="1">
        <v>2030</v>
      </c>
      <c r="G77" s="1" t="s">
        <v>11</v>
      </c>
      <c r="H77" s="1" t="s">
        <v>150</v>
      </c>
      <c r="J77" s="1">
        <f>[1]outputHvc!$C41</f>
        <v>0</v>
      </c>
    </row>
    <row r="78" spans="1:10" x14ac:dyDescent="0.45">
      <c r="A78" t="s">
        <v>126</v>
      </c>
      <c r="B78" t="s">
        <v>174</v>
      </c>
      <c r="C78" t="s">
        <v>131</v>
      </c>
      <c r="F78" s="1">
        <v>2030</v>
      </c>
      <c r="G78" s="1" t="s">
        <v>11</v>
      </c>
      <c r="H78" s="1" t="s">
        <v>150</v>
      </c>
      <c r="J78" s="1">
        <f>[1]outputHvc!$C42</f>
        <v>0</v>
      </c>
    </row>
    <row r="79" spans="1:10" x14ac:dyDescent="0.45">
      <c r="A79" t="s">
        <v>126</v>
      </c>
      <c r="B79" t="s">
        <v>174</v>
      </c>
      <c r="C79" t="s">
        <v>127</v>
      </c>
      <c r="F79" s="1">
        <v>2035</v>
      </c>
      <c r="G79" s="1" t="s">
        <v>11</v>
      </c>
      <c r="H79" s="1" t="s">
        <v>150</v>
      </c>
      <c r="J79" s="1">
        <f>[1]outputHvc!$C43</f>
        <v>0</v>
      </c>
    </row>
    <row r="80" spans="1:10" x14ac:dyDescent="0.45">
      <c r="A80" t="s">
        <v>126</v>
      </c>
      <c r="B80" t="s">
        <v>174</v>
      </c>
      <c r="C80" t="s">
        <v>118</v>
      </c>
      <c r="F80" s="1">
        <v>2035</v>
      </c>
      <c r="G80" s="1" t="s">
        <v>11</v>
      </c>
      <c r="H80" s="1" t="s">
        <v>150</v>
      </c>
      <c r="J80" s="1">
        <f>[1]outputHvc!$C44</f>
        <v>0</v>
      </c>
    </row>
    <row r="81" spans="1:10" x14ac:dyDescent="0.45">
      <c r="A81" t="s">
        <v>126</v>
      </c>
      <c r="B81" t="s">
        <v>174</v>
      </c>
      <c r="C81" t="s">
        <v>95</v>
      </c>
      <c r="F81" s="1">
        <v>2035</v>
      </c>
      <c r="G81" s="1" t="s">
        <v>11</v>
      </c>
      <c r="H81" s="1" t="s">
        <v>150</v>
      </c>
      <c r="J81" s="1">
        <f>[1]outputHvc!$C45</f>
        <v>0</v>
      </c>
    </row>
    <row r="82" spans="1:10" x14ac:dyDescent="0.45">
      <c r="A82" t="s">
        <v>126</v>
      </c>
      <c r="B82" t="s">
        <v>174</v>
      </c>
      <c r="C82" t="s">
        <v>128</v>
      </c>
      <c r="F82" s="1">
        <v>2035</v>
      </c>
      <c r="G82" s="1" t="s">
        <v>11</v>
      </c>
      <c r="H82" s="1" t="s">
        <v>150</v>
      </c>
      <c r="J82" s="1">
        <f>[1]outputHvc!$C46</f>
        <v>0</v>
      </c>
    </row>
    <row r="83" spans="1:10" x14ac:dyDescent="0.45">
      <c r="A83" t="s">
        <v>126</v>
      </c>
      <c r="B83" t="s">
        <v>174</v>
      </c>
      <c r="C83" t="s">
        <v>129</v>
      </c>
      <c r="F83" s="1">
        <v>2035</v>
      </c>
      <c r="G83" s="1" t="s">
        <v>11</v>
      </c>
      <c r="H83" s="1" t="s">
        <v>150</v>
      </c>
      <c r="J83" s="1">
        <f>[1]outputHvc!$C47</f>
        <v>0</v>
      </c>
    </row>
    <row r="84" spans="1:10" x14ac:dyDescent="0.45">
      <c r="A84" t="s">
        <v>126</v>
      </c>
      <c r="B84" t="s">
        <v>174</v>
      </c>
      <c r="C84" t="s">
        <v>130</v>
      </c>
      <c r="F84" s="1">
        <v>2035</v>
      </c>
      <c r="G84" s="1" t="s">
        <v>11</v>
      </c>
      <c r="H84" s="1" t="s">
        <v>150</v>
      </c>
      <c r="J84" s="1">
        <f>[1]outputHvc!$C48</f>
        <v>0</v>
      </c>
    </row>
    <row r="85" spans="1:10" x14ac:dyDescent="0.45">
      <c r="A85" t="s">
        <v>126</v>
      </c>
      <c r="B85" t="s">
        <v>174</v>
      </c>
      <c r="C85" t="s">
        <v>131</v>
      </c>
      <c r="F85" s="1">
        <v>2035</v>
      </c>
      <c r="G85" s="1" t="s">
        <v>11</v>
      </c>
      <c r="H85" s="1" t="s">
        <v>150</v>
      </c>
      <c r="J85" s="1">
        <f>[1]outputHvc!$C49</f>
        <v>0</v>
      </c>
    </row>
    <row r="86" spans="1:10" x14ac:dyDescent="0.45">
      <c r="A86" t="s">
        <v>126</v>
      </c>
      <c r="B86" t="s">
        <v>174</v>
      </c>
      <c r="C86" t="s">
        <v>127</v>
      </c>
      <c r="F86" s="1">
        <v>2040</v>
      </c>
      <c r="G86" s="1" t="s">
        <v>11</v>
      </c>
      <c r="H86" s="1" t="s">
        <v>150</v>
      </c>
      <c r="J86" s="1">
        <f>[1]outputHvc!$C50</f>
        <v>0</v>
      </c>
    </row>
    <row r="87" spans="1:10" x14ac:dyDescent="0.45">
      <c r="A87" t="s">
        <v>126</v>
      </c>
      <c r="B87" t="s">
        <v>174</v>
      </c>
      <c r="C87" t="s">
        <v>118</v>
      </c>
      <c r="F87" s="1">
        <v>2040</v>
      </c>
      <c r="G87" s="1" t="s">
        <v>11</v>
      </c>
      <c r="H87" s="1" t="s">
        <v>150</v>
      </c>
      <c r="J87" s="1">
        <f>[1]outputHvc!$C51</f>
        <v>0</v>
      </c>
    </row>
    <row r="88" spans="1:10" x14ac:dyDescent="0.45">
      <c r="A88" t="s">
        <v>126</v>
      </c>
      <c r="B88" t="s">
        <v>174</v>
      </c>
      <c r="C88" t="s">
        <v>95</v>
      </c>
      <c r="F88" s="1">
        <v>2040</v>
      </c>
      <c r="G88" s="1" t="s">
        <v>11</v>
      </c>
      <c r="H88" s="1" t="s">
        <v>150</v>
      </c>
      <c r="J88" s="1">
        <f>[1]outputHvc!$C52</f>
        <v>0</v>
      </c>
    </row>
    <row r="89" spans="1:10" x14ac:dyDescent="0.45">
      <c r="A89" t="s">
        <v>126</v>
      </c>
      <c r="B89" t="s">
        <v>174</v>
      </c>
      <c r="C89" t="s">
        <v>128</v>
      </c>
      <c r="F89" s="1">
        <v>2040</v>
      </c>
      <c r="G89" s="1" t="s">
        <v>11</v>
      </c>
      <c r="H89" s="1" t="s">
        <v>150</v>
      </c>
      <c r="J89" s="1">
        <f>[1]outputHvc!$C53</f>
        <v>0</v>
      </c>
    </row>
    <row r="90" spans="1:10" x14ac:dyDescent="0.45">
      <c r="A90" t="s">
        <v>126</v>
      </c>
      <c r="B90" t="s">
        <v>174</v>
      </c>
      <c r="C90" t="s">
        <v>129</v>
      </c>
      <c r="F90" s="1">
        <v>2040</v>
      </c>
      <c r="G90" s="1" t="s">
        <v>11</v>
      </c>
      <c r="H90" s="1" t="s">
        <v>150</v>
      </c>
      <c r="J90" s="1">
        <f>[1]outputHvc!$C54</f>
        <v>0</v>
      </c>
    </row>
    <row r="91" spans="1:10" x14ac:dyDescent="0.45">
      <c r="A91" t="s">
        <v>126</v>
      </c>
      <c r="B91" t="s">
        <v>174</v>
      </c>
      <c r="C91" t="s">
        <v>130</v>
      </c>
      <c r="F91" s="1">
        <v>2040</v>
      </c>
      <c r="G91" s="1" t="s">
        <v>11</v>
      </c>
      <c r="H91" s="1" t="s">
        <v>150</v>
      </c>
      <c r="J91" s="1">
        <f>[1]outputHvc!$C55</f>
        <v>0</v>
      </c>
    </row>
    <row r="92" spans="1:10" x14ac:dyDescent="0.45">
      <c r="A92" t="s">
        <v>126</v>
      </c>
      <c r="B92" t="s">
        <v>174</v>
      </c>
      <c r="C92" t="s">
        <v>131</v>
      </c>
      <c r="F92" s="1">
        <v>2040</v>
      </c>
      <c r="G92" s="1" t="s">
        <v>11</v>
      </c>
      <c r="H92" s="1" t="s">
        <v>150</v>
      </c>
      <c r="J92" s="1">
        <f>[1]outputHvc!$C56</f>
        <v>0</v>
      </c>
    </row>
    <row r="93" spans="1:10" x14ac:dyDescent="0.45">
      <c r="A93" t="s">
        <v>126</v>
      </c>
      <c r="B93" t="s">
        <v>174</v>
      </c>
      <c r="C93" t="s">
        <v>127</v>
      </c>
      <c r="F93" s="1">
        <v>2045</v>
      </c>
      <c r="G93" s="1" t="s">
        <v>11</v>
      </c>
      <c r="H93" s="1" t="s">
        <v>150</v>
      </c>
      <c r="J93" s="1">
        <f>[1]outputHvc!$C57</f>
        <v>0</v>
      </c>
    </row>
    <row r="94" spans="1:10" x14ac:dyDescent="0.45">
      <c r="A94" t="s">
        <v>126</v>
      </c>
      <c r="B94" t="s">
        <v>174</v>
      </c>
      <c r="C94" t="s">
        <v>118</v>
      </c>
      <c r="F94" s="1">
        <v>2045</v>
      </c>
      <c r="G94" s="1" t="s">
        <v>11</v>
      </c>
      <c r="H94" s="1" t="s">
        <v>150</v>
      </c>
      <c r="J94" s="1">
        <f>[1]outputHvc!$C58</f>
        <v>0</v>
      </c>
    </row>
    <row r="95" spans="1:10" x14ac:dyDescent="0.45">
      <c r="A95" t="s">
        <v>126</v>
      </c>
      <c r="B95" t="s">
        <v>174</v>
      </c>
      <c r="C95" t="s">
        <v>95</v>
      </c>
      <c r="F95" s="1">
        <v>2045</v>
      </c>
      <c r="G95" s="1" t="s">
        <v>11</v>
      </c>
      <c r="H95" s="1" t="s">
        <v>150</v>
      </c>
      <c r="J95" s="1">
        <f>[1]outputHvc!$C59</f>
        <v>0</v>
      </c>
    </row>
    <row r="96" spans="1:10" x14ac:dyDescent="0.45">
      <c r="A96" t="s">
        <v>126</v>
      </c>
      <c r="B96" t="s">
        <v>174</v>
      </c>
      <c r="C96" t="s">
        <v>128</v>
      </c>
      <c r="F96" s="1">
        <v>2045</v>
      </c>
      <c r="G96" s="1" t="s">
        <v>11</v>
      </c>
      <c r="H96" s="1" t="s">
        <v>150</v>
      </c>
      <c r="J96" s="1">
        <f>[1]outputHvc!$C60</f>
        <v>0</v>
      </c>
    </row>
    <row r="97" spans="1:10" x14ac:dyDescent="0.45">
      <c r="A97" t="s">
        <v>126</v>
      </c>
      <c r="B97" t="s">
        <v>174</v>
      </c>
      <c r="C97" t="s">
        <v>129</v>
      </c>
      <c r="F97" s="1">
        <v>2045</v>
      </c>
      <c r="G97" s="1" t="s">
        <v>11</v>
      </c>
      <c r="H97" s="1" t="s">
        <v>150</v>
      </c>
      <c r="J97" s="1">
        <f>[1]outputHvc!$C61</f>
        <v>0</v>
      </c>
    </row>
    <row r="98" spans="1:10" x14ac:dyDescent="0.45">
      <c r="A98" t="s">
        <v>126</v>
      </c>
      <c r="B98" t="s">
        <v>174</v>
      </c>
      <c r="C98" t="s">
        <v>130</v>
      </c>
      <c r="F98" s="1">
        <v>2045</v>
      </c>
      <c r="G98" s="1" t="s">
        <v>11</v>
      </c>
      <c r="H98" s="1" t="s">
        <v>150</v>
      </c>
      <c r="J98" s="1">
        <f>[1]outputHvc!$C62</f>
        <v>0</v>
      </c>
    </row>
    <row r="99" spans="1:10" x14ac:dyDescent="0.45">
      <c r="A99" t="s">
        <v>126</v>
      </c>
      <c r="B99" t="s">
        <v>174</v>
      </c>
      <c r="C99" t="s">
        <v>131</v>
      </c>
      <c r="F99" s="1">
        <v>2045</v>
      </c>
      <c r="G99" s="1" t="s">
        <v>11</v>
      </c>
      <c r="H99" s="1" t="s">
        <v>150</v>
      </c>
      <c r="J99" s="1">
        <f>[1]outputHvc!$C63</f>
        <v>0</v>
      </c>
    </row>
    <row r="100" spans="1:10" x14ac:dyDescent="0.45">
      <c r="A100" t="s">
        <v>126</v>
      </c>
      <c r="B100" t="s">
        <v>174</v>
      </c>
      <c r="C100" t="s">
        <v>127</v>
      </c>
      <c r="F100" s="1">
        <v>2050</v>
      </c>
      <c r="G100" s="1" t="s">
        <v>11</v>
      </c>
      <c r="H100" s="1" t="s">
        <v>150</v>
      </c>
      <c r="J100" s="1">
        <f>[1]outputHvc!$C64</f>
        <v>0</v>
      </c>
    </row>
    <row r="101" spans="1:10" x14ac:dyDescent="0.45">
      <c r="A101" t="s">
        <v>126</v>
      </c>
      <c r="B101" t="s">
        <v>174</v>
      </c>
      <c r="C101" t="s">
        <v>118</v>
      </c>
      <c r="F101" s="1">
        <v>2050</v>
      </c>
      <c r="G101" s="1" t="s">
        <v>11</v>
      </c>
      <c r="H101" s="1" t="s">
        <v>150</v>
      </c>
      <c r="J101" s="1">
        <f>[1]outputHvc!$C65</f>
        <v>0</v>
      </c>
    </row>
    <row r="102" spans="1:10" x14ac:dyDescent="0.45">
      <c r="A102" t="s">
        <v>126</v>
      </c>
      <c r="B102" t="s">
        <v>174</v>
      </c>
      <c r="C102" t="s">
        <v>95</v>
      </c>
      <c r="F102" s="1">
        <v>2050</v>
      </c>
      <c r="G102" s="1" t="s">
        <v>11</v>
      </c>
      <c r="H102" s="1" t="s">
        <v>150</v>
      </c>
      <c r="J102" s="1">
        <f>[1]outputHvc!$C66</f>
        <v>0</v>
      </c>
    </row>
    <row r="103" spans="1:10" x14ac:dyDescent="0.45">
      <c r="A103" t="s">
        <v>126</v>
      </c>
      <c r="B103" t="s">
        <v>174</v>
      </c>
      <c r="C103" t="s">
        <v>128</v>
      </c>
      <c r="F103" s="1">
        <v>2050</v>
      </c>
      <c r="G103" s="1" t="s">
        <v>11</v>
      </c>
      <c r="H103" s="1" t="s">
        <v>150</v>
      </c>
      <c r="J103" s="1">
        <f>[1]outputHvc!$C67</f>
        <v>0</v>
      </c>
    </row>
    <row r="104" spans="1:10" x14ac:dyDescent="0.45">
      <c r="A104" t="s">
        <v>126</v>
      </c>
      <c r="B104" t="s">
        <v>174</v>
      </c>
      <c r="C104" t="s">
        <v>129</v>
      </c>
      <c r="F104" s="1">
        <v>2050</v>
      </c>
      <c r="G104" s="1" t="s">
        <v>11</v>
      </c>
      <c r="H104" s="1" t="s">
        <v>150</v>
      </c>
      <c r="J104" s="1">
        <f>[1]outputHvc!$C68</f>
        <v>0</v>
      </c>
    </row>
    <row r="105" spans="1:10" x14ac:dyDescent="0.45">
      <c r="A105" t="s">
        <v>126</v>
      </c>
      <c r="B105" t="s">
        <v>174</v>
      </c>
      <c r="C105" t="s">
        <v>130</v>
      </c>
      <c r="F105" s="1">
        <v>2050</v>
      </c>
      <c r="G105" s="1" t="s">
        <v>11</v>
      </c>
      <c r="H105" s="1" t="s">
        <v>150</v>
      </c>
      <c r="J105" s="1">
        <f>[1]outputHvc!$C69</f>
        <v>0</v>
      </c>
    </row>
    <row r="106" spans="1:10" x14ac:dyDescent="0.45">
      <c r="A106" t="s">
        <v>126</v>
      </c>
      <c r="B106" t="s">
        <v>174</v>
      </c>
      <c r="C106" t="s">
        <v>131</v>
      </c>
      <c r="F106" s="1">
        <v>2050</v>
      </c>
      <c r="G106" s="1" t="s">
        <v>11</v>
      </c>
      <c r="H106" s="1" t="s">
        <v>150</v>
      </c>
      <c r="J106" s="1">
        <f>[1]outputHvc!$C70</f>
        <v>0</v>
      </c>
    </row>
    <row r="107" spans="1:10" x14ac:dyDescent="0.45">
      <c r="A107" t="s">
        <v>126</v>
      </c>
      <c r="B107" t="s">
        <v>174</v>
      </c>
      <c r="C107" t="s">
        <v>127</v>
      </c>
      <c r="F107" s="1">
        <v>2030</v>
      </c>
      <c r="G107" s="1" t="s">
        <v>11</v>
      </c>
      <c r="H107" s="1" t="s">
        <v>150</v>
      </c>
      <c r="J107" s="1">
        <f>[1]outputHvc!$C71</f>
        <v>0</v>
      </c>
    </row>
    <row r="108" spans="1:10" x14ac:dyDescent="0.45">
      <c r="A108" t="s">
        <v>126</v>
      </c>
      <c r="B108" t="s">
        <v>174</v>
      </c>
      <c r="C108" t="s">
        <v>118</v>
      </c>
      <c r="F108" s="1">
        <v>2030</v>
      </c>
      <c r="G108" s="1" t="s">
        <v>11</v>
      </c>
      <c r="H108" s="1" t="s">
        <v>150</v>
      </c>
      <c r="J108" s="1">
        <f>[1]outputHvc!$C72</f>
        <v>0</v>
      </c>
    </row>
    <row r="109" spans="1:10" x14ac:dyDescent="0.45">
      <c r="A109" t="s">
        <v>126</v>
      </c>
      <c r="B109" t="s">
        <v>174</v>
      </c>
      <c r="C109" t="s">
        <v>95</v>
      </c>
      <c r="F109" s="1">
        <v>2030</v>
      </c>
      <c r="G109" s="1" t="s">
        <v>11</v>
      </c>
      <c r="H109" s="1" t="s">
        <v>150</v>
      </c>
      <c r="J109" s="1">
        <f>[1]outputHvc!$C73</f>
        <v>0</v>
      </c>
    </row>
    <row r="110" spans="1:10" x14ac:dyDescent="0.45">
      <c r="A110" t="s">
        <v>126</v>
      </c>
      <c r="B110" t="s">
        <v>174</v>
      </c>
      <c r="C110" t="s">
        <v>128</v>
      </c>
      <c r="F110" s="1">
        <v>2030</v>
      </c>
      <c r="G110" s="1" t="s">
        <v>11</v>
      </c>
      <c r="H110" s="1" t="s">
        <v>150</v>
      </c>
      <c r="J110" s="1">
        <f>[1]outputHvc!$C74</f>
        <v>0</v>
      </c>
    </row>
    <row r="111" spans="1:10" x14ac:dyDescent="0.45">
      <c r="A111" t="s">
        <v>126</v>
      </c>
      <c r="B111" t="s">
        <v>174</v>
      </c>
      <c r="C111" t="s">
        <v>129</v>
      </c>
      <c r="F111" s="1">
        <v>2030</v>
      </c>
      <c r="G111" s="1" t="s">
        <v>11</v>
      </c>
      <c r="H111" s="1" t="s">
        <v>150</v>
      </c>
      <c r="J111" s="1">
        <f>[1]outputHvc!$C75</f>
        <v>0</v>
      </c>
    </row>
    <row r="112" spans="1:10" x14ac:dyDescent="0.45">
      <c r="A112" t="s">
        <v>126</v>
      </c>
      <c r="B112" t="s">
        <v>174</v>
      </c>
      <c r="C112" t="s">
        <v>130</v>
      </c>
      <c r="F112" s="1">
        <v>2030</v>
      </c>
      <c r="G112" s="1" t="s">
        <v>11</v>
      </c>
      <c r="H112" s="1" t="s">
        <v>150</v>
      </c>
      <c r="J112" s="1">
        <f>[1]outputHvc!$C76</f>
        <v>0</v>
      </c>
    </row>
    <row r="113" spans="1:10" x14ac:dyDescent="0.45">
      <c r="A113" t="s">
        <v>126</v>
      </c>
      <c r="B113" t="s">
        <v>174</v>
      </c>
      <c r="C113" t="s">
        <v>131</v>
      </c>
      <c r="F113" s="1">
        <v>2030</v>
      </c>
      <c r="G113" s="1" t="s">
        <v>11</v>
      </c>
      <c r="H113" s="1" t="s">
        <v>150</v>
      </c>
      <c r="J113" s="1">
        <f>[1]outputHvc!$C77</f>
        <v>0</v>
      </c>
    </row>
    <row r="114" spans="1:10" x14ac:dyDescent="0.45">
      <c r="A114" t="s">
        <v>126</v>
      </c>
      <c r="B114" t="s">
        <v>174</v>
      </c>
      <c r="C114" t="s">
        <v>127</v>
      </c>
      <c r="F114" s="1">
        <v>2035</v>
      </c>
      <c r="G114" s="1" t="s">
        <v>11</v>
      </c>
      <c r="H114" s="1" t="s">
        <v>150</v>
      </c>
      <c r="J114" s="1">
        <f>[1]outputHvc!$C78</f>
        <v>0</v>
      </c>
    </row>
    <row r="115" spans="1:10" x14ac:dyDescent="0.45">
      <c r="A115" t="s">
        <v>126</v>
      </c>
      <c r="B115" t="s">
        <v>174</v>
      </c>
      <c r="C115" t="s">
        <v>118</v>
      </c>
      <c r="F115" s="1">
        <v>2035</v>
      </c>
      <c r="G115" s="1" t="s">
        <v>11</v>
      </c>
      <c r="H115" s="1" t="s">
        <v>150</v>
      </c>
      <c r="J115" s="1">
        <f>[1]outputHvc!$C79</f>
        <v>0</v>
      </c>
    </row>
    <row r="116" spans="1:10" x14ac:dyDescent="0.45">
      <c r="A116" t="s">
        <v>126</v>
      </c>
      <c r="B116" t="s">
        <v>174</v>
      </c>
      <c r="C116" t="s">
        <v>95</v>
      </c>
      <c r="F116" s="1">
        <v>2035</v>
      </c>
      <c r="G116" s="1" t="s">
        <v>11</v>
      </c>
      <c r="H116" s="1" t="s">
        <v>150</v>
      </c>
      <c r="J116" s="1">
        <f>[1]outputHvc!$C80</f>
        <v>0</v>
      </c>
    </row>
    <row r="117" spans="1:10" x14ac:dyDescent="0.45">
      <c r="A117" t="s">
        <v>126</v>
      </c>
      <c r="B117" t="s">
        <v>174</v>
      </c>
      <c r="C117" t="s">
        <v>128</v>
      </c>
      <c r="F117" s="1">
        <v>2035</v>
      </c>
      <c r="G117" s="1" t="s">
        <v>11</v>
      </c>
      <c r="H117" s="1" t="s">
        <v>150</v>
      </c>
      <c r="J117" s="1">
        <f>[1]outputHvc!$C81</f>
        <v>0</v>
      </c>
    </row>
    <row r="118" spans="1:10" x14ac:dyDescent="0.45">
      <c r="A118" t="s">
        <v>126</v>
      </c>
      <c r="B118" t="s">
        <v>174</v>
      </c>
      <c r="C118" t="s">
        <v>129</v>
      </c>
      <c r="F118" s="1">
        <v>2035</v>
      </c>
      <c r="G118" s="1" t="s">
        <v>11</v>
      </c>
      <c r="H118" s="1" t="s">
        <v>150</v>
      </c>
      <c r="J118" s="1">
        <f>[1]outputHvc!$C82</f>
        <v>0</v>
      </c>
    </row>
    <row r="119" spans="1:10" x14ac:dyDescent="0.45">
      <c r="A119" t="s">
        <v>126</v>
      </c>
      <c r="B119" t="s">
        <v>174</v>
      </c>
      <c r="C119" t="s">
        <v>130</v>
      </c>
      <c r="F119" s="1">
        <v>2035</v>
      </c>
      <c r="G119" s="1" t="s">
        <v>11</v>
      </c>
      <c r="H119" s="1" t="s">
        <v>150</v>
      </c>
      <c r="J119" s="1">
        <f>[1]outputHvc!$C83</f>
        <v>0</v>
      </c>
    </row>
    <row r="120" spans="1:10" x14ac:dyDescent="0.45">
      <c r="A120" t="s">
        <v>126</v>
      </c>
      <c r="B120" t="s">
        <v>174</v>
      </c>
      <c r="C120" t="s">
        <v>131</v>
      </c>
      <c r="F120" s="1">
        <v>2035</v>
      </c>
      <c r="G120" s="1" t="s">
        <v>11</v>
      </c>
      <c r="H120" s="1" t="s">
        <v>150</v>
      </c>
      <c r="J120" s="1">
        <f>[1]outputHvc!$C84</f>
        <v>0</v>
      </c>
    </row>
    <row r="121" spans="1:10" x14ac:dyDescent="0.45">
      <c r="A121" t="s">
        <v>126</v>
      </c>
      <c r="B121" t="s">
        <v>174</v>
      </c>
      <c r="C121" t="s">
        <v>127</v>
      </c>
      <c r="F121" s="1">
        <v>2040</v>
      </c>
      <c r="G121" s="1" t="s">
        <v>11</v>
      </c>
      <c r="H121" s="1" t="s">
        <v>150</v>
      </c>
      <c r="J121" s="1">
        <f>[1]outputHvc!$C85</f>
        <v>0</v>
      </c>
    </row>
    <row r="122" spans="1:10" x14ac:dyDescent="0.45">
      <c r="A122" t="s">
        <v>126</v>
      </c>
      <c r="B122" t="s">
        <v>174</v>
      </c>
      <c r="C122" t="s">
        <v>118</v>
      </c>
      <c r="F122" s="1">
        <v>2040</v>
      </c>
      <c r="G122" s="1" t="s">
        <v>11</v>
      </c>
      <c r="H122" s="1" t="s">
        <v>150</v>
      </c>
      <c r="J122" s="1">
        <f>[1]outputHvc!$C86</f>
        <v>0</v>
      </c>
    </row>
    <row r="123" spans="1:10" x14ac:dyDescent="0.45">
      <c r="A123" t="s">
        <v>126</v>
      </c>
      <c r="B123" t="s">
        <v>174</v>
      </c>
      <c r="C123" t="s">
        <v>95</v>
      </c>
      <c r="F123" s="1">
        <v>2040</v>
      </c>
      <c r="G123" s="1" t="s">
        <v>11</v>
      </c>
      <c r="H123" s="1" t="s">
        <v>150</v>
      </c>
      <c r="J123" s="1">
        <f>[1]outputHvc!$C87</f>
        <v>0</v>
      </c>
    </row>
    <row r="124" spans="1:10" x14ac:dyDescent="0.45">
      <c r="A124" t="s">
        <v>126</v>
      </c>
      <c r="B124" t="s">
        <v>174</v>
      </c>
      <c r="C124" t="s">
        <v>128</v>
      </c>
      <c r="F124" s="1">
        <v>2040</v>
      </c>
      <c r="G124" s="1" t="s">
        <v>11</v>
      </c>
      <c r="H124" s="1" t="s">
        <v>150</v>
      </c>
      <c r="J124" s="1">
        <f>[1]outputHvc!$C88</f>
        <v>0</v>
      </c>
    </row>
    <row r="125" spans="1:10" x14ac:dyDescent="0.45">
      <c r="A125" t="s">
        <v>126</v>
      </c>
      <c r="B125" t="s">
        <v>174</v>
      </c>
      <c r="C125" t="s">
        <v>129</v>
      </c>
      <c r="F125" s="1">
        <v>2040</v>
      </c>
      <c r="G125" s="1" t="s">
        <v>11</v>
      </c>
      <c r="H125" s="1" t="s">
        <v>150</v>
      </c>
      <c r="J125" s="1">
        <f>[1]outputHvc!$C89</f>
        <v>0</v>
      </c>
    </row>
    <row r="126" spans="1:10" x14ac:dyDescent="0.45">
      <c r="A126" t="s">
        <v>126</v>
      </c>
      <c r="B126" t="s">
        <v>174</v>
      </c>
      <c r="C126" t="s">
        <v>130</v>
      </c>
      <c r="F126" s="1">
        <v>2040</v>
      </c>
      <c r="G126" s="1" t="s">
        <v>11</v>
      </c>
      <c r="H126" s="1" t="s">
        <v>150</v>
      </c>
      <c r="J126" s="1">
        <f>[1]outputHvc!$C90</f>
        <v>0</v>
      </c>
    </row>
    <row r="127" spans="1:10" x14ac:dyDescent="0.45">
      <c r="A127" t="s">
        <v>126</v>
      </c>
      <c r="B127" t="s">
        <v>174</v>
      </c>
      <c r="C127" t="s">
        <v>131</v>
      </c>
      <c r="F127" s="1">
        <v>2040</v>
      </c>
      <c r="G127" s="1" t="s">
        <v>11</v>
      </c>
      <c r="H127" s="1" t="s">
        <v>150</v>
      </c>
      <c r="J127" s="1">
        <f>[1]outputHvc!$C91</f>
        <v>0</v>
      </c>
    </row>
    <row r="128" spans="1:10" x14ac:dyDescent="0.45">
      <c r="A128" t="s">
        <v>126</v>
      </c>
      <c r="B128" t="s">
        <v>174</v>
      </c>
      <c r="C128" t="s">
        <v>127</v>
      </c>
      <c r="F128" s="1">
        <v>2045</v>
      </c>
      <c r="G128" s="1" t="s">
        <v>11</v>
      </c>
      <c r="H128" s="1" t="s">
        <v>150</v>
      </c>
      <c r="J128" s="1">
        <f>[1]outputHvc!$C92</f>
        <v>0</v>
      </c>
    </row>
    <row r="129" spans="1:10" x14ac:dyDescent="0.45">
      <c r="A129" t="s">
        <v>126</v>
      </c>
      <c r="B129" t="s">
        <v>174</v>
      </c>
      <c r="C129" t="s">
        <v>118</v>
      </c>
      <c r="F129" s="1">
        <v>2045</v>
      </c>
      <c r="G129" s="1" t="s">
        <v>11</v>
      </c>
      <c r="H129" s="1" t="s">
        <v>150</v>
      </c>
      <c r="J129" s="1">
        <f>[1]outputHvc!$C93</f>
        <v>0</v>
      </c>
    </row>
    <row r="130" spans="1:10" x14ac:dyDescent="0.45">
      <c r="A130" t="s">
        <v>126</v>
      </c>
      <c r="B130" t="s">
        <v>174</v>
      </c>
      <c r="C130" t="s">
        <v>95</v>
      </c>
      <c r="F130" s="1">
        <v>2045</v>
      </c>
      <c r="G130" s="1" t="s">
        <v>11</v>
      </c>
      <c r="H130" s="1" t="s">
        <v>150</v>
      </c>
      <c r="J130" s="1">
        <f>[1]outputHvc!$C94</f>
        <v>0</v>
      </c>
    </row>
    <row r="131" spans="1:10" x14ac:dyDescent="0.45">
      <c r="A131" t="s">
        <v>126</v>
      </c>
      <c r="B131" t="s">
        <v>174</v>
      </c>
      <c r="C131" t="s">
        <v>128</v>
      </c>
      <c r="F131" s="1">
        <v>2045</v>
      </c>
      <c r="G131" s="1" t="s">
        <v>11</v>
      </c>
      <c r="H131" s="1" t="s">
        <v>150</v>
      </c>
      <c r="J131" s="1">
        <f>[1]outputHvc!$C95</f>
        <v>0</v>
      </c>
    </row>
    <row r="132" spans="1:10" x14ac:dyDescent="0.45">
      <c r="A132" t="s">
        <v>126</v>
      </c>
      <c r="B132" t="s">
        <v>174</v>
      </c>
      <c r="C132" t="s">
        <v>129</v>
      </c>
      <c r="F132" s="1">
        <v>2045</v>
      </c>
      <c r="G132" s="1" t="s">
        <v>11</v>
      </c>
      <c r="H132" s="1" t="s">
        <v>150</v>
      </c>
      <c r="J132" s="1">
        <f>[1]outputHvc!$C96</f>
        <v>0</v>
      </c>
    </row>
    <row r="133" spans="1:10" x14ac:dyDescent="0.45">
      <c r="A133" t="s">
        <v>126</v>
      </c>
      <c r="B133" t="s">
        <v>174</v>
      </c>
      <c r="C133" t="s">
        <v>130</v>
      </c>
      <c r="F133" s="1">
        <v>2045</v>
      </c>
      <c r="G133" s="1" t="s">
        <v>11</v>
      </c>
      <c r="H133" s="1" t="s">
        <v>150</v>
      </c>
      <c r="J133" s="1">
        <f>[1]outputHvc!$C97</f>
        <v>0</v>
      </c>
    </row>
    <row r="134" spans="1:10" x14ac:dyDescent="0.45">
      <c r="A134" t="s">
        <v>126</v>
      </c>
      <c r="B134" t="s">
        <v>174</v>
      </c>
      <c r="C134" t="s">
        <v>131</v>
      </c>
      <c r="F134" s="1">
        <v>2045</v>
      </c>
      <c r="G134" s="1" t="s">
        <v>11</v>
      </c>
      <c r="H134" s="1" t="s">
        <v>150</v>
      </c>
      <c r="J134" s="1">
        <f>[1]outputHvc!$C98</f>
        <v>0</v>
      </c>
    </row>
    <row r="135" spans="1:10" x14ac:dyDescent="0.45">
      <c r="A135" t="s">
        <v>126</v>
      </c>
      <c r="B135" t="s">
        <v>174</v>
      </c>
      <c r="C135" t="s">
        <v>127</v>
      </c>
      <c r="F135" s="1">
        <v>2050</v>
      </c>
      <c r="G135" s="1" t="s">
        <v>11</v>
      </c>
      <c r="H135" s="1" t="s">
        <v>150</v>
      </c>
      <c r="J135" s="1">
        <f>[1]outputHvc!$C99</f>
        <v>0</v>
      </c>
    </row>
    <row r="136" spans="1:10" x14ac:dyDescent="0.45">
      <c r="A136" t="s">
        <v>126</v>
      </c>
      <c r="B136" t="s">
        <v>174</v>
      </c>
      <c r="C136" t="s">
        <v>118</v>
      </c>
      <c r="F136" s="1">
        <v>2050</v>
      </c>
      <c r="G136" s="1" t="s">
        <v>11</v>
      </c>
      <c r="H136" s="1" t="s">
        <v>150</v>
      </c>
      <c r="J136" s="1">
        <f>[1]outputHvc!$C100</f>
        <v>0</v>
      </c>
    </row>
    <row r="137" spans="1:10" x14ac:dyDescent="0.45">
      <c r="A137" t="s">
        <v>126</v>
      </c>
      <c r="B137" t="s">
        <v>174</v>
      </c>
      <c r="C137" t="s">
        <v>95</v>
      </c>
      <c r="F137" s="1">
        <v>2050</v>
      </c>
      <c r="G137" s="1" t="s">
        <v>11</v>
      </c>
      <c r="H137" s="1" t="s">
        <v>150</v>
      </c>
      <c r="J137" s="1">
        <f>[1]outputHvc!$C101</f>
        <v>0</v>
      </c>
    </row>
    <row r="138" spans="1:10" x14ac:dyDescent="0.45">
      <c r="A138" t="s">
        <v>126</v>
      </c>
      <c r="B138" t="s">
        <v>174</v>
      </c>
      <c r="C138" t="s">
        <v>128</v>
      </c>
      <c r="F138" s="1">
        <v>2050</v>
      </c>
      <c r="G138" s="1" t="s">
        <v>11</v>
      </c>
      <c r="H138" s="1" t="s">
        <v>150</v>
      </c>
      <c r="J138" s="1">
        <f>[1]outputHvc!$C102</f>
        <v>0</v>
      </c>
    </row>
    <row r="139" spans="1:10" x14ac:dyDescent="0.45">
      <c r="A139" t="s">
        <v>126</v>
      </c>
      <c r="B139" t="s">
        <v>174</v>
      </c>
      <c r="C139" t="s">
        <v>129</v>
      </c>
      <c r="F139" s="1">
        <v>2050</v>
      </c>
      <c r="G139" s="1" t="s">
        <v>11</v>
      </c>
      <c r="H139" s="1" t="s">
        <v>150</v>
      </c>
      <c r="J139" s="1">
        <f>[1]outputHvc!$C103</f>
        <v>0</v>
      </c>
    </row>
    <row r="140" spans="1:10" x14ac:dyDescent="0.45">
      <c r="A140" t="s">
        <v>126</v>
      </c>
      <c r="B140" t="s">
        <v>174</v>
      </c>
      <c r="C140" t="s">
        <v>130</v>
      </c>
      <c r="F140" s="1">
        <v>2050</v>
      </c>
      <c r="G140" s="1" t="s">
        <v>11</v>
      </c>
      <c r="H140" s="1" t="s">
        <v>150</v>
      </c>
      <c r="J140" s="1">
        <f>[1]outputHvc!$C104</f>
        <v>0</v>
      </c>
    </row>
    <row r="141" spans="1:10" x14ac:dyDescent="0.45">
      <c r="A141" t="s">
        <v>126</v>
      </c>
      <c r="B141" t="s">
        <v>174</v>
      </c>
      <c r="C141" t="s">
        <v>131</v>
      </c>
      <c r="F141" s="1">
        <v>2050</v>
      </c>
      <c r="G141" s="1" t="s">
        <v>11</v>
      </c>
      <c r="H141" s="1" t="s">
        <v>150</v>
      </c>
      <c r="J141" s="1">
        <f>[1]outputHvc!$C105</f>
        <v>0</v>
      </c>
    </row>
    <row r="142" spans="1:10" x14ac:dyDescent="0.45">
      <c r="A142" t="s">
        <v>126</v>
      </c>
      <c r="B142" t="s">
        <v>174</v>
      </c>
      <c r="C142" t="s">
        <v>127</v>
      </c>
      <c r="F142" s="1">
        <v>2030</v>
      </c>
      <c r="G142" s="1" t="s">
        <v>11</v>
      </c>
      <c r="H142" s="1" t="s">
        <v>150</v>
      </c>
      <c r="J142" s="1">
        <f>[1]outputHvc!$C106</f>
        <v>0</v>
      </c>
    </row>
    <row r="143" spans="1:10" x14ac:dyDescent="0.45">
      <c r="A143" t="s">
        <v>126</v>
      </c>
      <c r="B143" t="s">
        <v>174</v>
      </c>
      <c r="C143" t="s">
        <v>118</v>
      </c>
      <c r="F143" s="1">
        <v>2030</v>
      </c>
      <c r="G143" s="1" t="s">
        <v>11</v>
      </c>
      <c r="H143" s="1" t="s">
        <v>150</v>
      </c>
      <c r="J143" s="1">
        <f>[1]outputHvc!$C107</f>
        <v>0</v>
      </c>
    </row>
    <row r="144" spans="1:10" x14ac:dyDescent="0.45">
      <c r="A144" t="s">
        <v>126</v>
      </c>
      <c r="B144" t="s">
        <v>174</v>
      </c>
      <c r="C144" t="s">
        <v>95</v>
      </c>
      <c r="F144" s="1">
        <v>2030</v>
      </c>
      <c r="G144" s="1" t="s">
        <v>11</v>
      </c>
      <c r="H144" s="1" t="s">
        <v>150</v>
      </c>
      <c r="J144" s="1">
        <f>[1]outputHvc!$C108</f>
        <v>0</v>
      </c>
    </row>
    <row r="145" spans="1:10" x14ac:dyDescent="0.45">
      <c r="A145" t="s">
        <v>126</v>
      </c>
      <c r="B145" t="s">
        <v>174</v>
      </c>
      <c r="C145" t="s">
        <v>128</v>
      </c>
      <c r="F145" s="1">
        <v>2030</v>
      </c>
      <c r="G145" s="1" t="s">
        <v>11</v>
      </c>
      <c r="H145" s="1" t="s">
        <v>150</v>
      </c>
      <c r="J145" s="1">
        <f>[1]outputHvc!$C109</f>
        <v>0</v>
      </c>
    </row>
    <row r="146" spans="1:10" x14ac:dyDescent="0.45">
      <c r="A146" t="s">
        <v>126</v>
      </c>
      <c r="B146" t="s">
        <v>174</v>
      </c>
      <c r="C146" t="s">
        <v>129</v>
      </c>
      <c r="F146" s="1">
        <v>2030</v>
      </c>
      <c r="G146" s="1" t="s">
        <v>11</v>
      </c>
      <c r="H146" s="1" t="s">
        <v>150</v>
      </c>
      <c r="J146" s="1">
        <f>[1]outputHvc!$C110</f>
        <v>0</v>
      </c>
    </row>
    <row r="147" spans="1:10" x14ac:dyDescent="0.45">
      <c r="A147" t="s">
        <v>126</v>
      </c>
      <c r="B147" t="s">
        <v>174</v>
      </c>
      <c r="C147" t="s">
        <v>130</v>
      </c>
      <c r="F147" s="1">
        <v>2030</v>
      </c>
      <c r="G147" s="1" t="s">
        <v>11</v>
      </c>
      <c r="H147" s="1" t="s">
        <v>150</v>
      </c>
      <c r="J147" s="1">
        <f>[1]outputHvc!$C111</f>
        <v>0</v>
      </c>
    </row>
    <row r="148" spans="1:10" x14ac:dyDescent="0.45">
      <c r="A148" t="s">
        <v>126</v>
      </c>
      <c r="B148" t="s">
        <v>174</v>
      </c>
      <c r="C148" t="s">
        <v>131</v>
      </c>
      <c r="F148" s="1">
        <v>2030</v>
      </c>
      <c r="G148" s="1" t="s">
        <v>11</v>
      </c>
      <c r="H148" s="1" t="s">
        <v>150</v>
      </c>
      <c r="J148" s="1">
        <f>[1]outputHvc!$C112</f>
        <v>0</v>
      </c>
    </row>
    <row r="149" spans="1:10" x14ac:dyDescent="0.45">
      <c r="A149" t="s">
        <v>126</v>
      </c>
      <c r="B149" t="s">
        <v>174</v>
      </c>
      <c r="C149" t="s">
        <v>127</v>
      </c>
      <c r="F149" s="1">
        <v>2035</v>
      </c>
      <c r="G149" s="1" t="s">
        <v>11</v>
      </c>
      <c r="H149" s="1" t="s">
        <v>150</v>
      </c>
      <c r="J149" s="1">
        <f>[1]outputHvc!$C113</f>
        <v>0</v>
      </c>
    </row>
    <row r="150" spans="1:10" x14ac:dyDescent="0.45">
      <c r="A150" t="s">
        <v>126</v>
      </c>
      <c r="B150" t="s">
        <v>174</v>
      </c>
      <c r="C150" t="s">
        <v>118</v>
      </c>
      <c r="F150" s="1">
        <v>2035</v>
      </c>
      <c r="G150" s="1" t="s">
        <v>11</v>
      </c>
      <c r="H150" s="1" t="s">
        <v>150</v>
      </c>
      <c r="J150" s="1">
        <f>[1]outputHvc!$C114</f>
        <v>0</v>
      </c>
    </row>
    <row r="151" spans="1:10" x14ac:dyDescent="0.45">
      <c r="A151" t="s">
        <v>126</v>
      </c>
      <c r="B151" t="s">
        <v>174</v>
      </c>
      <c r="C151" t="s">
        <v>95</v>
      </c>
      <c r="F151" s="1">
        <v>2035</v>
      </c>
      <c r="G151" s="1" t="s">
        <v>11</v>
      </c>
      <c r="H151" s="1" t="s">
        <v>150</v>
      </c>
      <c r="J151" s="1">
        <f>[1]outputHvc!$C115</f>
        <v>0</v>
      </c>
    </row>
    <row r="152" spans="1:10" x14ac:dyDescent="0.45">
      <c r="A152" t="s">
        <v>126</v>
      </c>
      <c r="B152" t="s">
        <v>174</v>
      </c>
      <c r="C152" t="s">
        <v>128</v>
      </c>
      <c r="F152" s="1">
        <v>2035</v>
      </c>
      <c r="G152" s="1" t="s">
        <v>11</v>
      </c>
      <c r="H152" s="1" t="s">
        <v>150</v>
      </c>
      <c r="J152" s="1">
        <f>[1]outputHvc!$C116</f>
        <v>0</v>
      </c>
    </row>
    <row r="153" spans="1:10" x14ac:dyDescent="0.45">
      <c r="A153" t="s">
        <v>126</v>
      </c>
      <c r="B153" t="s">
        <v>174</v>
      </c>
      <c r="C153" t="s">
        <v>129</v>
      </c>
      <c r="F153" s="1">
        <v>2035</v>
      </c>
      <c r="G153" s="1" t="s">
        <v>11</v>
      </c>
      <c r="H153" s="1" t="s">
        <v>150</v>
      </c>
      <c r="J153" s="1">
        <f>[1]outputHvc!$C117</f>
        <v>0</v>
      </c>
    </row>
    <row r="154" spans="1:10" x14ac:dyDescent="0.45">
      <c r="A154" t="s">
        <v>126</v>
      </c>
      <c r="B154" t="s">
        <v>174</v>
      </c>
      <c r="C154" t="s">
        <v>130</v>
      </c>
      <c r="F154" s="1">
        <v>2035</v>
      </c>
      <c r="G154" s="1" t="s">
        <v>11</v>
      </c>
      <c r="H154" s="1" t="s">
        <v>150</v>
      </c>
      <c r="J154" s="1">
        <f>[1]outputHvc!$C118</f>
        <v>0</v>
      </c>
    </row>
    <row r="155" spans="1:10" x14ac:dyDescent="0.45">
      <c r="A155" t="s">
        <v>126</v>
      </c>
      <c r="B155" t="s">
        <v>174</v>
      </c>
      <c r="C155" t="s">
        <v>131</v>
      </c>
      <c r="F155" s="1">
        <v>2035</v>
      </c>
      <c r="G155" s="1" t="s">
        <v>11</v>
      </c>
      <c r="H155" s="1" t="s">
        <v>150</v>
      </c>
      <c r="J155" s="1">
        <f>[1]outputHvc!$C119</f>
        <v>0</v>
      </c>
    </row>
    <row r="156" spans="1:10" x14ac:dyDescent="0.45">
      <c r="A156" t="s">
        <v>126</v>
      </c>
      <c r="B156" t="s">
        <v>174</v>
      </c>
      <c r="C156" t="s">
        <v>127</v>
      </c>
      <c r="F156" s="1">
        <v>2040</v>
      </c>
      <c r="G156" s="1" t="s">
        <v>11</v>
      </c>
      <c r="H156" s="1" t="s">
        <v>150</v>
      </c>
      <c r="J156" s="1">
        <f>[1]outputHvc!$C120</f>
        <v>0</v>
      </c>
    </row>
    <row r="157" spans="1:10" x14ac:dyDescent="0.45">
      <c r="A157" t="s">
        <v>126</v>
      </c>
      <c r="B157" t="s">
        <v>174</v>
      </c>
      <c r="C157" t="s">
        <v>118</v>
      </c>
      <c r="F157" s="1">
        <v>2040</v>
      </c>
      <c r="G157" s="1" t="s">
        <v>11</v>
      </c>
      <c r="H157" s="1" t="s">
        <v>150</v>
      </c>
      <c r="J157" s="1">
        <f>[1]outputHvc!$C121</f>
        <v>0</v>
      </c>
    </row>
    <row r="158" spans="1:10" x14ac:dyDescent="0.45">
      <c r="A158" t="s">
        <v>126</v>
      </c>
      <c r="B158" t="s">
        <v>174</v>
      </c>
      <c r="C158" t="s">
        <v>95</v>
      </c>
      <c r="F158" s="1">
        <v>2040</v>
      </c>
      <c r="G158" s="1" t="s">
        <v>11</v>
      </c>
      <c r="H158" s="1" t="s">
        <v>150</v>
      </c>
      <c r="J158" s="1">
        <f>[1]outputHvc!$C122</f>
        <v>0</v>
      </c>
    </row>
    <row r="159" spans="1:10" x14ac:dyDescent="0.45">
      <c r="A159" t="s">
        <v>126</v>
      </c>
      <c r="B159" t="s">
        <v>174</v>
      </c>
      <c r="C159" t="s">
        <v>128</v>
      </c>
      <c r="F159" s="1">
        <v>2040</v>
      </c>
      <c r="G159" s="1" t="s">
        <v>11</v>
      </c>
      <c r="H159" s="1" t="s">
        <v>150</v>
      </c>
      <c r="J159" s="1">
        <f>[1]outputHvc!$C123</f>
        <v>0</v>
      </c>
    </row>
    <row r="160" spans="1:10" x14ac:dyDescent="0.45">
      <c r="A160" t="s">
        <v>126</v>
      </c>
      <c r="B160" t="s">
        <v>174</v>
      </c>
      <c r="C160" t="s">
        <v>129</v>
      </c>
      <c r="F160" s="1">
        <v>2040</v>
      </c>
      <c r="G160" s="1" t="s">
        <v>11</v>
      </c>
      <c r="H160" s="1" t="s">
        <v>150</v>
      </c>
      <c r="J160" s="1">
        <f>[1]outputHvc!$C124</f>
        <v>0</v>
      </c>
    </row>
    <row r="161" spans="1:10" x14ac:dyDescent="0.45">
      <c r="A161" t="s">
        <v>126</v>
      </c>
      <c r="B161" t="s">
        <v>174</v>
      </c>
      <c r="C161" t="s">
        <v>130</v>
      </c>
      <c r="F161" s="1">
        <v>2040</v>
      </c>
      <c r="G161" s="1" t="s">
        <v>11</v>
      </c>
      <c r="H161" s="1" t="s">
        <v>150</v>
      </c>
      <c r="J161" s="1">
        <f>[1]outputHvc!$C125</f>
        <v>0</v>
      </c>
    </row>
    <row r="162" spans="1:10" x14ac:dyDescent="0.45">
      <c r="A162" t="s">
        <v>126</v>
      </c>
      <c r="B162" t="s">
        <v>174</v>
      </c>
      <c r="C162" t="s">
        <v>131</v>
      </c>
      <c r="F162" s="1">
        <v>2040</v>
      </c>
      <c r="G162" s="1" t="s">
        <v>11</v>
      </c>
      <c r="H162" s="1" t="s">
        <v>150</v>
      </c>
      <c r="J162" s="1">
        <f>[1]outputHvc!$C126</f>
        <v>0</v>
      </c>
    </row>
    <row r="163" spans="1:10" x14ac:dyDescent="0.45">
      <c r="A163" t="s">
        <v>126</v>
      </c>
      <c r="B163" t="s">
        <v>174</v>
      </c>
      <c r="C163" t="s">
        <v>127</v>
      </c>
      <c r="F163" s="1">
        <v>2045</v>
      </c>
      <c r="G163" s="1" t="s">
        <v>11</v>
      </c>
      <c r="H163" s="1" t="s">
        <v>150</v>
      </c>
      <c r="J163" s="1">
        <f>[1]outputHvc!$C127</f>
        <v>0</v>
      </c>
    </row>
    <row r="164" spans="1:10" x14ac:dyDescent="0.45">
      <c r="A164" t="s">
        <v>126</v>
      </c>
      <c r="B164" t="s">
        <v>174</v>
      </c>
      <c r="C164" t="s">
        <v>118</v>
      </c>
      <c r="F164" s="1">
        <v>2045</v>
      </c>
      <c r="G164" s="1" t="s">
        <v>11</v>
      </c>
      <c r="H164" s="1" t="s">
        <v>150</v>
      </c>
      <c r="J164" s="1">
        <f>[1]outputHvc!$C128</f>
        <v>0</v>
      </c>
    </row>
    <row r="165" spans="1:10" x14ac:dyDescent="0.45">
      <c r="A165" t="s">
        <v>126</v>
      </c>
      <c r="B165" t="s">
        <v>174</v>
      </c>
      <c r="C165" t="s">
        <v>95</v>
      </c>
      <c r="F165" s="1">
        <v>2045</v>
      </c>
      <c r="G165" s="1" t="s">
        <v>11</v>
      </c>
      <c r="H165" s="1" t="s">
        <v>150</v>
      </c>
      <c r="J165" s="1">
        <f>[1]outputHvc!$C129</f>
        <v>0</v>
      </c>
    </row>
    <row r="166" spans="1:10" x14ac:dyDescent="0.45">
      <c r="A166" t="s">
        <v>126</v>
      </c>
      <c r="B166" t="s">
        <v>174</v>
      </c>
      <c r="C166" t="s">
        <v>128</v>
      </c>
      <c r="F166" s="1">
        <v>2045</v>
      </c>
      <c r="G166" s="1" t="s">
        <v>11</v>
      </c>
      <c r="H166" s="1" t="s">
        <v>150</v>
      </c>
      <c r="J166" s="1">
        <f>[1]outputHvc!$C130</f>
        <v>0</v>
      </c>
    </row>
    <row r="167" spans="1:10" x14ac:dyDescent="0.45">
      <c r="A167" t="s">
        <v>126</v>
      </c>
      <c r="B167" t="s">
        <v>174</v>
      </c>
      <c r="C167" t="s">
        <v>129</v>
      </c>
      <c r="F167" s="1">
        <v>2045</v>
      </c>
      <c r="G167" s="1" t="s">
        <v>11</v>
      </c>
      <c r="H167" s="1" t="s">
        <v>150</v>
      </c>
      <c r="J167" s="1">
        <f>[1]outputHvc!$C131</f>
        <v>0</v>
      </c>
    </row>
    <row r="168" spans="1:10" x14ac:dyDescent="0.45">
      <c r="A168" t="s">
        <v>126</v>
      </c>
      <c r="B168" t="s">
        <v>174</v>
      </c>
      <c r="C168" t="s">
        <v>130</v>
      </c>
      <c r="F168" s="1">
        <v>2045</v>
      </c>
      <c r="G168" s="1" t="s">
        <v>11</v>
      </c>
      <c r="H168" s="1" t="s">
        <v>150</v>
      </c>
      <c r="J168" s="1">
        <f>[1]outputHvc!$C132</f>
        <v>0</v>
      </c>
    </row>
    <row r="169" spans="1:10" x14ac:dyDescent="0.45">
      <c r="A169" t="s">
        <v>126</v>
      </c>
      <c r="B169" t="s">
        <v>174</v>
      </c>
      <c r="C169" t="s">
        <v>131</v>
      </c>
      <c r="F169" s="1">
        <v>2045</v>
      </c>
      <c r="G169" s="1" t="s">
        <v>11</v>
      </c>
      <c r="H169" s="1" t="s">
        <v>150</v>
      </c>
      <c r="J169" s="1">
        <f>[1]outputHvc!$C133</f>
        <v>0</v>
      </c>
    </row>
    <row r="170" spans="1:10" x14ac:dyDescent="0.45">
      <c r="A170" t="s">
        <v>126</v>
      </c>
      <c r="B170" t="s">
        <v>174</v>
      </c>
      <c r="C170" t="s">
        <v>127</v>
      </c>
      <c r="F170" s="1">
        <v>2050</v>
      </c>
      <c r="G170" s="1" t="s">
        <v>11</v>
      </c>
      <c r="H170" s="1" t="s">
        <v>150</v>
      </c>
      <c r="J170" s="1">
        <f>[1]outputHvc!$C134</f>
        <v>0</v>
      </c>
    </row>
    <row r="171" spans="1:10" x14ac:dyDescent="0.45">
      <c r="A171" t="s">
        <v>126</v>
      </c>
      <c r="B171" t="s">
        <v>174</v>
      </c>
      <c r="C171" t="s">
        <v>118</v>
      </c>
      <c r="F171" s="1">
        <v>2050</v>
      </c>
      <c r="G171" s="1" t="s">
        <v>11</v>
      </c>
      <c r="H171" s="1" t="s">
        <v>150</v>
      </c>
      <c r="J171" s="1">
        <f>[1]outputHvc!$C135</f>
        <v>0</v>
      </c>
    </row>
    <row r="172" spans="1:10" x14ac:dyDescent="0.45">
      <c r="A172" t="s">
        <v>126</v>
      </c>
      <c r="B172" t="s">
        <v>174</v>
      </c>
      <c r="C172" t="s">
        <v>95</v>
      </c>
      <c r="F172" s="1">
        <v>2050</v>
      </c>
      <c r="G172" s="1" t="s">
        <v>11</v>
      </c>
      <c r="H172" s="1" t="s">
        <v>150</v>
      </c>
      <c r="J172" s="1">
        <f>[1]outputHvc!$C136</f>
        <v>0</v>
      </c>
    </row>
    <row r="173" spans="1:10" x14ac:dyDescent="0.45">
      <c r="A173" t="s">
        <v>126</v>
      </c>
      <c r="B173" t="s">
        <v>174</v>
      </c>
      <c r="C173" t="s">
        <v>128</v>
      </c>
      <c r="F173" s="1">
        <v>2050</v>
      </c>
      <c r="G173" s="1" t="s">
        <v>11</v>
      </c>
      <c r="H173" s="1" t="s">
        <v>150</v>
      </c>
      <c r="J173" s="1">
        <f>[1]outputHvc!$C137</f>
        <v>0</v>
      </c>
    </row>
    <row r="174" spans="1:10" x14ac:dyDescent="0.45">
      <c r="A174" t="s">
        <v>126</v>
      </c>
      <c r="B174" t="s">
        <v>174</v>
      </c>
      <c r="C174" t="s">
        <v>129</v>
      </c>
      <c r="F174" s="1">
        <v>2050</v>
      </c>
      <c r="G174" s="1" t="s">
        <v>11</v>
      </c>
      <c r="H174" s="1" t="s">
        <v>150</v>
      </c>
      <c r="J174" s="1">
        <f>[1]outputHvc!$C138</f>
        <v>0</v>
      </c>
    </row>
    <row r="175" spans="1:10" x14ac:dyDescent="0.45">
      <c r="A175" t="s">
        <v>126</v>
      </c>
      <c r="B175" t="s">
        <v>174</v>
      </c>
      <c r="C175" t="s">
        <v>130</v>
      </c>
      <c r="F175" s="1">
        <v>2050</v>
      </c>
      <c r="G175" s="1" t="s">
        <v>11</v>
      </c>
      <c r="H175" s="1" t="s">
        <v>150</v>
      </c>
      <c r="J175" s="1">
        <f>[1]outputHvc!$C139</f>
        <v>0</v>
      </c>
    </row>
    <row r="176" spans="1:10" x14ac:dyDescent="0.45">
      <c r="A176" t="s">
        <v>126</v>
      </c>
      <c r="B176" t="s">
        <v>174</v>
      </c>
      <c r="C176" t="s">
        <v>131</v>
      </c>
      <c r="F176" s="1">
        <v>2050</v>
      </c>
      <c r="G176" s="1" t="s">
        <v>11</v>
      </c>
      <c r="H176" s="1" t="s">
        <v>150</v>
      </c>
      <c r="J176" s="1">
        <f>[1]outputHvc!$C140</f>
        <v>0</v>
      </c>
    </row>
  </sheetData>
  <autoFilter ref="A1:J106" xr:uid="{BB0A3BDF-8416-490F-BB16-A7D9113BB7C8}">
    <sortState xmlns:xlrd2="http://schemas.microsoft.com/office/spreadsheetml/2017/richdata2" ref="A2:J106">
      <sortCondition ref="B1:B106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469E-3EE9-4887-B192-977B61B28966}">
  <dimension ref="A1:B16"/>
  <sheetViews>
    <sheetView zoomScaleNormal="100" workbookViewId="0">
      <selection activeCell="B17" sqref="B17"/>
    </sheetView>
  </sheetViews>
  <sheetFormatPr baseColWidth="10" defaultColWidth="11.3984375" defaultRowHeight="14.25" x14ac:dyDescent="0.45"/>
  <cols>
    <col min="1" max="1" width="11.3984375" style="1"/>
    <col min="2" max="2" width="13.73046875" style="1" bestFit="1" customWidth="1"/>
    <col min="3" max="16384" width="11.3984375" style="1"/>
  </cols>
  <sheetData>
    <row r="1" spans="1:2" ht="14.65" thickBot="1" x14ac:dyDescent="0.5">
      <c r="A1" s="16" t="s">
        <v>72</v>
      </c>
      <c r="B1" s="17" t="s">
        <v>155</v>
      </c>
    </row>
    <row r="2" spans="1:2" ht="14.65" thickBot="1" x14ac:dyDescent="0.5">
      <c r="A2" s="16" t="s">
        <v>74</v>
      </c>
      <c r="B2" s="17" t="s">
        <v>156</v>
      </c>
    </row>
    <row r="3" spans="1:2" ht="14.65" thickBot="1" x14ac:dyDescent="0.5">
      <c r="A3" s="16" t="s">
        <v>75</v>
      </c>
      <c r="B3" s="17" t="s">
        <v>157</v>
      </c>
    </row>
    <row r="4" spans="1:2" ht="14.65" thickBot="1" x14ac:dyDescent="0.5">
      <c r="A4" s="16" t="s">
        <v>76</v>
      </c>
      <c r="B4" s="17" t="s">
        <v>158</v>
      </c>
    </row>
    <row r="5" spans="1:2" ht="14.65" thickBot="1" x14ac:dyDescent="0.5">
      <c r="A5" s="16" t="s">
        <v>77</v>
      </c>
      <c r="B5" s="17" t="s">
        <v>159</v>
      </c>
    </row>
    <row r="6" spans="1:2" ht="14.65" thickBot="1" x14ac:dyDescent="0.5">
      <c r="A6" s="16" t="s">
        <v>71</v>
      </c>
      <c r="B6" s="17" t="s">
        <v>169</v>
      </c>
    </row>
    <row r="7" spans="1:2" ht="14.65" thickBot="1" x14ac:dyDescent="0.5">
      <c r="A7" s="16" t="s">
        <v>78</v>
      </c>
      <c r="B7" s="17" t="s">
        <v>160</v>
      </c>
    </row>
    <row r="8" spans="1:2" ht="14.65" thickBot="1" x14ac:dyDescent="0.5">
      <c r="A8" s="16" t="s">
        <v>73</v>
      </c>
      <c r="B8" s="17" t="s">
        <v>161</v>
      </c>
    </row>
    <row r="9" spans="1:2" ht="14.65" thickBot="1" x14ac:dyDescent="0.5">
      <c r="A9" s="16" t="s">
        <v>80</v>
      </c>
      <c r="B9" s="17" t="s">
        <v>162</v>
      </c>
    </row>
    <row r="10" spans="1:2" ht="14.65" thickBot="1" x14ac:dyDescent="0.5">
      <c r="A10" s="16" t="s">
        <v>81</v>
      </c>
      <c r="B10" s="17" t="s">
        <v>163</v>
      </c>
    </row>
    <row r="11" spans="1:2" ht="14.65" thickBot="1" x14ac:dyDescent="0.5">
      <c r="A11" s="16" t="s">
        <v>79</v>
      </c>
      <c r="B11" s="17" t="s">
        <v>164</v>
      </c>
    </row>
    <row r="12" spans="1:2" ht="14.65" thickBot="1" x14ac:dyDescent="0.5">
      <c r="A12" s="16" t="s">
        <v>82</v>
      </c>
      <c r="B12" s="17" t="s">
        <v>165</v>
      </c>
    </row>
    <row r="13" spans="1:2" ht="14.65" thickBot="1" x14ac:dyDescent="0.5">
      <c r="A13" s="16" t="s">
        <v>83</v>
      </c>
      <c r="B13" s="17" t="s">
        <v>166</v>
      </c>
    </row>
    <row r="14" spans="1:2" ht="14.65" thickBot="1" x14ac:dyDescent="0.5">
      <c r="A14" s="16" t="s">
        <v>84</v>
      </c>
      <c r="B14" s="17" t="s">
        <v>167</v>
      </c>
    </row>
    <row r="15" spans="1:2" x14ac:dyDescent="0.45">
      <c r="A15" s="1" t="s">
        <v>85</v>
      </c>
      <c r="B15" s="1" t="s">
        <v>170</v>
      </c>
    </row>
    <row r="16" spans="1:2" x14ac:dyDescent="0.45">
      <c r="A16" s="1" t="s">
        <v>118</v>
      </c>
      <c r="B16" s="1" t="s">
        <v>171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D8C7-473B-470C-8FF8-B20F13C27F12}">
  <dimension ref="A1:I6"/>
  <sheetViews>
    <sheetView zoomScaleNormal="100" workbookViewId="0">
      <selection activeCell="I2" sqref="I2:I6"/>
    </sheetView>
  </sheetViews>
  <sheetFormatPr baseColWidth="10" defaultColWidth="11.3984375" defaultRowHeight="14.25" x14ac:dyDescent="0.45"/>
  <cols>
    <col min="1" max="16384" width="11.3984375" style="1"/>
  </cols>
  <sheetData>
    <row r="1" spans="1:9" x14ac:dyDescent="0.45">
      <c r="A1" s="2" t="s">
        <v>2</v>
      </c>
      <c r="B1" s="2" t="s">
        <v>172</v>
      </c>
      <c r="C1" s="2" t="s">
        <v>5</v>
      </c>
      <c r="D1" s="2" t="s">
        <v>6</v>
      </c>
      <c r="E1" s="2" t="s">
        <v>4</v>
      </c>
      <c r="F1" s="18" t="s">
        <v>8</v>
      </c>
      <c r="G1"/>
      <c r="H1" s="2" t="s">
        <v>6</v>
      </c>
      <c r="I1" s="2" t="s">
        <v>4</v>
      </c>
    </row>
    <row r="2" spans="1:9" x14ac:dyDescent="0.45">
      <c r="A2" t="s">
        <v>173</v>
      </c>
      <c r="B2" s="1">
        <v>2030</v>
      </c>
      <c r="C2" s="1" t="s">
        <v>11</v>
      </c>
      <c r="D2" s="1" t="s">
        <v>139</v>
      </c>
      <c r="E2" s="19">
        <f>SUMIFS([2]_inputMaritimeResidualCapacity!$C$2:$C$6,[2]_inputMaritimeResidualCapacity!$B$2:$B$6,"&lt;="&amp;([2]General_Data_Assumptions!$F$3+[2]General_Data_Assumptions!$F$4-[2]_outputMaritimeResidualCapacity!B2))</f>
        <v>0.58000000000000007</v>
      </c>
      <c r="F2"/>
      <c r="G2"/>
      <c r="H2" s="1" t="s">
        <v>154</v>
      </c>
      <c r="I2" s="15">
        <f>E2*[2]General_Data_Assumptions!$F$5</f>
        <v>993.54000000000008</v>
      </c>
    </row>
    <row r="3" spans="1:9" x14ac:dyDescent="0.45">
      <c r="A3" t="s">
        <v>173</v>
      </c>
      <c r="B3" s="1">
        <v>2035</v>
      </c>
      <c r="C3" s="1" t="s">
        <v>11</v>
      </c>
      <c r="D3" s="1" t="s">
        <v>139</v>
      </c>
      <c r="E3" s="19">
        <f>SUMIFS([2]_inputMaritimeResidualCapacity!$C$2:$C$6,[2]_inputMaritimeResidualCapacity!$B$2:$B$6,"&lt;="&amp;([2]General_Data_Assumptions!$F$3+[2]General_Data_Assumptions!$F$4-[2]_outputMaritimeResidualCapacity!B3))</f>
        <v>0.30000000000000004</v>
      </c>
      <c r="F3"/>
      <c r="G3"/>
      <c r="H3" s="1" t="s">
        <v>154</v>
      </c>
      <c r="I3" s="15">
        <f>E3*[2]General_Data_Assumptions!$F$5</f>
        <v>513.90000000000009</v>
      </c>
    </row>
    <row r="4" spans="1:9" x14ac:dyDescent="0.45">
      <c r="A4" t="s">
        <v>173</v>
      </c>
      <c r="B4" s="1">
        <v>2040</v>
      </c>
      <c r="C4" s="1" t="s">
        <v>11</v>
      </c>
      <c r="D4" s="1" t="s">
        <v>139</v>
      </c>
      <c r="E4" s="19">
        <f>SUMIFS([2]_inputMaritimeResidualCapacity!$C$2:$C$6,[2]_inputMaritimeResidualCapacity!$B$2:$B$6,"&lt;="&amp;([2]General_Data_Assumptions!$F$3+[2]General_Data_Assumptions!$F$4-[2]_outputMaritimeResidualCapacity!B4))</f>
        <v>0.14000000000000001</v>
      </c>
      <c r="F4"/>
      <c r="G4"/>
      <c r="H4" s="1" t="s">
        <v>154</v>
      </c>
      <c r="I4" s="15">
        <f>E4*[2]General_Data_Assumptions!$F$5</f>
        <v>239.82000000000002</v>
      </c>
    </row>
    <row r="5" spans="1:9" x14ac:dyDescent="0.45">
      <c r="A5" t="s">
        <v>173</v>
      </c>
      <c r="B5" s="1">
        <v>2045</v>
      </c>
      <c r="C5" s="1" t="s">
        <v>11</v>
      </c>
      <c r="D5" s="1" t="s">
        <v>139</v>
      </c>
      <c r="E5" s="19">
        <f>SUMIFS([2]_inputMaritimeResidualCapacity!$C$2:$C$6,[2]_inputMaritimeResidualCapacity!$B$2:$B$6,"&lt;="&amp;([2]General_Data_Assumptions!$F$3+[2]General_Data_Assumptions!$F$4-[2]_outputMaritimeResidualCapacity!B5))</f>
        <v>0</v>
      </c>
      <c r="F5"/>
      <c r="G5"/>
      <c r="H5" s="1" t="s">
        <v>154</v>
      </c>
      <c r="I5" s="15">
        <f>E5*[2]General_Data_Assumptions!$F$5</f>
        <v>0</v>
      </c>
    </row>
    <row r="6" spans="1:9" x14ac:dyDescent="0.45">
      <c r="A6" t="s">
        <v>173</v>
      </c>
      <c r="B6" s="1">
        <v>2050</v>
      </c>
      <c r="C6" s="1" t="s">
        <v>11</v>
      </c>
      <c r="D6" s="1" t="s">
        <v>139</v>
      </c>
      <c r="E6" s="19">
        <f>SUMIFS([2]_inputMaritimeResidualCapacity!$C$2:$C$6,[2]_inputMaritimeResidualCapacity!$B$2:$B$6,"&lt;="&amp;([2]General_Data_Assumptions!$F$3+[2]General_Data_Assumptions!$F$4-[2]_outputMaritimeResidualCapacity!B6))</f>
        <v>0</v>
      </c>
      <c r="F6"/>
      <c r="G6"/>
      <c r="H6" s="1" t="s">
        <v>154</v>
      </c>
      <c r="I6" s="15">
        <f>E6*[2]General_Data_Assumptions!$F$5</f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29F-05CD-43FF-B400-6401AE8E9378}">
  <dimension ref="A1:M441"/>
  <sheetViews>
    <sheetView topLeftCell="A36" zoomScale="55" zoomScaleNormal="55" workbookViewId="0">
      <selection activeCell="K197" sqref="K197:K441"/>
    </sheetView>
  </sheetViews>
  <sheetFormatPr baseColWidth="10" defaultColWidth="11.3984375" defaultRowHeight="14.25" x14ac:dyDescent="0.45"/>
  <cols>
    <col min="1" max="3" width="11.3984375" style="1"/>
    <col min="4" max="4" width="15" style="1" bestFit="1" customWidth="1"/>
    <col min="5" max="5" width="18.73046875" style="1" bestFit="1" customWidth="1"/>
    <col min="6" max="6" width="23.3984375" style="1" bestFit="1" customWidth="1"/>
    <col min="7" max="7" width="11.3984375" style="1"/>
    <col min="8" max="8" width="19.59765625" style="1" customWidth="1"/>
    <col min="9" max="9" width="11.3984375" style="1"/>
    <col min="10" max="10" width="23.73046875" style="1" customWidth="1"/>
    <col min="11" max="11" width="15.73046875" style="1" customWidth="1"/>
    <col min="12" max="12" width="70" style="1" customWidth="1"/>
    <col min="13" max="13" width="62.3984375" style="1" customWidth="1"/>
    <col min="14" max="16384" width="11.3984375" style="1"/>
  </cols>
  <sheetData>
    <row r="1" spans="1:13" x14ac:dyDescent="0.45">
      <c r="A1" s="3" t="s">
        <v>0</v>
      </c>
      <c r="B1" s="3" t="s">
        <v>64</v>
      </c>
      <c r="C1" s="3" t="s">
        <v>122</v>
      </c>
      <c r="D1" s="3" t="s">
        <v>12</v>
      </c>
      <c r="E1" s="3" t="s">
        <v>70</v>
      </c>
      <c r="F1" s="3" t="s">
        <v>168</v>
      </c>
      <c r="G1" s="3" t="s">
        <v>65</v>
      </c>
      <c r="H1" s="3" t="s">
        <v>66</v>
      </c>
      <c r="I1" s="3" t="s">
        <v>67</v>
      </c>
      <c r="J1" s="3" t="s">
        <v>7</v>
      </c>
      <c r="K1" s="3" t="s">
        <v>9</v>
      </c>
      <c r="L1" s="3" t="s">
        <v>68</v>
      </c>
      <c r="M1" s="3" t="s">
        <v>10</v>
      </c>
    </row>
    <row r="2" spans="1:13" ht="15" customHeight="1" x14ac:dyDescent="0.45">
      <c r="A2" s="1" t="s">
        <v>69</v>
      </c>
      <c r="B2" s="1" t="s">
        <v>13</v>
      </c>
      <c r="C2" s="1" t="s">
        <v>95</v>
      </c>
      <c r="D2" s="1" t="s">
        <v>19</v>
      </c>
      <c r="E2" s="1" t="s">
        <v>72</v>
      </c>
      <c r="F2" s="1" t="str">
        <f t="array" ref="F2">INDEX(_country_codes!$B$1:$B$16,MATCH(_residual_capacity_country!E2,_country_codes!$A$1:$A$16,0))</f>
        <v>AUT</v>
      </c>
      <c r="G2" s="1">
        <v>2030</v>
      </c>
      <c r="H2" s="1" t="s">
        <v>11</v>
      </c>
      <c r="I2" s="1" t="s">
        <v>123</v>
      </c>
      <c r="K2" s="5">
        <f>SUMIFS(_residualSteelCapacity[[#All],[Finished Steel Capacity (000 tonnes/year)]],_residualSteelCapacity[[#All],[Country]],_residual_capacity_country!D2,_inputCapacitiesBof!$H$1:$H$28,_residual_capacity_country!$B2)*(INDEX(_inputAgeStructureBof!$A$1:$K$20,MATCH(_residual_capacity_country!$G2,_inputAgeStructureBof!$B$1:$B$20,0),MATCH(C2,_inputAgeStructureBof!$A$1:$K$1,0))/INDEX(_inputAgeStructureBof!$A$1:$K$20,MATCH(_General_Data_Assumptions!$F$2,_inputAgeStructureBof!$B$1:$B$20,0),MATCH(C2,_inputAgeStructureBof!$A$1:$K$1,0)))</f>
        <v>3139.2093293332046</v>
      </c>
      <c r="L2" s="27" t="s">
        <v>117</v>
      </c>
      <c r="M2" s="27" t="s">
        <v>86</v>
      </c>
    </row>
    <row r="3" spans="1:13" x14ac:dyDescent="0.45">
      <c r="A3" s="1" t="s">
        <v>69</v>
      </c>
      <c r="B3" s="1" t="s">
        <v>13</v>
      </c>
      <c r="C3" s="1" t="s">
        <v>95</v>
      </c>
      <c r="D3" s="1" t="s">
        <v>23</v>
      </c>
      <c r="E3" s="1" t="s">
        <v>74</v>
      </c>
      <c r="F3" s="1" t="str">
        <f t="array" ref="F3">INDEX(_country_codes!$B$1:$B$16,MATCH(_residual_capacity_country!E3,_country_codes!$A$1:$A$16,0))</f>
        <v>BEL</v>
      </c>
      <c r="G3" s="1">
        <v>2030</v>
      </c>
      <c r="H3" s="1" t="s">
        <v>11</v>
      </c>
      <c r="I3" s="1" t="s">
        <v>123</v>
      </c>
      <c r="K3" s="5">
        <f t="array" ref="K3">SUMIFS(_residualSteelCapacity[[#All],[Finished Steel Capacity (000 tonnes/year)]],_residualSteelCapacity[[#All],[Country]],_residual_capacity_country!D3,_inputCapacitiesBof!$H$1:$H$28,_residual_capacity_country!$B3)*(INDEX(_inputAgeStructureBof!$A$1:$K$20,MATCH(_residual_capacity_country!$G3,_inputAgeStructureBof!$B$1:$B$20,0),MATCH(C3,_inputAgeStructureBof!$A$1:$K$1,0))/INDEX(_inputAgeStructureBof!$A$1:$K$20,MATCH(_General_Data_Assumptions!$F$2,_inputAgeStructureBof!$B$1:$B$20,0),MATCH(C3,_inputAgeStructureBof!$A$1:$K$1,0)))</f>
        <v>2073.4539823865284</v>
      </c>
      <c r="L3" s="28"/>
      <c r="M3" s="28"/>
    </row>
    <row r="4" spans="1:13" x14ac:dyDescent="0.45">
      <c r="A4" s="1" t="s">
        <v>69</v>
      </c>
      <c r="B4" s="1" t="s">
        <v>13</v>
      </c>
      <c r="C4" s="1" t="s">
        <v>95</v>
      </c>
      <c r="D4" s="1" t="s">
        <v>26</v>
      </c>
      <c r="E4" s="1" t="s">
        <v>75</v>
      </c>
      <c r="F4" s="1" t="str">
        <f t="array" ref="F4">INDEX(_country_codes!$B$1:$B$16,MATCH(_residual_capacity_country!E4,_country_codes!$A$1:$A$16,0))</f>
        <v>CZE</v>
      </c>
      <c r="G4" s="1">
        <v>2030</v>
      </c>
      <c r="H4" s="1" t="s">
        <v>11</v>
      </c>
      <c r="I4" s="1" t="s">
        <v>123</v>
      </c>
      <c r="K4" s="5">
        <f t="array" ref="K4">SUMIFS(_residualSteelCapacity[[#All],[Finished Steel Capacity (000 tonnes/year)]],_residualSteelCapacity[[#All],[Country]],_residual_capacity_country!D4,_inputCapacitiesBof!$H$1:$H$28,_residual_capacity_country!$B4)*(INDEX(_inputAgeStructureBof!$A$1:$K$20,MATCH(_residual_capacity_country!$G4,_inputAgeStructureBof!$B$1:$B$20,0),MATCH(C4,_inputAgeStructureBof!$A$1:$K$1,0))/INDEX(_inputAgeStructureBof!$A$1:$K$20,MATCH(_General_Data_Assumptions!$F$2,_inputAgeStructureBof!$B$1:$B$20,0),MATCH(C4,_inputAgeStructureBof!$A$1:$K$1,0)))</f>
        <v>995.25791154553372</v>
      </c>
      <c r="L4" s="28"/>
      <c r="M4" s="28"/>
    </row>
    <row r="5" spans="1:13" x14ac:dyDescent="0.45">
      <c r="A5" s="1" t="s">
        <v>69</v>
      </c>
      <c r="B5" s="1" t="s">
        <v>13</v>
      </c>
      <c r="C5" s="1" t="s">
        <v>95</v>
      </c>
      <c r="D5" s="1" t="s">
        <v>29</v>
      </c>
      <c r="E5" s="1" t="s">
        <v>76</v>
      </c>
      <c r="F5" s="1" t="str">
        <f t="array" ref="F5">INDEX(_country_codes!$B$1:$B$16,MATCH(_residual_capacity_country!E5,_country_codes!$A$1:$A$16,0))</f>
        <v>FIN</v>
      </c>
      <c r="G5" s="1">
        <v>2030</v>
      </c>
      <c r="H5" s="1" t="s">
        <v>11</v>
      </c>
      <c r="I5" s="1" t="s">
        <v>123</v>
      </c>
      <c r="K5" s="5">
        <f t="array" ref="K5">SUMIFS(_residualSteelCapacity[[#All],[Finished Steel Capacity (000 tonnes/year)]],_residualSteelCapacity[[#All],[Country]],_residual_capacity_country!D5,_inputCapacitiesBof!$H$1:$H$28,_residual_capacity_country!$B5)*(INDEX(_inputAgeStructureBof!$A$1:$K$20,MATCH(_residual_capacity_country!$G5,_inputAgeStructureBof!$B$1:$B$20,0),MATCH(C5,_inputAgeStructureBof!$A$1:$K$1,0))/INDEX(_inputAgeStructureBof!$A$1:$K$20,MATCH(_General_Data_Assumptions!$F$2,_inputAgeStructureBof!$B$1:$B$20,0),MATCH(C5,_inputAgeStructureBof!$A$1:$K$1,0)))</f>
        <v>1078.1960708409949</v>
      </c>
      <c r="L5" s="28"/>
      <c r="M5" s="28"/>
    </row>
    <row r="6" spans="1:13" x14ac:dyDescent="0.45">
      <c r="A6" s="1" t="s">
        <v>69</v>
      </c>
      <c r="B6" s="1" t="s">
        <v>13</v>
      </c>
      <c r="C6" s="1" t="s">
        <v>95</v>
      </c>
      <c r="D6" s="1" t="s">
        <v>31</v>
      </c>
      <c r="E6" s="1" t="s">
        <v>77</v>
      </c>
      <c r="F6" s="1" t="str">
        <f t="array" ref="F6">INDEX(_country_codes!$B$1:$B$16,MATCH(_residual_capacity_country!E6,_country_codes!$A$1:$A$16,0))</f>
        <v>FRA</v>
      </c>
      <c r="G6" s="1">
        <v>2030</v>
      </c>
      <c r="H6" s="1" t="s">
        <v>11</v>
      </c>
      <c r="I6" s="1" t="s">
        <v>123</v>
      </c>
      <c r="K6" s="5">
        <f t="array" ref="K6">SUMIFS(_residualSteelCapacity[[#All],[Finished Steel Capacity (000 tonnes/year)]],_residualSteelCapacity[[#All],[Country]],_residual_capacity_country!D6,_inputCapacitiesBof!$H$1:$H$28,_residual_capacity_country!$B6)*(INDEX(_inputAgeStructureBof!$A$1:$K$20,MATCH(_residual_capacity_country!$G6,_inputAgeStructureBof!$B$1:$B$20,0),MATCH(C6,_inputAgeStructureBof!$A$1:$K$1,0))/INDEX(_inputAgeStructureBof!$A$1:$K$20,MATCH(_General_Data_Assumptions!$F$2,_inputAgeStructureBof!$B$1:$B$20,0),MATCH(C6,_inputAgeStructureBof!$A$1:$K$1,0)))</f>
        <v>4914.085938256073</v>
      </c>
      <c r="L6" s="28"/>
      <c r="M6" s="28"/>
    </row>
    <row r="7" spans="1:13" x14ac:dyDescent="0.45">
      <c r="A7" s="1" t="s">
        <v>69</v>
      </c>
      <c r="B7" s="1" t="s">
        <v>13</v>
      </c>
      <c r="C7" s="1" t="s">
        <v>95</v>
      </c>
      <c r="D7" s="1" t="s">
        <v>34</v>
      </c>
      <c r="E7" s="1" t="s">
        <v>71</v>
      </c>
      <c r="F7" s="1" t="str">
        <f t="array" ref="F7">INDEX(_country_codes!$B$1:$B$16,MATCH(_residual_capacity_country!E7,_country_codes!$A$1:$A$16,0))</f>
        <v>GER</v>
      </c>
      <c r="G7" s="1">
        <v>2030</v>
      </c>
      <c r="H7" s="1" t="s">
        <v>11</v>
      </c>
      <c r="I7" s="1" t="s">
        <v>123</v>
      </c>
      <c r="K7" s="5">
        <f t="array" ref="K7">SUMIFS(_residualSteelCapacity[[#All],[Finished Steel Capacity (000 tonnes/year)]],_residualSteelCapacity[[#All],[Country]],_residual_capacity_country!D7,_inputCapacitiesBof!$H$1:$H$28,_residual_capacity_country!$B7)*(INDEX(_inputAgeStructureBof!$A$1:$K$20,MATCH(_residual_capacity_country!$G7,_inputAgeStructureBof!$B$1:$B$20,0),MATCH(C7,_inputAgeStructureBof!$A$1:$K$1,0))/INDEX(_inputAgeStructureBof!$A$1:$K$20,MATCH(_General_Data_Assumptions!$F$2,_inputAgeStructureBof!$B$1:$B$20,0),MATCH(C7,_inputAgeStructureBof!$A$1:$K$1,0)))</f>
        <v>10665.847285396303</v>
      </c>
      <c r="L7" s="28"/>
      <c r="M7" s="28"/>
    </row>
    <row r="8" spans="1:13" x14ac:dyDescent="0.45">
      <c r="A8" s="1" t="s">
        <v>69</v>
      </c>
      <c r="B8" s="1" t="s">
        <v>13</v>
      </c>
      <c r="C8" s="1" t="s">
        <v>95</v>
      </c>
      <c r="D8" s="1" t="s">
        <v>42</v>
      </c>
      <c r="E8" s="1" t="s">
        <v>78</v>
      </c>
      <c r="F8" s="1" t="str">
        <f t="array" ref="F8">INDEX(_country_codes!$B$1:$B$16,MATCH(_residual_capacity_country!E8,_country_codes!$A$1:$A$16,0))</f>
        <v>HUN</v>
      </c>
      <c r="G8" s="1">
        <v>2030</v>
      </c>
      <c r="H8" s="1" t="s">
        <v>11</v>
      </c>
      <c r="I8" s="1" t="s">
        <v>123</v>
      </c>
      <c r="K8" s="5">
        <f t="array" ref="K8">SUMIFS(_residualSteelCapacity[[#All],[Finished Steel Capacity (000 tonnes/year)]],_residualSteelCapacity[[#All],[Country]],_residual_capacity_country!D8,_inputCapacitiesBof!$H$1:$H$28,_residual_capacity_country!$B8)*(INDEX(_inputAgeStructureBof!$A$1:$K$20,MATCH(_residual_capacity_country!$G8,_inputAgeStructureBof!$B$1:$B$20,0),MATCH(C8,_inputAgeStructureBof!$A$1:$K$1,0))/INDEX(_inputAgeStructureBof!$A$1:$K$20,MATCH(_General_Data_Assumptions!$F$2,_inputAgeStructureBof!$B$1:$B$20,0),MATCH(C8,_inputAgeStructureBof!$A$1:$K$1,0)))</f>
        <v>684.23981418755443</v>
      </c>
      <c r="L8" s="28"/>
      <c r="M8" s="28"/>
    </row>
    <row r="9" spans="1:13" x14ac:dyDescent="0.45">
      <c r="A9" s="1" t="s">
        <v>69</v>
      </c>
      <c r="B9" s="1" t="s">
        <v>13</v>
      </c>
      <c r="C9" s="1" t="s">
        <v>95</v>
      </c>
      <c r="D9" s="1" t="s">
        <v>44</v>
      </c>
      <c r="E9" s="1" t="s">
        <v>73</v>
      </c>
      <c r="F9" s="1" t="str">
        <f t="array" ref="F9">INDEX(_country_codes!$B$1:$B$16,MATCH(_residual_capacity_country!E9,_country_codes!$A$1:$A$16,0))</f>
        <v>ITA</v>
      </c>
      <c r="G9" s="1">
        <v>2030</v>
      </c>
      <c r="H9" s="1" t="s">
        <v>11</v>
      </c>
      <c r="I9" s="1" t="s">
        <v>123</v>
      </c>
      <c r="K9" s="5">
        <f t="array" ref="K9">SUMIFS(_residualSteelCapacity[[#All],[Finished Steel Capacity (000 tonnes/year)]],_residualSteelCapacity[[#All],[Country]],_residual_capacity_country!D9,_inputCapacitiesBof!$H$1:$H$28,_residual_capacity_country!$B9)*(INDEX(_inputAgeStructureBof!$A$1:$K$20,MATCH(_residual_capacity_country!$G9,_inputAgeStructureBof!$B$1:$B$20,0),MATCH(C9,_inputAgeStructureBof!$A$1:$K$1,0))/INDEX(_inputAgeStructureBof!$A$1:$K$20,MATCH(_General_Data_Assumptions!$F$2,_inputAgeStructureBof!$B$1:$B$20,0),MATCH(C9,_inputAgeStructureBof!$A$1:$K$1,0)))</f>
        <v>4768.9441594890159</v>
      </c>
      <c r="L9" s="28"/>
      <c r="M9" s="28"/>
    </row>
    <row r="10" spans="1:13" x14ac:dyDescent="0.45">
      <c r="A10" s="1" t="s">
        <v>69</v>
      </c>
      <c r="B10" s="1" t="s">
        <v>13</v>
      </c>
      <c r="C10" s="1" t="s">
        <v>95</v>
      </c>
      <c r="D10" s="1" t="s">
        <v>46</v>
      </c>
      <c r="E10" s="1" t="s">
        <v>80</v>
      </c>
      <c r="F10" s="1" t="str">
        <f t="array" ref="F10">INDEX(_country_codes!$B$1:$B$16,MATCH(_residual_capacity_country!E10,_country_codes!$A$1:$A$16,0))</f>
        <v>NLD</v>
      </c>
      <c r="G10" s="1">
        <v>2030</v>
      </c>
      <c r="H10" s="1" t="s">
        <v>11</v>
      </c>
      <c r="I10" s="1" t="s">
        <v>123</v>
      </c>
      <c r="K10" s="5">
        <f t="array" ref="K10">SUMIFS(_residualSteelCapacity[[#All],[Finished Steel Capacity (000 tonnes/year)]],_residualSteelCapacity[[#All],[Country]],_residual_capacity_country!D10,_inputCapacitiesBof!$H$1:$H$28,_residual_capacity_country!$B10)*(INDEX(_inputAgeStructureBof!$A$1:$K$20,MATCH(_residual_capacity_country!$G10,_inputAgeStructureBof!$B$1:$B$20,0),MATCH(C10,_inputAgeStructureBof!$A$1:$K$1,0))/INDEX(_inputAgeStructureBof!$A$1:$K$20,MATCH(_General_Data_Assumptions!$F$2,_inputAgeStructureBof!$B$1:$B$20,0),MATCH(C10,_inputAgeStructureBof!$A$1:$K$1,0)))</f>
        <v>3110.1809735797929</v>
      </c>
      <c r="L10" s="28"/>
      <c r="M10" s="28"/>
    </row>
    <row r="11" spans="1:13" x14ac:dyDescent="0.45">
      <c r="A11" s="1" t="s">
        <v>69</v>
      </c>
      <c r="B11" s="1" t="s">
        <v>13</v>
      </c>
      <c r="C11" s="1" t="s">
        <v>95</v>
      </c>
      <c r="D11" s="1" t="s">
        <v>48</v>
      </c>
      <c r="E11" s="1" t="s">
        <v>81</v>
      </c>
      <c r="F11" s="1" t="str">
        <f t="array" ref="F11">INDEX(_country_codes!$B$1:$B$16,MATCH(_residual_capacity_country!E11,_country_codes!$A$1:$A$16,0))</f>
        <v>POL</v>
      </c>
      <c r="G11" s="1">
        <v>2030</v>
      </c>
      <c r="H11" s="1" t="s">
        <v>11</v>
      </c>
      <c r="I11" s="1" t="s">
        <v>123</v>
      </c>
      <c r="K11" s="5">
        <f t="array" ref="K11">SUMIFS(_residualSteelCapacity[[#All],[Finished Steel Capacity (000 tonnes/year)]],_residualSteelCapacity[[#All],[Country]],_residual_capacity_country!D11,_inputCapacitiesBof!$H$1:$H$28,_residual_capacity_country!$B11)*(INDEX(_inputAgeStructureBof!$A$1:$K$20,MATCH(_residual_capacity_country!$G11,_inputAgeStructureBof!$B$1:$B$20,0),MATCH(C11,_inputAgeStructureBof!$A$1:$K$1,0))/INDEX(_inputAgeStructureBof!$A$1:$K$20,MATCH(_General_Data_Assumptions!$F$2,_inputAgeStructureBof!$B$1:$B$20,0),MATCH(C11,_inputAgeStructureBof!$A$1:$K$1,0)))</f>
        <v>3151.6500532275236</v>
      </c>
      <c r="L11" s="28"/>
      <c r="M11" s="28"/>
    </row>
    <row r="12" spans="1:13" x14ac:dyDescent="0.45">
      <c r="A12" s="1" t="s">
        <v>69</v>
      </c>
      <c r="B12" s="1" t="s">
        <v>13</v>
      </c>
      <c r="C12" s="1" t="s">
        <v>95</v>
      </c>
      <c r="D12" s="1" t="s">
        <v>51</v>
      </c>
      <c r="E12" s="1" t="s">
        <v>79</v>
      </c>
      <c r="F12" s="1" t="str">
        <f t="array" ref="F12">INDEX(_country_codes!$B$1:$B$16,MATCH(_residual_capacity_country!E12,_country_codes!$A$1:$A$16,0))</f>
        <v>ROU</v>
      </c>
      <c r="G12" s="1">
        <v>2030</v>
      </c>
      <c r="H12" s="1" t="s">
        <v>11</v>
      </c>
      <c r="I12" s="1" t="s">
        <v>123</v>
      </c>
      <c r="K12" s="5">
        <f t="array" ref="K12">SUMIFS(_residualSteelCapacity[[#All],[Finished Steel Capacity (000 tonnes/year)]],_residualSteelCapacity[[#All],[Country]],_residual_capacity_country!D12,_inputCapacitiesBof!$H$1:$H$28,_residual_capacity_country!$B12)*(INDEX(_inputAgeStructureBof!$A$1:$K$20,MATCH(_residual_capacity_country!$G12,_inputAgeStructureBof!$B$1:$B$20,0),MATCH(C12,_inputAgeStructureBof!$A$1:$K$1,0))/INDEX(_inputAgeStructureBof!$A$1:$K$20,MATCH(_General_Data_Assumptions!$F$2,_inputAgeStructureBof!$B$1:$B$20,0),MATCH(C12,_inputAgeStructureBof!$A$1:$K$1,0)))</f>
        <v>1327.0105487273784</v>
      </c>
      <c r="L12" s="28"/>
      <c r="M12" s="28"/>
    </row>
    <row r="13" spans="1:13" x14ac:dyDescent="0.45">
      <c r="A13" s="1" t="s">
        <v>69</v>
      </c>
      <c r="B13" s="1" t="s">
        <v>13</v>
      </c>
      <c r="C13" s="1" t="s">
        <v>95</v>
      </c>
      <c r="D13" s="1" t="s">
        <v>53</v>
      </c>
      <c r="E13" s="1" t="s">
        <v>82</v>
      </c>
      <c r="F13" s="1" t="str">
        <f t="array" ref="F13">INDEX(_country_codes!$B$1:$B$16,MATCH(_residual_capacity_country!E13,_country_codes!$A$1:$A$16,0))</f>
        <v>SVK</v>
      </c>
      <c r="G13" s="1">
        <v>2030</v>
      </c>
      <c r="H13" s="1" t="s">
        <v>11</v>
      </c>
      <c r="I13" s="1" t="s">
        <v>123</v>
      </c>
      <c r="K13" s="5">
        <f t="array" ref="K13">SUMIFS(_residualSteelCapacity[[#All],[Finished Steel Capacity (000 tonnes/year)]],_residualSteelCapacity[[#All],[Country]],_residual_capacity_country!D13,_inputCapacitiesBof!$H$1:$H$28,_residual_capacity_country!$B13)*(INDEX(_inputAgeStructureBof!$A$1:$K$20,MATCH(_residual_capacity_country!$G13,_inputAgeStructureBof!$B$1:$B$20,0),MATCH(C13,_inputAgeStructureBof!$A$1:$K$1,0))/INDEX(_inputAgeStructureBof!$A$1:$K$20,MATCH(_General_Data_Assumptions!$F$2,_inputAgeStructureBof!$B$1:$B$20,0),MATCH(C13,_inputAgeStructureBof!$A$1:$K$1,0)))</f>
        <v>1866.1085841478757</v>
      </c>
      <c r="L13" s="28"/>
      <c r="M13" s="28"/>
    </row>
    <row r="14" spans="1:13" x14ac:dyDescent="0.45">
      <c r="A14" s="1" t="s">
        <v>69</v>
      </c>
      <c r="B14" s="1" t="s">
        <v>13</v>
      </c>
      <c r="C14" s="1" t="s">
        <v>95</v>
      </c>
      <c r="D14" s="1" t="s">
        <v>55</v>
      </c>
      <c r="E14" s="1" t="s">
        <v>83</v>
      </c>
      <c r="F14" s="1" t="str">
        <f t="array" ref="F14">INDEX(_country_codes!$B$1:$B$16,MATCH(_residual_capacity_country!E14,_country_codes!$A$1:$A$16,0))</f>
        <v>ESP</v>
      </c>
      <c r="G14" s="1">
        <v>2030</v>
      </c>
      <c r="H14" s="1" t="s">
        <v>11</v>
      </c>
      <c r="I14" s="1" t="s">
        <v>123</v>
      </c>
      <c r="K14" s="5">
        <f t="array" ref="K14">SUMIFS(_residualSteelCapacity[[#All],[Finished Steel Capacity (000 tonnes/year)]],_residualSteelCapacity[[#All],[Country]],_residual_capacity_country!D14,_inputCapacitiesBof!$H$1:$H$28,_residual_capacity_country!$B14)*(INDEX(_inputAgeStructureBof!$A$1:$K$20,MATCH(_residual_capacity_country!$G14,_inputAgeStructureBof!$B$1:$B$20,0),MATCH(C14,_inputAgeStructureBof!$A$1:$K$1,0))/INDEX(_inputAgeStructureBof!$A$1:$K$20,MATCH(_General_Data_Assumptions!$F$2,_inputAgeStructureBof!$B$1:$B$20,0),MATCH(C14,_inputAgeStructureBof!$A$1:$K$1,0)))</f>
        <v>497.62895577276686</v>
      </c>
      <c r="L14" s="28"/>
      <c r="M14" s="28"/>
    </row>
    <row r="15" spans="1:13" x14ac:dyDescent="0.45">
      <c r="A15" s="1" t="s">
        <v>69</v>
      </c>
      <c r="B15" s="1" t="s">
        <v>13</v>
      </c>
      <c r="C15" s="1" t="s">
        <v>95</v>
      </c>
      <c r="D15" s="1" t="s">
        <v>58</v>
      </c>
      <c r="E15" s="1" t="s">
        <v>84</v>
      </c>
      <c r="F15" s="1" t="str">
        <f t="array" ref="F15">INDEX(_country_codes!$B$1:$B$16,MATCH(_residual_capacity_country!E15,_country_codes!$A$1:$A$16,0))</f>
        <v>SWE</v>
      </c>
      <c r="G15" s="1">
        <v>2030</v>
      </c>
      <c r="H15" s="1" t="s">
        <v>11</v>
      </c>
      <c r="I15" s="1" t="s">
        <v>123</v>
      </c>
      <c r="K15" s="5">
        <f t="array" ref="K15">SUMIFS(_residualSteelCapacity[[#All],[Finished Steel Capacity (000 tonnes/year)]],_residualSteelCapacity[[#All],[Country]],_residual_capacity_country!D15,_inputCapacitiesBof!$H$1:$H$28,_residual_capacity_country!$B15)*(INDEX(_inputAgeStructureBof!$A$1:$K$20,MATCH(_residual_capacity_country!$G15,_inputAgeStructureBof!$B$1:$B$20,0),MATCH(C15,_inputAgeStructureBof!$A$1:$K$1,0))/INDEX(_inputAgeStructureBof!$A$1:$K$20,MATCH(_General_Data_Assumptions!$F$2,_inputAgeStructureBof!$B$1:$B$20,0),MATCH(C15,_inputAgeStructureBof!$A$1:$K$1,0)))</f>
        <v>1617.2941062614923</v>
      </c>
      <c r="L15" s="28"/>
      <c r="M15" s="28"/>
    </row>
    <row r="16" spans="1:13" x14ac:dyDescent="0.45">
      <c r="A16" s="1" t="s">
        <v>69</v>
      </c>
      <c r="B16" s="1" t="s">
        <v>13</v>
      </c>
      <c r="C16" s="1" t="s">
        <v>95</v>
      </c>
      <c r="D16" s="1" t="s">
        <v>61</v>
      </c>
      <c r="E16" s="1" t="s">
        <v>85</v>
      </c>
      <c r="F16" s="1" t="str">
        <f t="array" ref="F16">INDEX(_country_codes!$B$1:$B$16,MATCH(_residual_capacity_country!E16,_country_codes!$A$1:$A$16,0))</f>
        <v>GBR</v>
      </c>
      <c r="G16" s="1">
        <v>2030</v>
      </c>
      <c r="H16" s="1" t="s">
        <v>11</v>
      </c>
      <c r="I16" s="1" t="s">
        <v>123</v>
      </c>
      <c r="K16" s="5">
        <f t="array" ref="K16">SUMIFS(_residualSteelCapacity[[#All],[Finished Steel Capacity (000 tonnes/year)]],_residualSteelCapacity[[#All],[Country]],_residual_capacity_country!D16,_inputCapacitiesBof!$H$1:$H$28,_residual_capacity_country!$B16)*(INDEX(_inputAgeStructureBof!$A$1:$K$20,MATCH(_residual_capacity_country!$G16,_inputAgeStructureBof!$B$1:$B$20,0),MATCH(C16,_inputAgeStructureBof!$A$1:$K$1,0))/INDEX(_inputAgeStructureBof!$A$1:$K$20,MATCH(_General_Data_Assumptions!$F$2,_inputAgeStructureBof!$B$1:$B$20,0),MATCH(C16,_inputAgeStructureBof!$A$1:$K$1,0)))</f>
        <v>3358.9954514661763</v>
      </c>
      <c r="L16" s="28"/>
      <c r="M16" s="28"/>
    </row>
    <row r="17" spans="1:13" x14ac:dyDescent="0.45">
      <c r="A17" s="1" t="s">
        <v>69</v>
      </c>
      <c r="B17" s="1" t="s">
        <v>13</v>
      </c>
      <c r="C17" s="1" t="s">
        <v>95</v>
      </c>
      <c r="D17" s="1" t="s">
        <v>19</v>
      </c>
      <c r="E17" s="1" t="s">
        <v>72</v>
      </c>
      <c r="F17" s="1" t="str">
        <f t="array" ref="F17">INDEX(_country_codes!$B$1:$B$16,MATCH(_residual_capacity_country!E17,_country_codes!$A$1:$A$16,0))</f>
        <v>AUT</v>
      </c>
      <c r="G17" s="1">
        <v>2035</v>
      </c>
      <c r="H17" s="1" t="s">
        <v>11</v>
      </c>
      <c r="I17" s="1" t="s">
        <v>123</v>
      </c>
      <c r="J17"/>
      <c r="K17" s="5">
        <f t="array" ref="K17">SUMIFS(_residualSteelCapacity[[#All],[Finished Steel Capacity (000 tonnes/year)]],_residualSteelCapacity[[#All],[Country]],_residual_capacity_country!D17,_inputCapacitiesBof!$H$1:$H$28,_residual_capacity_country!$B17)*(INDEX(_inputAgeStructureBof!$A$1:$K$20,MATCH(_residual_capacity_country!$G17,_inputAgeStructureBof!$B$1:$B$20,0),MATCH(C17,_inputAgeStructureBof!$A$1:$K$1,0))/INDEX(_inputAgeStructureBof!$A$1:$K$20,MATCH(_General_Data_Assumptions!$F$2,_inputAgeStructureBof!$B$1:$B$20,0),MATCH(C17,_inputAgeStructureBof!$A$1:$K$1,0)))</f>
        <v>780.22355559856771</v>
      </c>
      <c r="L17" s="28"/>
      <c r="M17" s="28"/>
    </row>
    <row r="18" spans="1:13" x14ac:dyDescent="0.45">
      <c r="A18" s="1" t="s">
        <v>69</v>
      </c>
      <c r="B18" s="1" t="s">
        <v>13</v>
      </c>
      <c r="C18" s="1" t="s">
        <v>95</v>
      </c>
      <c r="D18" s="1" t="s">
        <v>23</v>
      </c>
      <c r="E18" s="1" t="s">
        <v>74</v>
      </c>
      <c r="F18" s="1" t="str">
        <f t="array" ref="F18">INDEX(_country_codes!$B$1:$B$16,MATCH(_residual_capacity_country!E18,_country_codes!$A$1:$A$16,0))</f>
        <v>BEL</v>
      </c>
      <c r="G18" s="1">
        <v>2035</v>
      </c>
      <c r="H18" s="1" t="s">
        <v>11</v>
      </c>
      <c r="I18" s="1" t="s">
        <v>123</v>
      </c>
      <c r="J18"/>
      <c r="K18" s="5">
        <f t="array" ref="K18">SUMIFS(_residualSteelCapacity[[#All],[Finished Steel Capacity (000 tonnes/year)]],_residualSteelCapacity[[#All],[Country]],_residual_capacity_country!D18,_inputCapacitiesBof!$H$1:$H$28,_residual_capacity_country!$B18)*(INDEX(_inputAgeStructureBof!$A$1:$K$20,MATCH(_residual_capacity_country!$G18,_inputAgeStructureBof!$B$1:$B$20,0),MATCH(C18,_inputAgeStructureBof!$A$1:$K$1,0))/INDEX(_inputAgeStructureBof!$A$1:$K$20,MATCH(_General_Data_Assumptions!$F$2,_inputAgeStructureBof!$B$1:$B$20,0),MATCH(C18,_inputAgeStructureBof!$A$1:$K$1,0)))</f>
        <v>515.33920449046741</v>
      </c>
      <c r="L18" s="28"/>
      <c r="M18" s="28"/>
    </row>
    <row r="19" spans="1:13" x14ac:dyDescent="0.45">
      <c r="A19" s="1" t="s">
        <v>69</v>
      </c>
      <c r="B19" s="1" t="s">
        <v>13</v>
      </c>
      <c r="C19" s="1" t="s">
        <v>95</v>
      </c>
      <c r="D19" s="1" t="s">
        <v>26</v>
      </c>
      <c r="E19" s="1" t="s">
        <v>75</v>
      </c>
      <c r="F19" s="1" t="str">
        <f t="array" ref="F19">INDEX(_country_codes!$B$1:$B$16,MATCH(_residual_capacity_country!E19,_country_codes!$A$1:$A$16,0))</f>
        <v>CZE</v>
      </c>
      <c r="G19" s="1">
        <v>2035</v>
      </c>
      <c r="H19" s="1" t="s">
        <v>11</v>
      </c>
      <c r="I19" s="1" t="s">
        <v>123</v>
      </c>
      <c r="J19"/>
      <c r="K19" s="5">
        <f t="array" ref="K19">SUMIFS(_residualSteelCapacity[[#All],[Finished Steel Capacity (000 tonnes/year)]],_residualSteelCapacity[[#All],[Country]],_residual_capacity_country!D19,_inputCapacitiesBof!$H$1:$H$28,_residual_capacity_country!$B19)*(INDEX(_inputAgeStructureBof!$A$1:$K$20,MATCH(_residual_capacity_country!$G19,_inputAgeStructureBof!$B$1:$B$20,0),MATCH(C19,_inputAgeStructureBof!$A$1:$K$1,0))/INDEX(_inputAgeStructureBof!$A$1:$K$20,MATCH(_General_Data_Assumptions!$F$2,_inputAgeStructureBof!$B$1:$B$20,0),MATCH(C19,_inputAgeStructureBof!$A$1:$K$1,0)))</f>
        <v>247.36281815542435</v>
      </c>
      <c r="L19" s="28"/>
      <c r="M19" s="28"/>
    </row>
    <row r="20" spans="1:13" x14ac:dyDescent="0.45">
      <c r="A20" s="1" t="s">
        <v>69</v>
      </c>
      <c r="B20" s="1" t="s">
        <v>13</v>
      </c>
      <c r="C20" s="1" t="s">
        <v>95</v>
      </c>
      <c r="D20" s="1" t="s">
        <v>29</v>
      </c>
      <c r="E20" s="1" t="s">
        <v>76</v>
      </c>
      <c r="F20" s="1" t="str">
        <f t="array" ref="F20">INDEX(_country_codes!$B$1:$B$16,MATCH(_residual_capacity_country!E20,_country_codes!$A$1:$A$16,0))</f>
        <v>FIN</v>
      </c>
      <c r="G20" s="1">
        <v>2035</v>
      </c>
      <c r="H20" s="1" t="s">
        <v>11</v>
      </c>
      <c r="I20" s="1" t="s">
        <v>123</v>
      </c>
      <c r="J20"/>
      <c r="K20" s="5">
        <f t="array" ref="K20">SUMIFS(_residualSteelCapacity[[#All],[Finished Steel Capacity (000 tonnes/year)]],_residualSteelCapacity[[#All],[Country]],_residual_capacity_country!D20,_inputCapacitiesBof!$H$1:$H$28,_residual_capacity_country!$B20)*(INDEX(_inputAgeStructureBof!$A$1:$K$20,MATCH(_residual_capacity_country!$G20,_inputAgeStructureBof!$B$1:$B$20,0),MATCH(C20,_inputAgeStructureBof!$A$1:$K$1,0))/INDEX(_inputAgeStructureBof!$A$1:$K$20,MATCH(_General_Data_Assumptions!$F$2,_inputAgeStructureBof!$B$1:$B$20,0),MATCH(C20,_inputAgeStructureBof!$A$1:$K$1,0)))</f>
        <v>267.97638633504306</v>
      </c>
      <c r="L20" s="28"/>
      <c r="M20" s="28"/>
    </row>
    <row r="21" spans="1:13" x14ac:dyDescent="0.45">
      <c r="A21" s="1" t="s">
        <v>69</v>
      </c>
      <c r="B21" s="1" t="s">
        <v>13</v>
      </c>
      <c r="C21" s="1" t="s">
        <v>95</v>
      </c>
      <c r="D21" s="1" t="s">
        <v>31</v>
      </c>
      <c r="E21" s="1" t="s">
        <v>118</v>
      </c>
      <c r="F21" s="1" t="str">
        <f t="array" ref="F21">INDEX(_country_codes!$B$1:$B$16,MATCH(_residual_capacity_country!E21,_country_codes!$A$1:$A$16,0))</f>
        <v>South America</v>
      </c>
      <c r="G21" s="1">
        <v>2035</v>
      </c>
      <c r="H21" s="1" t="s">
        <v>11</v>
      </c>
      <c r="I21" s="1" t="s">
        <v>123</v>
      </c>
      <c r="J21"/>
      <c r="K21" s="5">
        <f t="array" ref="K21">SUMIFS(_residualSteelCapacity[[#All],[Finished Steel Capacity (000 tonnes/year)]],_residualSteelCapacity[[#All],[Country]],_residual_capacity_country!D21,_inputCapacitiesBof!$H$1:$H$28,_residual_capacity_country!$B21)*(INDEX(_inputAgeStructureBof!$A$1:$K$20,MATCH(_residual_capacity_country!$G21,_inputAgeStructureBof!$B$1:$B$20,0),MATCH(C21,_inputAgeStructureBof!$A$1:$K$1,0))/INDEX(_inputAgeStructureBof!$A$1:$K$20,MATCH(_General_Data_Assumptions!$F$2,_inputAgeStructureBof!$B$1:$B$20,0),MATCH(C21,_inputAgeStructureBof!$A$1:$K$1,0)))</f>
        <v>1221.3539146424077</v>
      </c>
      <c r="L21" s="28"/>
      <c r="M21" s="28"/>
    </row>
    <row r="22" spans="1:13" x14ac:dyDescent="0.45">
      <c r="A22" s="1" t="s">
        <v>69</v>
      </c>
      <c r="B22" s="1" t="s">
        <v>13</v>
      </c>
      <c r="C22" s="1" t="s">
        <v>95</v>
      </c>
      <c r="D22" s="1" t="s">
        <v>34</v>
      </c>
      <c r="E22" s="1" t="s">
        <v>71</v>
      </c>
      <c r="F22" s="1" t="str">
        <f t="array" ref="F22">INDEX(_country_codes!$B$1:$B$16,MATCH(_residual_capacity_country!E22,_country_codes!$A$1:$A$16,0))</f>
        <v>GER</v>
      </c>
      <c r="G22" s="1">
        <v>2035</v>
      </c>
      <c r="H22" s="1" t="s">
        <v>11</v>
      </c>
      <c r="I22" s="1" t="s">
        <v>123</v>
      </c>
      <c r="J22"/>
      <c r="K22" s="5">
        <f t="array" ref="K22">SUMIFS(_residualSteelCapacity[[#All],[Finished Steel Capacity (000 tonnes/year)]],_residualSteelCapacity[[#All],[Country]],_residual_capacity_country!D22,_inputCapacitiesBof!$H$1:$H$28,_residual_capacity_country!$B22)*(INDEX(_inputAgeStructureBof!$A$1:$K$20,MATCH(_residual_capacity_country!$G22,_inputAgeStructureBof!$B$1:$B$20,0),MATCH(C22,_inputAgeStructureBof!$A$1:$K$1,0))/INDEX(_inputAgeStructureBof!$A$1:$K$20,MATCH(_General_Data_Assumptions!$F$2,_inputAgeStructureBof!$B$1:$B$20,0),MATCH(C22,_inputAgeStructureBof!$A$1:$K$1,0)))</f>
        <v>2650.9048678989643</v>
      </c>
      <c r="L22" s="28"/>
      <c r="M22" s="28"/>
    </row>
    <row r="23" spans="1:13" x14ac:dyDescent="0.45">
      <c r="A23" s="1" t="s">
        <v>69</v>
      </c>
      <c r="B23" s="1" t="s">
        <v>13</v>
      </c>
      <c r="C23" s="1" t="s">
        <v>95</v>
      </c>
      <c r="D23" s="1" t="s">
        <v>42</v>
      </c>
      <c r="E23" s="1" t="s">
        <v>78</v>
      </c>
      <c r="F23" s="1" t="str">
        <f t="array" ref="F23">INDEX(_country_codes!$B$1:$B$16,MATCH(_residual_capacity_country!E23,_country_codes!$A$1:$A$16,0))</f>
        <v>HUN</v>
      </c>
      <c r="G23" s="1">
        <v>2035</v>
      </c>
      <c r="H23" s="1" t="s">
        <v>11</v>
      </c>
      <c r="I23" s="1" t="s">
        <v>123</v>
      </c>
      <c r="J23"/>
      <c r="K23" s="5">
        <f t="array" ref="K23">SUMIFS(_residualSteelCapacity[[#All],[Finished Steel Capacity (000 tonnes/year)]],_residualSteelCapacity[[#All],[Country]],_residual_capacity_country!D23,_inputCapacitiesBof!$H$1:$H$28,_residual_capacity_country!$B23)*(INDEX(_inputAgeStructureBof!$A$1:$K$20,MATCH(_residual_capacity_country!$G23,_inputAgeStructureBof!$B$1:$B$20,0),MATCH(C23,_inputAgeStructureBof!$A$1:$K$1,0))/INDEX(_inputAgeStructureBof!$A$1:$K$20,MATCH(_General_Data_Assumptions!$F$2,_inputAgeStructureBof!$B$1:$B$20,0),MATCH(C23,_inputAgeStructureBof!$A$1:$K$1,0)))</f>
        <v>170.06193748185424</v>
      </c>
      <c r="L23" s="28"/>
      <c r="M23" s="28"/>
    </row>
    <row r="24" spans="1:13" x14ac:dyDescent="0.45">
      <c r="A24" s="1" t="s">
        <v>69</v>
      </c>
      <c r="B24" s="1" t="s">
        <v>13</v>
      </c>
      <c r="C24" s="1" t="s">
        <v>95</v>
      </c>
      <c r="D24" s="1" t="s">
        <v>44</v>
      </c>
      <c r="E24" s="1" t="s">
        <v>73</v>
      </c>
      <c r="F24" s="1" t="str">
        <f t="array" ref="F24">INDEX(_country_codes!$B$1:$B$16,MATCH(_residual_capacity_country!E24,_country_codes!$A$1:$A$16,0))</f>
        <v>ITA</v>
      </c>
      <c r="G24" s="1">
        <v>2035</v>
      </c>
      <c r="H24" s="1" t="s">
        <v>11</v>
      </c>
      <c r="I24" s="1" t="s">
        <v>123</v>
      </c>
      <c r="J24"/>
      <c r="K24" s="5">
        <f t="array" ref="K24">SUMIFS(_residualSteelCapacity[[#All],[Finished Steel Capacity (000 tonnes/year)]],_residualSteelCapacity[[#All],[Country]],_residual_capacity_country!D24,_inputCapacitiesBof!$H$1:$H$28,_residual_capacity_country!$B24)*(INDEX(_inputAgeStructureBof!$A$1:$K$20,MATCH(_residual_capacity_country!$G24,_inputAgeStructureBof!$B$1:$B$20,0),MATCH(C24,_inputAgeStructureBof!$A$1:$K$1,0))/INDEX(_inputAgeStructureBof!$A$1:$K$20,MATCH(_General_Data_Assumptions!$F$2,_inputAgeStructureBof!$B$1:$B$20,0),MATCH(C24,_inputAgeStructureBof!$A$1:$K$1,0)))</f>
        <v>1185.280170328075</v>
      </c>
      <c r="L24" s="28"/>
      <c r="M24" s="28"/>
    </row>
    <row r="25" spans="1:13" x14ac:dyDescent="0.45">
      <c r="A25" s="1" t="s">
        <v>69</v>
      </c>
      <c r="B25" s="1" t="s">
        <v>13</v>
      </c>
      <c r="C25" s="1" t="s">
        <v>95</v>
      </c>
      <c r="D25" s="1" t="s">
        <v>46</v>
      </c>
      <c r="E25" s="1" t="s">
        <v>80</v>
      </c>
      <c r="F25" s="1" t="str">
        <f t="array" ref="F25">INDEX(_country_codes!$B$1:$B$16,MATCH(_residual_capacity_country!E25,_country_codes!$A$1:$A$16,0))</f>
        <v>NLD</v>
      </c>
      <c r="G25" s="1">
        <v>2035</v>
      </c>
      <c r="H25" s="1" t="s">
        <v>11</v>
      </c>
      <c r="I25" s="1" t="s">
        <v>123</v>
      </c>
      <c r="J25"/>
      <c r="K25" s="5">
        <f t="array" ref="K25">SUMIFS(_residualSteelCapacity[[#All],[Finished Steel Capacity (000 tonnes/year)]],_residualSteelCapacity[[#All],[Country]],_residual_capacity_country!D25,_inputCapacitiesBof!$H$1:$H$28,_residual_capacity_country!$B25)*(INDEX(_inputAgeStructureBof!$A$1:$K$20,MATCH(_residual_capacity_country!$G25,_inputAgeStructureBof!$B$1:$B$20,0),MATCH(C25,_inputAgeStructureBof!$A$1:$K$1,0))/INDEX(_inputAgeStructureBof!$A$1:$K$20,MATCH(_General_Data_Assumptions!$F$2,_inputAgeStructureBof!$B$1:$B$20,0),MATCH(C25,_inputAgeStructureBof!$A$1:$K$1,0)))</f>
        <v>773.00880673570111</v>
      </c>
      <c r="L25" s="28"/>
      <c r="M25" s="28"/>
    </row>
    <row r="26" spans="1:13" x14ac:dyDescent="0.45">
      <c r="A26" s="1" t="s">
        <v>69</v>
      </c>
      <c r="B26" s="1" t="s">
        <v>13</v>
      </c>
      <c r="C26" s="1" t="s">
        <v>95</v>
      </c>
      <c r="D26" s="1" t="s">
        <v>48</v>
      </c>
      <c r="E26" s="1" t="s">
        <v>81</v>
      </c>
      <c r="F26" s="1" t="str">
        <f t="array" ref="F26">INDEX(_country_codes!$B$1:$B$16,MATCH(_residual_capacity_country!E26,_country_codes!$A$1:$A$16,0))</f>
        <v>POL</v>
      </c>
      <c r="G26" s="1">
        <v>2035</v>
      </c>
      <c r="H26" s="1" t="s">
        <v>11</v>
      </c>
      <c r="I26" s="1" t="s">
        <v>123</v>
      </c>
      <c r="J26"/>
      <c r="K26" s="5">
        <f t="array" ref="K26">SUMIFS(_residualSteelCapacity[[#All],[Finished Steel Capacity (000 tonnes/year)]],_residualSteelCapacity[[#All],[Country]],_residual_capacity_country!D26,_inputCapacitiesBof!$H$1:$H$28,_residual_capacity_country!$B26)*(INDEX(_inputAgeStructureBof!$A$1:$K$20,MATCH(_residual_capacity_country!$G26,_inputAgeStructureBof!$B$1:$B$20,0),MATCH(C26,_inputAgeStructureBof!$A$1:$K$1,0))/INDEX(_inputAgeStructureBof!$A$1:$K$20,MATCH(_General_Data_Assumptions!$F$2,_inputAgeStructureBof!$B$1:$B$20,0),MATCH(C26,_inputAgeStructureBof!$A$1:$K$1,0)))</f>
        <v>783.31559082551041</v>
      </c>
      <c r="L26" s="28"/>
      <c r="M26" s="28"/>
    </row>
    <row r="27" spans="1:13" x14ac:dyDescent="0.45">
      <c r="A27" s="1" t="s">
        <v>69</v>
      </c>
      <c r="B27" s="1" t="s">
        <v>13</v>
      </c>
      <c r="C27" s="1" t="s">
        <v>95</v>
      </c>
      <c r="D27" s="1" t="s">
        <v>51</v>
      </c>
      <c r="E27" s="1" t="s">
        <v>79</v>
      </c>
      <c r="F27" s="1" t="str">
        <f t="array" ref="F27">INDEX(_country_codes!$B$1:$B$16,MATCH(_residual_capacity_country!E27,_country_codes!$A$1:$A$16,0))</f>
        <v>ROU</v>
      </c>
      <c r="G27" s="1">
        <v>2035</v>
      </c>
      <c r="H27" s="1" t="s">
        <v>11</v>
      </c>
      <c r="I27" s="1" t="s">
        <v>123</v>
      </c>
      <c r="J27"/>
      <c r="K27" s="5">
        <f t="array" ref="K27">SUMIFS(_residualSteelCapacity[[#All],[Finished Steel Capacity (000 tonnes/year)]],_residualSteelCapacity[[#All],[Country]],_residual_capacity_country!D27,_inputCapacitiesBof!$H$1:$H$28,_residual_capacity_country!$B27)*(INDEX(_inputAgeStructureBof!$A$1:$K$20,MATCH(_residual_capacity_country!$G27,_inputAgeStructureBof!$B$1:$B$20,0),MATCH(C27,_inputAgeStructureBof!$A$1:$K$1,0))/INDEX(_inputAgeStructureBof!$A$1:$K$20,MATCH(_General_Data_Assumptions!$F$2,_inputAgeStructureBof!$B$1:$B$20,0),MATCH(C27,_inputAgeStructureBof!$A$1:$K$1,0)))</f>
        <v>329.81709087389913</v>
      </c>
      <c r="L27" s="28"/>
      <c r="M27" s="28"/>
    </row>
    <row r="28" spans="1:13" x14ac:dyDescent="0.45">
      <c r="A28" s="1" t="s">
        <v>69</v>
      </c>
      <c r="B28" s="1" t="s">
        <v>13</v>
      </c>
      <c r="C28" s="1" t="s">
        <v>95</v>
      </c>
      <c r="D28" s="1" t="s">
        <v>53</v>
      </c>
      <c r="E28" s="1" t="s">
        <v>82</v>
      </c>
      <c r="F28" s="1" t="str">
        <f t="array" ref="F28">INDEX(_country_codes!$B$1:$B$16,MATCH(_residual_capacity_country!E28,_country_codes!$A$1:$A$16,0))</f>
        <v>SVK</v>
      </c>
      <c r="G28" s="1">
        <v>2035</v>
      </c>
      <c r="H28" s="1" t="s">
        <v>11</v>
      </c>
      <c r="I28" s="1" t="s">
        <v>123</v>
      </c>
      <c r="J28"/>
      <c r="K28" s="5">
        <f t="array" ref="K28">SUMIFS(_residualSteelCapacity[[#All],[Finished Steel Capacity (000 tonnes/year)]],_residualSteelCapacity[[#All],[Country]],_residual_capacity_country!D28,_inputCapacitiesBof!$H$1:$H$28,_residual_capacity_country!$B28)*(INDEX(_inputAgeStructureBof!$A$1:$K$20,MATCH(_residual_capacity_country!$G28,_inputAgeStructureBof!$B$1:$B$20,0),MATCH(C28,_inputAgeStructureBof!$A$1:$K$1,0))/INDEX(_inputAgeStructureBof!$A$1:$K$20,MATCH(_General_Data_Assumptions!$F$2,_inputAgeStructureBof!$B$1:$B$20,0),MATCH(C28,_inputAgeStructureBof!$A$1:$K$1,0)))</f>
        <v>463.80528404142069</v>
      </c>
      <c r="L28" s="28"/>
      <c r="M28" s="28"/>
    </row>
    <row r="29" spans="1:13" x14ac:dyDescent="0.45">
      <c r="A29" s="1" t="s">
        <v>69</v>
      </c>
      <c r="B29" s="1" t="s">
        <v>13</v>
      </c>
      <c r="C29" s="1" t="s">
        <v>95</v>
      </c>
      <c r="D29" s="1" t="s">
        <v>55</v>
      </c>
      <c r="E29" s="1" t="s">
        <v>83</v>
      </c>
      <c r="F29" s="1" t="str">
        <f t="array" ref="F29">INDEX(_country_codes!$B$1:$B$16,MATCH(_residual_capacity_country!E29,_country_codes!$A$1:$A$16,0))</f>
        <v>ESP</v>
      </c>
      <c r="G29" s="1">
        <v>2035</v>
      </c>
      <c r="H29" s="1" t="s">
        <v>11</v>
      </c>
      <c r="I29" s="1" t="s">
        <v>123</v>
      </c>
      <c r="K29" s="5">
        <f t="array" ref="K29">SUMIFS(_residualSteelCapacity[[#All],[Finished Steel Capacity (000 tonnes/year)]],_residualSteelCapacity[[#All],[Country]],_residual_capacity_country!D29,_inputCapacitiesBof!$H$1:$H$28,_residual_capacity_country!$B29)*(INDEX(_inputAgeStructureBof!$A$1:$K$20,MATCH(_residual_capacity_country!$G29,_inputAgeStructureBof!$B$1:$B$20,0),MATCH(C29,_inputAgeStructureBof!$A$1:$K$1,0))/INDEX(_inputAgeStructureBof!$A$1:$K$20,MATCH(_General_Data_Assumptions!$F$2,_inputAgeStructureBof!$B$1:$B$20,0),MATCH(C29,_inputAgeStructureBof!$A$1:$K$1,0)))</f>
        <v>123.68140907771217</v>
      </c>
      <c r="L29" s="28"/>
      <c r="M29" s="28"/>
    </row>
    <row r="30" spans="1:13" x14ac:dyDescent="0.45">
      <c r="A30" s="1" t="s">
        <v>69</v>
      </c>
      <c r="B30" s="1" t="s">
        <v>13</v>
      </c>
      <c r="C30" s="1" t="s">
        <v>95</v>
      </c>
      <c r="D30" s="1" t="s">
        <v>58</v>
      </c>
      <c r="E30" s="1" t="s">
        <v>84</v>
      </c>
      <c r="F30" s="1" t="str">
        <f t="array" ref="F30">INDEX(_country_codes!$B$1:$B$16,MATCH(_residual_capacity_country!E30,_country_codes!$A$1:$A$16,0))</f>
        <v>SWE</v>
      </c>
      <c r="G30" s="1">
        <v>2035</v>
      </c>
      <c r="H30" s="1" t="s">
        <v>11</v>
      </c>
      <c r="I30" s="1" t="s">
        <v>123</v>
      </c>
      <c r="K30" s="5">
        <f t="array" ref="K30">SUMIFS(_residualSteelCapacity[[#All],[Finished Steel Capacity (000 tonnes/year)]],_residualSteelCapacity[[#All],[Country]],_residual_capacity_country!D30,_inputCapacitiesBof!$H$1:$H$28,_residual_capacity_country!$B30)*(INDEX(_inputAgeStructureBof!$A$1:$K$20,MATCH(_residual_capacity_country!$G30,_inputAgeStructureBof!$B$1:$B$20,0),MATCH(C30,_inputAgeStructureBof!$A$1:$K$1,0))/INDEX(_inputAgeStructureBof!$A$1:$K$20,MATCH(_General_Data_Assumptions!$F$2,_inputAgeStructureBof!$B$1:$B$20,0),MATCH(C30,_inputAgeStructureBof!$A$1:$K$1,0)))</f>
        <v>401.96457950256456</v>
      </c>
      <c r="L30" s="28"/>
      <c r="M30" s="28"/>
    </row>
    <row r="31" spans="1:13" x14ac:dyDescent="0.45">
      <c r="A31" s="1" t="s">
        <v>69</v>
      </c>
      <c r="B31" s="1" t="s">
        <v>13</v>
      </c>
      <c r="C31" s="1" t="s">
        <v>95</v>
      </c>
      <c r="D31" s="1" t="s">
        <v>61</v>
      </c>
      <c r="E31" s="1" t="s">
        <v>85</v>
      </c>
      <c r="F31" s="1" t="str">
        <f t="array" ref="F31">INDEX(_country_codes!$B$1:$B$16,MATCH(_residual_capacity_country!E31,_country_codes!$A$1:$A$16,0))</f>
        <v>GBR</v>
      </c>
      <c r="G31" s="1">
        <v>2035</v>
      </c>
      <c r="H31" s="1" t="s">
        <v>11</v>
      </c>
      <c r="I31" s="1" t="s">
        <v>123</v>
      </c>
      <c r="K31" s="5">
        <f t="array" ref="K31">SUMIFS(_residualSteelCapacity[[#All],[Finished Steel Capacity (000 tonnes/year)]],_residualSteelCapacity[[#All],[Country]],_residual_capacity_country!D31,_inputCapacitiesBof!$H$1:$H$28,_residual_capacity_country!$B31)*(INDEX(_inputAgeStructureBof!$A$1:$K$20,MATCH(_residual_capacity_country!$G31,_inputAgeStructureBof!$B$1:$B$20,0),MATCH(C31,_inputAgeStructureBof!$A$1:$K$1,0))/INDEX(_inputAgeStructureBof!$A$1:$K$20,MATCH(_General_Data_Assumptions!$F$2,_inputAgeStructureBof!$B$1:$B$20,0),MATCH(C31,_inputAgeStructureBof!$A$1:$K$1,0)))</f>
        <v>834.84951127455724</v>
      </c>
      <c r="L31" s="28"/>
      <c r="M31" s="28"/>
    </row>
    <row r="32" spans="1:13" x14ac:dyDescent="0.45">
      <c r="A32" s="1" t="s">
        <v>69</v>
      </c>
      <c r="B32" s="1" t="s">
        <v>13</v>
      </c>
      <c r="C32" s="1" t="s">
        <v>95</v>
      </c>
      <c r="D32" s="1" t="s">
        <v>19</v>
      </c>
      <c r="E32" s="1" t="s">
        <v>72</v>
      </c>
      <c r="F32" s="1" t="str">
        <f t="array" ref="F32">INDEX(_country_codes!$B$1:$B$16,MATCH(_residual_capacity_country!E32,_country_codes!$A$1:$A$16,0))</f>
        <v>AUT</v>
      </c>
      <c r="G32" s="1">
        <v>2040</v>
      </c>
      <c r="H32" s="1" t="s">
        <v>11</v>
      </c>
      <c r="I32" s="1" t="s">
        <v>123</v>
      </c>
      <c r="K32" s="5">
        <v>0</v>
      </c>
      <c r="L32" s="26" t="s">
        <v>125</v>
      </c>
    </row>
    <row r="33" spans="1:12" x14ac:dyDescent="0.45">
      <c r="A33" s="1" t="s">
        <v>69</v>
      </c>
      <c r="B33" s="1" t="s">
        <v>13</v>
      </c>
      <c r="C33" s="1" t="s">
        <v>95</v>
      </c>
      <c r="D33" s="1" t="s">
        <v>23</v>
      </c>
      <c r="E33" s="1" t="s">
        <v>74</v>
      </c>
      <c r="F33" s="1" t="str">
        <f t="array" ref="F33">INDEX(_country_codes!$B$1:$B$16,MATCH(_residual_capacity_country!E33,_country_codes!$A$1:$A$16,0))</f>
        <v>BEL</v>
      </c>
      <c r="G33" s="1">
        <v>2040</v>
      </c>
      <c r="H33" s="1" t="s">
        <v>11</v>
      </c>
      <c r="I33" s="1" t="s">
        <v>123</v>
      </c>
      <c r="K33" s="5">
        <v>0</v>
      </c>
      <c r="L33" s="26"/>
    </row>
    <row r="34" spans="1:12" x14ac:dyDescent="0.45">
      <c r="A34" s="1" t="s">
        <v>69</v>
      </c>
      <c r="B34" s="1" t="s">
        <v>13</v>
      </c>
      <c r="C34" s="1" t="s">
        <v>95</v>
      </c>
      <c r="D34" s="1" t="s">
        <v>26</v>
      </c>
      <c r="E34" s="1" t="s">
        <v>75</v>
      </c>
      <c r="F34" s="1" t="str">
        <f t="array" ref="F34">INDEX(_country_codes!$B$1:$B$16,MATCH(_residual_capacity_country!E34,_country_codes!$A$1:$A$16,0))</f>
        <v>CZE</v>
      </c>
      <c r="G34" s="1">
        <v>2040</v>
      </c>
      <c r="H34" s="1" t="s">
        <v>11</v>
      </c>
      <c r="I34" s="1" t="s">
        <v>123</v>
      </c>
      <c r="K34" s="5">
        <v>0</v>
      </c>
      <c r="L34" s="26"/>
    </row>
    <row r="35" spans="1:12" x14ac:dyDescent="0.45">
      <c r="A35" s="1" t="s">
        <v>69</v>
      </c>
      <c r="B35" s="1" t="s">
        <v>13</v>
      </c>
      <c r="C35" s="1" t="s">
        <v>95</v>
      </c>
      <c r="D35" s="1" t="s">
        <v>29</v>
      </c>
      <c r="E35" s="1" t="s">
        <v>76</v>
      </c>
      <c r="F35" s="1" t="str">
        <f t="array" ref="F35">INDEX(_country_codes!$B$1:$B$16,MATCH(_residual_capacity_country!E35,_country_codes!$A$1:$A$16,0))</f>
        <v>FIN</v>
      </c>
      <c r="G35" s="1">
        <v>2040</v>
      </c>
      <c r="H35" s="1" t="s">
        <v>11</v>
      </c>
      <c r="I35" s="1" t="s">
        <v>123</v>
      </c>
      <c r="K35" s="5">
        <v>0</v>
      </c>
      <c r="L35" s="26"/>
    </row>
    <row r="36" spans="1:12" x14ac:dyDescent="0.45">
      <c r="A36" s="1" t="s">
        <v>69</v>
      </c>
      <c r="B36" s="1" t="s">
        <v>13</v>
      </c>
      <c r="C36" s="1" t="s">
        <v>95</v>
      </c>
      <c r="D36" s="1" t="s">
        <v>31</v>
      </c>
      <c r="E36" s="1" t="s">
        <v>119</v>
      </c>
      <c r="F36" s="1" t="e">
        <f t="array" ref="F36">INDEX(_country_codes!$B$1:$B$16,MATCH(_residual_capacity_country!E36,_country_codes!$A$1:$A$16,0))</f>
        <v>#N/A</v>
      </c>
      <c r="G36" s="1">
        <v>2040</v>
      </c>
      <c r="H36" s="1" t="s">
        <v>11</v>
      </c>
      <c r="I36" s="1" t="s">
        <v>123</v>
      </c>
      <c r="K36" s="5">
        <v>0</v>
      </c>
      <c r="L36" s="26"/>
    </row>
    <row r="37" spans="1:12" x14ac:dyDescent="0.45">
      <c r="A37" s="1" t="s">
        <v>69</v>
      </c>
      <c r="B37" s="1" t="s">
        <v>13</v>
      </c>
      <c r="C37" s="1" t="s">
        <v>95</v>
      </c>
      <c r="D37" s="1" t="s">
        <v>34</v>
      </c>
      <c r="E37" s="1" t="s">
        <v>71</v>
      </c>
      <c r="F37" s="1" t="str">
        <f t="array" ref="F37">INDEX(_country_codes!$B$1:$B$16,MATCH(_residual_capacity_country!E37,_country_codes!$A$1:$A$16,0))</f>
        <v>GER</v>
      </c>
      <c r="G37" s="1">
        <v>2040</v>
      </c>
      <c r="H37" s="1" t="s">
        <v>11</v>
      </c>
      <c r="I37" s="1" t="s">
        <v>123</v>
      </c>
      <c r="K37" s="5">
        <v>0</v>
      </c>
      <c r="L37" s="26"/>
    </row>
    <row r="38" spans="1:12" x14ac:dyDescent="0.45">
      <c r="A38" s="1" t="s">
        <v>69</v>
      </c>
      <c r="B38" s="1" t="s">
        <v>13</v>
      </c>
      <c r="C38" s="1" t="s">
        <v>95</v>
      </c>
      <c r="D38" s="1" t="s">
        <v>42</v>
      </c>
      <c r="E38" s="1" t="s">
        <v>78</v>
      </c>
      <c r="F38" s="1" t="str">
        <f t="array" ref="F38">INDEX(_country_codes!$B$1:$B$16,MATCH(_residual_capacity_country!E38,_country_codes!$A$1:$A$16,0))</f>
        <v>HUN</v>
      </c>
      <c r="G38" s="1">
        <v>2040</v>
      </c>
      <c r="H38" s="1" t="s">
        <v>11</v>
      </c>
      <c r="I38" s="1" t="s">
        <v>123</v>
      </c>
      <c r="K38" s="5">
        <v>0</v>
      </c>
      <c r="L38" s="26"/>
    </row>
    <row r="39" spans="1:12" x14ac:dyDescent="0.45">
      <c r="A39" s="1" t="s">
        <v>69</v>
      </c>
      <c r="B39" s="1" t="s">
        <v>13</v>
      </c>
      <c r="C39" s="1" t="s">
        <v>95</v>
      </c>
      <c r="D39" s="1" t="s">
        <v>44</v>
      </c>
      <c r="E39" s="1" t="s">
        <v>73</v>
      </c>
      <c r="F39" s="1" t="str">
        <f t="array" ref="F39">INDEX(_country_codes!$B$1:$B$16,MATCH(_residual_capacity_country!E39,_country_codes!$A$1:$A$16,0))</f>
        <v>ITA</v>
      </c>
      <c r="G39" s="1">
        <v>2040</v>
      </c>
      <c r="H39" s="1" t="s">
        <v>11</v>
      </c>
      <c r="I39" s="1" t="s">
        <v>123</v>
      </c>
      <c r="K39" s="5">
        <v>0</v>
      </c>
      <c r="L39" s="26"/>
    </row>
    <row r="40" spans="1:12" x14ac:dyDescent="0.45">
      <c r="A40" s="1" t="s">
        <v>69</v>
      </c>
      <c r="B40" s="1" t="s">
        <v>13</v>
      </c>
      <c r="C40" s="1" t="s">
        <v>95</v>
      </c>
      <c r="D40" s="1" t="s">
        <v>46</v>
      </c>
      <c r="E40" s="1" t="s">
        <v>80</v>
      </c>
      <c r="F40" s="1" t="str">
        <f t="array" ref="F40">INDEX(_country_codes!$B$1:$B$16,MATCH(_residual_capacity_country!E40,_country_codes!$A$1:$A$16,0))</f>
        <v>NLD</v>
      </c>
      <c r="G40" s="1">
        <v>2040</v>
      </c>
      <c r="H40" s="1" t="s">
        <v>11</v>
      </c>
      <c r="I40" s="1" t="s">
        <v>123</v>
      </c>
      <c r="K40" s="5">
        <v>0</v>
      </c>
      <c r="L40" s="26"/>
    </row>
    <row r="41" spans="1:12" x14ac:dyDescent="0.45">
      <c r="A41" s="1" t="s">
        <v>69</v>
      </c>
      <c r="B41" s="1" t="s">
        <v>13</v>
      </c>
      <c r="C41" s="1" t="s">
        <v>95</v>
      </c>
      <c r="D41" s="1" t="s">
        <v>48</v>
      </c>
      <c r="E41" s="1" t="s">
        <v>81</v>
      </c>
      <c r="F41" s="1" t="str">
        <f t="array" ref="F41">INDEX(_country_codes!$B$1:$B$16,MATCH(_residual_capacity_country!E41,_country_codes!$A$1:$A$16,0))</f>
        <v>POL</v>
      </c>
      <c r="G41" s="1">
        <v>2040</v>
      </c>
      <c r="H41" s="1" t="s">
        <v>11</v>
      </c>
      <c r="I41" s="1" t="s">
        <v>123</v>
      </c>
      <c r="K41" s="5">
        <v>0</v>
      </c>
      <c r="L41" s="26"/>
    </row>
    <row r="42" spans="1:12" x14ac:dyDescent="0.45">
      <c r="A42" s="1" t="s">
        <v>69</v>
      </c>
      <c r="B42" s="1" t="s">
        <v>13</v>
      </c>
      <c r="C42" s="1" t="s">
        <v>95</v>
      </c>
      <c r="D42" s="1" t="s">
        <v>51</v>
      </c>
      <c r="E42" s="1" t="s">
        <v>79</v>
      </c>
      <c r="F42" s="1" t="str">
        <f t="array" ref="F42">INDEX(_country_codes!$B$1:$B$16,MATCH(_residual_capacity_country!E42,_country_codes!$A$1:$A$16,0))</f>
        <v>ROU</v>
      </c>
      <c r="G42" s="1">
        <v>2040</v>
      </c>
      <c r="H42" s="1" t="s">
        <v>11</v>
      </c>
      <c r="I42" s="1" t="s">
        <v>123</v>
      </c>
      <c r="K42" s="5">
        <v>0</v>
      </c>
      <c r="L42" s="26"/>
    </row>
    <row r="43" spans="1:12" x14ac:dyDescent="0.45">
      <c r="A43" s="1" t="s">
        <v>69</v>
      </c>
      <c r="B43" s="1" t="s">
        <v>13</v>
      </c>
      <c r="C43" s="1" t="s">
        <v>95</v>
      </c>
      <c r="D43" s="1" t="s">
        <v>53</v>
      </c>
      <c r="E43" s="1" t="s">
        <v>82</v>
      </c>
      <c r="F43" s="1" t="str">
        <f t="array" ref="F43">INDEX(_country_codes!$B$1:$B$16,MATCH(_residual_capacity_country!E43,_country_codes!$A$1:$A$16,0))</f>
        <v>SVK</v>
      </c>
      <c r="G43" s="1">
        <v>2040</v>
      </c>
      <c r="H43" s="1" t="s">
        <v>11</v>
      </c>
      <c r="I43" s="1" t="s">
        <v>123</v>
      </c>
      <c r="K43" s="5">
        <v>0</v>
      </c>
      <c r="L43" s="26"/>
    </row>
    <row r="44" spans="1:12" x14ac:dyDescent="0.45">
      <c r="A44" s="1" t="s">
        <v>69</v>
      </c>
      <c r="B44" s="1" t="s">
        <v>13</v>
      </c>
      <c r="C44" s="1" t="s">
        <v>95</v>
      </c>
      <c r="D44" s="1" t="s">
        <v>55</v>
      </c>
      <c r="E44" s="1" t="s">
        <v>83</v>
      </c>
      <c r="F44" s="1" t="str">
        <f t="array" ref="F44">INDEX(_country_codes!$B$1:$B$16,MATCH(_residual_capacity_country!E44,_country_codes!$A$1:$A$16,0))</f>
        <v>ESP</v>
      </c>
      <c r="G44" s="1">
        <v>2040</v>
      </c>
      <c r="H44" s="1" t="s">
        <v>11</v>
      </c>
      <c r="I44" s="1" t="s">
        <v>123</v>
      </c>
      <c r="K44" s="5">
        <v>0</v>
      </c>
      <c r="L44" s="26"/>
    </row>
    <row r="45" spans="1:12" x14ac:dyDescent="0.45">
      <c r="A45" s="1" t="s">
        <v>69</v>
      </c>
      <c r="B45" s="1" t="s">
        <v>13</v>
      </c>
      <c r="C45" s="1" t="s">
        <v>95</v>
      </c>
      <c r="D45" s="1" t="s">
        <v>58</v>
      </c>
      <c r="E45" s="1" t="s">
        <v>84</v>
      </c>
      <c r="F45" s="1" t="str">
        <f t="array" ref="F45">INDEX(_country_codes!$B$1:$B$16,MATCH(_residual_capacity_country!E45,_country_codes!$A$1:$A$16,0))</f>
        <v>SWE</v>
      </c>
      <c r="G45" s="1">
        <v>2040</v>
      </c>
      <c r="H45" s="1" t="s">
        <v>11</v>
      </c>
      <c r="I45" s="1" t="s">
        <v>123</v>
      </c>
      <c r="K45" s="5">
        <v>0</v>
      </c>
      <c r="L45" s="26"/>
    </row>
    <row r="46" spans="1:12" x14ac:dyDescent="0.45">
      <c r="A46" s="1" t="s">
        <v>69</v>
      </c>
      <c r="B46" s="1" t="s">
        <v>13</v>
      </c>
      <c r="C46" s="1" t="s">
        <v>95</v>
      </c>
      <c r="D46" s="1" t="s">
        <v>61</v>
      </c>
      <c r="E46" s="1" t="s">
        <v>85</v>
      </c>
      <c r="F46" s="1" t="str">
        <f t="array" ref="F46">INDEX(_country_codes!$B$1:$B$16,MATCH(_residual_capacity_country!E46,_country_codes!$A$1:$A$16,0))</f>
        <v>GBR</v>
      </c>
      <c r="G46" s="1">
        <v>2040</v>
      </c>
      <c r="H46" s="1" t="s">
        <v>11</v>
      </c>
      <c r="I46" s="1" t="s">
        <v>123</v>
      </c>
      <c r="K46" s="5">
        <v>0</v>
      </c>
      <c r="L46" s="26"/>
    </row>
    <row r="47" spans="1:12" x14ac:dyDescent="0.45">
      <c r="A47" s="1" t="s">
        <v>69</v>
      </c>
      <c r="B47" s="1" t="s">
        <v>13</v>
      </c>
      <c r="C47" s="1" t="s">
        <v>95</v>
      </c>
      <c r="D47" s="1" t="s">
        <v>19</v>
      </c>
      <c r="E47" s="1" t="s">
        <v>72</v>
      </c>
      <c r="F47" s="1" t="str">
        <f t="array" ref="F47">INDEX(_country_codes!$B$1:$B$16,MATCH(_residual_capacity_country!E47,_country_codes!$A$1:$A$16,0))</f>
        <v>AUT</v>
      </c>
      <c r="G47" s="1">
        <v>2045</v>
      </c>
      <c r="H47" s="1" t="s">
        <v>11</v>
      </c>
      <c r="I47" s="1" t="s">
        <v>123</v>
      </c>
      <c r="K47" s="5">
        <v>0</v>
      </c>
      <c r="L47" s="26"/>
    </row>
    <row r="48" spans="1:12" x14ac:dyDescent="0.45">
      <c r="A48" s="1" t="s">
        <v>69</v>
      </c>
      <c r="B48" s="1" t="s">
        <v>13</v>
      </c>
      <c r="C48" s="1" t="s">
        <v>95</v>
      </c>
      <c r="D48" s="1" t="s">
        <v>23</v>
      </c>
      <c r="E48" s="1" t="s">
        <v>74</v>
      </c>
      <c r="F48" s="1" t="str">
        <f t="array" ref="F48">INDEX(_country_codes!$B$1:$B$16,MATCH(_residual_capacity_country!E48,_country_codes!$A$1:$A$16,0))</f>
        <v>BEL</v>
      </c>
      <c r="G48" s="1">
        <v>2045</v>
      </c>
      <c r="H48" s="1" t="s">
        <v>11</v>
      </c>
      <c r="I48" s="1" t="s">
        <v>123</v>
      </c>
      <c r="K48" s="5">
        <v>0</v>
      </c>
      <c r="L48" s="26"/>
    </row>
    <row r="49" spans="1:12" x14ac:dyDescent="0.45">
      <c r="A49" s="1" t="s">
        <v>69</v>
      </c>
      <c r="B49" s="1" t="s">
        <v>13</v>
      </c>
      <c r="C49" s="1" t="s">
        <v>95</v>
      </c>
      <c r="D49" s="1" t="s">
        <v>26</v>
      </c>
      <c r="E49" s="1" t="s">
        <v>75</v>
      </c>
      <c r="F49" s="1" t="str">
        <f t="array" ref="F49">INDEX(_country_codes!$B$1:$B$16,MATCH(_residual_capacity_country!E49,_country_codes!$A$1:$A$16,0))</f>
        <v>CZE</v>
      </c>
      <c r="G49" s="1">
        <v>2045</v>
      </c>
      <c r="H49" s="1" t="s">
        <v>11</v>
      </c>
      <c r="I49" s="1" t="s">
        <v>123</v>
      </c>
      <c r="K49" s="5">
        <v>0</v>
      </c>
      <c r="L49" s="26"/>
    </row>
    <row r="50" spans="1:12" x14ac:dyDescent="0.45">
      <c r="A50" s="1" t="s">
        <v>69</v>
      </c>
      <c r="B50" s="1" t="s">
        <v>13</v>
      </c>
      <c r="C50" s="1" t="s">
        <v>95</v>
      </c>
      <c r="D50" s="1" t="s">
        <v>29</v>
      </c>
      <c r="E50" s="1" t="s">
        <v>76</v>
      </c>
      <c r="F50" s="1" t="str">
        <f t="array" ref="F50">INDEX(_country_codes!$B$1:$B$16,MATCH(_residual_capacity_country!E50,_country_codes!$A$1:$A$16,0))</f>
        <v>FIN</v>
      </c>
      <c r="G50" s="1">
        <v>2045</v>
      </c>
      <c r="H50" s="1" t="s">
        <v>11</v>
      </c>
      <c r="I50" s="1" t="s">
        <v>123</v>
      </c>
      <c r="K50" s="5">
        <v>0</v>
      </c>
      <c r="L50" s="26"/>
    </row>
    <row r="51" spans="1:12" x14ac:dyDescent="0.45">
      <c r="A51" s="1" t="s">
        <v>69</v>
      </c>
      <c r="B51" s="1" t="s">
        <v>13</v>
      </c>
      <c r="C51" s="1" t="s">
        <v>95</v>
      </c>
      <c r="D51" s="1" t="s">
        <v>31</v>
      </c>
      <c r="E51" s="1" t="s">
        <v>120</v>
      </c>
      <c r="F51" s="1" t="e">
        <f t="array" ref="F51">INDEX(_country_codes!$B$1:$B$16,MATCH(_residual_capacity_country!E51,_country_codes!$A$1:$A$16,0))</f>
        <v>#N/A</v>
      </c>
      <c r="G51" s="1">
        <v>2045</v>
      </c>
      <c r="H51" s="1" t="s">
        <v>11</v>
      </c>
      <c r="I51" s="1" t="s">
        <v>123</v>
      </c>
      <c r="K51" s="5">
        <v>0</v>
      </c>
      <c r="L51" s="26"/>
    </row>
    <row r="52" spans="1:12" x14ac:dyDescent="0.45">
      <c r="A52" s="1" t="s">
        <v>69</v>
      </c>
      <c r="B52" s="1" t="s">
        <v>13</v>
      </c>
      <c r="C52" s="1" t="s">
        <v>95</v>
      </c>
      <c r="D52" s="1" t="s">
        <v>34</v>
      </c>
      <c r="E52" s="1" t="s">
        <v>71</v>
      </c>
      <c r="F52" s="1" t="str">
        <f t="array" ref="F52">INDEX(_country_codes!$B$1:$B$16,MATCH(_residual_capacity_country!E52,_country_codes!$A$1:$A$16,0))</f>
        <v>GER</v>
      </c>
      <c r="G52" s="1">
        <v>2045</v>
      </c>
      <c r="H52" s="1" t="s">
        <v>11</v>
      </c>
      <c r="I52" s="1" t="s">
        <v>123</v>
      </c>
      <c r="K52" s="5">
        <v>0</v>
      </c>
      <c r="L52" s="26"/>
    </row>
    <row r="53" spans="1:12" x14ac:dyDescent="0.45">
      <c r="A53" s="1" t="s">
        <v>69</v>
      </c>
      <c r="B53" s="1" t="s">
        <v>13</v>
      </c>
      <c r="C53" s="1" t="s">
        <v>95</v>
      </c>
      <c r="D53" s="1" t="s">
        <v>42</v>
      </c>
      <c r="E53" s="1" t="s">
        <v>78</v>
      </c>
      <c r="F53" s="1" t="str">
        <f t="array" ref="F53">INDEX(_country_codes!$B$1:$B$16,MATCH(_residual_capacity_country!E53,_country_codes!$A$1:$A$16,0))</f>
        <v>HUN</v>
      </c>
      <c r="G53" s="1">
        <v>2045</v>
      </c>
      <c r="H53" s="1" t="s">
        <v>11</v>
      </c>
      <c r="I53" s="1" t="s">
        <v>123</v>
      </c>
      <c r="K53" s="5">
        <v>0</v>
      </c>
      <c r="L53" s="26"/>
    </row>
    <row r="54" spans="1:12" x14ac:dyDescent="0.45">
      <c r="A54" s="1" t="s">
        <v>69</v>
      </c>
      <c r="B54" s="1" t="s">
        <v>13</v>
      </c>
      <c r="C54" s="1" t="s">
        <v>95</v>
      </c>
      <c r="D54" s="1" t="s">
        <v>44</v>
      </c>
      <c r="E54" s="1" t="s">
        <v>73</v>
      </c>
      <c r="F54" s="1" t="str">
        <f t="array" ref="F54">INDEX(_country_codes!$B$1:$B$16,MATCH(_residual_capacity_country!E54,_country_codes!$A$1:$A$16,0))</f>
        <v>ITA</v>
      </c>
      <c r="G54" s="1">
        <v>2045</v>
      </c>
      <c r="H54" s="1" t="s">
        <v>11</v>
      </c>
      <c r="I54" s="1" t="s">
        <v>123</v>
      </c>
      <c r="K54" s="5">
        <v>0</v>
      </c>
      <c r="L54" s="26"/>
    </row>
    <row r="55" spans="1:12" x14ac:dyDescent="0.45">
      <c r="A55" s="1" t="s">
        <v>69</v>
      </c>
      <c r="B55" s="1" t="s">
        <v>13</v>
      </c>
      <c r="C55" s="1" t="s">
        <v>95</v>
      </c>
      <c r="D55" s="1" t="s">
        <v>46</v>
      </c>
      <c r="E55" s="1" t="s">
        <v>80</v>
      </c>
      <c r="F55" s="1" t="str">
        <f t="array" ref="F55">INDEX(_country_codes!$B$1:$B$16,MATCH(_residual_capacity_country!E55,_country_codes!$A$1:$A$16,0))</f>
        <v>NLD</v>
      </c>
      <c r="G55" s="1">
        <v>2045</v>
      </c>
      <c r="H55" s="1" t="s">
        <v>11</v>
      </c>
      <c r="I55" s="1" t="s">
        <v>123</v>
      </c>
      <c r="K55" s="5">
        <v>0</v>
      </c>
      <c r="L55" s="26"/>
    </row>
    <row r="56" spans="1:12" x14ac:dyDescent="0.45">
      <c r="A56" s="1" t="s">
        <v>69</v>
      </c>
      <c r="B56" s="1" t="s">
        <v>13</v>
      </c>
      <c r="C56" s="1" t="s">
        <v>95</v>
      </c>
      <c r="D56" s="1" t="s">
        <v>48</v>
      </c>
      <c r="E56" s="1" t="s">
        <v>81</v>
      </c>
      <c r="F56" s="1" t="str">
        <f t="array" ref="F56">INDEX(_country_codes!$B$1:$B$16,MATCH(_residual_capacity_country!E56,_country_codes!$A$1:$A$16,0))</f>
        <v>POL</v>
      </c>
      <c r="G56" s="1">
        <v>2045</v>
      </c>
      <c r="H56" s="1" t="s">
        <v>11</v>
      </c>
      <c r="I56" s="1" t="s">
        <v>123</v>
      </c>
      <c r="K56" s="5">
        <v>0</v>
      </c>
      <c r="L56" s="26"/>
    </row>
    <row r="57" spans="1:12" x14ac:dyDescent="0.45">
      <c r="A57" s="1" t="s">
        <v>69</v>
      </c>
      <c r="B57" s="1" t="s">
        <v>13</v>
      </c>
      <c r="C57" s="1" t="s">
        <v>95</v>
      </c>
      <c r="D57" s="1" t="s">
        <v>51</v>
      </c>
      <c r="E57" s="1" t="s">
        <v>79</v>
      </c>
      <c r="F57" s="1" t="str">
        <f t="array" ref="F57">INDEX(_country_codes!$B$1:$B$16,MATCH(_residual_capacity_country!E57,_country_codes!$A$1:$A$16,0))</f>
        <v>ROU</v>
      </c>
      <c r="G57" s="1">
        <v>2045</v>
      </c>
      <c r="H57" s="1" t="s">
        <v>11</v>
      </c>
      <c r="I57" s="1" t="s">
        <v>123</v>
      </c>
      <c r="K57" s="5">
        <v>0</v>
      </c>
      <c r="L57" s="26"/>
    </row>
    <row r="58" spans="1:12" x14ac:dyDescent="0.45">
      <c r="A58" s="1" t="s">
        <v>69</v>
      </c>
      <c r="B58" s="1" t="s">
        <v>13</v>
      </c>
      <c r="C58" s="1" t="s">
        <v>95</v>
      </c>
      <c r="D58" s="1" t="s">
        <v>53</v>
      </c>
      <c r="E58" s="1" t="s">
        <v>82</v>
      </c>
      <c r="F58" s="1" t="str">
        <f t="array" ref="F58">INDEX(_country_codes!$B$1:$B$16,MATCH(_residual_capacity_country!E58,_country_codes!$A$1:$A$16,0))</f>
        <v>SVK</v>
      </c>
      <c r="G58" s="1">
        <v>2045</v>
      </c>
      <c r="H58" s="1" t="s">
        <v>11</v>
      </c>
      <c r="I58" s="1" t="s">
        <v>123</v>
      </c>
      <c r="K58" s="5">
        <v>0</v>
      </c>
      <c r="L58" s="26"/>
    </row>
    <row r="59" spans="1:12" x14ac:dyDescent="0.45">
      <c r="A59" s="1" t="s">
        <v>69</v>
      </c>
      <c r="B59" s="1" t="s">
        <v>13</v>
      </c>
      <c r="C59" s="1" t="s">
        <v>95</v>
      </c>
      <c r="D59" s="1" t="s">
        <v>55</v>
      </c>
      <c r="E59" s="1" t="s">
        <v>83</v>
      </c>
      <c r="F59" s="1" t="str">
        <f t="array" ref="F59">INDEX(_country_codes!$B$1:$B$16,MATCH(_residual_capacity_country!E59,_country_codes!$A$1:$A$16,0))</f>
        <v>ESP</v>
      </c>
      <c r="G59" s="1">
        <v>2045</v>
      </c>
      <c r="H59" s="1" t="s">
        <v>11</v>
      </c>
      <c r="I59" s="1" t="s">
        <v>123</v>
      </c>
      <c r="K59" s="5">
        <v>0</v>
      </c>
      <c r="L59" s="26"/>
    </row>
    <row r="60" spans="1:12" x14ac:dyDescent="0.45">
      <c r="A60" s="1" t="s">
        <v>69</v>
      </c>
      <c r="B60" s="1" t="s">
        <v>13</v>
      </c>
      <c r="C60" s="1" t="s">
        <v>95</v>
      </c>
      <c r="D60" s="1" t="s">
        <v>58</v>
      </c>
      <c r="E60" s="1" t="s">
        <v>84</v>
      </c>
      <c r="F60" s="1" t="str">
        <f t="array" ref="F60">INDEX(_country_codes!$B$1:$B$16,MATCH(_residual_capacity_country!E60,_country_codes!$A$1:$A$16,0))</f>
        <v>SWE</v>
      </c>
      <c r="G60" s="1">
        <v>2045</v>
      </c>
      <c r="H60" s="1" t="s">
        <v>11</v>
      </c>
      <c r="I60" s="1" t="s">
        <v>123</v>
      </c>
      <c r="K60" s="5">
        <v>0</v>
      </c>
      <c r="L60" s="26"/>
    </row>
    <row r="61" spans="1:12" x14ac:dyDescent="0.45">
      <c r="A61" s="1" t="s">
        <v>69</v>
      </c>
      <c r="B61" s="1" t="s">
        <v>13</v>
      </c>
      <c r="C61" s="1" t="s">
        <v>95</v>
      </c>
      <c r="D61" s="1" t="s">
        <v>61</v>
      </c>
      <c r="E61" s="1" t="s">
        <v>85</v>
      </c>
      <c r="F61" s="1" t="str">
        <f t="array" ref="F61">INDEX(_country_codes!$B$1:$B$16,MATCH(_residual_capacity_country!E61,_country_codes!$A$1:$A$16,0))</f>
        <v>GBR</v>
      </c>
      <c r="G61" s="1">
        <v>2045</v>
      </c>
      <c r="H61" s="1" t="s">
        <v>11</v>
      </c>
      <c r="I61" s="1" t="s">
        <v>123</v>
      </c>
      <c r="K61" s="5">
        <v>0</v>
      </c>
      <c r="L61" s="26"/>
    </row>
    <row r="62" spans="1:12" x14ac:dyDescent="0.45">
      <c r="A62" s="1" t="s">
        <v>69</v>
      </c>
      <c r="B62" s="1" t="s">
        <v>13</v>
      </c>
      <c r="C62" s="1" t="s">
        <v>95</v>
      </c>
      <c r="D62" s="1" t="s">
        <v>19</v>
      </c>
      <c r="E62" s="1" t="s">
        <v>72</v>
      </c>
      <c r="F62" s="1" t="str">
        <f t="array" ref="F62">INDEX(_country_codes!$B$1:$B$16,MATCH(_residual_capacity_country!E62,_country_codes!$A$1:$A$16,0))</f>
        <v>AUT</v>
      </c>
      <c r="G62" s="1">
        <v>2050</v>
      </c>
      <c r="H62" s="1" t="s">
        <v>11</v>
      </c>
      <c r="I62" s="1" t="s">
        <v>123</v>
      </c>
      <c r="K62" s="5">
        <v>0</v>
      </c>
      <c r="L62" s="26"/>
    </row>
    <row r="63" spans="1:12" x14ac:dyDescent="0.45">
      <c r="A63" s="1" t="s">
        <v>69</v>
      </c>
      <c r="B63" s="1" t="s">
        <v>13</v>
      </c>
      <c r="C63" s="1" t="s">
        <v>95</v>
      </c>
      <c r="D63" s="1" t="s">
        <v>23</v>
      </c>
      <c r="E63" s="1" t="s">
        <v>74</v>
      </c>
      <c r="F63" s="1" t="str">
        <f t="array" ref="F63">INDEX(_country_codes!$B$1:$B$16,MATCH(_residual_capacity_country!E63,_country_codes!$A$1:$A$16,0))</f>
        <v>BEL</v>
      </c>
      <c r="G63" s="1">
        <v>2050</v>
      </c>
      <c r="H63" s="1" t="s">
        <v>11</v>
      </c>
      <c r="I63" s="1" t="s">
        <v>123</v>
      </c>
      <c r="K63" s="5">
        <v>0</v>
      </c>
      <c r="L63" s="26"/>
    </row>
    <row r="64" spans="1:12" x14ac:dyDescent="0.45">
      <c r="A64" s="1" t="s">
        <v>69</v>
      </c>
      <c r="B64" s="1" t="s">
        <v>13</v>
      </c>
      <c r="C64" s="1" t="s">
        <v>95</v>
      </c>
      <c r="D64" s="1" t="s">
        <v>26</v>
      </c>
      <c r="E64" s="1" t="s">
        <v>75</v>
      </c>
      <c r="F64" s="1" t="str">
        <f t="array" ref="F64">INDEX(_country_codes!$B$1:$B$16,MATCH(_residual_capacity_country!E64,_country_codes!$A$1:$A$16,0))</f>
        <v>CZE</v>
      </c>
      <c r="G64" s="1">
        <v>2050</v>
      </c>
      <c r="H64" s="1" t="s">
        <v>11</v>
      </c>
      <c r="I64" s="1" t="s">
        <v>123</v>
      </c>
      <c r="K64" s="5">
        <v>0</v>
      </c>
      <c r="L64" s="26"/>
    </row>
    <row r="65" spans="1:12" x14ac:dyDescent="0.45">
      <c r="A65" s="1" t="s">
        <v>69</v>
      </c>
      <c r="B65" s="1" t="s">
        <v>13</v>
      </c>
      <c r="C65" s="1" t="s">
        <v>95</v>
      </c>
      <c r="D65" s="1" t="s">
        <v>29</v>
      </c>
      <c r="E65" s="1" t="s">
        <v>76</v>
      </c>
      <c r="F65" s="1" t="str">
        <f t="array" ref="F65">INDEX(_country_codes!$B$1:$B$16,MATCH(_residual_capacity_country!E65,_country_codes!$A$1:$A$16,0))</f>
        <v>FIN</v>
      </c>
      <c r="G65" s="1">
        <v>2050</v>
      </c>
      <c r="H65" s="1" t="s">
        <v>11</v>
      </c>
      <c r="I65" s="1" t="s">
        <v>123</v>
      </c>
      <c r="K65" s="5">
        <v>0</v>
      </c>
      <c r="L65" s="26"/>
    </row>
    <row r="66" spans="1:12" x14ac:dyDescent="0.45">
      <c r="A66" s="1" t="s">
        <v>69</v>
      </c>
      <c r="B66" s="1" t="s">
        <v>13</v>
      </c>
      <c r="C66" s="1" t="s">
        <v>95</v>
      </c>
      <c r="D66" s="1" t="s">
        <v>31</v>
      </c>
      <c r="E66" s="1" t="s">
        <v>121</v>
      </c>
      <c r="F66" s="1" t="e">
        <f t="array" ref="F66">INDEX(_country_codes!$B$1:$B$16,MATCH(_residual_capacity_country!E66,_country_codes!$A$1:$A$16,0))</f>
        <v>#N/A</v>
      </c>
      <c r="G66" s="1">
        <v>2050</v>
      </c>
      <c r="H66" s="1" t="s">
        <v>11</v>
      </c>
      <c r="I66" s="1" t="s">
        <v>123</v>
      </c>
      <c r="K66" s="5">
        <v>0</v>
      </c>
      <c r="L66" s="26"/>
    </row>
    <row r="67" spans="1:12" x14ac:dyDescent="0.45">
      <c r="A67" s="1" t="s">
        <v>69</v>
      </c>
      <c r="B67" s="1" t="s">
        <v>13</v>
      </c>
      <c r="C67" s="1" t="s">
        <v>95</v>
      </c>
      <c r="D67" s="1" t="s">
        <v>34</v>
      </c>
      <c r="E67" s="1" t="s">
        <v>71</v>
      </c>
      <c r="F67" s="1" t="str">
        <f t="array" ref="F67">INDEX(_country_codes!$B$1:$B$16,MATCH(_residual_capacity_country!E67,_country_codes!$A$1:$A$16,0))</f>
        <v>GER</v>
      </c>
      <c r="G67" s="1">
        <v>2050</v>
      </c>
      <c r="H67" s="1" t="s">
        <v>11</v>
      </c>
      <c r="I67" s="1" t="s">
        <v>123</v>
      </c>
      <c r="K67" s="5">
        <v>0</v>
      </c>
      <c r="L67" s="26"/>
    </row>
    <row r="68" spans="1:12" x14ac:dyDescent="0.45">
      <c r="A68" s="1" t="s">
        <v>69</v>
      </c>
      <c r="B68" s="1" t="s">
        <v>13</v>
      </c>
      <c r="C68" s="1" t="s">
        <v>95</v>
      </c>
      <c r="D68" s="1" t="s">
        <v>42</v>
      </c>
      <c r="E68" s="1" t="s">
        <v>78</v>
      </c>
      <c r="F68" s="1" t="str">
        <f t="array" ref="F68">INDEX(_country_codes!$B$1:$B$16,MATCH(_residual_capacity_country!E68,_country_codes!$A$1:$A$16,0))</f>
        <v>HUN</v>
      </c>
      <c r="G68" s="1">
        <v>2050</v>
      </c>
      <c r="H68" s="1" t="s">
        <v>11</v>
      </c>
      <c r="I68" s="1" t="s">
        <v>123</v>
      </c>
      <c r="K68" s="5">
        <v>0</v>
      </c>
      <c r="L68" s="26"/>
    </row>
    <row r="69" spans="1:12" x14ac:dyDescent="0.45">
      <c r="A69" s="1" t="s">
        <v>69</v>
      </c>
      <c r="B69" s="1" t="s">
        <v>13</v>
      </c>
      <c r="C69" s="1" t="s">
        <v>95</v>
      </c>
      <c r="D69" s="1" t="s">
        <v>44</v>
      </c>
      <c r="E69" s="1" t="s">
        <v>73</v>
      </c>
      <c r="F69" s="1" t="str">
        <f t="array" ref="F69">INDEX(_country_codes!$B$1:$B$16,MATCH(_residual_capacity_country!E69,_country_codes!$A$1:$A$16,0))</f>
        <v>ITA</v>
      </c>
      <c r="G69" s="1">
        <v>2050</v>
      </c>
      <c r="H69" s="1" t="s">
        <v>11</v>
      </c>
      <c r="I69" s="1" t="s">
        <v>123</v>
      </c>
      <c r="K69" s="5">
        <v>0</v>
      </c>
      <c r="L69" s="26"/>
    </row>
    <row r="70" spans="1:12" x14ac:dyDescent="0.45">
      <c r="A70" s="1" t="s">
        <v>69</v>
      </c>
      <c r="B70" s="1" t="s">
        <v>13</v>
      </c>
      <c r="C70" s="1" t="s">
        <v>95</v>
      </c>
      <c r="D70" s="1" t="s">
        <v>46</v>
      </c>
      <c r="E70" s="1" t="s">
        <v>80</v>
      </c>
      <c r="F70" s="1" t="str">
        <f t="array" ref="F70">INDEX(_country_codes!$B$1:$B$16,MATCH(_residual_capacity_country!E70,_country_codes!$A$1:$A$16,0))</f>
        <v>NLD</v>
      </c>
      <c r="G70" s="1">
        <v>2050</v>
      </c>
      <c r="H70" s="1" t="s">
        <v>11</v>
      </c>
      <c r="I70" s="1" t="s">
        <v>123</v>
      </c>
      <c r="K70" s="5">
        <v>0</v>
      </c>
      <c r="L70" s="26"/>
    </row>
    <row r="71" spans="1:12" x14ac:dyDescent="0.45">
      <c r="A71" s="1" t="s">
        <v>69</v>
      </c>
      <c r="B71" s="1" t="s">
        <v>13</v>
      </c>
      <c r="C71" s="1" t="s">
        <v>95</v>
      </c>
      <c r="D71" s="1" t="s">
        <v>48</v>
      </c>
      <c r="E71" s="1" t="s">
        <v>81</v>
      </c>
      <c r="F71" s="1" t="str">
        <f t="array" ref="F71">INDEX(_country_codes!$B$1:$B$16,MATCH(_residual_capacity_country!E71,_country_codes!$A$1:$A$16,0))</f>
        <v>POL</v>
      </c>
      <c r="G71" s="1">
        <v>2050</v>
      </c>
      <c r="H71" s="1" t="s">
        <v>11</v>
      </c>
      <c r="I71" s="1" t="s">
        <v>123</v>
      </c>
      <c r="K71" s="5">
        <v>0</v>
      </c>
      <c r="L71" s="26"/>
    </row>
    <row r="72" spans="1:12" x14ac:dyDescent="0.45">
      <c r="A72" s="1" t="s">
        <v>69</v>
      </c>
      <c r="B72" s="1" t="s">
        <v>13</v>
      </c>
      <c r="C72" s="1" t="s">
        <v>95</v>
      </c>
      <c r="D72" s="1" t="s">
        <v>51</v>
      </c>
      <c r="E72" s="1" t="s">
        <v>79</v>
      </c>
      <c r="F72" s="1" t="str">
        <f t="array" ref="F72">INDEX(_country_codes!$B$1:$B$16,MATCH(_residual_capacity_country!E72,_country_codes!$A$1:$A$16,0))</f>
        <v>ROU</v>
      </c>
      <c r="G72" s="1">
        <v>2050</v>
      </c>
      <c r="H72" s="1" t="s">
        <v>11</v>
      </c>
      <c r="I72" s="1" t="s">
        <v>123</v>
      </c>
      <c r="K72" s="5">
        <v>0</v>
      </c>
      <c r="L72" s="26"/>
    </row>
    <row r="73" spans="1:12" x14ac:dyDescent="0.45">
      <c r="A73" s="1" t="s">
        <v>69</v>
      </c>
      <c r="B73" s="1" t="s">
        <v>13</v>
      </c>
      <c r="C73" s="1" t="s">
        <v>95</v>
      </c>
      <c r="D73" s="1" t="s">
        <v>53</v>
      </c>
      <c r="E73" s="1" t="s">
        <v>82</v>
      </c>
      <c r="F73" s="1" t="str">
        <f t="array" ref="F73">INDEX(_country_codes!$B$1:$B$16,MATCH(_residual_capacity_country!E73,_country_codes!$A$1:$A$16,0))</f>
        <v>SVK</v>
      </c>
      <c r="G73" s="1">
        <v>2050</v>
      </c>
      <c r="H73" s="1" t="s">
        <v>11</v>
      </c>
      <c r="I73" s="1" t="s">
        <v>123</v>
      </c>
      <c r="K73" s="5">
        <v>0</v>
      </c>
      <c r="L73" s="26"/>
    </row>
    <row r="74" spans="1:12" x14ac:dyDescent="0.45">
      <c r="A74" s="1" t="s">
        <v>69</v>
      </c>
      <c r="B74" s="1" t="s">
        <v>13</v>
      </c>
      <c r="C74" s="1" t="s">
        <v>95</v>
      </c>
      <c r="D74" s="1" t="s">
        <v>55</v>
      </c>
      <c r="E74" s="1" t="s">
        <v>83</v>
      </c>
      <c r="F74" s="1" t="str">
        <f t="array" ref="F74">INDEX(_country_codes!$B$1:$B$16,MATCH(_residual_capacity_country!E74,_country_codes!$A$1:$A$16,0))</f>
        <v>ESP</v>
      </c>
      <c r="G74" s="1">
        <v>2050</v>
      </c>
      <c r="H74" s="1" t="s">
        <v>11</v>
      </c>
      <c r="I74" s="1" t="s">
        <v>123</v>
      </c>
      <c r="K74" s="5">
        <v>0</v>
      </c>
      <c r="L74" s="26"/>
    </row>
    <row r="75" spans="1:12" x14ac:dyDescent="0.45">
      <c r="A75" s="1" t="s">
        <v>69</v>
      </c>
      <c r="B75" s="1" t="s">
        <v>13</v>
      </c>
      <c r="C75" s="1" t="s">
        <v>95</v>
      </c>
      <c r="D75" s="1" t="s">
        <v>58</v>
      </c>
      <c r="E75" s="1" t="s">
        <v>84</v>
      </c>
      <c r="F75" s="1" t="str">
        <f t="array" ref="F75">INDEX(_country_codes!$B$1:$B$16,MATCH(_residual_capacity_country!E75,_country_codes!$A$1:$A$16,0))</f>
        <v>SWE</v>
      </c>
      <c r="G75" s="1">
        <v>2050</v>
      </c>
      <c r="H75" s="1" t="s">
        <v>11</v>
      </c>
      <c r="I75" s="1" t="s">
        <v>123</v>
      </c>
      <c r="K75" s="5">
        <v>0</v>
      </c>
      <c r="L75" s="26"/>
    </row>
    <row r="76" spans="1:12" x14ac:dyDescent="0.45">
      <c r="A76" s="1" t="s">
        <v>69</v>
      </c>
      <c r="B76" s="1" t="s">
        <v>13</v>
      </c>
      <c r="C76" s="1" t="s">
        <v>95</v>
      </c>
      <c r="D76" s="1" t="s">
        <v>61</v>
      </c>
      <c r="E76" s="1" t="s">
        <v>85</v>
      </c>
      <c r="F76" s="1" t="str">
        <f t="array" ref="F76">INDEX(_country_codes!$B$1:$B$16,MATCH(_residual_capacity_country!E76,_country_codes!$A$1:$A$16,0))</f>
        <v>GBR</v>
      </c>
      <c r="G76" s="1">
        <v>2050</v>
      </c>
      <c r="H76" s="1" t="s">
        <v>11</v>
      </c>
      <c r="I76" s="1" t="s">
        <v>123</v>
      </c>
      <c r="K76" s="5">
        <v>0</v>
      </c>
      <c r="L76" s="26"/>
    </row>
    <row r="77" spans="1:12" x14ac:dyDescent="0.45">
      <c r="A77" s="1" t="s">
        <v>133</v>
      </c>
      <c r="B77" s="1" t="s">
        <v>132</v>
      </c>
      <c r="C77" t="s">
        <v>95</v>
      </c>
      <c r="D77" s="1" t="s">
        <v>19</v>
      </c>
      <c r="E77" s="1" t="s">
        <v>72</v>
      </c>
      <c r="F77" s="1" t="str">
        <f t="array" ref="F77">INDEX(_country_codes!$B$1:$B$16,MATCH(_residual_capacity_country!E77,_country_codes!$A$1:$A$16,0))</f>
        <v>AUT</v>
      </c>
      <c r="G77" s="1">
        <v>2030</v>
      </c>
      <c r="H77" s="1" t="s">
        <v>11</v>
      </c>
      <c r="I77" s="1" t="s">
        <v>123</v>
      </c>
      <c r="K77" s="9" cm="1">
        <f t="array" ref="K77">ROUND(INDEX(_inputSmrHvcCapacities!$J$1:$J$71,MATCH(_residual_capacity_country!$B77&amp;C77&amp;G77,_inputSmrHvcCapacities!$B$1:$B$106&amp;_inputSmrHvcCapacities!$C$1:$C$106&amp;_inputSmrHvcCapacities!$F$1:$F$106,0))*INDEX(_ProductionSharesEU!$L$1:$L$51,MATCH(_residual_capacity_country!$B77&amp;_residual_capacity_country!$E77,_ProductionSharesEU!$B$1:$B$51&amp;_ProductionSharesEU!$C$1:$C$51,0))*1000,0)</f>
        <v>0</v>
      </c>
    </row>
    <row r="78" spans="1:12" x14ac:dyDescent="0.45">
      <c r="A78" s="1" t="s">
        <v>133</v>
      </c>
      <c r="B78" s="1" t="s">
        <v>132</v>
      </c>
      <c r="C78" s="1" t="s">
        <v>95</v>
      </c>
      <c r="D78" s="1" t="s">
        <v>23</v>
      </c>
      <c r="E78" s="1" t="s">
        <v>74</v>
      </c>
      <c r="F78" s="1" t="str">
        <f t="array" ref="F78">INDEX(_country_codes!$B$1:$B$16,MATCH(_residual_capacity_country!E78,_country_codes!$A$1:$A$16,0))</f>
        <v>BEL</v>
      </c>
      <c r="G78" s="1">
        <v>2030</v>
      </c>
      <c r="H78" s="1" t="s">
        <v>11</v>
      </c>
      <c r="I78" s="1" t="s">
        <v>123</v>
      </c>
      <c r="K78" s="9" cm="1">
        <f t="array" ref="K78">ROUND(INDEX(_inputSmrHvcCapacities!$J$1:$J$71,MATCH(_residual_capacity_country!$B78&amp;C78&amp;G78,_inputSmrHvcCapacities!$B$1:$B$106&amp;_inputSmrHvcCapacities!$C$1:$C$106&amp;_inputSmrHvcCapacities!$F$1:$F$106,0))*INDEX(_ProductionSharesEU!$L$1:$L$51,MATCH(_residual_capacity_country!$B78&amp;_residual_capacity_country!$E78,_ProductionSharesEU!$B$1:$B$51&amp;_ProductionSharesEU!$C$1:$C$51,0))*1000,0)</f>
        <v>0</v>
      </c>
    </row>
    <row r="79" spans="1:12" x14ac:dyDescent="0.45">
      <c r="A79" s="1" t="s">
        <v>133</v>
      </c>
      <c r="B79" s="1" t="s">
        <v>132</v>
      </c>
      <c r="C79" s="1" t="s">
        <v>95</v>
      </c>
      <c r="D79" s="1" t="s">
        <v>26</v>
      </c>
      <c r="E79" s="1" t="s">
        <v>75</v>
      </c>
      <c r="F79" s="1" t="str">
        <f t="array" ref="F79">INDEX(_country_codes!$B$1:$B$16,MATCH(_residual_capacity_country!E79,_country_codes!$A$1:$A$16,0))</f>
        <v>CZE</v>
      </c>
      <c r="G79" s="1">
        <v>2030</v>
      </c>
      <c r="H79" s="1" t="s">
        <v>11</v>
      </c>
      <c r="I79" s="1" t="s">
        <v>123</v>
      </c>
      <c r="K79" s="9" cm="1">
        <f t="array" ref="K79">ROUND(INDEX(_inputSmrHvcCapacities!$J$1:$J$71,MATCH(_residual_capacity_country!$B79&amp;C79&amp;G79,_inputSmrHvcCapacities!$B$1:$B$106&amp;_inputSmrHvcCapacities!$C$1:$C$106&amp;_inputSmrHvcCapacities!$F$1:$F$106,0))*INDEX(_ProductionSharesEU!$L$1:$L$51,MATCH(_residual_capacity_country!$B79&amp;_residual_capacity_country!$E79,_ProductionSharesEU!$B$1:$B$51&amp;_ProductionSharesEU!$C$1:$C$51,0))*1000,0)</f>
        <v>2443</v>
      </c>
    </row>
    <row r="80" spans="1:12" x14ac:dyDescent="0.45">
      <c r="A80" s="1" t="s">
        <v>133</v>
      </c>
      <c r="B80" s="1" t="s">
        <v>132</v>
      </c>
      <c r="C80" s="1" t="s">
        <v>95</v>
      </c>
      <c r="D80" s="1" t="s">
        <v>29</v>
      </c>
      <c r="E80" s="1" t="s">
        <v>76</v>
      </c>
      <c r="F80" s="1" t="str">
        <f t="array" ref="F80">INDEX(_country_codes!$B$1:$B$16,MATCH(_residual_capacity_country!E80,_country_codes!$A$1:$A$16,0))</f>
        <v>FIN</v>
      </c>
      <c r="G80" s="1">
        <v>2030</v>
      </c>
      <c r="H80" s="1" t="s">
        <v>11</v>
      </c>
      <c r="I80" s="1" t="s">
        <v>123</v>
      </c>
      <c r="K80" s="9" cm="1">
        <f t="array" ref="K80">ROUND(INDEX(_inputSmrHvcCapacities!$J$1:$J$71,MATCH(_residual_capacity_country!$B80&amp;C80&amp;G80,_inputSmrHvcCapacities!$B$1:$B$106&amp;_inputSmrHvcCapacities!$C$1:$C$106&amp;_inputSmrHvcCapacities!$F$1:$F$106,0))*INDEX(_ProductionSharesEU!$L$1:$L$51,MATCH(_residual_capacity_country!$B80&amp;_residual_capacity_country!$E80,_ProductionSharesEU!$B$1:$B$51&amp;_ProductionSharesEU!$C$1:$C$51,0))*1000,0)</f>
        <v>0</v>
      </c>
    </row>
    <row r="81" spans="1:11" x14ac:dyDescent="0.45">
      <c r="A81" s="1" t="s">
        <v>133</v>
      </c>
      <c r="B81" s="1" t="s">
        <v>132</v>
      </c>
      <c r="C81" s="1" t="s">
        <v>95</v>
      </c>
      <c r="D81" s="1" t="s">
        <v>31</v>
      </c>
      <c r="E81" s="1" t="s">
        <v>77</v>
      </c>
      <c r="F81" s="1" t="str">
        <f t="array" ref="F81">INDEX(_country_codes!$B$1:$B$16,MATCH(_residual_capacity_country!E81,_country_codes!$A$1:$A$16,0))</f>
        <v>FRA</v>
      </c>
      <c r="G81" s="1">
        <v>2030</v>
      </c>
      <c r="H81" s="1" t="s">
        <v>11</v>
      </c>
      <c r="I81" s="1" t="s">
        <v>123</v>
      </c>
      <c r="K81" s="9" cm="1">
        <f t="array" ref="K81">ROUND(INDEX(_inputSmrHvcCapacities!$J$1:$J$71,MATCH(_residual_capacity_country!$B81&amp;C81&amp;G81,_inputSmrHvcCapacities!$B$1:$B$106&amp;_inputSmrHvcCapacities!$C$1:$C$106&amp;_inputSmrHvcCapacities!$F$1:$F$106,0))*INDEX(_ProductionSharesEU!$L$1:$L$51,MATCH(_residual_capacity_country!$B81&amp;_residual_capacity_country!$E81,_ProductionSharesEU!$B$1:$B$51&amp;_ProductionSharesEU!$C$1:$C$51,0))*1000,0)</f>
        <v>0</v>
      </c>
    </row>
    <row r="82" spans="1:11" x14ac:dyDescent="0.45">
      <c r="A82" s="1" t="s">
        <v>133</v>
      </c>
      <c r="B82" s="1" t="s">
        <v>132</v>
      </c>
      <c r="C82" s="1" t="s">
        <v>95</v>
      </c>
      <c r="D82" s="1" t="s">
        <v>34</v>
      </c>
      <c r="E82" s="1" t="s">
        <v>71</v>
      </c>
      <c r="F82" s="1" t="str">
        <f t="array" ref="F82">INDEX(_country_codes!$B$1:$B$16,MATCH(_residual_capacity_country!E82,_country_codes!$A$1:$A$16,0))</f>
        <v>GER</v>
      </c>
      <c r="G82" s="1">
        <v>2030</v>
      </c>
      <c r="H82" s="1" t="s">
        <v>11</v>
      </c>
      <c r="I82" s="1" t="s">
        <v>123</v>
      </c>
      <c r="K82" s="9" cm="1">
        <f t="array" ref="K82">ROUND(INDEX(_inputSmrHvcCapacities!$J$1:$J$71,MATCH(_residual_capacity_country!$B82&amp;C82&amp;G82,_inputSmrHvcCapacities!$B$1:$B$106&amp;_inputSmrHvcCapacities!$C$1:$C$106&amp;_inputSmrHvcCapacities!$F$1:$F$106,0))*INDEX(_ProductionSharesEU!$L$1:$L$51,MATCH(_residual_capacity_country!$B82&amp;_residual_capacity_country!$E82,_ProductionSharesEU!$B$1:$B$51&amp;_ProductionSharesEU!$C$1:$C$51,0))*1000,0)</f>
        <v>2846</v>
      </c>
    </row>
    <row r="83" spans="1:11" x14ac:dyDescent="0.45">
      <c r="A83" s="1" t="s">
        <v>133</v>
      </c>
      <c r="B83" s="1" t="s">
        <v>132</v>
      </c>
      <c r="C83" s="1" t="s">
        <v>95</v>
      </c>
      <c r="D83" s="1" t="s">
        <v>42</v>
      </c>
      <c r="E83" s="1" t="s">
        <v>78</v>
      </c>
      <c r="F83" s="1" t="str">
        <f t="array" ref="F83">INDEX(_country_codes!$B$1:$B$16,MATCH(_residual_capacity_country!E83,_country_codes!$A$1:$A$16,0))</f>
        <v>HUN</v>
      </c>
      <c r="G83" s="1">
        <v>2030</v>
      </c>
      <c r="H83" s="1" t="s">
        <v>11</v>
      </c>
      <c r="I83" s="1" t="s">
        <v>123</v>
      </c>
      <c r="K83" s="9" cm="1">
        <f t="array" ref="K83">ROUND(INDEX(_inputSmrHvcCapacities!$J$1:$J$71,MATCH(_residual_capacity_country!$B83&amp;C83&amp;G83,_inputSmrHvcCapacities!$B$1:$B$106&amp;_inputSmrHvcCapacities!$C$1:$C$106&amp;_inputSmrHvcCapacities!$F$1:$F$106,0))*INDEX(_ProductionSharesEU!$L$1:$L$51,MATCH(_residual_capacity_country!$B83&amp;_residual_capacity_country!$E83,_ProductionSharesEU!$B$1:$B$51&amp;_ProductionSharesEU!$C$1:$C$51,0))*1000,0)</f>
        <v>0</v>
      </c>
    </row>
    <row r="84" spans="1:11" x14ac:dyDescent="0.45">
      <c r="A84" s="1" t="s">
        <v>133</v>
      </c>
      <c r="B84" s="1" t="s">
        <v>132</v>
      </c>
      <c r="C84" s="1" t="s">
        <v>95</v>
      </c>
      <c r="D84" s="1" t="s">
        <v>44</v>
      </c>
      <c r="E84" s="1" t="s">
        <v>73</v>
      </c>
      <c r="F84" s="1" t="str">
        <f t="array" ref="F84">INDEX(_country_codes!$B$1:$B$16,MATCH(_residual_capacity_country!E84,_country_codes!$A$1:$A$16,0))</f>
        <v>ITA</v>
      </c>
      <c r="G84" s="1">
        <v>2030</v>
      </c>
      <c r="H84" s="1" t="s">
        <v>11</v>
      </c>
      <c r="I84" s="1" t="s">
        <v>123</v>
      </c>
      <c r="K84" s="9" cm="1">
        <f t="array" ref="K84">ROUND(INDEX(_inputSmrHvcCapacities!$J$1:$J$71,MATCH(_residual_capacity_country!$B84&amp;C84&amp;G84,_inputSmrHvcCapacities!$B$1:$B$106&amp;_inputSmrHvcCapacities!$C$1:$C$106&amp;_inputSmrHvcCapacities!$F$1:$F$106,0))*INDEX(_ProductionSharesEU!$L$1:$L$51,MATCH(_residual_capacity_country!$B84&amp;_residual_capacity_country!$E84,_ProductionSharesEU!$B$1:$B$51&amp;_ProductionSharesEU!$C$1:$C$51,0))*1000,0)</f>
        <v>0</v>
      </c>
    </row>
    <row r="85" spans="1:11" x14ac:dyDescent="0.45">
      <c r="A85" s="1" t="s">
        <v>133</v>
      </c>
      <c r="B85" s="1" t="s">
        <v>132</v>
      </c>
      <c r="C85" s="1" t="s">
        <v>95</v>
      </c>
      <c r="D85" s="1" t="s">
        <v>46</v>
      </c>
      <c r="E85" s="1" t="s">
        <v>80</v>
      </c>
      <c r="F85" s="1" t="str">
        <f t="array" ref="F85">INDEX(_country_codes!$B$1:$B$16,MATCH(_residual_capacity_country!E85,_country_codes!$A$1:$A$16,0))</f>
        <v>NLD</v>
      </c>
      <c r="G85" s="1">
        <v>2030</v>
      </c>
      <c r="H85" s="1" t="s">
        <v>11</v>
      </c>
      <c r="I85" s="1" t="s">
        <v>123</v>
      </c>
      <c r="K85" s="9" cm="1">
        <f t="array" ref="K85">ROUND(INDEX(_inputSmrHvcCapacities!$J$1:$J$71,MATCH(_residual_capacity_country!$B85&amp;C85&amp;G85,_inputSmrHvcCapacities!$B$1:$B$106&amp;_inputSmrHvcCapacities!$C$1:$C$106&amp;_inputSmrHvcCapacities!$F$1:$F$106,0))*INDEX(_ProductionSharesEU!$L$1:$L$51,MATCH(_residual_capacity_country!$B85&amp;_residual_capacity_country!$E85,_ProductionSharesEU!$B$1:$B$51&amp;_ProductionSharesEU!$C$1:$C$51,0))*1000,0)</f>
        <v>3160</v>
      </c>
    </row>
    <row r="86" spans="1:11" x14ac:dyDescent="0.45">
      <c r="A86" s="1" t="s">
        <v>133</v>
      </c>
      <c r="B86" s="1" t="s">
        <v>132</v>
      </c>
      <c r="C86" s="1" t="s">
        <v>95</v>
      </c>
      <c r="D86" s="1" t="s">
        <v>48</v>
      </c>
      <c r="E86" s="1" t="s">
        <v>81</v>
      </c>
      <c r="F86" s="1" t="str">
        <f t="array" ref="F86">INDEX(_country_codes!$B$1:$B$16,MATCH(_residual_capacity_country!E86,_country_codes!$A$1:$A$16,0))</f>
        <v>POL</v>
      </c>
      <c r="G86" s="1">
        <v>2030</v>
      </c>
      <c r="H86" s="1" t="s">
        <v>11</v>
      </c>
      <c r="I86" s="1" t="s">
        <v>123</v>
      </c>
      <c r="K86" s="9" cm="1">
        <f t="array" ref="K86">ROUND(INDEX(_inputSmrHvcCapacities!$J$1:$J$71,MATCH(_residual_capacity_country!$B86&amp;C86&amp;G86,_inputSmrHvcCapacities!$B$1:$B$106&amp;_inputSmrHvcCapacities!$C$1:$C$106&amp;_inputSmrHvcCapacities!$F$1:$F$106,0))*INDEX(_ProductionSharesEU!$L$1:$L$51,MATCH(_residual_capacity_country!$B86&amp;_residual_capacity_country!$E86,_ProductionSharesEU!$B$1:$B$51&amp;_ProductionSharesEU!$C$1:$C$51,0))*1000,0)</f>
        <v>3551</v>
      </c>
    </row>
    <row r="87" spans="1:11" x14ac:dyDescent="0.45">
      <c r="A87" s="1" t="s">
        <v>133</v>
      </c>
      <c r="B87" s="1" t="s">
        <v>132</v>
      </c>
      <c r="C87" s="1" t="s">
        <v>95</v>
      </c>
      <c r="D87" s="1" t="s">
        <v>51</v>
      </c>
      <c r="E87" s="1" t="s">
        <v>79</v>
      </c>
      <c r="F87" s="1" t="str">
        <f t="array" ref="F87">INDEX(_country_codes!$B$1:$B$16,MATCH(_residual_capacity_country!E87,_country_codes!$A$1:$A$16,0))</f>
        <v>ROU</v>
      </c>
      <c r="G87" s="1">
        <v>2030</v>
      </c>
      <c r="H87" s="1" t="s">
        <v>11</v>
      </c>
      <c r="I87" s="1" t="s">
        <v>123</v>
      </c>
      <c r="K87" s="9" cm="1">
        <f t="array" ref="K87">ROUND(INDEX(_inputSmrHvcCapacities!$J$1:$J$71,MATCH(_residual_capacity_country!$B87&amp;C87&amp;G87,_inputSmrHvcCapacities!$B$1:$B$106&amp;_inputSmrHvcCapacities!$C$1:$C$106&amp;_inputSmrHvcCapacities!$F$1:$F$106,0))*INDEX(_ProductionSharesEU!$L$1:$L$51,MATCH(_residual_capacity_country!$B87&amp;_residual_capacity_country!$E87,_ProductionSharesEU!$B$1:$B$51&amp;_ProductionSharesEU!$C$1:$C$51,0))*1000,0)</f>
        <v>0</v>
      </c>
    </row>
    <row r="88" spans="1:11" x14ac:dyDescent="0.45">
      <c r="A88" s="1" t="s">
        <v>133</v>
      </c>
      <c r="B88" s="1" t="s">
        <v>132</v>
      </c>
      <c r="C88" s="1" t="s">
        <v>95</v>
      </c>
      <c r="D88" s="1" t="s">
        <v>53</v>
      </c>
      <c r="E88" s="1" t="s">
        <v>82</v>
      </c>
      <c r="F88" s="1" t="str">
        <f t="array" ref="F88">INDEX(_country_codes!$B$1:$B$16,MATCH(_residual_capacity_country!E88,_country_codes!$A$1:$A$16,0))</f>
        <v>SVK</v>
      </c>
      <c r="G88" s="1">
        <v>2030</v>
      </c>
      <c r="H88" s="1" t="s">
        <v>11</v>
      </c>
      <c r="I88" s="1" t="s">
        <v>123</v>
      </c>
      <c r="K88" s="9" cm="1">
        <f t="array" ref="K88">ROUND(INDEX(_inputSmrHvcCapacities!$J$1:$J$71,MATCH(_residual_capacity_country!$B88&amp;C88&amp;G88,_inputSmrHvcCapacities!$B$1:$B$106&amp;_inputSmrHvcCapacities!$C$1:$C$106&amp;_inputSmrHvcCapacities!$F$1:$F$106,0))*INDEX(_ProductionSharesEU!$L$1:$L$51,MATCH(_residual_capacity_country!$B88&amp;_residual_capacity_country!$E88,_ProductionSharesEU!$B$1:$B$51&amp;_ProductionSharesEU!$C$1:$C$51,0))*1000,0)</f>
        <v>0</v>
      </c>
    </row>
    <row r="89" spans="1:11" x14ac:dyDescent="0.45">
      <c r="A89" s="1" t="s">
        <v>133</v>
      </c>
      <c r="B89" s="1" t="s">
        <v>132</v>
      </c>
      <c r="C89" s="1" t="s">
        <v>95</v>
      </c>
      <c r="D89" s="1" t="s">
        <v>55</v>
      </c>
      <c r="E89" s="1" t="s">
        <v>83</v>
      </c>
      <c r="F89" s="1" t="str">
        <f t="array" ref="F89">INDEX(_country_codes!$B$1:$B$16,MATCH(_residual_capacity_country!E89,_country_codes!$A$1:$A$16,0))</f>
        <v>ESP</v>
      </c>
      <c r="G89" s="1">
        <v>2030</v>
      </c>
      <c r="H89" s="1" t="s">
        <v>11</v>
      </c>
      <c r="I89" s="1" t="s">
        <v>123</v>
      </c>
      <c r="K89" s="9" cm="1">
        <f t="array" ref="K89">ROUND(INDEX(_inputSmrHvcCapacities!$J$1:$J$71,MATCH(_residual_capacity_country!$B89&amp;C89&amp;G89,_inputSmrHvcCapacities!$B$1:$B$106&amp;_inputSmrHvcCapacities!$C$1:$C$106&amp;_inputSmrHvcCapacities!$F$1:$F$106,0))*INDEX(_ProductionSharesEU!$L$1:$L$51,MATCH(_residual_capacity_country!$B89&amp;_residual_capacity_country!$E89,_ProductionSharesEU!$B$1:$B$51&amp;_ProductionSharesEU!$C$1:$C$51,0))*1000,0)</f>
        <v>0</v>
      </c>
    </row>
    <row r="90" spans="1:11" x14ac:dyDescent="0.45">
      <c r="A90" s="1" t="s">
        <v>133</v>
      </c>
      <c r="B90" s="1" t="s">
        <v>132</v>
      </c>
      <c r="C90" s="1" t="s">
        <v>95</v>
      </c>
      <c r="D90" s="1" t="s">
        <v>58</v>
      </c>
      <c r="E90" s="1" t="s">
        <v>84</v>
      </c>
      <c r="F90" s="1" t="str">
        <f t="array" ref="F90">INDEX(_country_codes!$B$1:$B$16,MATCH(_residual_capacity_country!E90,_country_codes!$A$1:$A$16,0))</f>
        <v>SWE</v>
      </c>
      <c r="G90" s="1">
        <v>2030</v>
      </c>
      <c r="H90" s="1" t="s">
        <v>11</v>
      </c>
      <c r="I90" s="1" t="s">
        <v>123</v>
      </c>
      <c r="K90" s="9" cm="1">
        <f t="array" ref="K90">ROUND(INDEX(_inputSmrHvcCapacities!$J$1:$J$71,MATCH(_residual_capacity_country!$B90&amp;C90&amp;G90,_inputSmrHvcCapacities!$B$1:$B$106&amp;_inputSmrHvcCapacities!$C$1:$C$106&amp;_inputSmrHvcCapacities!$F$1:$F$106,0))*INDEX(_ProductionSharesEU!$L$1:$L$51,MATCH(_residual_capacity_country!$B90&amp;_residual_capacity_country!$E90,_ProductionSharesEU!$B$1:$B$51&amp;_ProductionSharesEU!$C$1:$C$51,0))*1000,0)</f>
        <v>0</v>
      </c>
    </row>
    <row r="91" spans="1:11" x14ac:dyDescent="0.45">
      <c r="A91" s="1" t="s">
        <v>133</v>
      </c>
      <c r="B91" s="1" t="s">
        <v>132</v>
      </c>
      <c r="C91" s="1" t="s">
        <v>95</v>
      </c>
      <c r="D91" s="1" t="s">
        <v>61</v>
      </c>
      <c r="E91" s="1" t="s">
        <v>85</v>
      </c>
      <c r="F91" s="1" t="str">
        <f t="array" ref="F91">INDEX(_country_codes!$B$1:$B$16,MATCH(_residual_capacity_country!E91,_country_codes!$A$1:$A$16,0))</f>
        <v>GBR</v>
      </c>
      <c r="G91" s="1">
        <v>2030</v>
      </c>
      <c r="H91" s="1" t="s">
        <v>11</v>
      </c>
      <c r="I91" s="1" t="s">
        <v>123</v>
      </c>
      <c r="K91" s="9" cm="1">
        <f t="array" ref="K91">ROUND(INDEX(_inputSmrHvcCapacities!$J$1:$J$71,MATCH(_residual_capacity_country!$B91&amp;C91&amp;G91,_inputSmrHvcCapacities!$B$1:$B$106&amp;_inputSmrHvcCapacities!$C$1:$C$106&amp;_inputSmrHvcCapacities!$F$1:$F$106,0))*INDEX(_ProductionSharesEU!$L$1:$L$51,MATCH(_residual_capacity_country!$B91&amp;_residual_capacity_country!$E91,_ProductionSharesEU!$B$1:$B$51&amp;_ProductionSharesEU!$C$1:$C$51,0))*1000,0)</f>
        <v>0</v>
      </c>
    </row>
    <row r="92" spans="1:11" x14ac:dyDescent="0.45">
      <c r="A92" s="1" t="s">
        <v>133</v>
      </c>
      <c r="B92" s="1" t="s">
        <v>132</v>
      </c>
      <c r="C92" t="s">
        <v>95</v>
      </c>
      <c r="D92" s="1" t="s">
        <v>19</v>
      </c>
      <c r="E92" s="1" t="s">
        <v>72</v>
      </c>
      <c r="F92" s="1" t="str">
        <f t="array" ref="F92">INDEX(_country_codes!$B$1:$B$16,MATCH(_residual_capacity_country!E92,_country_codes!$A$1:$A$16,0))</f>
        <v>AUT</v>
      </c>
      <c r="G92" s="1">
        <v>2035</v>
      </c>
      <c r="H92" s="1" t="s">
        <v>11</v>
      </c>
      <c r="I92" s="1" t="s">
        <v>123</v>
      </c>
      <c r="K92" s="9" cm="1">
        <f t="array" ref="K92">ROUND(INDEX(_inputSmrHvcCapacities!$J$1:$J$71,MATCH(_residual_capacity_country!$B92&amp;C92&amp;G92,_inputSmrHvcCapacities!$B$1:$B$106&amp;_inputSmrHvcCapacities!$C$1:$C$106&amp;_inputSmrHvcCapacities!$F$1:$F$106,0))*INDEX(_ProductionSharesEU!$L$1:$L$51,MATCH(_residual_capacity_country!$B92&amp;_residual_capacity_country!$E92,_ProductionSharesEU!$B$1:$B$51&amp;_ProductionSharesEU!$C$1:$C$51,0))*1000,0)</f>
        <v>0</v>
      </c>
    </row>
    <row r="93" spans="1:11" x14ac:dyDescent="0.45">
      <c r="A93" s="1" t="s">
        <v>133</v>
      </c>
      <c r="B93" s="1" t="s">
        <v>132</v>
      </c>
      <c r="C93" s="1" t="s">
        <v>95</v>
      </c>
      <c r="D93" s="1" t="s">
        <v>23</v>
      </c>
      <c r="E93" s="1" t="s">
        <v>74</v>
      </c>
      <c r="F93" s="1" t="str">
        <f t="array" ref="F93">INDEX(_country_codes!$B$1:$B$16,MATCH(_residual_capacity_country!E93,_country_codes!$A$1:$A$16,0))</f>
        <v>BEL</v>
      </c>
      <c r="G93" s="1">
        <v>2035</v>
      </c>
      <c r="H93" s="1" t="s">
        <v>11</v>
      </c>
      <c r="I93" s="1" t="s">
        <v>123</v>
      </c>
      <c r="K93" s="9" cm="1">
        <f t="array" ref="K93">ROUND(INDEX(_inputSmrHvcCapacities!$J$1:$J$71,MATCH(_residual_capacity_country!$B93&amp;C93&amp;G93,_inputSmrHvcCapacities!$B$1:$B$106&amp;_inputSmrHvcCapacities!$C$1:$C$106&amp;_inputSmrHvcCapacities!$F$1:$F$106,0))*INDEX(_ProductionSharesEU!$L$1:$L$51,MATCH(_residual_capacity_country!$B93&amp;_residual_capacity_country!$E93,_ProductionSharesEU!$B$1:$B$51&amp;_ProductionSharesEU!$C$1:$C$51,0))*1000,0)</f>
        <v>0</v>
      </c>
    </row>
    <row r="94" spans="1:11" x14ac:dyDescent="0.45">
      <c r="A94" s="1" t="s">
        <v>133</v>
      </c>
      <c r="B94" s="1" t="s">
        <v>132</v>
      </c>
      <c r="C94" s="1" t="s">
        <v>95</v>
      </c>
      <c r="D94" s="1" t="s">
        <v>26</v>
      </c>
      <c r="E94" s="1" t="s">
        <v>75</v>
      </c>
      <c r="F94" s="1" t="str">
        <f t="array" ref="F94">INDEX(_country_codes!$B$1:$B$16,MATCH(_residual_capacity_country!E94,_country_codes!$A$1:$A$16,0))</f>
        <v>CZE</v>
      </c>
      <c r="G94" s="1">
        <v>2035</v>
      </c>
      <c r="H94" s="1" t="s">
        <v>11</v>
      </c>
      <c r="I94" s="1" t="s">
        <v>123</v>
      </c>
      <c r="K94" s="9" cm="1">
        <f t="array" ref="K94">ROUND(INDEX(_inputSmrHvcCapacities!$J$1:$J$71,MATCH(_residual_capacity_country!$B94&amp;C94&amp;G94,_inputSmrHvcCapacities!$B$1:$B$106&amp;_inputSmrHvcCapacities!$C$1:$C$106&amp;_inputSmrHvcCapacities!$F$1:$F$106,0))*INDEX(_ProductionSharesEU!$L$1:$L$51,MATCH(_residual_capacity_country!$B94&amp;_residual_capacity_country!$E94,_ProductionSharesEU!$B$1:$B$51&amp;_ProductionSharesEU!$C$1:$C$51,0))*1000,0)</f>
        <v>2443</v>
      </c>
    </row>
    <row r="95" spans="1:11" x14ac:dyDescent="0.45">
      <c r="A95" s="1" t="s">
        <v>133</v>
      </c>
      <c r="B95" s="1" t="s">
        <v>132</v>
      </c>
      <c r="C95" s="1" t="s">
        <v>95</v>
      </c>
      <c r="D95" s="1" t="s">
        <v>29</v>
      </c>
      <c r="E95" s="1" t="s">
        <v>76</v>
      </c>
      <c r="F95" s="1" t="str">
        <f t="array" ref="F95">INDEX(_country_codes!$B$1:$B$16,MATCH(_residual_capacity_country!E95,_country_codes!$A$1:$A$16,0))</f>
        <v>FIN</v>
      </c>
      <c r="G95" s="1">
        <v>2035</v>
      </c>
      <c r="H95" s="1" t="s">
        <v>11</v>
      </c>
      <c r="I95" s="1" t="s">
        <v>123</v>
      </c>
      <c r="K95" s="9" cm="1">
        <f t="array" ref="K95">ROUND(INDEX(_inputSmrHvcCapacities!$J$1:$J$71,MATCH(_residual_capacity_country!$B95&amp;C95&amp;G95,_inputSmrHvcCapacities!$B$1:$B$106&amp;_inputSmrHvcCapacities!$C$1:$C$106&amp;_inputSmrHvcCapacities!$F$1:$F$106,0))*INDEX(_ProductionSharesEU!$L$1:$L$51,MATCH(_residual_capacity_country!$B95&amp;_residual_capacity_country!$E95,_ProductionSharesEU!$B$1:$B$51&amp;_ProductionSharesEU!$C$1:$C$51,0))*1000,0)</f>
        <v>0</v>
      </c>
    </row>
    <row r="96" spans="1:11" x14ac:dyDescent="0.45">
      <c r="A96" s="1" t="s">
        <v>133</v>
      </c>
      <c r="B96" s="1" t="s">
        <v>132</v>
      </c>
      <c r="C96" s="1" t="s">
        <v>95</v>
      </c>
      <c r="D96" s="1" t="s">
        <v>31</v>
      </c>
      <c r="E96" s="1" t="s">
        <v>77</v>
      </c>
      <c r="F96" s="1" t="str">
        <f t="array" ref="F96">INDEX(_country_codes!$B$1:$B$16,MATCH(_residual_capacity_country!E96,_country_codes!$A$1:$A$16,0))</f>
        <v>FRA</v>
      </c>
      <c r="G96" s="1">
        <v>2035</v>
      </c>
      <c r="H96" s="1" t="s">
        <v>11</v>
      </c>
      <c r="I96" s="1" t="s">
        <v>123</v>
      </c>
      <c r="K96" s="9" cm="1">
        <f t="array" ref="K96">ROUND(INDEX(_inputSmrHvcCapacities!$J$1:$J$71,MATCH(_residual_capacity_country!$B96&amp;C96&amp;G96,_inputSmrHvcCapacities!$B$1:$B$106&amp;_inputSmrHvcCapacities!$C$1:$C$106&amp;_inputSmrHvcCapacities!$F$1:$F$106,0))*INDEX(_ProductionSharesEU!$L$1:$L$51,MATCH(_residual_capacity_country!$B96&amp;_residual_capacity_country!$E96,_ProductionSharesEU!$B$1:$B$51&amp;_ProductionSharesEU!$C$1:$C$51,0))*1000,0)</f>
        <v>0</v>
      </c>
    </row>
    <row r="97" spans="1:11" x14ac:dyDescent="0.45">
      <c r="A97" s="1" t="s">
        <v>133</v>
      </c>
      <c r="B97" s="1" t="s">
        <v>132</v>
      </c>
      <c r="C97" s="1" t="s">
        <v>95</v>
      </c>
      <c r="D97" s="1" t="s">
        <v>34</v>
      </c>
      <c r="E97" s="1" t="s">
        <v>71</v>
      </c>
      <c r="F97" s="1" t="str">
        <f t="array" ref="F97">INDEX(_country_codes!$B$1:$B$16,MATCH(_residual_capacity_country!E97,_country_codes!$A$1:$A$16,0))</f>
        <v>GER</v>
      </c>
      <c r="G97" s="1">
        <v>2035</v>
      </c>
      <c r="H97" s="1" t="s">
        <v>11</v>
      </c>
      <c r="I97" s="1" t="s">
        <v>123</v>
      </c>
      <c r="K97" s="9" cm="1">
        <f t="array" ref="K97">ROUND(INDEX(_inputSmrHvcCapacities!$J$1:$J$71,MATCH(_residual_capacity_country!$B97&amp;C97&amp;G97,_inputSmrHvcCapacities!$B$1:$B$106&amp;_inputSmrHvcCapacities!$C$1:$C$106&amp;_inputSmrHvcCapacities!$F$1:$F$106,0))*INDEX(_ProductionSharesEU!$L$1:$L$51,MATCH(_residual_capacity_country!$B97&amp;_residual_capacity_country!$E97,_ProductionSharesEU!$B$1:$B$51&amp;_ProductionSharesEU!$C$1:$C$51,0))*1000,0)</f>
        <v>2846</v>
      </c>
    </row>
    <row r="98" spans="1:11" x14ac:dyDescent="0.45">
      <c r="A98" s="1" t="s">
        <v>133</v>
      </c>
      <c r="B98" s="1" t="s">
        <v>132</v>
      </c>
      <c r="C98" s="1" t="s">
        <v>95</v>
      </c>
      <c r="D98" s="1" t="s">
        <v>42</v>
      </c>
      <c r="E98" s="1" t="s">
        <v>78</v>
      </c>
      <c r="F98" s="1" t="str">
        <f t="array" ref="F98">INDEX(_country_codes!$B$1:$B$16,MATCH(_residual_capacity_country!E98,_country_codes!$A$1:$A$16,0))</f>
        <v>HUN</v>
      </c>
      <c r="G98" s="1">
        <v>2035</v>
      </c>
      <c r="H98" s="1" t="s">
        <v>11</v>
      </c>
      <c r="I98" s="1" t="s">
        <v>123</v>
      </c>
      <c r="K98" s="9" cm="1">
        <f t="array" ref="K98">ROUND(INDEX(_inputSmrHvcCapacities!$J$1:$J$71,MATCH(_residual_capacity_country!$B98&amp;C98&amp;G98,_inputSmrHvcCapacities!$B$1:$B$106&amp;_inputSmrHvcCapacities!$C$1:$C$106&amp;_inputSmrHvcCapacities!$F$1:$F$106,0))*INDEX(_ProductionSharesEU!$L$1:$L$51,MATCH(_residual_capacity_country!$B98&amp;_residual_capacity_country!$E98,_ProductionSharesEU!$B$1:$B$51&amp;_ProductionSharesEU!$C$1:$C$51,0))*1000,0)</f>
        <v>0</v>
      </c>
    </row>
    <row r="99" spans="1:11" x14ac:dyDescent="0.45">
      <c r="A99" s="1" t="s">
        <v>133</v>
      </c>
      <c r="B99" s="1" t="s">
        <v>132</v>
      </c>
      <c r="C99" s="1" t="s">
        <v>95</v>
      </c>
      <c r="D99" s="1" t="s">
        <v>44</v>
      </c>
      <c r="E99" s="1" t="s">
        <v>73</v>
      </c>
      <c r="F99" s="1" t="str">
        <f t="array" ref="F99">INDEX(_country_codes!$B$1:$B$16,MATCH(_residual_capacity_country!E99,_country_codes!$A$1:$A$16,0))</f>
        <v>ITA</v>
      </c>
      <c r="G99" s="1">
        <v>2035</v>
      </c>
      <c r="H99" s="1" t="s">
        <v>11</v>
      </c>
      <c r="I99" s="1" t="s">
        <v>123</v>
      </c>
      <c r="K99" s="9" cm="1">
        <f t="array" ref="K99">ROUND(INDEX(_inputSmrHvcCapacities!$J$1:$J$71,MATCH(_residual_capacity_country!$B99&amp;C99&amp;G99,_inputSmrHvcCapacities!$B$1:$B$106&amp;_inputSmrHvcCapacities!$C$1:$C$106&amp;_inputSmrHvcCapacities!$F$1:$F$106,0))*INDEX(_ProductionSharesEU!$L$1:$L$51,MATCH(_residual_capacity_country!$B99&amp;_residual_capacity_country!$E99,_ProductionSharesEU!$B$1:$B$51&amp;_ProductionSharesEU!$C$1:$C$51,0))*1000,0)</f>
        <v>0</v>
      </c>
    </row>
    <row r="100" spans="1:11" x14ac:dyDescent="0.45">
      <c r="A100" s="1" t="s">
        <v>133</v>
      </c>
      <c r="B100" s="1" t="s">
        <v>132</v>
      </c>
      <c r="C100" s="1" t="s">
        <v>95</v>
      </c>
      <c r="D100" s="1" t="s">
        <v>46</v>
      </c>
      <c r="E100" s="1" t="s">
        <v>80</v>
      </c>
      <c r="F100" s="1" t="str">
        <f t="array" ref="F100">INDEX(_country_codes!$B$1:$B$16,MATCH(_residual_capacity_country!E100,_country_codes!$A$1:$A$16,0))</f>
        <v>NLD</v>
      </c>
      <c r="G100" s="1">
        <v>2035</v>
      </c>
      <c r="H100" s="1" t="s">
        <v>11</v>
      </c>
      <c r="I100" s="1" t="s">
        <v>123</v>
      </c>
      <c r="K100" s="9" cm="1">
        <f t="array" ref="K100">ROUND(INDEX(_inputSmrHvcCapacities!$J$1:$J$71,MATCH(_residual_capacity_country!$B100&amp;C100&amp;G100,_inputSmrHvcCapacities!$B$1:$B$106&amp;_inputSmrHvcCapacities!$C$1:$C$106&amp;_inputSmrHvcCapacities!$F$1:$F$106,0))*INDEX(_ProductionSharesEU!$L$1:$L$51,MATCH(_residual_capacity_country!$B100&amp;_residual_capacity_country!$E100,_ProductionSharesEU!$B$1:$B$51&amp;_ProductionSharesEU!$C$1:$C$51,0))*1000,0)</f>
        <v>3160</v>
      </c>
    </row>
    <row r="101" spans="1:11" x14ac:dyDescent="0.45">
      <c r="A101" s="1" t="s">
        <v>133</v>
      </c>
      <c r="B101" s="1" t="s">
        <v>132</v>
      </c>
      <c r="C101" s="1" t="s">
        <v>95</v>
      </c>
      <c r="D101" s="1" t="s">
        <v>48</v>
      </c>
      <c r="E101" s="1" t="s">
        <v>81</v>
      </c>
      <c r="F101" s="1" t="str">
        <f t="array" ref="F101">INDEX(_country_codes!$B$1:$B$16,MATCH(_residual_capacity_country!E101,_country_codes!$A$1:$A$16,0))</f>
        <v>POL</v>
      </c>
      <c r="G101" s="1">
        <v>2035</v>
      </c>
      <c r="H101" s="1" t="s">
        <v>11</v>
      </c>
      <c r="I101" s="1" t="s">
        <v>123</v>
      </c>
      <c r="K101" s="9" cm="1">
        <f t="array" ref="K101">ROUND(INDEX(_inputSmrHvcCapacities!$J$1:$J$71,MATCH(_residual_capacity_country!$B101&amp;C101&amp;G101,_inputSmrHvcCapacities!$B$1:$B$106&amp;_inputSmrHvcCapacities!$C$1:$C$106&amp;_inputSmrHvcCapacities!$F$1:$F$106,0))*INDEX(_ProductionSharesEU!$L$1:$L$51,MATCH(_residual_capacity_country!$B101&amp;_residual_capacity_country!$E101,_ProductionSharesEU!$B$1:$B$51&amp;_ProductionSharesEU!$C$1:$C$51,0))*1000,0)</f>
        <v>3551</v>
      </c>
    </row>
    <row r="102" spans="1:11" x14ac:dyDescent="0.45">
      <c r="A102" s="1" t="s">
        <v>133</v>
      </c>
      <c r="B102" s="1" t="s">
        <v>132</v>
      </c>
      <c r="C102" s="1" t="s">
        <v>95</v>
      </c>
      <c r="D102" s="1" t="s">
        <v>51</v>
      </c>
      <c r="E102" s="1" t="s">
        <v>79</v>
      </c>
      <c r="F102" s="1" t="str">
        <f t="array" ref="F102">INDEX(_country_codes!$B$1:$B$16,MATCH(_residual_capacity_country!E102,_country_codes!$A$1:$A$16,0))</f>
        <v>ROU</v>
      </c>
      <c r="G102" s="1">
        <v>2035</v>
      </c>
      <c r="H102" s="1" t="s">
        <v>11</v>
      </c>
      <c r="I102" s="1" t="s">
        <v>123</v>
      </c>
      <c r="K102" s="9" cm="1">
        <f t="array" ref="K102">ROUND(INDEX(_inputSmrHvcCapacities!$J$1:$J$71,MATCH(_residual_capacity_country!$B102&amp;C102&amp;G102,_inputSmrHvcCapacities!$B$1:$B$106&amp;_inputSmrHvcCapacities!$C$1:$C$106&amp;_inputSmrHvcCapacities!$F$1:$F$106,0))*INDEX(_ProductionSharesEU!$L$1:$L$51,MATCH(_residual_capacity_country!$B102&amp;_residual_capacity_country!$E102,_ProductionSharesEU!$B$1:$B$51&amp;_ProductionSharesEU!$C$1:$C$51,0))*1000,0)</f>
        <v>0</v>
      </c>
    </row>
    <row r="103" spans="1:11" x14ac:dyDescent="0.45">
      <c r="A103" s="1" t="s">
        <v>133</v>
      </c>
      <c r="B103" s="1" t="s">
        <v>132</v>
      </c>
      <c r="C103" s="1" t="s">
        <v>95</v>
      </c>
      <c r="D103" s="1" t="s">
        <v>53</v>
      </c>
      <c r="E103" s="1" t="s">
        <v>82</v>
      </c>
      <c r="F103" s="1" t="str">
        <f t="array" ref="F103">INDEX(_country_codes!$B$1:$B$16,MATCH(_residual_capacity_country!E103,_country_codes!$A$1:$A$16,0))</f>
        <v>SVK</v>
      </c>
      <c r="G103" s="1">
        <v>2035</v>
      </c>
      <c r="H103" s="1" t="s">
        <v>11</v>
      </c>
      <c r="I103" s="1" t="s">
        <v>123</v>
      </c>
      <c r="K103" s="9" cm="1">
        <f t="array" ref="K103">ROUND(INDEX(_inputSmrHvcCapacities!$J$1:$J$71,MATCH(_residual_capacity_country!$B103&amp;C103&amp;G103,_inputSmrHvcCapacities!$B$1:$B$106&amp;_inputSmrHvcCapacities!$C$1:$C$106&amp;_inputSmrHvcCapacities!$F$1:$F$106,0))*INDEX(_ProductionSharesEU!$L$1:$L$51,MATCH(_residual_capacity_country!$B103&amp;_residual_capacity_country!$E103,_ProductionSharesEU!$B$1:$B$51&amp;_ProductionSharesEU!$C$1:$C$51,0))*1000,0)</f>
        <v>0</v>
      </c>
    </row>
    <row r="104" spans="1:11" x14ac:dyDescent="0.45">
      <c r="A104" s="1" t="s">
        <v>133</v>
      </c>
      <c r="B104" s="1" t="s">
        <v>132</v>
      </c>
      <c r="C104" s="1" t="s">
        <v>95</v>
      </c>
      <c r="D104" s="1" t="s">
        <v>55</v>
      </c>
      <c r="E104" s="1" t="s">
        <v>83</v>
      </c>
      <c r="F104" s="1" t="str">
        <f t="array" ref="F104">INDEX(_country_codes!$B$1:$B$16,MATCH(_residual_capacity_country!E104,_country_codes!$A$1:$A$16,0))</f>
        <v>ESP</v>
      </c>
      <c r="G104" s="1">
        <v>2035</v>
      </c>
      <c r="H104" s="1" t="s">
        <v>11</v>
      </c>
      <c r="I104" s="1" t="s">
        <v>123</v>
      </c>
      <c r="K104" s="9" cm="1">
        <f t="array" ref="K104">ROUND(INDEX(_inputSmrHvcCapacities!$J$1:$J$71,MATCH(_residual_capacity_country!$B104&amp;C104&amp;G104,_inputSmrHvcCapacities!$B$1:$B$106&amp;_inputSmrHvcCapacities!$C$1:$C$106&amp;_inputSmrHvcCapacities!$F$1:$F$106,0))*INDEX(_ProductionSharesEU!$L$1:$L$51,MATCH(_residual_capacity_country!$B104&amp;_residual_capacity_country!$E104,_ProductionSharesEU!$B$1:$B$51&amp;_ProductionSharesEU!$C$1:$C$51,0))*1000,0)</f>
        <v>0</v>
      </c>
    </row>
    <row r="105" spans="1:11" x14ac:dyDescent="0.45">
      <c r="A105" s="1" t="s">
        <v>133</v>
      </c>
      <c r="B105" s="1" t="s">
        <v>132</v>
      </c>
      <c r="C105" s="1" t="s">
        <v>95</v>
      </c>
      <c r="D105" s="1" t="s">
        <v>58</v>
      </c>
      <c r="E105" s="1" t="s">
        <v>84</v>
      </c>
      <c r="F105" s="1" t="str">
        <f t="array" ref="F105">INDEX(_country_codes!$B$1:$B$16,MATCH(_residual_capacity_country!E105,_country_codes!$A$1:$A$16,0))</f>
        <v>SWE</v>
      </c>
      <c r="G105" s="1">
        <v>2035</v>
      </c>
      <c r="H105" s="1" t="s">
        <v>11</v>
      </c>
      <c r="I105" s="1" t="s">
        <v>123</v>
      </c>
      <c r="K105" s="9" cm="1">
        <f t="array" ref="K105">ROUND(INDEX(_inputSmrHvcCapacities!$J$1:$J$71,MATCH(_residual_capacity_country!$B105&amp;C105&amp;G105,_inputSmrHvcCapacities!$B$1:$B$106&amp;_inputSmrHvcCapacities!$C$1:$C$106&amp;_inputSmrHvcCapacities!$F$1:$F$106,0))*INDEX(_ProductionSharesEU!$L$1:$L$51,MATCH(_residual_capacity_country!$B105&amp;_residual_capacity_country!$E105,_ProductionSharesEU!$B$1:$B$51&amp;_ProductionSharesEU!$C$1:$C$51,0))*1000,0)</f>
        <v>0</v>
      </c>
    </row>
    <row r="106" spans="1:11" x14ac:dyDescent="0.45">
      <c r="A106" s="1" t="s">
        <v>133</v>
      </c>
      <c r="B106" s="1" t="s">
        <v>132</v>
      </c>
      <c r="C106" s="1" t="s">
        <v>95</v>
      </c>
      <c r="D106" s="1" t="s">
        <v>61</v>
      </c>
      <c r="E106" s="1" t="s">
        <v>85</v>
      </c>
      <c r="F106" s="1" t="str">
        <f t="array" ref="F106">INDEX(_country_codes!$B$1:$B$16,MATCH(_residual_capacity_country!E106,_country_codes!$A$1:$A$16,0))</f>
        <v>GBR</v>
      </c>
      <c r="G106" s="1">
        <v>2035</v>
      </c>
      <c r="H106" s="1" t="s">
        <v>11</v>
      </c>
      <c r="I106" s="1" t="s">
        <v>123</v>
      </c>
      <c r="K106" s="9" cm="1">
        <f t="array" ref="K106">ROUND(INDEX(_inputSmrHvcCapacities!$J$1:$J$71,MATCH(_residual_capacity_country!$B106&amp;C106&amp;G106,_inputSmrHvcCapacities!$B$1:$B$106&amp;_inputSmrHvcCapacities!$C$1:$C$106&amp;_inputSmrHvcCapacities!$F$1:$F$106,0))*INDEX(_ProductionSharesEU!$L$1:$L$51,MATCH(_residual_capacity_country!$B106&amp;_residual_capacity_country!$E106,_ProductionSharesEU!$B$1:$B$51&amp;_ProductionSharesEU!$C$1:$C$51,0))*1000,0)</f>
        <v>0</v>
      </c>
    </row>
    <row r="107" spans="1:11" x14ac:dyDescent="0.45">
      <c r="A107" s="1" t="s">
        <v>133</v>
      </c>
      <c r="B107" s="1" t="s">
        <v>132</v>
      </c>
      <c r="C107" t="s">
        <v>95</v>
      </c>
      <c r="D107" s="1" t="s">
        <v>19</v>
      </c>
      <c r="E107" s="1" t="s">
        <v>72</v>
      </c>
      <c r="F107" s="1" t="str">
        <f t="array" ref="F107">INDEX(_country_codes!$B$1:$B$16,MATCH(_residual_capacity_country!E107,_country_codes!$A$1:$A$16,0))</f>
        <v>AUT</v>
      </c>
      <c r="G107" s="1">
        <v>2040</v>
      </c>
      <c r="H107" s="1" t="s">
        <v>11</v>
      </c>
      <c r="I107" s="1" t="s">
        <v>123</v>
      </c>
      <c r="K107" s="9" cm="1">
        <f t="array" ref="K107">ROUND(INDEX(_inputSmrHvcCapacities!$J$1:$J$71,MATCH(_residual_capacity_country!$B107&amp;C107&amp;G107,_inputSmrHvcCapacities!$B$1:$B$106&amp;_inputSmrHvcCapacities!$C$1:$C$106&amp;_inputSmrHvcCapacities!$F$1:$F$106,0))*INDEX(_ProductionSharesEU!$L$1:$L$51,MATCH(_residual_capacity_country!$B107&amp;_residual_capacity_country!$E107,_ProductionSharesEU!$B$1:$B$51&amp;_ProductionSharesEU!$C$1:$C$51,0))*1000,0)</f>
        <v>0</v>
      </c>
    </row>
    <row r="108" spans="1:11" x14ac:dyDescent="0.45">
      <c r="A108" s="1" t="s">
        <v>133</v>
      </c>
      <c r="B108" s="1" t="s">
        <v>132</v>
      </c>
      <c r="C108" s="1" t="s">
        <v>95</v>
      </c>
      <c r="D108" s="1" t="s">
        <v>23</v>
      </c>
      <c r="E108" s="1" t="s">
        <v>74</v>
      </c>
      <c r="F108" s="1" t="str">
        <f t="array" ref="F108">INDEX(_country_codes!$B$1:$B$16,MATCH(_residual_capacity_country!E108,_country_codes!$A$1:$A$16,0))</f>
        <v>BEL</v>
      </c>
      <c r="G108" s="1">
        <v>2040</v>
      </c>
      <c r="H108" s="1" t="s">
        <v>11</v>
      </c>
      <c r="I108" s="1" t="s">
        <v>123</v>
      </c>
      <c r="K108" s="9" cm="1">
        <f t="array" ref="K108">ROUND(INDEX(_inputSmrHvcCapacities!$J$1:$J$71,MATCH(_residual_capacity_country!$B108&amp;C108&amp;G108,_inputSmrHvcCapacities!$B$1:$B$106&amp;_inputSmrHvcCapacities!$C$1:$C$106&amp;_inputSmrHvcCapacities!$F$1:$F$106,0))*INDEX(_ProductionSharesEU!$L$1:$L$51,MATCH(_residual_capacity_country!$B108&amp;_residual_capacity_country!$E108,_ProductionSharesEU!$B$1:$B$51&amp;_ProductionSharesEU!$C$1:$C$51,0))*1000,0)</f>
        <v>0</v>
      </c>
    </row>
    <row r="109" spans="1:11" x14ac:dyDescent="0.45">
      <c r="A109" s="1" t="s">
        <v>133</v>
      </c>
      <c r="B109" s="1" t="s">
        <v>132</v>
      </c>
      <c r="C109" s="1" t="s">
        <v>95</v>
      </c>
      <c r="D109" s="1" t="s">
        <v>26</v>
      </c>
      <c r="E109" s="1" t="s">
        <v>75</v>
      </c>
      <c r="F109" s="1" t="str">
        <f t="array" ref="F109">INDEX(_country_codes!$B$1:$B$16,MATCH(_residual_capacity_country!E109,_country_codes!$A$1:$A$16,0))</f>
        <v>CZE</v>
      </c>
      <c r="G109" s="1">
        <v>2040</v>
      </c>
      <c r="H109" s="1" t="s">
        <v>11</v>
      </c>
      <c r="I109" s="1" t="s">
        <v>123</v>
      </c>
      <c r="K109" s="9" cm="1">
        <f t="array" ref="K109">ROUND(INDEX(_inputSmrHvcCapacities!$J$1:$J$71,MATCH(_residual_capacity_country!$B109&amp;C109&amp;G109,_inputSmrHvcCapacities!$B$1:$B$106&amp;_inputSmrHvcCapacities!$C$1:$C$106&amp;_inputSmrHvcCapacities!$F$1:$F$106,0))*INDEX(_ProductionSharesEU!$L$1:$L$51,MATCH(_residual_capacity_country!$B109&amp;_residual_capacity_country!$E109,_ProductionSharesEU!$B$1:$B$51&amp;_ProductionSharesEU!$C$1:$C$51,0))*1000,0)</f>
        <v>0</v>
      </c>
    </row>
    <row r="110" spans="1:11" x14ac:dyDescent="0.45">
      <c r="A110" s="1" t="s">
        <v>133</v>
      </c>
      <c r="B110" s="1" t="s">
        <v>132</v>
      </c>
      <c r="C110" s="1" t="s">
        <v>95</v>
      </c>
      <c r="D110" s="1" t="s">
        <v>29</v>
      </c>
      <c r="E110" s="1" t="s">
        <v>76</v>
      </c>
      <c r="F110" s="1" t="str">
        <f t="array" ref="F110">INDEX(_country_codes!$B$1:$B$16,MATCH(_residual_capacity_country!E110,_country_codes!$A$1:$A$16,0))</f>
        <v>FIN</v>
      </c>
      <c r="G110" s="1">
        <v>2040</v>
      </c>
      <c r="H110" s="1" t="s">
        <v>11</v>
      </c>
      <c r="I110" s="1" t="s">
        <v>123</v>
      </c>
      <c r="K110" s="9" cm="1">
        <f t="array" ref="K110">ROUND(INDEX(_inputSmrHvcCapacities!$J$1:$J$71,MATCH(_residual_capacity_country!$B110&amp;C110&amp;G110,_inputSmrHvcCapacities!$B$1:$B$106&amp;_inputSmrHvcCapacities!$C$1:$C$106&amp;_inputSmrHvcCapacities!$F$1:$F$106,0))*INDEX(_ProductionSharesEU!$L$1:$L$51,MATCH(_residual_capacity_country!$B110&amp;_residual_capacity_country!$E110,_ProductionSharesEU!$B$1:$B$51&amp;_ProductionSharesEU!$C$1:$C$51,0))*1000,0)</f>
        <v>0</v>
      </c>
    </row>
    <row r="111" spans="1:11" x14ac:dyDescent="0.45">
      <c r="A111" s="1" t="s">
        <v>133</v>
      </c>
      <c r="B111" s="1" t="s">
        <v>132</v>
      </c>
      <c r="C111" s="1" t="s">
        <v>95</v>
      </c>
      <c r="D111" s="1" t="s">
        <v>31</v>
      </c>
      <c r="E111" s="1" t="s">
        <v>77</v>
      </c>
      <c r="F111" s="1" t="str">
        <f t="array" ref="F111">INDEX(_country_codes!$B$1:$B$16,MATCH(_residual_capacity_country!E111,_country_codes!$A$1:$A$16,0))</f>
        <v>FRA</v>
      </c>
      <c r="G111" s="1">
        <v>2040</v>
      </c>
      <c r="H111" s="1" t="s">
        <v>11</v>
      </c>
      <c r="I111" s="1" t="s">
        <v>123</v>
      </c>
      <c r="K111" s="9" cm="1">
        <f t="array" ref="K111">ROUND(INDEX(_inputSmrHvcCapacities!$J$1:$J$71,MATCH(_residual_capacity_country!$B111&amp;C111&amp;G111,_inputSmrHvcCapacities!$B$1:$B$106&amp;_inputSmrHvcCapacities!$C$1:$C$106&amp;_inputSmrHvcCapacities!$F$1:$F$106,0))*INDEX(_ProductionSharesEU!$L$1:$L$51,MATCH(_residual_capacity_country!$B111&amp;_residual_capacity_country!$E111,_ProductionSharesEU!$B$1:$B$51&amp;_ProductionSharesEU!$C$1:$C$51,0))*1000,0)</f>
        <v>0</v>
      </c>
    </row>
    <row r="112" spans="1:11" x14ac:dyDescent="0.45">
      <c r="A112" s="1" t="s">
        <v>133</v>
      </c>
      <c r="B112" s="1" t="s">
        <v>132</v>
      </c>
      <c r="C112" s="1" t="s">
        <v>95</v>
      </c>
      <c r="D112" s="1" t="s">
        <v>34</v>
      </c>
      <c r="E112" s="1" t="s">
        <v>71</v>
      </c>
      <c r="F112" s="1" t="str">
        <f t="array" ref="F112">INDEX(_country_codes!$B$1:$B$16,MATCH(_residual_capacity_country!E112,_country_codes!$A$1:$A$16,0))</f>
        <v>GER</v>
      </c>
      <c r="G112" s="1">
        <v>2040</v>
      </c>
      <c r="H112" s="1" t="s">
        <v>11</v>
      </c>
      <c r="I112" s="1" t="s">
        <v>123</v>
      </c>
      <c r="K112" s="9" cm="1">
        <f t="array" ref="K112">ROUND(INDEX(_inputSmrHvcCapacities!$J$1:$J$71,MATCH(_residual_capacity_country!$B112&amp;C112&amp;G112,_inputSmrHvcCapacities!$B$1:$B$106&amp;_inputSmrHvcCapacities!$C$1:$C$106&amp;_inputSmrHvcCapacities!$F$1:$F$106,0))*INDEX(_ProductionSharesEU!$L$1:$L$51,MATCH(_residual_capacity_country!$B112&amp;_residual_capacity_country!$E112,_ProductionSharesEU!$B$1:$B$51&amp;_ProductionSharesEU!$C$1:$C$51,0))*1000,0)</f>
        <v>0</v>
      </c>
    </row>
    <row r="113" spans="1:11" x14ac:dyDescent="0.45">
      <c r="A113" s="1" t="s">
        <v>133</v>
      </c>
      <c r="B113" s="1" t="s">
        <v>132</v>
      </c>
      <c r="C113" s="1" t="s">
        <v>95</v>
      </c>
      <c r="D113" s="1" t="s">
        <v>42</v>
      </c>
      <c r="E113" s="1" t="s">
        <v>78</v>
      </c>
      <c r="F113" s="1" t="str">
        <f t="array" ref="F113">INDEX(_country_codes!$B$1:$B$16,MATCH(_residual_capacity_country!E113,_country_codes!$A$1:$A$16,0))</f>
        <v>HUN</v>
      </c>
      <c r="G113" s="1">
        <v>2040</v>
      </c>
      <c r="H113" s="1" t="s">
        <v>11</v>
      </c>
      <c r="I113" s="1" t="s">
        <v>123</v>
      </c>
      <c r="K113" s="9" cm="1">
        <f t="array" ref="K113">ROUND(INDEX(_inputSmrHvcCapacities!$J$1:$J$71,MATCH(_residual_capacity_country!$B113&amp;C113&amp;G113,_inputSmrHvcCapacities!$B$1:$B$106&amp;_inputSmrHvcCapacities!$C$1:$C$106&amp;_inputSmrHvcCapacities!$F$1:$F$106,0))*INDEX(_ProductionSharesEU!$L$1:$L$51,MATCH(_residual_capacity_country!$B113&amp;_residual_capacity_country!$E113,_ProductionSharesEU!$B$1:$B$51&amp;_ProductionSharesEU!$C$1:$C$51,0))*1000,0)</f>
        <v>0</v>
      </c>
    </row>
    <row r="114" spans="1:11" x14ac:dyDescent="0.45">
      <c r="A114" s="1" t="s">
        <v>133</v>
      </c>
      <c r="B114" s="1" t="s">
        <v>132</v>
      </c>
      <c r="C114" s="1" t="s">
        <v>95</v>
      </c>
      <c r="D114" s="1" t="s">
        <v>44</v>
      </c>
      <c r="E114" s="1" t="s">
        <v>73</v>
      </c>
      <c r="F114" s="1" t="str">
        <f t="array" ref="F114">INDEX(_country_codes!$B$1:$B$16,MATCH(_residual_capacity_country!E114,_country_codes!$A$1:$A$16,0))</f>
        <v>ITA</v>
      </c>
      <c r="G114" s="1">
        <v>2040</v>
      </c>
      <c r="H114" s="1" t="s">
        <v>11</v>
      </c>
      <c r="I114" s="1" t="s">
        <v>123</v>
      </c>
      <c r="K114" s="9" cm="1">
        <f t="array" ref="K114">ROUND(INDEX(_inputSmrHvcCapacities!$J$1:$J$71,MATCH(_residual_capacity_country!$B114&amp;C114&amp;G114,_inputSmrHvcCapacities!$B$1:$B$106&amp;_inputSmrHvcCapacities!$C$1:$C$106&amp;_inputSmrHvcCapacities!$F$1:$F$106,0))*INDEX(_ProductionSharesEU!$L$1:$L$51,MATCH(_residual_capacity_country!$B114&amp;_residual_capacity_country!$E114,_ProductionSharesEU!$B$1:$B$51&amp;_ProductionSharesEU!$C$1:$C$51,0))*1000,0)</f>
        <v>0</v>
      </c>
    </row>
    <row r="115" spans="1:11" x14ac:dyDescent="0.45">
      <c r="A115" s="1" t="s">
        <v>133</v>
      </c>
      <c r="B115" s="1" t="s">
        <v>132</v>
      </c>
      <c r="C115" s="1" t="s">
        <v>95</v>
      </c>
      <c r="D115" s="1" t="s">
        <v>46</v>
      </c>
      <c r="E115" s="1" t="s">
        <v>80</v>
      </c>
      <c r="F115" s="1" t="str">
        <f t="array" ref="F115">INDEX(_country_codes!$B$1:$B$16,MATCH(_residual_capacity_country!E115,_country_codes!$A$1:$A$16,0))</f>
        <v>NLD</v>
      </c>
      <c r="G115" s="1">
        <v>2040</v>
      </c>
      <c r="H115" s="1" t="s">
        <v>11</v>
      </c>
      <c r="I115" s="1" t="s">
        <v>123</v>
      </c>
      <c r="K115" s="9" cm="1">
        <f t="array" ref="K115">ROUND(INDEX(_inputSmrHvcCapacities!$J$1:$J$71,MATCH(_residual_capacity_country!$B115&amp;C115&amp;G115,_inputSmrHvcCapacities!$B$1:$B$106&amp;_inputSmrHvcCapacities!$C$1:$C$106&amp;_inputSmrHvcCapacities!$F$1:$F$106,0))*INDEX(_ProductionSharesEU!$L$1:$L$51,MATCH(_residual_capacity_country!$B115&amp;_residual_capacity_country!$E115,_ProductionSharesEU!$B$1:$B$51&amp;_ProductionSharesEU!$C$1:$C$51,0))*1000,0)</f>
        <v>0</v>
      </c>
    </row>
    <row r="116" spans="1:11" x14ac:dyDescent="0.45">
      <c r="A116" s="1" t="s">
        <v>133</v>
      </c>
      <c r="B116" s="1" t="s">
        <v>132</v>
      </c>
      <c r="C116" s="1" t="s">
        <v>95</v>
      </c>
      <c r="D116" s="1" t="s">
        <v>48</v>
      </c>
      <c r="E116" s="1" t="s">
        <v>81</v>
      </c>
      <c r="F116" s="1" t="str">
        <f t="array" ref="F116">INDEX(_country_codes!$B$1:$B$16,MATCH(_residual_capacity_country!E116,_country_codes!$A$1:$A$16,0))</f>
        <v>POL</v>
      </c>
      <c r="G116" s="1">
        <v>2040</v>
      </c>
      <c r="H116" s="1" t="s">
        <v>11</v>
      </c>
      <c r="I116" s="1" t="s">
        <v>123</v>
      </c>
      <c r="K116" s="9" cm="1">
        <f t="array" ref="K116">ROUND(INDEX(_inputSmrHvcCapacities!$J$1:$J$71,MATCH(_residual_capacity_country!$B116&amp;C116&amp;G116,_inputSmrHvcCapacities!$B$1:$B$106&amp;_inputSmrHvcCapacities!$C$1:$C$106&amp;_inputSmrHvcCapacities!$F$1:$F$106,0))*INDEX(_ProductionSharesEU!$L$1:$L$51,MATCH(_residual_capacity_country!$B116&amp;_residual_capacity_country!$E116,_ProductionSharesEU!$B$1:$B$51&amp;_ProductionSharesEU!$C$1:$C$51,0))*1000,0)</f>
        <v>0</v>
      </c>
    </row>
    <row r="117" spans="1:11" x14ac:dyDescent="0.45">
      <c r="A117" s="1" t="s">
        <v>133</v>
      </c>
      <c r="B117" s="1" t="s">
        <v>132</v>
      </c>
      <c r="C117" s="1" t="s">
        <v>95</v>
      </c>
      <c r="D117" s="1" t="s">
        <v>51</v>
      </c>
      <c r="E117" s="1" t="s">
        <v>79</v>
      </c>
      <c r="F117" s="1" t="str">
        <f t="array" ref="F117">INDEX(_country_codes!$B$1:$B$16,MATCH(_residual_capacity_country!E117,_country_codes!$A$1:$A$16,0))</f>
        <v>ROU</v>
      </c>
      <c r="G117" s="1">
        <v>2040</v>
      </c>
      <c r="H117" s="1" t="s">
        <v>11</v>
      </c>
      <c r="I117" s="1" t="s">
        <v>123</v>
      </c>
      <c r="K117" s="9" cm="1">
        <f t="array" ref="K117">ROUND(INDEX(_inputSmrHvcCapacities!$J$1:$J$71,MATCH(_residual_capacity_country!$B117&amp;C117&amp;G117,_inputSmrHvcCapacities!$B$1:$B$106&amp;_inputSmrHvcCapacities!$C$1:$C$106&amp;_inputSmrHvcCapacities!$F$1:$F$106,0))*INDEX(_ProductionSharesEU!$L$1:$L$51,MATCH(_residual_capacity_country!$B117&amp;_residual_capacity_country!$E117,_ProductionSharesEU!$B$1:$B$51&amp;_ProductionSharesEU!$C$1:$C$51,0))*1000,0)</f>
        <v>0</v>
      </c>
    </row>
    <row r="118" spans="1:11" x14ac:dyDescent="0.45">
      <c r="A118" s="1" t="s">
        <v>133</v>
      </c>
      <c r="B118" s="1" t="s">
        <v>132</v>
      </c>
      <c r="C118" s="1" t="s">
        <v>95</v>
      </c>
      <c r="D118" s="1" t="s">
        <v>53</v>
      </c>
      <c r="E118" s="1" t="s">
        <v>82</v>
      </c>
      <c r="F118" s="1" t="str">
        <f t="array" ref="F118">INDEX(_country_codes!$B$1:$B$16,MATCH(_residual_capacity_country!E118,_country_codes!$A$1:$A$16,0))</f>
        <v>SVK</v>
      </c>
      <c r="G118" s="1">
        <v>2040</v>
      </c>
      <c r="H118" s="1" t="s">
        <v>11</v>
      </c>
      <c r="I118" s="1" t="s">
        <v>123</v>
      </c>
      <c r="K118" s="9" cm="1">
        <f t="array" ref="K118">ROUND(INDEX(_inputSmrHvcCapacities!$J$1:$J$71,MATCH(_residual_capacity_country!$B118&amp;C118&amp;G118,_inputSmrHvcCapacities!$B$1:$B$106&amp;_inputSmrHvcCapacities!$C$1:$C$106&amp;_inputSmrHvcCapacities!$F$1:$F$106,0))*INDEX(_ProductionSharesEU!$L$1:$L$51,MATCH(_residual_capacity_country!$B118&amp;_residual_capacity_country!$E118,_ProductionSharesEU!$B$1:$B$51&amp;_ProductionSharesEU!$C$1:$C$51,0))*1000,0)</f>
        <v>0</v>
      </c>
    </row>
    <row r="119" spans="1:11" x14ac:dyDescent="0.45">
      <c r="A119" s="1" t="s">
        <v>133</v>
      </c>
      <c r="B119" s="1" t="s">
        <v>132</v>
      </c>
      <c r="C119" s="1" t="s">
        <v>95</v>
      </c>
      <c r="D119" s="1" t="s">
        <v>55</v>
      </c>
      <c r="E119" s="1" t="s">
        <v>83</v>
      </c>
      <c r="F119" s="1" t="str">
        <f t="array" ref="F119">INDEX(_country_codes!$B$1:$B$16,MATCH(_residual_capacity_country!E119,_country_codes!$A$1:$A$16,0))</f>
        <v>ESP</v>
      </c>
      <c r="G119" s="1">
        <v>2040</v>
      </c>
      <c r="H119" s="1" t="s">
        <v>11</v>
      </c>
      <c r="I119" s="1" t="s">
        <v>123</v>
      </c>
      <c r="K119" s="9" cm="1">
        <f t="array" ref="K119">ROUND(INDEX(_inputSmrHvcCapacities!$J$1:$J$71,MATCH(_residual_capacity_country!$B119&amp;C119&amp;G119,_inputSmrHvcCapacities!$B$1:$B$106&amp;_inputSmrHvcCapacities!$C$1:$C$106&amp;_inputSmrHvcCapacities!$F$1:$F$106,0))*INDEX(_ProductionSharesEU!$L$1:$L$51,MATCH(_residual_capacity_country!$B119&amp;_residual_capacity_country!$E119,_ProductionSharesEU!$B$1:$B$51&amp;_ProductionSharesEU!$C$1:$C$51,0))*1000,0)</f>
        <v>0</v>
      </c>
    </row>
    <row r="120" spans="1:11" x14ac:dyDescent="0.45">
      <c r="A120" s="1" t="s">
        <v>133</v>
      </c>
      <c r="B120" s="1" t="s">
        <v>132</v>
      </c>
      <c r="C120" s="1" t="s">
        <v>95</v>
      </c>
      <c r="D120" s="1" t="s">
        <v>58</v>
      </c>
      <c r="E120" s="1" t="s">
        <v>84</v>
      </c>
      <c r="F120" s="1" t="str">
        <f t="array" ref="F120">INDEX(_country_codes!$B$1:$B$16,MATCH(_residual_capacity_country!E120,_country_codes!$A$1:$A$16,0))</f>
        <v>SWE</v>
      </c>
      <c r="G120" s="1">
        <v>2040</v>
      </c>
      <c r="H120" s="1" t="s">
        <v>11</v>
      </c>
      <c r="I120" s="1" t="s">
        <v>123</v>
      </c>
      <c r="K120" s="9" cm="1">
        <f t="array" ref="K120">ROUND(INDEX(_inputSmrHvcCapacities!$J$1:$J$71,MATCH(_residual_capacity_country!$B120&amp;C120&amp;G120,_inputSmrHvcCapacities!$B$1:$B$106&amp;_inputSmrHvcCapacities!$C$1:$C$106&amp;_inputSmrHvcCapacities!$F$1:$F$106,0))*INDEX(_ProductionSharesEU!$L$1:$L$51,MATCH(_residual_capacity_country!$B120&amp;_residual_capacity_country!$E120,_ProductionSharesEU!$B$1:$B$51&amp;_ProductionSharesEU!$C$1:$C$51,0))*1000,0)</f>
        <v>0</v>
      </c>
    </row>
    <row r="121" spans="1:11" x14ac:dyDescent="0.45">
      <c r="A121" s="1" t="s">
        <v>133</v>
      </c>
      <c r="B121" s="1" t="s">
        <v>132</v>
      </c>
      <c r="C121" s="1" t="s">
        <v>95</v>
      </c>
      <c r="D121" s="1" t="s">
        <v>61</v>
      </c>
      <c r="E121" s="1" t="s">
        <v>85</v>
      </c>
      <c r="F121" s="1" t="str">
        <f t="array" ref="F121">INDEX(_country_codes!$B$1:$B$16,MATCH(_residual_capacity_country!E121,_country_codes!$A$1:$A$16,0))</f>
        <v>GBR</v>
      </c>
      <c r="G121" s="1">
        <v>2040</v>
      </c>
      <c r="H121" s="1" t="s">
        <v>11</v>
      </c>
      <c r="I121" s="1" t="s">
        <v>123</v>
      </c>
      <c r="K121" s="9" cm="1">
        <f t="array" ref="K121">ROUND(INDEX(_inputSmrHvcCapacities!$J$1:$J$71,MATCH(_residual_capacity_country!$B121&amp;C121&amp;G121,_inputSmrHvcCapacities!$B$1:$B$106&amp;_inputSmrHvcCapacities!$C$1:$C$106&amp;_inputSmrHvcCapacities!$F$1:$F$106,0))*INDEX(_ProductionSharesEU!$L$1:$L$51,MATCH(_residual_capacity_country!$B121&amp;_residual_capacity_country!$E121,_ProductionSharesEU!$B$1:$B$51&amp;_ProductionSharesEU!$C$1:$C$51,0))*1000,0)</f>
        <v>0</v>
      </c>
    </row>
    <row r="122" spans="1:11" x14ac:dyDescent="0.45">
      <c r="A122" s="1" t="s">
        <v>133</v>
      </c>
      <c r="B122" s="1" t="s">
        <v>132</v>
      </c>
      <c r="C122" t="s">
        <v>95</v>
      </c>
      <c r="D122" s="1" t="s">
        <v>19</v>
      </c>
      <c r="E122" s="1" t="s">
        <v>72</v>
      </c>
      <c r="F122" s="1" t="str">
        <f t="array" ref="F122">INDEX(_country_codes!$B$1:$B$16,MATCH(_residual_capacity_country!E122,_country_codes!$A$1:$A$16,0))</f>
        <v>AUT</v>
      </c>
      <c r="G122" s="1">
        <v>2040</v>
      </c>
      <c r="H122" s="1" t="s">
        <v>11</v>
      </c>
      <c r="I122" s="1" t="s">
        <v>123</v>
      </c>
      <c r="K122" s="9" cm="1">
        <f t="array" ref="K122">ROUND(INDEX(_inputSmrHvcCapacities!$J$1:$J$71,MATCH(_residual_capacity_country!$B122&amp;C122&amp;G122,_inputSmrHvcCapacities!$B$1:$B$106&amp;_inputSmrHvcCapacities!$C$1:$C$106&amp;_inputSmrHvcCapacities!$F$1:$F$106,0))*INDEX(_ProductionSharesEU!$L$1:$L$51,MATCH(_residual_capacity_country!$B122&amp;_residual_capacity_country!$E122,_ProductionSharesEU!$B$1:$B$51&amp;_ProductionSharesEU!$C$1:$C$51,0))*1000,0)</f>
        <v>0</v>
      </c>
    </row>
    <row r="123" spans="1:11" x14ac:dyDescent="0.45">
      <c r="A123" s="1" t="s">
        <v>133</v>
      </c>
      <c r="B123" s="1" t="s">
        <v>132</v>
      </c>
      <c r="C123" s="1" t="s">
        <v>95</v>
      </c>
      <c r="D123" s="1" t="s">
        <v>23</v>
      </c>
      <c r="E123" s="1" t="s">
        <v>74</v>
      </c>
      <c r="F123" s="1" t="str">
        <f t="array" ref="F123">INDEX(_country_codes!$B$1:$B$16,MATCH(_residual_capacity_country!E123,_country_codes!$A$1:$A$16,0))</f>
        <v>BEL</v>
      </c>
      <c r="G123" s="1">
        <v>2040</v>
      </c>
      <c r="H123" s="1" t="s">
        <v>11</v>
      </c>
      <c r="I123" s="1" t="s">
        <v>123</v>
      </c>
      <c r="K123" s="9" cm="1">
        <f t="array" ref="K123">ROUND(INDEX(_inputSmrHvcCapacities!$J$1:$J$71,MATCH(_residual_capacity_country!$B123&amp;C123&amp;G123,_inputSmrHvcCapacities!$B$1:$B$106&amp;_inputSmrHvcCapacities!$C$1:$C$106&amp;_inputSmrHvcCapacities!$F$1:$F$106,0))*INDEX(_ProductionSharesEU!$L$1:$L$51,MATCH(_residual_capacity_country!$B123&amp;_residual_capacity_country!$E123,_ProductionSharesEU!$B$1:$B$51&amp;_ProductionSharesEU!$C$1:$C$51,0))*1000,0)</f>
        <v>0</v>
      </c>
    </row>
    <row r="124" spans="1:11" x14ac:dyDescent="0.45">
      <c r="A124" s="1" t="s">
        <v>133</v>
      </c>
      <c r="B124" s="1" t="s">
        <v>132</v>
      </c>
      <c r="C124" s="1" t="s">
        <v>95</v>
      </c>
      <c r="D124" s="1" t="s">
        <v>26</v>
      </c>
      <c r="E124" s="1" t="s">
        <v>75</v>
      </c>
      <c r="F124" s="1" t="str">
        <f t="array" ref="F124">INDEX(_country_codes!$B$1:$B$16,MATCH(_residual_capacity_country!E124,_country_codes!$A$1:$A$16,0))</f>
        <v>CZE</v>
      </c>
      <c r="G124" s="1">
        <v>2040</v>
      </c>
      <c r="H124" s="1" t="s">
        <v>11</v>
      </c>
      <c r="I124" s="1" t="s">
        <v>123</v>
      </c>
      <c r="K124" s="9" cm="1">
        <f t="array" ref="K124">ROUND(INDEX(_inputSmrHvcCapacities!$J$1:$J$71,MATCH(_residual_capacity_country!$B124&amp;C124&amp;G124,_inputSmrHvcCapacities!$B$1:$B$106&amp;_inputSmrHvcCapacities!$C$1:$C$106&amp;_inputSmrHvcCapacities!$F$1:$F$106,0))*INDEX(_ProductionSharesEU!$L$1:$L$51,MATCH(_residual_capacity_country!$B124&amp;_residual_capacity_country!$E124,_ProductionSharesEU!$B$1:$B$51&amp;_ProductionSharesEU!$C$1:$C$51,0))*1000,0)</f>
        <v>0</v>
      </c>
    </row>
    <row r="125" spans="1:11" x14ac:dyDescent="0.45">
      <c r="A125" s="1" t="s">
        <v>133</v>
      </c>
      <c r="B125" s="1" t="s">
        <v>132</v>
      </c>
      <c r="C125" s="1" t="s">
        <v>95</v>
      </c>
      <c r="D125" s="1" t="s">
        <v>29</v>
      </c>
      <c r="E125" s="1" t="s">
        <v>76</v>
      </c>
      <c r="F125" s="1" t="str">
        <f t="array" ref="F125">INDEX(_country_codes!$B$1:$B$16,MATCH(_residual_capacity_country!E125,_country_codes!$A$1:$A$16,0))</f>
        <v>FIN</v>
      </c>
      <c r="G125" s="1">
        <v>2040</v>
      </c>
      <c r="H125" s="1" t="s">
        <v>11</v>
      </c>
      <c r="I125" s="1" t="s">
        <v>123</v>
      </c>
      <c r="K125" s="9" cm="1">
        <f t="array" ref="K125">ROUND(INDEX(_inputSmrHvcCapacities!$J$1:$J$71,MATCH(_residual_capacity_country!$B125&amp;C125&amp;G125,_inputSmrHvcCapacities!$B$1:$B$106&amp;_inputSmrHvcCapacities!$C$1:$C$106&amp;_inputSmrHvcCapacities!$F$1:$F$106,0))*INDEX(_ProductionSharesEU!$L$1:$L$51,MATCH(_residual_capacity_country!$B125&amp;_residual_capacity_country!$E125,_ProductionSharesEU!$B$1:$B$51&amp;_ProductionSharesEU!$C$1:$C$51,0))*1000,0)</f>
        <v>0</v>
      </c>
    </row>
    <row r="126" spans="1:11" x14ac:dyDescent="0.45">
      <c r="A126" s="1" t="s">
        <v>133</v>
      </c>
      <c r="B126" s="1" t="s">
        <v>132</v>
      </c>
      <c r="C126" s="1" t="s">
        <v>95</v>
      </c>
      <c r="D126" s="1" t="s">
        <v>31</v>
      </c>
      <c r="E126" s="1" t="s">
        <v>77</v>
      </c>
      <c r="F126" s="1" t="str">
        <f t="array" ref="F126">INDEX(_country_codes!$B$1:$B$16,MATCH(_residual_capacity_country!E126,_country_codes!$A$1:$A$16,0))</f>
        <v>FRA</v>
      </c>
      <c r="G126" s="1">
        <v>2040</v>
      </c>
      <c r="H126" s="1" t="s">
        <v>11</v>
      </c>
      <c r="I126" s="1" t="s">
        <v>123</v>
      </c>
      <c r="K126" s="9" cm="1">
        <f t="array" ref="K126">ROUND(INDEX(_inputSmrHvcCapacities!$J$1:$J$71,MATCH(_residual_capacity_country!$B126&amp;C126&amp;G126,_inputSmrHvcCapacities!$B$1:$B$106&amp;_inputSmrHvcCapacities!$C$1:$C$106&amp;_inputSmrHvcCapacities!$F$1:$F$106,0))*INDEX(_ProductionSharesEU!$L$1:$L$51,MATCH(_residual_capacity_country!$B126&amp;_residual_capacity_country!$E126,_ProductionSharesEU!$B$1:$B$51&amp;_ProductionSharesEU!$C$1:$C$51,0))*1000,0)</f>
        <v>0</v>
      </c>
    </row>
    <row r="127" spans="1:11" x14ac:dyDescent="0.45">
      <c r="A127" s="1" t="s">
        <v>133</v>
      </c>
      <c r="B127" s="1" t="s">
        <v>132</v>
      </c>
      <c r="C127" s="1" t="s">
        <v>95</v>
      </c>
      <c r="D127" s="1" t="s">
        <v>34</v>
      </c>
      <c r="E127" s="1" t="s">
        <v>71</v>
      </c>
      <c r="F127" s="1" t="str">
        <f t="array" ref="F127">INDEX(_country_codes!$B$1:$B$16,MATCH(_residual_capacity_country!E127,_country_codes!$A$1:$A$16,0))</f>
        <v>GER</v>
      </c>
      <c r="G127" s="1">
        <v>2040</v>
      </c>
      <c r="H127" s="1" t="s">
        <v>11</v>
      </c>
      <c r="I127" s="1" t="s">
        <v>123</v>
      </c>
      <c r="K127" s="9" cm="1">
        <f t="array" ref="K127">ROUND(INDEX(_inputSmrHvcCapacities!$J$1:$J$71,MATCH(_residual_capacity_country!$B127&amp;C127&amp;G127,_inputSmrHvcCapacities!$B$1:$B$106&amp;_inputSmrHvcCapacities!$C$1:$C$106&amp;_inputSmrHvcCapacities!$F$1:$F$106,0))*INDEX(_ProductionSharesEU!$L$1:$L$51,MATCH(_residual_capacity_country!$B127&amp;_residual_capacity_country!$E127,_ProductionSharesEU!$B$1:$B$51&amp;_ProductionSharesEU!$C$1:$C$51,0))*1000,0)</f>
        <v>0</v>
      </c>
    </row>
    <row r="128" spans="1:11" x14ac:dyDescent="0.45">
      <c r="A128" s="1" t="s">
        <v>133</v>
      </c>
      <c r="B128" s="1" t="s">
        <v>132</v>
      </c>
      <c r="C128" s="1" t="s">
        <v>95</v>
      </c>
      <c r="D128" s="1" t="s">
        <v>42</v>
      </c>
      <c r="E128" s="1" t="s">
        <v>78</v>
      </c>
      <c r="F128" s="1" t="str">
        <f t="array" ref="F128">INDEX(_country_codes!$B$1:$B$16,MATCH(_residual_capacity_country!E128,_country_codes!$A$1:$A$16,0))</f>
        <v>HUN</v>
      </c>
      <c r="G128" s="1">
        <v>2040</v>
      </c>
      <c r="H128" s="1" t="s">
        <v>11</v>
      </c>
      <c r="I128" s="1" t="s">
        <v>123</v>
      </c>
      <c r="K128" s="9" cm="1">
        <f t="array" ref="K128">ROUND(INDEX(_inputSmrHvcCapacities!$J$1:$J$71,MATCH(_residual_capacity_country!$B128&amp;C128&amp;G128,_inputSmrHvcCapacities!$B$1:$B$106&amp;_inputSmrHvcCapacities!$C$1:$C$106&amp;_inputSmrHvcCapacities!$F$1:$F$106,0))*INDEX(_ProductionSharesEU!$L$1:$L$51,MATCH(_residual_capacity_country!$B128&amp;_residual_capacity_country!$E128,_ProductionSharesEU!$B$1:$B$51&amp;_ProductionSharesEU!$C$1:$C$51,0))*1000,0)</f>
        <v>0</v>
      </c>
    </row>
    <row r="129" spans="1:11" x14ac:dyDescent="0.45">
      <c r="A129" s="1" t="s">
        <v>133</v>
      </c>
      <c r="B129" s="1" t="s">
        <v>132</v>
      </c>
      <c r="C129" s="1" t="s">
        <v>95</v>
      </c>
      <c r="D129" s="1" t="s">
        <v>44</v>
      </c>
      <c r="E129" s="1" t="s">
        <v>73</v>
      </c>
      <c r="F129" s="1" t="str">
        <f t="array" ref="F129">INDEX(_country_codes!$B$1:$B$16,MATCH(_residual_capacity_country!E129,_country_codes!$A$1:$A$16,0))</f>
        <v>ITA</v>
      </c>
      <c r="G129" s="1">
        <v>2040</v>
      </c>
      <c r="H129" s="1" t="s">
        <v>11</v>
      </c>
      <c r="I129" s="1" t="s">
        <v>123</v>
      </c>
      <c r="K129" s="9" cm="1">
        <f t="array" ref="K129">ROUND(INDEX(_inputSmrHvcCapacities!$J$1:$J$71,MATCH(_residual_capacity_country!$B129&amp;C129&amp;G129,_inputSmrHvcCapacities!$B$1:$B$106&amp;_inputSmrHvcCapacities!$C$1:$C$106&amp;_inputSmrHvcCapacities!$F$1:$F$106,0))*INDEX(_ProductionSharesEU!$L$1:$L$51,MATCH(_residual_capacity_country!$B129&amp;_residual_capacity_country!$E129,_ProductionSharesEU!$B$1:$B$51&amp;_ProductionSharesEU!$C$1:$C$51,0))*1000,0)</f>
        <v>0</v>
      </c>
    </row>
    <row r="130" spans="1:11" x14ac:dyDescent="0.45">
      <c r="A130" s="1" t="s">
        <v>133</v>
      </c>
      <c r="B130" s="1" t="s">
        <v>132</v>
      </c>
      <c r="C130" s="1" t="s">
        <v>95</v>
      </c>
      <c r="D130" s="1" t="s">
        <v>46</v>
      </c>
      <c r="E130" s="1" t="s">
        <v>80</v>
      </c>
      <c r="F130" s="1" t="str">
        <f t="array" ref="F130">INDEX(_country_codes!$B$1:$B$16,MATCH(_residual_capacity_country!E130,_country_codes!$A$1:$A$16,0))</f>
        <v>NLD</v>
      </c>
      <c r="G130" s="1">
        <v>2040</v>
      </c>
      <c r="H130" s="1" t="s">
        <v>11</v>
      </c>
      <c r="I130" s="1" t="s">
        <v>123</v>
      </c>
      <c r="K130" s="9" cm="1">
        <f t="array" ref="K130">ROUND(INDEX(_inputSmrHvcCapacities!$J$1:$J$71,MATCH(_residual_capacity_country!$B130&amp;C130&amp;G130,_inputSmrHvcCapacities!$B$1:$B$106&amp;_inputSmrHvcCapacities!$C$1:$C$106&amp;_inputSmrHvcCapacities!$F$1:$F$106,0))*INDEX(_ProductionSharesEU!$L$1:$L$51,MATCH(_residual_capacity_country!$B130&amp;_residual_capacity_country!$E130,_ProductionSharesEU!$B$1:$B$51&amp;_ProductionSharesEU!$C$1:$C$51,0))*1000,0)</f>
        <v>0</v>
      </c>
    </row>
    <row r="131" spans="1:11" x14ac:dyDescent="0.45">
      <c r="A131" s="1" t="s">
        <v>133</v>
      </c>
      <c r="B131" s="1" t="s">
        <v>132</v>
      </c>
      <c r="C131" s="1" t="s">
        <v>95</v>
      </c>
      <c r="D131" s="1" t="s">
        <v>48</v>
      </c>
      <c r="E131" s="1" t="s">
        <v>81</v>
      </c>
      <c r="F131" s="1" t="str">
        <f t="array" ref="F131">INDEX(_country_codes!$B$1:$B$16,MATCH(_residual_capacity_country!E131,_country_codes!$A$1:$A$16,0))</f>
        <v>POL</v>
      </c>
      <c r="G131" s="1">
        <v>2040</v>
      </c>
      <c r="H131" s="1" t="s">
        <v>11</v>
      </c>
      <c r="I131" s="1" t="s">
        <v>123</v>
      </c>
      <c r="K131" s="9" cm="1">
        <f t="array" ref="K131">ROUND(INDEX(_inputSmrHvcCapacities!$J$1:$J$71,MATCH(_residual_capacity_country!$B131&amp;C131&amp;G131,_inputSmrHvcCapacities!$B$1:$B$106&amp;_inputSmrHvcCapacities!$C$1:$C$106&amp;_inputSmrHvcCapacities!$F$1:$F$106,0))*INDEX(_ProductionSharesEU!$L$1:$L$51,MATCH(_residual_capacity_country!$B131&amp;_residual_capacity_country!$E131,_ProductionSharesEU!$B$1:$B$51&amp;_ProductionSharesEU!$C$1:$C$51,0))*1000,0)</f>
        <v>0</v>
      </c>
    </row>
    <row r="132" spans="1:11" x14ac:dyDescent="0.45">
      <c r="A132" s="1" t="s">
        <v>133</v>
      </c>
      <c r="B132" s="1" t="s">
        <v>132</v>
      </c>
      <c r="C132" s="1" t="s">
        <v>95</v>
      </c>
      <c r="D132" s="1" t="s">
        <v>51</v>
      </c>
      <c r="E132" s="1" t="s">
        <v>79</v>
      </c>
      <c r="F132" s="1" t="str">
        <f t="array" ref="F132">INDEX(_country_codes!$B$1:$B$16,MATCH(_residual_capacity_country!E132,_country_codes!$A$1:$A$16,0))</f>
        <v>ROU</v>
      </c>
      <c r="G132" s="1">
        <v>2040</v>
      </c>
      <c r="H132" s="1" t="s">
        <v>11</v>
      </c>
      <c r="I132" s="1" t="s">
        <v>123</v>
      </c>
      <c r="K132" s="9" cm="1">
        <f t="array" ref="K132">ROUND(INDEX(_inputSmrHvcCapacities!$J$1:$J$71,MATCH(_residual_capacity_country!$B132&amp;C132&amp;G132,_inputSmrHvcCapacities!$B$1:$B$106&amp;_inputSmrHvcCapacities!$C$1:$C$106&amp;_inputSmrHvcCapacities!$F$1:$F$106,0))*INDEX(_ProductionSharesEU!$L$1:$L$51,MATCH(_residual_capacity_country!$B132&amp;_residual_capacity_country!$E132,_ProductionSharesEU!$B$1:$B$51&amp;_ProductionSharesEU!$C$1:$C$51,0))*1000,0)</f>
        <v>0</v>
      </c>
    </row>
    <row r="133" spans="1:11" x14ac:dyDescent="0.45">
      <c r="A133" s="1" t="s">
        <v>133</v>
      </c>
      <c r="B133" s="1" t="s">
        <v>132</v>
      </c>
      <c r="C133" s="1" t="s">
        <v>95</v>
      </c>
      <c r="D133" s="1" t="s">
        <v>53</v>
      </c>
      <c r="E133" s="1" t="s">
        <v>82</v>
      </c>
      <c r="F133" s="1" t="str">
        <f t="array" ref="F133">INDEX(_country_codes!$B$1:$B$16,MATCH(_residual_capacity_country!E133,_country_codes!$A$1:$A$16,0))</f>
        <v>SVK</v>
      </c>
      <c r="G133" s="1">
        <v>2040</v>
      </c>
      <c r="H133" s="1" t="s">
        <v>11</v>
      </c>
      <c r="I133" s="1" t="s">
        <v>123</v>
      </c>
      <c r="K133" s="9" cm="1">
        <f t="array" ref="K133">ROUND(INDEX(_inputSmrHvcCapacities!$J$1:$J$71,MATCH(_residual_capacity_country!$B133&amp;C133&amp;G133,_inputSmrHvcCapacities!$B$1:$B$106&amp;_inputSmrHvcCapacities!$C$1:$C$106&amp;_inputSmrHvcCapacities!$F$1:$F$106,0))*INDEX(_ProductionSharesEU!$L$1:$L$51,MATCH(_residual_capacity_country!$B133&amp;_residual_capacity_country!$E133,_ProductionSharesEU!$B$1:$B$51&amp;_ProductionSharesEU!$C$1:$C$51,0))*1000,0)</f>
        <v>0</v>
      </c>
    </row>
    <row r="134" spans="1:11" x14ac:dyDescent="0.45">
      <c r="A134" s="1" t="s">
        <v>133</v>
      </c>
      <c r="B134" s="1" t="s">
        <v>132</v>
      </c>
      <c r="C134" s="1" t="s">
        <v>95</v>
      </c>
      <c r="D134" s="1" t="s">
        <v>55</v>
      </c>
      <c r="E134" s="1" t="s">
        <v>83</v>
      </c>
      <c r="F134" s="1" t="str">
        <f t="array" ref="F134">INDEX(_country_codes!$B$1:$B$16,MATCH(_residual_capacity_country!E134,_country_codes!$A$1:$A$16,0))</f>
        <v>ESP</v>
      </c>
      <c r="G134" s="1">
        <v>2040</v>
      </c>
      <c r="H134" s="1" t="s">
        <v>11</v>
      </c>
      <c r="I134" s="1" t="s">
        <v>123</v>
      </c>
      <c r="K134" s="9" cm="1">
        <f t="array" ref="K134">ROUND(INDEX(_inputSmrHvcCapacities!$J$1:$J$71,MATCH(_residual_capacity_country!$B134&amp;C134&amp;G134,_inputSmrHvcCapacities!$B$1:$B$106&amp;_inputSmrHvcCapacities!$C$1:$C$106&amp;_inputSmrHvcCapacities!$F$1:$F$106,0))*INDEX(_ProductionSharesEU!$L$1:$L$51,MATCH(_residual_capacity_country!$B134&amp;_residual_capacity_country!$E134,_ProductionSharesEU!$B$1:$B$51&amp;_ProductionSharesEU!$C$1:$C$51,0))*1000,0)</f>
        <v>0</v>
      </c>
    </row>
    <row r="135" spans="1:11" x14ac:dyDescent="0.45">
      <c r="A135" s="1" t="s">
        <v>133</v>
      </c>
      <c r="B135" s="1" t="s">
        <v>132</v>
      </c>
      <c r="C135" s="1" t="s">
        <v>95</v>
      </c>
      <c r="D135" s="1" t="s">
        <v>58</v>
      </c>
      <c r="E135" s="1" t="s">
        <v>84</v>
      </c>
      <c r="F135" s="1" t="str">
        <f t="array" ref="F135">INDEX(_country_codes!$B$1:$B$16,MATCH(_residual_capacity_country!E135,_country_codes!$A$1:$A$16,0))</f>
        <v>SWE</v>
      </c>
      <c r="G135" s="1">
        <v>2040</v>
      </c>
      <c r="H135" s="1" t="s">
        <v>11</v>
      </c>
      <c r="I135" s="1" t="s">
        <v>123</v>
      </c>
      <c r="K135" s="9" cm="1">
        <f t="array" ref="K135">ROUND(INDEX(_inputSmrHvcCapacities!$J$1:$J$71,MATCH(_residual_capacity_country!$B135&amp;C135&amp;G135,_inputSmrHvcCapacities!$B$1:$B$106&amp;_inputSmrHvcCapacities!$C$1:$C$106&amp;_inputSmrHvcCapacities!$F$1:$F$106,0))*INDEX(_ProductionSharesEU!$L$1:$L$51,MATCH(_residual_capacity_country!$B135&amp;_residual_capacity_country!$E135,_ProductionSharesEU!$B$1:$B$51&amp;_ProductionSharesEU!$C$1:$C$51,0))*1000,0)</f>
        <v>0</v>
      </c>
    </row>
    <row r="136" spans="1:11" x14ac:dyDescent="0.45">
      <c r="A136" s="1" t="s">
        <v>133</v>
      </c>
      <c r="B136" s="1" t="s">
        <v>132</v>
      </c>
      <c r="C136" s="1" t="s">
        <v>95</v>
      </c>
      <c r="D136" s="1" t="s">
        <v>61</v>
      </c>
      <c r="E136" s="1" t="s">
        <v>85</v>
      </c>
      <c r="F136" s="1" t="str">
        <f t="array" ref="F136">INDEX(_country_codes!$B$1:$B$16,MATCH(_residual_capacity_country!E136,_country_codes!$A$1:$A$16,0))</f>
        <v>GBR</v>
      </c>
      <c r="G136" s="1">
        <v>2040</v>
      </c>
      <c r="H136" s="1" t="s">
        <v>11</v>
      </c>
      <c r="I136" s="1" t="s">
        <v>123</v>
      </c>
      <c r="K136" s="9" cm="1">
        <f t="array" ref="K136">ROUND(INDEX(_inputSmrHvcCapacities!$J$1:$J$71,MATCH(_residual_capacity_country!$B136&amp;C136&amp;G136,_inputSmrHvcCapacities!$B$1:$B$106&amp;_inputSmrHvcCapacities!$C$1:$C$106&amp;_inputSmrHvcCapacities!$F$1:$F$106,0))*INDEX(_ProductionSharesEU!$L$1:$L$51,MATCH(_residual_capacity_country!$B136&amp;_residual_capacity_country!$E136,_ProductionSharesEU!$B$1:$B$51&amp;_ProductionSharesEU!$C$1:$C$51,0))*1000,0)</f>
        <v>0</v>
      </c>
    </row>
    <row r="137" spans="1:11" x14ac:dyDescent="0.45">
      <c r="A137" s="1" t="s">
        <v>133</v>
      </c>
      <c r="B137" s="1" t="s">
        <v>132</v>
      </c>
      <c r="C137" t="s">
        <v>95</v>
      </c>
      <c r="D137" s="1" t="s">
        <v>19</v>
      </c>
      <c r="E137" s="1" t="s">
        <v>72</v>
      </c>
      <c r="F137" s="1" t="str">
        <f t="array" ref="F137">INDEX(_country_codes!$B$1:$B$16,MATCH(_residual_capacity_country!E137,_country_codes!$A$1:$A$16,0))</f>
        <v>AUT</v>
      </c>
      <c r="G137" s="1">
        <v>2045</v>
      </c>
      <c r="H137" s="1" t="s">
        <v>11</v>
      </c>
      <c r="I137" s="1" t="s">
        <v>123</v>
      </c>
      <c r="K137" s="9" cm="1">
        <f t="array" ref="K137">ROUND(INDEX(_inputSmrHvcCapacities!$J$1:$J$71,MATCH(_residual_capacity_country!$B137&amp;C137&amp;G137,_inputSmrHvcCapacities!$B$1:$B$106&amp;_inputSmrHvcCapacities!$C$1:$C$106&amp;_inputSmrHvcCapacities!$F$1:$F$106,0))*INDEX(_ProductionSharesEU!$L$1:$L$51,MATCH(_residual_capacity_country!$B137&amp;_residual_capacity_country!$E137,_ProductionSharesEU!$B$1:$B$51&amp;_ProductionSharesEU!$C$1:$C$51,0))*1000,0)</f>
        <v>0</v>
      </c>
    </row>
    <row r="138" spans="1:11" x14ac:dyDescent="0.45">
      <c r="A138" s="1" t="s">
        <v>133</v>
      </c>
      <c r="B138" s="1" t="s">
        <v>132</v>
      </c>
      <c r="C138" s="1" t="s">
        <v>95</v>
      </c>
      <c r="D138" s="1" t="s">
        <v>23</v>
      </c>
      <c r="E138" s="1" t="s">
        <v>74</v>
      </c>
      <c r="F138" s="1" t="str">
        <f t="array" ref="F138">INDEX(_country_codes!$B$1:$B$16,MATCH(_residual_capacity_country!E138,_country_codes!$A$1:$A$16,0))</f>
        <v>BEL</v>
      </c>
      <c r="G138" s="1">
        <v>2045</v>
      </c>
      <c r="H138" s="1" t="s">
        <v>11</v>
      </c>
      <c r="I138" s="1" t="s">
        <v>123</v>
      </c>
      <c r="K138" s="9" cm="1">
        <f t="array" ref="K138">ROUND(INDEX(_inputSmrHvcCapacities!$J$1:$J$71,MATCH(_residual_capacity_country!$B138&amp;C138&amp;G138,_inputSmrHvcCapacities!$B$1:$B$106&amp;_inputSmrHvcCapacities!$C$1:$C$106&amp;_inputSmrHvcCapacities!$F$1:$F$106,0))*INDEX(_ProductionSharesEU!$L$1:$L$51,MATCH(_residual_capacity_country!$B138&amp;_residual_capacity_country!$E138,_ProductionSharesEU!$B$1:$B$51&amp;_ProductionSharesEU!$C$1:$C$51,0))*1000,0)</f>
        <v>0</v>
      </c>
    </row>
    <row r="139" spans="1:11" x14ac:dyDescent="0.45">
      <c r="A139" s="1" t="s">
        <v>133</v>
      </c>
      <c r="B139" s="1" t="s">
        <v>132</v>
      </c>
      <c r="C139" s="1" t="s">
        <v>95</v>
      </c>
      <c r="D139" s="1" t="s">
        <v>26</v>
      </c>
      <c r="E139" s="1" t="s">
        <v>75</v>
      </c>
      <c r="F139" s="1" t="str">
        <f t="array" ref="F139">INDEX(_country_codes!$B$1:$B$16,MATCH(_residual_capacity_country!E139,_country_codes!$A$1:$A$16,0))</f>
        <v>CZE</v>
      </c>
      <c r="G139" s="1">
        <v>2045</v>
      </c>
      <c r="H139" s="1" t="s">
        <v>11</v>
      </c>
      <c r="I139" s="1" t="s">
        <v>123</v>
      </c>
      <c r="K139" s="9" cm="1">
        <f t="array" ref="K139">ROUND(INDEX(_inputSmrHvcCapacities!$J$1:$J$71,MATCH(_residual_capacity_country!$B139&amp;C139&amp;G139,_inputSmrHvcCapacities!$B$1:$B$106&amp;_inputSmrHvcCapacities!$C$1:$C$106&amp;_inputSmrHvcCapacities!$F$1:$F$106,0))*INDEX(_ProductionSharesEU!$L$1:$L$51,MATCH(_residual_capacity_country!$B139&amp;_residual_capacity_country!$E139,_ProductionSharesEU!$B$1:$B$51&amp;_ProductionSharesEU!$C$1:$C$51,0))*1000,0)</f>
        <v>0</v>
      </c>
    </row>
    <row r="140" spans="1:11" x14ac:dyDescent="0.45">
      <c r="A140" s="1" t="s">
        <v>133</v>
      </c>
      <c r="B140" s="1" t="s">
        <v>132</v>
      </c>
      <c r="C140" s="1" t="s">
        <v>95</v>
      </c>
      <c r="D140" s="1" t="s">
        <v>29</v>
      </c>
      <c r="E140" s="1" t="s">
        <v>76</v>
      </c>
      <c r="F140" s="1" t="str">
        <f t="array" ref="F140">INDEX(_country_codes!$B$1:$B$16,MATCH(_residual_capacity_country!E140,_country_codes!$A$1:$A$16,0))</f>
        <v>FIN</v>
      </c>
      <c r="G140" s="1">
        <v>2045</v>
      </c>
      <c r="H140" s="1" t="s">
        <v>11</v>
      </c>
      <c r="I140" s="1" t="s">
        <v>123</v>
      </c>
      <c r="K140" s="9" cm="1">
        <f t="array" ref="K140">ROUND(INDEX(_inputSmrHvcCapacities!$J$1:$J$71,MATCH(_residual_capacity_country!$B140&amp;C140&amp;G140,_inputSmrHvcCapacities!$B$1:$B$106&amp;_inputSmrHvcCapacities!$C$1:$C$106&amp;_inputSmrHvcCapacities!$F$1:$F$106,0))*INDEX(_ProductionSharesEU!$L$1:$L$51,MATCH(_residual_capacity_country!$B140&amp;_residual_capacity_country!$E140,_ProductionSharesEU!$B$1:$B$51&amp;_ProductionSharesEU!$C$1:$C$51,0))*1000,0)</f>
        <v>0</v>
      </c>
    </row>
    <row r="141" spans="1:11" x14ac:dyDescent="0.45">
      <c r="A141" s="1" t="s">
        <v>133</v>
      </c>
      <c r="B141" s="1" t="s">
        <v>132</v>
      </c>
      <c r="C141" s="1" t="s">
        <v>95</v>
      </c>
      <c r="D141" s="1" t="s">
        <v>31</v>
      </c>
      <c r="E141" s="1" t="s">
        <v>77</v>
      </c>
      <c r="F141" s="1" t="str">
        <f t="array" ref="F141">INDEX(_country_codes!$B$1:$B$16,MATCH(_residual_capacity_country!E141,_country_codes!$A$1:$A$16,0))</f>
        <v>FRA</v>
      </c>
      <c r="G141" s="1">
        <v>2045</v>
      </c>
      <c r="H141" s="1" t="s">
        <v>11</v>
      </c>
      <c r="I141" s="1" t="s">
        <v>123</v>
      </c>
      <c r="K141" s="9" cm="1">
        <f t="array" ref="K141">ROUND(INDEX(_inputSmrHvcCapacities!$J$1:$J$71,MATCH(_residual_capacity_country!$B141&amp;C141&amp;G141,_inputSmrHvcCapacities!$B$1:$B$106&amp;_inputSmrHvcCapacities!$C$1:$C$106&amp;_inputSmrHvcCapacities!$F$1:$F$106,0))*INDEX(_ProductionSharesEU!$L$1:$L$51,MATCH(_residual_capacity_country!$B141&amp;_residual_capacity_country!$E141,_ProductionSharesEU!$B$1:$B$51&amp;_ProductionSharesEU!$C$1:$C$51,0))*1000,0)</f>
        <v>0</v>
      </c>
    </row>
    <row r="142" spans="1:11" x14ac:dyDescent="0.45">
      <c r="A142" s="1" t="s">
        <v>133</v>
      </c>
      <c r="B142" s="1" t="s">
        <v>132</v>
      </c>
      <c r="C142" s="1" t="s">
        <v>95</v>
      </c>
      <c r="D142" s="1" t="s">
        <v>34</v>
      </c>
      <c r="E142" s="1" t="s">
        <v>71</v>
      </c>
      <c r="F142" s="1" t="str">
        <f t="array" ref="F142">INDEX(_country_codes!$B$1:$B$16,MATCH(_residual_capacity_country!E142,_country_codes!$A$1:$A$16,0))</f>
        <v>GER</v>
      </c>
      <c r="G142" s="1">
        <v>2045</v>
      </c>
      <c r="H142" s="1" t="s">
        <v>11</v>
      </c>
      <c r="I142" s="1" t="s">
        <v>123</v>
      </c>
      <c r="K142" s="9" cm="1">
        <f t="array" ref="K142">ROUND(INDEX(_inputSmrHvcCapacities!$J$1:$J$71,MATCH(_residual_capacity_country!$B142&amp;C142&amp;G142,_inputSmrHvcCapacities!$B$1:$B$106&amp;_inputSmrHvcCapacities!$C$1:$C$106&amp;_inputSmrHvcCapacities!$F$1:$F$106,0))*INDEX(_ProductionSharesEU!$L$1:$L$51,MATCH(_residual_capacity_country!$B142&amp;_residual_capacity_country!$E142,_ProductionSharesEU!$B$1:$B$51&amp;_ProductionSharesEU!$C$1:$C$51,0))*1000,0)</f>
        <v>0</v>
      </c>
    </row>
    <row r="143" spans="1:11" x14ac:dyDescent="0.45">
      <c r="A143" s="1" t="s">
        <v>133</v>
      </c>
      <c r="B143" s="1" t="s">
        <v>132</v>
      </c>
      <c r="C143" s="1" t="s">
        <v>95</v>
      </c>
      <c r="D143" s="1" t="s">
        <v>42</v>
      </c>
      <c r="E143" s="1" t="s">
        <v>78</v>
      </c>
      <c r="F143" s="1" t="str">
        <f t="array" ref="F143">INDEX(_country_codes!$B$1:$B$16,MATCH(_residual_capacity_country!E143,_country_codes!$A$1:$A$16,0))</f>
        <v>HUN</v>
      </c>
      <c r="G143" s="1">
        <v>2045</v>
      </c>
      <c r="H143" s="1" t="s">
        <v>11</v>
      </c>
      <c r="I143" s="1" t="s">
        <v>123</v>
      </c>
      <c r="K143" s="9" cm="1">
        <f t="array" ref="K143">ROUND(INDEX(_inputSmrHvcCapacities!$J$1:$J$71,MATCH(_residual_capacity_country!$B143&amp;C143&amp;G143,_inputSmrHvcCapacities!$B$1:$B$106&amp;_inputSmrHvcCapacities!$C$1:$C$106&amp;_inputSmrHvcCapacities!$F$1:$F$106,0))*INDEX(_ProductionSharesEU!$L$1:$L$51,MATCH(_residual_capacity_country!$B143&amp;_residual_capacity_country!$E143,_ProductionSharesEU!$B$1:$B$51&amp;_ProductionSharesEU!$C$1:$C$51,0))*1000,0)</f>
        <v>0</v>
      </c>
    </row>
    <row r="144" spans="1:11" x14ac:dyDescent="0.45">
      <c r="A144" s="1" t="s">
        <v>133</v>
      </c>
      <c r="B144" s="1" t="s">
        <v>132</v>
      </c>
      <c r="C144" s="1" t="s">
        <v>95</v>
      </c>
      <c r="D144" s="1" t="s">
        <v>44</v>
      </c>
      <c r="E144" s="1" t="s">
        <v>73</v>
      </c>
      <c r="F144" s="1" t="str">
        <f t="array" ref="F144">INDEX(_country_codes!$B$1:$B$16,MATCH(_residual_capacity_country!E144,_country_codes!$A$1:$A$16,0))</f>
        <v>ITA</v>
      </c>
      <c r="G144" s="1">
        <v>2045</v>
      </c>
      <c r="H144" s="1" t="s">
        <v>11</v>
      </c>
      <c r="I144" s="1" t="s">
        <v>123</v>
      </c>
      <c r="K144" s="9" cm="1">
        <f t="array" ref="K144">ROUND(INDEX(_inputSmrHvcCapacities!$J$1:$J$71,MATCH(_residual_capacity_country!$B144&amp;C144&amp;G144,_inputSmrHvcCapacities!$B$1:$B$106&amp;_inputSmrHvcCapacities!$C$1:$C$106&amp;_inputSmrHvcCapacities!$F$1:$F$106,0))*INDEX(_ProductionSharesEU!$L$1:$L$51,MATCH(_residual_capacity_country!$B144&amp;_residual_capacity_country!$E144,_ProductionSharesEU!$B$1:$B$51&amp;_ProductionSharesEU!$C$1:$C$51,0))*1000,0)</f>
        <v>0</v>
      </c>
    </row>
    <row r="145" spans="1:11" x14ac:dyDescent="0.45">
      <c r="A145" s="1" t="s">
        <v>133</v>
      </c>
      <c r="B145" s="1" t="s">
        <v>132</v>
      </c>
      <c r="C145" s="1" t="s">
        <v>95</v>
      </c>
      <c r="D145" s="1" t="s">
        <v>46</v>
      </c>
      <c r="E145" s="1" t="s">
        <v>80</v>
      </c>
      <c r="F145" s="1" t="str">
        <f t="array" ref="F145">INDEX(_country_codes!$B$1:$B$16,MATCH(_residual_capacity_country!E145,_country_codes!$A$1:$A$16,0))</f>
        <v>NLD</v>
      </c>
      <c r="G145" s="1">
        <v>2045</v>
      </c>
      <c r="H145" s="1" t="s">
        <v>11</v>
      </c>
      <c r="I145" s="1" t="s">
        <v>123</v>
      </c>
      <c r="K145" s="9" cm="1">
        <f t="array" ref="K145">ROUND(INDEX(_inputSmrHvcCapacities!$J$1:$J$71,MATCH(_residual_capacity_country!$B145&amp;C145&amp;G145,_inputSmrHvcCapacities!$B$1:$B$106&amp;_inputSmrHvcCapacities!$C$1:$C$106&amp;_inputSmrHvcCapacities!$F$1:$F$106,0))*INDEX(_ProductionSharesEU!$L$1:$L$51,MATCH(_residual_capacity_country!$B145&amp;_residual_capacity_country!$E145,_ProductionSharesEU!$B$1:$B$51&amp;_ProductionSharesEU!$C$1:$C$51,0))*1000,0)</f>
        <v>0</v>
      </c>
    </row>
    <row r="146" spans="1:11" x14ac:dyDescent="0.45">
      <c r="A146" s="1" t="s">
        <v>133</v>
      </c>
      <c r="B146" s="1" t="s">
        <v>132</v>
      </c>
      <c r="C146" s="1" t="s">
        <v>95</v>
      </c>
      <c r="D146" s="1" t="s">
        <v>48</v>
      </c>
      <c r="E146" s="1" t="s">
        <v>81</v>
      </c>
      <c r="F146" s="1" t="str">
        <f t="array" ref="F146">INDEX(_country_codes!$B$1:$B$16,MATCH(_residual_capacity_country!E146,_country_codes!$A$1:$A$16,0))</f>
        <v>POL</v>
      </c>
      <c r="G146" s="1">
        <v>2045</v>
      </c>
      <c r="H146" s="1" t="s">
        <v>11</v>
      </c>
      <c r="I146" s="1" t="s">
        <v>123</v>
      </c>
      <c r="K146" s="9" cm="1">
        <f t="array" ref="K146">ROUND(INDEX(_inputSmrHvcCapacities!$J$1:$J$71,MATCH(_residual_capacity_country!$B146&amp;C146&amp;G146,_inputSmrHvcCapacities!$B$1:$B$106&amp;_inputSmrHvcCapacities!$C$1:$C$106&amp;_inputSmrHvcCapacities!$F$1:$F$106,0))*INDEX(_ProductionSharesEU!$L$1:$L$51,MATCH(_residual_capacity_country!$B146&amp;_residual_capacity_country!$E146,_ProductionSharesEU!$B$1:$B$51&amp;_ProductionSharesEU!$C$1:$C$51,0))*1000,0)</f>
        <v>0</v>
      </c>
    </row>
    <row r="147" spans="1:11" x14ac:dyDescent="0.45">
      <c r="A147" s="1" t="s">
        <v>133</v>
      </c>
      <c r="B147" s="1" t="s">
        <v>132</v>
      </c>
      <c r="C147" s="1" t="s">
        <v>95</v>
      </c>
      <c r="D147" s="1" t="s">
        <v>51</v>
      </c>
      <c r="E147" s="1" t="s">
        <v>79</v>
      </c>
      <c r="F147" s="1" t="str">
        <f t="array" ref="F147">INDEX(_country_codes!$B$1:$B$16,MATCH(_residual_capacity_country!E147,_country_codes!$A$1:$A$16,0))</f>
        <v>ROU</v>
      </c>
      <c r="G147" s="1">
        <v>2045</v>
      </c>
      <c r="H147" s="1" t="s">
        <v>11</v>
      </c>
      <c r="I147" s="1" t="s">
        <v>123</v>
      </c>
      <c r="K147" s="9" cm="1">
        <f t="array" ref="K147">ROUND(INDEX(_inputSmrHvcCapacities!$J$1:$J$71,MATCH(_residual_capacity_country!$B147&amp;C147&amp;G147,_inputSmrHvcCapacities!$B$1:$B$106&amp;_inputSmrHvcCapacities!$C$1:$C$106&amp;_inputSmrHvcCapacities!$F$1:$F$106,0))*INDEX(_ProductionSharesEU!$L$1:$L$51,MATCH(_residual_capacity_country!$B147&amp;_residual_capacity_country!$E147,_ProductionSharesEU!$B$1:$B$51&amp;_ProductionSharesEU!$C$1:$C$51,0))*1000,0)</f>
        <v>0</v>
      </c>
    </row>
    <row r="148" spans="1:11" x14ac:dyDescent="0.45">
      <c r="A148" s="1" t="s">
        <v>133</v>
      </c>
      <c r="B148" s="1" t="s">
        <v>132</v>
      </c>
      <c r="C148" s="1" t="s">
        <v>95</v>
      </c>
      <c r="D148" s="1" t="s">
        <v>53</v>
      </c>
      <c r="E148" s="1" t="s">
        <v>82</v>
      </c>
      <c r="F148" s="1" t="str">
        <f t="array" ref="F148">INDEX(_country_codes!$B$1:$B$16,MATCH(_residual_capacity_country!E148,_country_codes!$A$1:$A$16,0))</f>
        <v>SVK</v>
      </c>
      <c r="G148" s="1">
        <v>2045</v>
      </c>
      <c r="H148" s="1" t="s">
        <v>11</v>
      </c>
      <c r="I148" s="1" t="s">
        <v>123</v>
      </c>
      <c r="K148" s="9" cm="1">
        <f t="array" ref="K148">ROUND(INDEX(_inputSmrHvcCapacities!$J$1:$J$71,MATCH(_residual_capacity_country!$B148&amp;C148&amp;G148,_inputSmrHvcCapacities!$B$1:$B$106&amp;_inputSmrHvcCapacities!$C$1:$C$106&amp;_inputSmrHvcCapacities!$F$1:$F$106,0))*INDEX(_ProductionSharesEU!$L$1:$L$51,MATCH(_residual_capacity_country!$B148&amp;_residual_capacity_country!$E148,_ProductionSharesEU!$B$1:$B$51&amp;_ProductionSharesEU!$C$1:$C$51,0))*1000,0)</f>
        <v>0</v>
      </c>
    </row>
    <row r="149" spans="1:11" x14ac:dyDescent="0.45">
      <c r="A149" s="1" t="s">
        <v>133</v>
      </c>
      <c r="B149" s="1" t="s">
        <v>132</v>
      </c>
      <c r="C149" s="1" t="s">
        <v>95</v>
      </c>
      <c r="D149" s="1" t="s">
        <v>55</v>
      </c>
      <c r="E149" s="1" t="s">
        <v>83</v>
      </c>
      <c r="F149" s="1" t="str">
        <f t="array" ref="F149">INDEX(_country_codes!$B$1:$B$16,MATCH(_residual_capacity_country!E149,_country_codes!$A$1:$A$16,0))</f>
        <v>ESP</v>
      </c>
      <c r="G149" s="1">
        <v>2045</v>
      </c>
      <c r="H149" s="1" t="s">
        <v>11</v>
      </c>
      <c r="I149" s="1" t="s">
        <v>123</v>
      </c>
      <c r="K149" s="9" cm="1">
        <f t="array" ref="K149">ROUND(INDEX(_inputSmrHvcCapacities!$J$1:$J$71,MATCH(_residual_capacity_country!$B149&amp;C149&amp;G149,_inputSmrHvcCapacities!$B$1:$B$106&amp;_inputSmrHvcCapacities!$C$1:$C$106&amp;_inputSmrHvcCapacities!$F$1:$F$106,0))*INDEX(_ProductionSharesEU!$L$1:$L$51,MATCH(_residual_capacity_country!$B149&amp;_residual_capacity_country!$E149,_ProductionSharesEU!$B$1:$B$51&amp;_ProductionSharesEU!$C$1:$C$51,0))*1000,0)</f>
        <v>0</v>
      </c>
    </row>
    <row r="150" spans="1:11" x14ac:dyDescent="0.45">
      <c r="A150" s="1" t="s">
        <v>133</v>
      </c>
      <c r="B150" s="1" t="s">
        <v>132</v>
      </c>
      <c r="C150" s="1" t="s">
        <v>95</v>
      </c>
      <c r="D150" s="1" t="s">
        <v>58</v>
      </c>
      <c r="E150" s="1" t="s">
        <v>84</v>
      </c>
      <c r="F150" s="1" t="str">
        <f t="array" ref="F150">INDEX(_country_codes!$B$1:$B$16,MATCH(_residual_capacity_country!E150,_country_codes!$A$1:$A$16,0))</f>
        <v>SWE</v>
      </c>
      <c r="G150" s="1">
        <v>2045</v>
      </c>
      <c r="H150" s="1" t="s">
        <v>11</v>
      </c>
      <c r="I150" s="1" t="s">
        <v>123</v>
      </c>
      <c r="K150" s="9" cm="1">
        <f t="array" ref="K150">ROUND(INDEX(_inputSmrHvcCapacities!$J$1:$J$71,MATCH(_residual_capacity_country!$B150&amp;C150&amp;G150,_inputSmrHvcCapacities!$B$1:$B$106&amp;_inputSmrHvcCapacities!$C$1:$C$106&amp;_inputSmrHvcCapacities!$F$1:$F$106,0))*INDEX(_ProductionSharesEU!$L$1:$L$51,MATCH(_residual_capacity_country!$B150&amp;_residual_capacity_country!$E150,_ProductionSharesEU!$B$1:$B$51&amp;_ProductionSharesEU!$C$1:$C$51,0))*1000,0)</f>
        <v>0</v>
      </c>
    </row>
    <row r="151" spans="1:11" x14ac:dyDescent="0.45">
      <c r="A151" s="1" t="s">
        <v>133</v>
      </c>
      <c r="B151" s="1" t="s">
        <v>132</v>
      </c>
      <c r="C151" s="1" t="s">
        <v>95</v>
      </c>
      <c r="D151" s="1" t="s">
        <v>61</v>
      </c>
      <c r="E151" s="1" t="s">
        <v>85</v>
      </c>
      <c r="F151" s="1" t="str">
        <f t="array" ref="F151">INDEX(_country_codes!$B$1:$B$16,MATCH(_residual_capacity_country!E151,_country_codes!$A$1:$A$16,0))</f>
        <v>GBR</v>
      </c>
      <c r="G151" s="1">
        <v>2045</v>
      </c>
      <c r="H151" s="1" t="s">
        <v>11</v>
      </c>
      <c r="I151" s="1" t="s">
        <v>123</v>
      </c>
      <c r="K151" s="9" cm="1">
        <f t="array" ref="K151">ROUND(INDEX(_inputSmrHvcCapacities!$J$1:$J$71,MATCH(_residual_capacity_country!$B151&amp;C151&amp;G151,_inputSmrHvcCapacities!$B$1:$B$106&amp;_inputSmrHvcCapacities!$C$1:$C$106&amp;_inputSmrHvcCapacities!$F$1:$F$106,0))*INDEX(_ProductionSharesEU!$L$1:$L$51,MATCH(_residual_capacity_country!$B151&amp;_residual_capacity_country!$E151,_ProductionSharesEU!$B$1:$B$51&amp;_ProductionSharesEU!$C$1:$C$51,0))*1000,0)</f>
        <v>0</v>
      </c>
    </row>
    <row r="152" spans="1:11" x14ac:dyDescent="0.45">
      <c r="A152" s="1" t="s">
        <v>133</v>
      </c>
      <c r="B152" s="1" t="s">
        <v>132</v>
      </c>
      <c r="C152" t="s">
        <v>95</v>
      </c>
      <c r="D152" s="1" t="s">
        <v>19</v>
      </c>
      <c r="E152" s="1" t="s">
        <v>72</v>
      </c>
      <c r="F152" s="1" t="str">
        <f t="array" ref="F152">INDEX(_country_codes!$B$1:$B$16,MATCH(_residual_capacity_country!E152,_country_codes!$A$1:$A$16,0))</f>
        <v>AUT</v>
      </c>
      <c r="G152" s="1">
        <v>2045</v>
      </c>
      <c r="H152" s="1" t="s">
        <v>11</v>
      </c>
      <c r="I152" s="1" t="s">
        <v>123</v>
      </c>
      <c r="K152" s="9" cm="1">
        <f t="array" ref="K152">ROUND(INDEX(_inputSmrHvcCapacities!$J$1:$J$71,MATCH(_residual_capacity_country!$B152&amp;C152&amp;G152,_inputSmrHvcCapacities!$B$1:$B$106&amp;_inputSmrHvcCapacities!$C$1:$C$106&amp;_inputSmrHvcCapacities!$F$1:$F$106,0))*INDEX(_ProductionSharesEU!$L$1:$L$51,MATCH(_residual_capacity_country!$B152&amp;_residual_capacity_country!$E152,_ProductionSharesEU!$B$1:$B$51&amp;_ProductionSharesEU!$C$1:$C$51,0))*1000,0)</f>
        <v>0</v>
      </c>
    </row>
    <row r="153" spans="1:11" x14ac:dyDescent="0.45">
      <c r="A153" s="1" t="s">
        <v>133</v>
      </c>
      <c r="B153" s="1" t="s">
        <v>132</v>
      </c>
      <c r="C153" s="1" t="s">
        <v>95</v>
      </c>
      <c r="D153" s="1" t="s">
        <v>23</v>
      </c>
      <c r="E153" s="1" t="s">
        <v>74</v>
      </c>
      <c r="F153" s="1" t="str">
        <f t="array" ref="F153">INDEX(_country_codes!$B$1:$B$16,MATCH(_residual_capacity_country!E153,_country_codes!$A$1:$A$16,0))</f>
        <v>BEL</v>
      </c>
      <c r="G153" s="1">
        <v>2045</v>
      </c>
      <c r="H153" s="1" t="s">
        <v>11</v>
      </c>
      <c r="I153" s="1" t="s">
        <v>123</v>
      </c>
      <c r="K153" s="9" cm="1">
        <f t="array" ref="K153">ROUND(INDEX(_inputSmrHvcCapacities!$J$1:$J$71,MATCH(_residual_capacity_country!$B153&amp;C153&amp;G153,_inputSmrHvcCapacities!$B$1:$B$106&amp;_inputSmrHvcCapacities!$C$1:$C$106&amp;_inputSmrHvcCapacities!$F$1:$F$106,0))*INDEX(_ProductionSharesEU!$L$1:$L$51,MATCH(_residual_capacity_country!$B153&amp;_residual_capacity_country!$E153,_ProductionSharesEU!$B$1:$B$51&amp;_ProductionSharesEU!$C$1:$C$51,0))*1000,0)</f>
        <v>0</v>
      </c>
    </row>
    <row r="154" spans="1:11" x14ac:dyDescent="0.45">
      <c r="A154" s="1" t="s">
        <v>133</v>
      </c>
      <c r="B154" s="1" t="s">
        <v>132</v>
      </c>
      <c r="C154" s="1" t="s">
        <v>95</v>
      </c>
      <c r="D154" s="1" t="s">
        <v>26</v>
      </c>
      <c r="E154" s="1" t="s">
        <v>75</v>
      </c>
      <c r="F154" s="1" t="str">
        <f t="array" ref="F154">INDEX(_country_codes!$B$1:$B$16,MATCH(_residual_capacity_country!E154,_country_codes!$A$1:$A$16,0))</f>
        <v>CZE</v>
      </c>
      <c r="G154" s="1">
        <v>2045</v>
      </c>
      <c r="H154" s="1" t="s">
        <v>11</v>
      </c>
      <c r="I154" s="1" t="s">
        <v>123</v>
      </c>
      <c r="K154" s="9" cm="1">
        <f t="array" ref="K154">ROUND(INDEX(_inputSmrHvcCapacities!$J$1:$J$71,MATCH(_residual_capacity_country!$B154&amp;C154&amp;G154,_inputSmrHvcCapacities!$B$1:$B$106&amp;_inputSmrHvcCapacities!$C$1:$C$106&amp;_inputSmrHvcCapacities!$F$1:$F$106,0))*INDEX(_ProductionSharesEU!$L$1:$L$51,MATCH(_residual_capacity_country!$B154&amp;_residual_capacity_country!$E154,_ProductionSharesEU!$B$1:$B$51&amp;_ProductionSharesEU!$C$1:$C$51,0))*1000,0)</f>
        <v>0</v>
      </c>
    </row>
    <row r="155" spans="1:11" x14ac:dyDescent="0.45">
      <c r="A155" s="1" t="s">
        <v>133</v>
      </c>
      <c r="B155" s="1" t="s">
        <v>132</v>
      </c>
      <c r="C155" s="1" t="s">
        <v>95</v>
      </c>
      <c r="D155" s="1" t="s">
        <v>29</v>
      </c>
      <c r="E155" s="1" t="s">
        <v>76</v>
      </c>
      <c r="F155" s="1" t="str">
        <f t="array" ref="F155">INDEX(_country_codes!$B$1:$B$16,MATCH(_residual_capacity_country!E155,_country_codes!$A$1:$A$16,0))</f>
        <v>FIN</v>
      </c>
      <c r="G155" s="1">
        <v>2045</v>
      </c>
      <c r="H155" s="1" t="s">
        <v>11</v>
      </c>
      <c r="I155" s="1" t="s">
        <v>123</v>
      </c>
      <c r="K155" s="9" cm="1">
        <f t="array" ref="K155">ROUND(INDEX(_inputSmrHvcCapacities!$J$1:$J$71,MATCH(_residual_capacity_country!$B155&amp;C155&amp;G155,_inputSmrHvcCapacities!$B$1:$B$106&amp;_inputSmrHvcCapacities!$C$1:$C$106&amp;_inputSmrHvcCapacities!$F$1:$F$106,0))*INDEX(_ProductionSharesEU!$L$1:$L$51,MATCH(_residual_capacity_country!$B155&amp;_residual_capacity_country!$E155,_ProductionSharesEU!$B$1:$B$51&amp;_ProductionSharesEU!$C$1:$C$51,0))*1000,0)</f>
        <v>0</v>
      </c>
    </row>
    <row r="156" spans="1:11" x14ac:dyDescent="0.45">
      <c r="A156" s="1" t="s">
        <v>133</v>
      </c>
      <c r="B156" s="1" t="s">
        <v>132</v>
      </c>
      <c r="C156" s="1" t="s">
        <v>95</v>
      </c>
      <c r="D156" s="1" t="s">
        <v>31</v>
      </c>
      <c r="E156" s="1" t="s">
        <v>77</v>
      </c>
      <c r="F156" s="1" t="str">
        <f t="array" ref="F156">INDEX(_country_codes!$B$1:$B$16,MATCH(_residual_capacity_country!E156,_country_codes!$A$1:$A$16,0))</f>
        <v>FRA</v>
      </c>
      <c r="G156" s="1">
        <v>2045</v>
      </c>
      <c r="H156" s="1" t="s">
        <v>11</v>
      </c>
      <c r="I156" s="1" t="s">
        <v>123</v>
      </c>
      <c r="K156" s="9" cm="1">
        <f t="array" ref="K156">ROUND(INDEX(_inputSmrHvcCapacities!$J$1:$J$71,MATCH(_residual_capacity_country!$B156&amp;C156&amp;G156,_inputSmrHvcCapacities!$B$1:$B$106&amp;_inputSmrHvcCapacities!$C$1:$C$106&amp;_inputSmrHvcCapacities!$F$1:$F$106,0))*INDEX(_ProductionSharesEU!$L$1:$L$51,MATCH(_residual_capacity_country!$B156&amp;_residual_capacity_country!$E156,_ProductionSharesEU!$B$1:$B$51&amp;_ProductionSharesEU!$C$1:$C$51,0))*1000,0)</f>
        <v>0</v>
      </c>
    </row>
    <row r="157" spans="1:11" x14ac:dyDescent="0.45">
      <c r="A157" s="1" t="s">
        <v>133</v>
      </c>
      <c r="B157" s="1" t="s">
        <v>132</v>
      </c>
      <c r="C157" s="1" t="s">
        <v>95</v>
      </c>
      <c r="D157" s="1" t="s">
        <v>34</v>
      </c>
      <c r="E157" s="1" t="s">
        <v>71</v>
      </c>
      <c r="F157" s="1" t="str">
        <f t="array" ref="F157">INDEX(_country_codes!$B$1:$B$16,MATCH(_residual_capacity_country!E157,_country_codes!$A$1:$A$16,0))</f>
        <v>GER</v>
      </c>
      <c r="G157" s="1">
        <v>2045</v>
      </c>
      <c r="H157" s="1" t="s">
        <v>11</v>
      </c>
      <c r="I157" s="1" t="s">
        <v>123</v>
      </c>
      <c r="K157" s="9" cm="1">
        <f t="array" ref="K157">ROUND(INDEX(_inputSmrHvcCapacities!$J$1:$J$71,MATCH(_residual_capacity_country!$B157&amp;C157&amp;G157,_inputSmrHvcCapacities!$B$1:$B$106&amp;_inputSmrHvcCapacities!$C$1:$C$106&amp;_inputSmrHvcCapacities!$F$1:$F$106,0))*INDEX(_ProductionSharesEU!$L$1:$L$51,MATCH(_residual_capacity_country!$B157&amp;_residual_capacity_country!$E157,_ProductionSharesEU!$B$1:$B$51&amp;_ProductionSharesEU!$C$1:$C$51,0))*1000,0)</f>
        <v>0</v>
      </c>
    </row>
    <row r="158" spans="1:11" x14ac:dyDescent="0.45">
      <c r="A158" s="1" t="s">
        <v>133</v>
      </c>
      <c r="B158" s="1" t="s">
        <v>132</v>
      </c>
      <c r="C158" s="1" t="s">
        <v>95</v>
      </c>
      <c r="D158" s="1" t="s">
        <v>42</v>
      </c>
      <c r="E158" s="1" t="s">
        <v>78</v>
      </c>
      <c r="F158" s="1" t="str">
        <f t="array" ref="F158">INDEX(_country_codes!$B$1:$B$16,MATCH(_residual_capacity_country!E158,_country_codes!$A$1:$A$16,0))</f>
        <v>HUN</v>
      </c>
      <c r="G158" s="1">
        <v>2045</v>
      </c>
      <c r="H158" s="1" t="s">
        <v>11</v>
      </c>
      <c r="I158" s="1" t="s">
        <v>123</v>
      </c>
      <c r="K158" s="9" cm="1">
        <f t="array" ref="K158">ROUND(INDEX(_inputSmrHvcCapacities!$J$1:$J$71,MATCH(_residual_capacity_country!$B158&amp;C158&amp;G158,_inputSmrHvcCapacities!$B$1:$B$106&amp;_inputSmrHvcCapacities!$C$1:$C$106&amp;_inputSmrHvcCapacities!$F$1:$F$106,0))*INDEX(_ProductionSharesEU!$L$1:$L$51,MATCH(_residual_capacity_country!$B158&amp;_residual_capacity_country!$E158,_ProductionSharesEU!$B$1:$B$51&amp;_ProductionSharesEU!$C$1:$C$51,0))*1000,0)</f>
        <v>0</v>
      </c>
    </row>
    <row r="159" spans="1:11" x14ac:dyDescent="0.45">
      <c r="A159" s="1" t="s">
        <v>133</v>
      </c>
      <c r="B159" s="1" t="s">
        <v>132</v>
      </c>
      <c r="C159" s="1" t="s">
        <v>95</v>
      </c>
      <c r="D159" s="1" t="s">
        <v>44</v>
      </c>
      <c r="E159" s="1" t="s">
        <v>73</v>
      </c>
      <c r="F159" s="1" t="str">
        <f t="array" ref="F159">INDEX(_country_codes!$B$1:$B$16,MATCH(_residual_capacity_country!E159,_country_codes!$A$1:$A$16,0))</f>
        <v>ITA</v>
      </c>
      <c r="G159" s="1">
        <v>2045</v>
      </c>
      <c r="H159" s="1" t="s">
        <v>11</v>
      </c>
      <c r="I159" s="1" t="s">
        <v>123</v>
      </c>
      <c r="K159" s="9" cm="1">
        <f t="array" ref="K159">ROUND(INDEX(_inputSmrHvcCapacities!$J$1:$J$71,MATCH(_residual_capacity_country!$B159&amp;C159&amp;G159,_inputSmrHvcCapacities!$B$1:$B$106&amp;_inputSmrHvcCapacities!$C$1:$C$106&amp;_inputSmrHvcCapacities!$F$1:$F$106,0))*INDEX(_ProductionSharesEU!$L$1:$L$51,MATCH(_residual_capacity_country!$B159&amp;_residual_capacity_country!$E159,_ProductionSharesEU!$B$1:$B$51&amp;_ProductionSharesEU!$C$1:$C$51,0))*1000,0)</f>
        <v>0</v>
      </c>
    </row>
    <row r="160" spans="1:11" x14ac:dyDescent="0.45">
      <c r="A160" s="1" t="s">
        <v>133</v>
      </c>
      <c r="B160" s="1" t="s">
        <v>132</v>
      </c>
      <c r="C160" s="1" t="s">
        <v>95</v>
      </c>
      <c r="D160" s="1" t="s">
        <v>46</v>
      </c>
      <c r="E160" s="1" t="s">
        <v>80</v>
      </c>
      <c r="F160" s="1" t="str">
        <f t="array" ref="F160">INDEX(_country_codes!$B$1:$B$16,MATCH(_residual_capacity_country!E160,_country_codes!$A$1:$A$16,0))</f>
        <v>NLD</v>
      </c>
      <c r="G160" s="1">
        <v>2045</v>
      </c>
      <c r="H160" s="1" t="s">
        <v>11</v>
      </c>
      <c r="I160" s="1" t="s">
        <v>123</v>
      </c>
      <c r="K160" s="9" cm="1">
        <f t="array" ref="K160">ROUND(INDEX(_inputSmrHvcCapacities!$J$1:$J$71,MATCH(_residual_capacity_country!$B160&amp;C160&amp;G160,_inputSmrHvcCapacities!$B$1:$B$106&amp;_inputSmrHvcCapacities!$C$1:$C$106&amp;_inputSmrHvcCapacities!$F$1:$F$106,0))*INDEX(_ProductionSharesEU!$L$1:$L$51,MATCH(_residual_capacity_country!$B160&amp;_residual_capacity_country!$E160,_ProductionSharesEU!$B$1:$B$51&amp;_ProductionSharesEU!$C$1:$C$51,0))*1000,0)</f>
        <v>0</v>
      </c>
    </row>
    <row r="161" spans="1:11" x14ac:dyDescent="0.45">
      <c r="A161" s="1" t="s">
        <v>133</v>
      </c>
      <c r="B161" s="1" t="s">
        <v>132</v>
      </c>
      <c r="C161" s="1" t="s">
        <v>95</v>
      </c>
      <c r="D161" s="1" t="s">
        <v>48</v>
      </c>
      <c r="E161" s="1" t="s">
        <v>81</v>
      </c>
      <c r="F161" s="1" t="str">
        <f t="array" ref="F161">INDEX(_country_codes!$B$1:$B$16,MATCH(_residual_capacity_country!E161,_country_codes!$A$1:$A$16,0))</f>
        <v>POL</v>
      </c>
      <c r="G161" s="1">
        <v>2045</v>
      </c>
      <c r="H161" s="1" t="s">
        <v>11</v>
      </c>
      <c r="I161" s="1" t="s">
        <v>123</v>
      </c>
      <c r="K161" s="9" cm="1">
        <f t="array" ref="K161">ROUND(INDEX(_inputSmrHvcCapacities!$J$1:$J$71,MATCH(_residual_capacity_country!$B161&amp;C161&amp;G161,_inputSmrHvcCapacities!$B$1:$B$106&amp;_inputSmrHvcCapacities!$C$1:$C$106&amp;_inputSmrHvcCapacities!$F$1:$F$106,0))*INDEX(_ProductionSharesEU!$L$1:$L$51,MATCH(_residual_capacity_country!$B161&amp;_residual_capacity_country!$E161,_ProductionSharesEU!$B$1:$B$51&amp;_ProductionSharesEU!$C$1:$C$51,0))*1000,0)</f>
        <v>0</v>
      </c>
    </row>
    <row r="162" spans="1:11" x14ac:dyDescent="0.45">
      <c r="A162" s="1" t="s">
        <v>133</v>
      </c>
      <c r="B162" s="1" t="s">
        <v>132</v>
      </c>
      <c r="C162" s="1" t="s">
        <v>95</v>
      </c>
      <c r="D162" s="1" t="s">
        <v>51</v>
      </c>
      <c r="E162" s="1" t="s">
        <v>79</v>
      </c>
      <c r="F162" s="1" t="str">
        <f t="array" ref="F162">INDEX(_country_codes!$B$1:$B$16,MATCH(_residual_capacity_country!E162,_country_codes!$A$1:$A$16,0))</f>
        <v>ROU</v>
      </c>
      <c r="G162" s="1">
        <v>2045</v>
      </c>
      <c r="H162" s="1" t="s">
        <v>11</v>
      </c>
      <c r="I162" s="1" t="s">
        <v>123</v>
      </c>
      <c r="K162" s="9" cm="1">
        <f t="array" ref="K162">ROUND(INDEX(_inputSmrHvcCapacities!$J$1:$J$71,MATCH(_residual_capacity_country!$B162&amp;C162&amp;G162,_inputSmrHvcCapacities!$B$1:$B$106&amp;_inputSmrHvcCapacities!$C$1:$C$106&amp;_inputSmrHvcCapacities!$F$1:$F$106,0))*INDEX(_ProductionSharesEU!$L$1:$L$51,MATCH(_residual_capacity_country!$B162&amp;_residual_capacity_country!$E162,_ProductionSharesEU!$B$1:$B$51&amp;_ProductionSharesEU!$C$1:$C$51,0))*1000,0)</f>
        <v>0</v>
      </c>
    </row>
    <row r="163" spans="1:11" x14ac:dyDescent="0.45">
      <c r="A163" s="1" t="s">
        <v>133</v>
      </c>
      <c r="B163" s="1" t="s">
        <v>132</v>
      </c>
      <c r="C163" s="1" t="s">
        <v>95</v>
      </c>
      <c r="D163" s="1" t="s">
        <v>53</v>
      </c>
      <c r="E163" s="1" t="s">
        <v>82</v>
      </c>
      <c r="F163" s="1" t="str">
        <f t="array" ref="F163">INDEX(_country_codes!$B$1:$B$16,MATCH(_residual_capacity_country!E163,_country_codes!$A$1:$A$16,0))</f>
        <v>SVK</v>
      </c>
      <c r="G163" s="1">
        <v>2045</v>
      </c>
      <c r="H163" s="1" t="s">
        <v>11</v>
      </c>
      <c r="I163" s="1" t="s">
        <v>123</v>
      </c>
      <c r="K163" s="9" cm="1">
        <f t="array" ref="K163">ROUND(INDEX(_inputSmrHvcCapacities!$J$1:$J$71,MATCH(_residual_capacity_country!$B163&amp;C163&amp;G163,_inputSmrHvcCapacities!$B$1:$B$106&amp;_inputSmrHvcCapacities!$C$1:$C$106&amp;_inputSmrHvcCapacities!$F$1:$F$106,0))*INDEX(_ProductionSharesEU!$L$1:$L$51,MATCH(_residual_capacity_country!$B163&amp;_residual_capacity_country!$E163,_ProductionSharesEU!$B$1:$B$51&amp;_ProductionSharesEU!$C$1:$C$51,0))*1000,0)</f>
        <v>0</v>
      </c>
    </row>
    <row r="164" spans="1:11" x14ac:dyDescent="0.45">
      <c r="A164" s="1" t="s">
        <v>133</v>
      </c>
      <c r="B164" s="1" t="s">
        <v>132</v>
      </c>
      <c r="C164" s="1" t="s">
        <v>95</v>
      </c>
      <c r="D164" s="1" t="s">
        <v>55</v>
      </c>
      <c r="E164" s="1" t="s">
        <v>83</v>
      </c>
      <c r="F164" s="1" t="str">
        <f t="array" ref="F164">INDEX(_country_codes!$B$1:$B$16,MATCH(_residual_capacity_country!E164,_country_codes!$A$1:$A$16,0))</f>
        <v>ESP</v>
      </c>
      <c r="G164" s="1">
        <v>2045</v>
      </c>
      <c r="H164" s="1" t="s">
        <v>11</v>
      </c>
      <c r="I164" s="1" t="s">
        <v>123</v>
      </c>
      <c r="K164" s="9" cm="1">
        <f t="array" ref="K164">ROUND(INDEX(_inputSmrHvcCapacities!$J$1:$J$71,MATCH(_residual_capacity_country!$B164&amp;C164&amp;G164,_inputSmrHvcCapacities!$B$1:$B$106&amp;_inputSmrHvcCapacities!$C$1:$C$106&amp;_inputSmrHvcCapacities!$F$1:$F$106,0))*INDEX(_ProductionSharesEU!$L$1:$L$51,MATCH(_residual_capacity_country!$B164&amp;_residual_capacity_country!$E164,_ProductionSharesEU!$B$1:$B$51&amp;_ProductionSharesEU!$C$1:$C$51,0))*1000,0)</f>
        <v>0</v>
      </c>
    </row>
    <row r="165" spans="1:11" x14ac:dyDescent="0.45">
      <c r="A165" s="1" t="s">
        <v>133</v>
      </c>
      <c r="B165" s="1" t="s">
        <v>132</v>
      </c>
      <c r="C165" s="1" t="s">
        <v>95</v>
      </c>
      <c r="D165" s="1" t="s">
        <v>58</v>
      </c>
      <c r="E165" s="1" t="s">
        <v>84</v>
      </c>
      <c r="F165" s="1" t="str">
        <f t="array" ref="F165">INDEX(_country_codes!$B$1:$B$16,MATCH(_residual_capacity_country!E165,_country_codes!$A$1:$A$16,0))</f>
        <v>SWE</v>
      </c>
      <c r="G165" s="1">
        <v>2045</v>
      </c>
      <c r="H165" s="1" t="s">
        <v>11</v>
      </c>
      <c r="I165" s="1" t="s">
        <v>123</v>
      </c>
      <c r="K165" s="9" cm="1">
        <f t="array" ref="K165">ROUND(INDEX(_inputSmrHvcCapacities!$J$1:$J$71,MATCH(_residual_capacity_country!$B165&amp;C165&amp;G165,_inputSmrHvcCapacities!$B$1:$B$106&amp;_inputSmrHvcCapacities!$C$1:$C$106&amp;_inputSmrHvcCapacities!$F$1:$F$106,0))*INDEX(_ProductionSharesEU!$L$1:$L$51,MATCH(_residual_capacity_country!$B165&amp;_residual_capacity_country!$E165,_ProductionSharesEU!$B$1:$B$51&amp;_ProductionSharesEU!$C$1:$C$51,0))*1000,0)</f>
        <v>0</v>
      </c>
    </row>
    <row r="166" spans="1:11" x14ac:dyDescent="0.45">
      <c r="A166" s="1" t="s">
        <v>133</v>
      </c>
      <c r="B166" s="1" t="s">
        <v>132</v>
      </c>
      <c r="C166" s="1" t="s">
        <v>95</v>
      </c>
      <c r="D166" s="1" t="s">
        <v>61</v>
      </c>
      <c r="E166" s="1" t="s">
        <v>85</v>
      </c>
      <c r="F166" s="1" t="str">
        <f t="array" ref="F166">INDEX(_country_codes!$B$1:$B$16,MATCH(_residual_capacity_country!E166,_country_codes!$A$1:$A$16,0))</f>
        <v>GBR</v>
      </c>
      <c r="G166" s="1">
        <v>2045</v>
      </c>
      <c r="H166" s="1" t="s">
        <v>11</v>
      </c>
      <c r="I166" s="1" t="s">
        <v>123</v>
      </c>
      <c r="K166" s="9" cm="1">
        <f t="array" ref="K166">ROUND(INDEX(_inputSmrHvcCapacities!$J$1:$J$71,MATCH(_residual_capacity_country!$B166&amp;C166&amp;G166,_inputSmrHvcCapacities!$B$1:$B$106&amp;_inputSmrHvcCapacities!$C$1:$C$106&amp;_inputSmrHvcCapacities!$F$1:$F$106,0))*INDEX(_ProductionSharesEU!$L$1:$L$51,MATCH(_residual_capacity_country!$B166&amp;_residual_capacity_country!$E166,_ProductionSharesEU!$B$1:$B$51&amp;_ProductionSharesEU!$C$1:$C$51,0))*1000,0)</f>
        <v>0</v>
      </c>
    </row>
    <row r="167" spans="1:11" x14ac:dyDescent="0.45">
      <c r="A167" s="1" t="s">
        <v>133</v>
      </c>
      <c r="B167" s="1" t="s">
        <v>132</v>
      </c>
      <c r="C167" t="s">
        <v>95</v>
      </c>
      <c r="D167" s="1" t="s">
        <v>19</v>
      </c>
      <c r="E167" s="1" t="s">
        <v>72</v>
      </c>
      <c r="F167" s="1" t="str">
        <f t="array" ref="F167">INDEX(_country_codes!$B$1:$B$16,MATCH(_residual_capacity_country!E167,_country_codes!$A$1:$A$16,0))</f>
        <v>AUT</v>
      </c>
      <c r="G167" s="1">
        <v>2050</v>
      </c>
      <c r="H167" s="1" t="s">
        <v>11</v>
      </c>
      <c r="I167" s="1" t="s">
        <v>123</v>
      </c>
      <c r="K167" s="9" cm="1">
        <f t="array" ref="K167">ROUND(INDEX(_inputSmrHvcCapacities!$J$1:$J$71,MATCH(_residual_capacity_country!$B167&amp;C167&amp;G167,_inputSmrHvcCapacities!$B$1:$B$106&amp;_inputSmrHvcCapacities!$C$1:$C$106&amp;_inputSmrHvcCapacities!$F$1:$F$106,0))*INDEX(_ProductionSharesEU!$L$1:$L$51,MATCH(_residual_capacity_country!$B167&amp;_residual_capacity_country!$E167,_ProductionSharesEU!$B$1:$B$51&amp;_ProductionSharesEU!$C$1:$C$51,0))*1000,0)</f>
        <v>0</v>
      </c>
    </row>
    <row r="168" spans="1:11" x14ac:dyDescent="0.45">
      <c r="A168" s="1" t="s">
        <v>133</v>
      </c>
      <c r="B168" s="1" t="s">
        <v>132</v>
      </c>
      <c r="C168" s="1" t="s">
        <v>95</v>
      </c>
      <c r="D168" s="1" t="s">
        <v>23</v>
      </c>
      <c r="E168" s="1" t="s">
        <v>74</v>
      </c>
      <c r="F168" s="1" t="str">
        <f t="array" ref="F168">INDEX(_country_codes!$B$1:$B$16,MATCH(_residual_capacity_country!E168,_country_codes!$A$1:$A$16,0))</f>
        <v>BEL</v>
      </c>
      <c r="G168" s="1">
        <v>2050</v>
      </c>
      <c r="H168" s="1" t="s">
        <v>11</v>
      </c>
      <c r="I168" s="1" t="s">
        <v>123</v>
      </c>
      <c r="K168" s="9" cm="1">
        <f t="array" ref="K168">ROUND(INDEX(_inputSmrHvcCapacities!$J$1:$J$71,MATCH(_residual_capacity_country!$B168&amp;C168&amp;G168,_inputSmrHvcCapacities!$B$1:$B$106&amp;_inputSmrHvcCapacities!$C$1:$C$106&amp;_inputSmrHvcCapacities!$F$1:$F$106,0))*INDEX(_ProductionSharesEU!$L$1:$L$51,MATCH(_residual_capacity_country!$B168&amp;_residual_capacity_country!$E168,_ProductionSharesEU!$B$1:$B$51&amp;_ProductionSharesEU!$C$1:$C$51,0))*1000,0)</f>
        <v>0</v>
      </c>
    </row>
    <row r="169" spans="1:11" x14ac:dyDescent="0.45">
      <c r="A169" s="1" t="s">
        <v>133</v>
      </c>
      <c r="B169" s="1" t="s">
        <v>132</v>
      </c>
      <c r="C169" s="1" t="s">
        <v>95</v>
      </c>
      <c r="D169" s="1" t="s">
        <v>26</v>
      </c>
      <c r="E169" s="1" t="s">
        <v>75</v>
      </c>
      <c r="F169" s="1" t="str">
        <f t="array" ref="F169">INDEX(_country_codes!$B$1:$B$16,MATCH(_residual_capacity_country!E169,_country_codes!$A$1:$A$16,0))</f>
        <v>CZE</v>
      </c>
      <c r="G169" s="1">
        <v>2050</v>
      </c>
      <c r="H169" s="1" t="s">
        <v>11</v>
      </c>
      <c r="I169" s="1" t="s">
        <v>123</v>
      </c>
      <c r="K169" s="9" cm="1">
        <f t="array" ref="K169">ROUND(INDEX(_inputSmrHvcCapacities!$J$1:$J$71,MATCH(_residual_capacity_country!$B169&amp;C169&amp;G169,_inputSmrHvcCapacities!$B$1:$B$106&amp;_inputSmrHvcCapacities!$C$1:$C$106&amp;_inputSmrHvcCapacities!$F$1:$F$106,0))*INDEX(_ProductionSharesEU!$L$1:$L$51,MATCH(_residual_capacity_country!$B169&amp;_residual_capacity_country!$E169,_ProductionSharesEU!$B$1:$B$51&amp;_ProductionSharesEU!$C$1:$C$51,0))*1000,0)</f>
        <v>0</v>
      </c>
    </row>
    <row r="170" spans="1:11" x14ac:dyDescent="0.45">
      <c r="A170" s="1" t="s">
        <v>133</v>
      </c>
      <c r="B170" s="1" t="s">
        <v>132</v>
      </c>
      <c r="C170" s="1" t="s">
        <v>95</v>
      </c>
      <c r="D170" s="1" t="s">
        <v>29</v>
      </c>
      <c r="E170" s="1" t="s">
        <v>76</v>
      </c>
      <c r="F170" s="1" t="str">
        <f t="array" ref="F170">INDEX(_country_codes!$B$1:$B$16,MATCH(_residual_capacity_country!E170,_country_codes!$A$1:$A$16,0))</f>
        <v>FIN</v>
      </c>
      <c r="G170" s="1">
        <v>2050</v>
      </c>
      <c r="H170" s="1" t="s">
        <v>11</v>
      </c>
      <c r="I170" s="1" t="s">
        <v>123</v>
      </c>
      <c r="K170" s="9" cm="1">
        <f t="array" ref="K170">ROUND(INDEX(_inputSmrHvcCapacities!$J$1:$J$71,MATCH(_residual_capacity_country!$B170&amp;C170&amp;G170,_inputSmrHvcCapacities!$B$1:$B$106&amp;_inputSmrHvcCapacities!$C$1:$C$106&amp;_inputSmrHvcCapacities!$F$1:$F$106,0))*INDEX(_ProductionSharesEU!$L$1:$L$51,MATCH(_residual_capacity_country!$B170&amp;_residual_capacity_country!$E170,_ProductionSharesEU!$B$1:$B$51&amp;_ProductionSharesEU!$C$1:$C$51,0))*1000,0)</f>
        <v>0</v>
      </c>
    </row>
    <row r="171" spans="1:11" x14ac:dyDescent="0.45">
      <c r="A171" s="1" t="s">
        <v>133</v>
      </c>
      <c r="B171" s="1" t="s">
        <v>132</v>
      </c>
      <c r="C171" s="1" t="s">
        <v>95</v>
      </c>
      <c r="D171" s="1" t="s">
        <v>31</v>
      </c>
      <c r="E171" s="1" t="s">
        <v>77</v>
      </c>
      <c r="F171" s="1" t="str">
        <f t="array" ref="F171">INDEX(_country_codes!$B$1:$B$16,MATCH(_residual_capacity_country!E171,_country_codes!$A$1:$A$16,0))</f>
        <v>FRA</v>
      </c>
      <c r="G171" s="1">
        <v>2050</v>
      </c>
      <c r="H171" s="1" t="s">
        <v>11</v>
      </c>
      <c r="I171" s="1" t="s">
        <v>123</v>
      </c>
      <c r="K171" s="9" cm="1">
        <f t="array" ref="K171">ROUND(INDEX(_inputSmrHvcCapacities!$J$1:$J$71,MATCH(_residual_capacity_country!$B171&amp;C171&amp;G171,_inputSmrHvcCapacities!$B$1:$B$106&amp;_inputSmrHvcCapacities!$C$1:$C$106&amp;_inputSmrHvcCapacities!$F$1:$F$106,0))*INDEX(_ProductionSharesEU!$L$1:$L$51,MATCH(_residual_capacity_country!$B171&amp;_residual_capacity_country!$E171,_ProductionSharesEU!$B$1:$B$51&amp;_ProductionSharesEU!$C$1:$C$51,0))*1000,0)</f>
        <v>0</v>
      </c>
    </row>
    <row r="172" spans="1:11" x14ac:dyDescent="0.45">
      <c r="A172" s="1" t="s">
        <v>133</v>
      </c>
      <c r="B172" s="1" t="s">
        <v>132</v>
      </c>
      <c r="C172" s="1" t="s">
        <v>95</v>
      </c>
      <c r="D172" s="1" t="s">
        <v>34</v>
      </c>
      <c r="E172" s="1" t="s">
        <v>71</v>
      </c>
      <c r="F172" s="1" t="str">
        <f t="array" ref="F172">INDEX(_country_codes!$B$1:$B$16,MATCH(_residual_capacity_country!E172,_country_codes!$A$1:$A$16,0))</f>
        <v>GER</v>
      </c>
      <c r="G172" s="1">
        <v>2050</v>
      </c>
      <c r="H172" s="1" t="s">
        <v>11</v>
      </c>
      <c r="I172" s="1" t="s">
        <v>123</v>
      </c>
      <c r="K172" s="9" cm="1">
        <f t="array" ref="K172">ROUND(INDEX(_inputSmrHvcCapacities!$J$1:$J$71,MATCH(_residual_capacity_country!$B172&amp;C172&amp;G172,_inputSmrHvcCapacities!$B$1:$B$106&amp;_inputSmrHvcCapacities!$C$1:$C$106&amp;_inputSmrHvcCapacities!$F$1:$F$106,0))*INDEX(_ProductionSharesEU!$L$1:$L$51,MATCH(_residual_capacity_country!$B172&amp;_residual_capacity_country!$E172,_ProductionSharesEU!$B$1:$B$51&amp;_ProductionSharesEU!$C$1:$C$51,0))*1000,0)</f>
        <v>0</v>
      </c>
    </row>
    <row r="173" spans="1:11" x14ac:dyDescent="0.45">
      <c r="A173" s="1" t="s">
        <v>133</v>
      </c>
      <c r="B173" s="1" t="s">
        <v>132</v>
      </c>
      <c r="C173" s="1" t="s">
        <v>95</v>
      </c>
      <c r="D173" s="1" t="s">
        <v>42</v>
      </c>
      <c r="E173" s="1" t="s">
        <v>78</v>
      </c>
      <c r="F173" s="1" t="str">
        <f t="array" ref="F173">INDEX(_country_codes!$B$1:$B$16,MATCH(_residual_capacity_country!E173,_country_codes!$A$1:$A$16,0))</f>
        <v>HUN</v>
      </c>
      <c r="G173" s="1">
        <v>2050</v>
      </c>
      <c r="H173" s="1" t="s">
        <v>11</v>
      </c>
      <c r="I173" s="1" t="s">
        <v>123</v>
      </c>
      <c r="K173" s="9" cm="1">
        <f t="array" ref="K173">ROUND(INDEX(_inputSmrHvcCapacities!$J$1:$J$71,MATCH(_residual_capacity_country!$B173&amp;C173&amp;G173,_inputSmrHvcCapacities!$B$1:$B$106&amp;_inputSmrHvcCapacities!$C$1:$C$106&amp;_inputSmrHvcCapacities!$F$1:$F$106,0))*INDEX(_ProductionSharesEU!$L$1:$L$51,MATCH(_residual_capacity_country!$B173&amp;_residual_capacity_country!$E173,_ProductionSharesEU!$B$1:$B$51&amp;_ProductionSharesEU!$C$1:$C$51,0))*1000,0)</f>
        <v>0</v>
      </c>
    </row>
    <row r="174" spans="1:11" x14ac:dyDescent="0.45">
      <c r="A174" s="1" t="s">
        <v>133</v>
      </c>
      <c r="B174" s="1" t="s">
        <v>132</v>
      </c>
      <c r="C174" s="1" t="s">
        <v>95</v>
      </c>
      <c r="D174" s="1" t="s">
        <v>44</v>
      </c>
      <c r="E174" s="1" t="s">
        <v>73</v>
      </c>
      <c r="F174" s="1" t="str">
        <f t="array" ref="F174">INDEX(_country_codes!$B$1:$B$16,MATCH(_residual_capacity_country!E174,_country_codes!$A$1:$A$16,0))</f>
        <v>ITA</v>
      </c>
      <c r="G174" s="1">
        <v>2050</v>
      </c>
      <c r="H174" s="1" t="s">
        <v>11</v>
      </c>
      <c r="I174" s="1" t="s">
        <v>123</v>
      </c>
      <c r="K174" s="9" cm="1">
        <f t="array" ref="K174">ROUND(INDEX(_inputSmrHvcCapacities!$J$1:$J$71,MATCH(_residual_capacity_country!$B174&amp;C174&amp;G174,_inputSmrHvcCapacities!$B$1:$B$106&amp;_inputSmrHvcCapacities!$C$1:$C$106&amp;_inputSmrHvcCapacities!$F$1:$F$106,0))*INDEX(_ProductionSharesEU!$L$1:$L$51,MATCH(_residual_capacity_country!$B174&amp;_residual_capacity_country!$E174,_ProductionSharesEU!$B$1:$B$51&amp;_ProductionSharesEU!$C$1:$C$51,0))*1000,0)</f>
        <v>0</v>
      </c>
    </row>
    <row r="175" spans="1:11" x14ac:dyDescent="0.45">
      <c r="A175" s="1" t="s">
        <v>133</v>
      </c>
      <c r="B175" s="1" t="s">
        <v>132</v>
      </c>
      <c r="C175" s="1" t="s">
        <v>95</v>
      </c>
      <c r="D175" s="1" t="s">
        <v>46</v>
      </c>
      <c r="E175" s="1" t="s">
        <v>80</v>
      </c>
      <c r="F175" s="1" t="str">
        <f t="array" ref="F175">INDEX(_country_codes!$B$1:$B$16,MATCH(_residual_capacity_country!E175,_country_codes!$A$1:$A$16,0))</f>
        <v>NLD</v>
      </c>
      <c r="G175" s="1">
        <v>2050</v>
      </c>
      <c r="H175" s="1" t="s">
        <v>11</v>
      </c>
      <c r="I175" s="1" t="s">
        <v>123</v>
      </c>
      <c r="K175" s="9" cm="1">
        <f t="array" ref="K175">ROUND(INDEX(_inputSmrHvcCapacities!$J$1:$J$71,MATCH(_residual_capacity_country!$B175&amp;C175&amp;G175,_inputSmrHvcCapacities!$B$1:$B$106&amp;_inputSmrHvcCapacities!$C$1:$C$106&amp;_inputSmrHvcCapacities!$F$1:$F$106,0))*INDEX(_ProductionSharesEU!$L$1:$L$51,MATCH(_residual_capacity_country!$B175&amp;_residual_capacity_country!$E175,_ProductionSharesEU!$B$1:$B$51&amp;_ProductionSharesEU!$C$1:$C$51,0))*1000,0)</f>
        <v>0</v>
      </c>
    </row>
    <row r="176" spans="1:11" x14ac:dyDescent="0.45">
      <c r="A176" s="1" t="s">
        <v>133</v>
      </c>
      <c r="B176" s="1" t="s">
        <v>132</v>
      </c>
      <c r="C176" s="1" t="s">
        <v>95</v>
      </c>
      <c r="D176" s="1" t="s">
        <v>48</v>
      </c>
      <c r="E176" s="1" t="s">
        <v>81</v>
      </c>
      <c r="F176" s="1" t="str">
        <f t="array" ref="F176">INDEX(_country_codes!$B$1:$B$16,MATCH(_residual_capacity_country!E176,_country_codes!$A$1:$A$16,0))</f>
        <v>POL</v>
      </c>
      <c r="G176" s="1">
        <v>2050</v>
      </c>
      <c r="H176" s="1" t="s">
        <v>11</v>
      </c>
      <c r="I176" s="1" t="s">
        <v>123</v>
      </c>
      <c r="K176" s="9" cm="1">
        <f t="array" ref="K176">ROUND(INDEX(_inputSmrHvcCapacities!$J$1:$J$71,MATCH(_residual_capacity_country!$B176&amp;C176&amp;G176,_inputSmrHvcCapacities!$B$1:$B$106&amp;_inputSmrHvcCapacities!$C$1:$C$106&amp;_inputSmrHvcCapacities!$F$1:$F$106,0))*INDEX(_ProductionSharesEU!$L$1:$L$51,MATCH(_residual_capacity_country!$B176&amp;_residual_capacity_country!$E176,_ProductionSharesEU!$B$1:$B$51&amp;_ProductionSharesEU!$C$1:$C$51,0))*1000,0)</f>
        <v>0</v>
      </c>
    </row>
    <row r="177" spans="1:11" x14ac:dyDescent="0.45">
      <c r="A177" s="1" t="s">
        <v>133</v>
      </c>
      <c r="B177" s="1" t="s">
        <v>132</v>
      </c>
      <c r="C177" s="1" t="s">
        <v>95</v>
      </c>
      <c r="D177" s="1" t="s">
        <v>51</v>
      </c>
      <c r="E177" s="1" t="s">
        <v>79</v>
      </c>
      <c r="F177" s="1" t="str">
        <f t="array" ref="F177">INDEX(_country_codes!$B$1:$B$16,MATCH(_residual_capacity_country!E177,_country_codes!$A$1:$A$16,0))</f>
        <v>ROU</v>
      </c>
      <c r="G177" s="1">
        <v>2050</v>
      </c>
      <c r="H177" s="1" t="s">
        <v>11</v>
      </c>
      <c r="I177" s="1" t="s">
        <v>123</v>
      </c>
      <c r="K177" s="9" cm="1">
        <f t="array" ref="K177">ROUND(INDEX(_inputSmrHvcCapacities!$J$1:$J$71,MATCH(_residual_capacity_country!$B177&amp;C177&amp;G177,_inputSmrHvcCapacities!$B$1:$B$106&amp;_inputSmrHvcCapacities!$C$1:$C$106&amp;_inputSmrHvcCapacities!$F$1:$F$106,0))*INDEX(_ProductionSharesEU!$L$1:$L$51,MATCH(_residual_capacity_country!$B177&amp;_residual_capacity_country!$E177,_ProductionSharesEU!$B$1:$B$51&amp;_ProductionSharesEU!$C$1:$C$51,0))*1000,0)</f>
        <v>0</v>
      </c>
    </row>
    <row r="178" spans="1:11" x14ac:dyDescent="0.45">
      <c r="A178" s="1" t="s">
        <v>133</v>
      </c>
      <c r="B178" s="1" t="s">
        <v>132</v>
      </c>
      <c r="C178" s="1" t="s">
        <v>95</v>
      </c>
      <c r="D178" s="1" t="s">
        <v>53</v>
      </c>
      <c r="E178" s="1" t="s">
        <v>82</v>
      </c>
      <c r="F178" s="1" t="str">
        <f t="array" ref="F178">INDEX(_country_codes!$B$1:$B$16,MATCH(_residual_capacity_country!E178,_country_codes!$A$1:$A$16,0))</f>
        <v>SVK</v>
      </c>
      <c r="G178" s="1">
        <v>2050</v>
      </c>
      <c r="H178" s="1" t="s">
        <v>11</v>
      </c>
      <c r="I178" s="1" t="s">
        <v>123</v>
      </c>
      <c r="K178" s="9" cm="1">
        <f t="array" ref="K178">ROUND(INDEX(_inputSmrHvcCapacities!$J$1:$J$71,MATCH(_residual_capacity_country!$B178&amp;C178&amp;G178,_inputSmrHvcCapacities!$B$1:$B$106&amp;_inputSmrHvcCapacities!$C$1:$C$106&amp;_inputSmrHvcCapacities!$F$1:$F$106,0))*INDEX(_ProductionSharesEU!$L$1:$L$51,MATCH(_residual_capacity_country!$B178&amp;_residual_capacity_country!$E178,_ProductionSharesEU!$B$1:$B$51&amp;_ProductionSharesEU!$C$1:$C$51,0))*1000,0)</f>
        <v>0</v>
      </c>
    </row>
    <row r="179" spans="1:11" x14ac:dyDescent="0.45">
      <c r="A179" s="1" t="s">
        <v>133</v>
      </c>
      <c r="B179" s="1" t="s">
        <v>132</v>
      </c>
      <c r="C179" s="1" t="s">
        <v>95</v>
      </c>
      <c r="D179" s="1" t="s">
        <v>55</v>
      </c>
      <c r="E179" s="1" t="s">
        <v>83</v>
      </c>
      <c r="F179" s="1" t="str">
        <f t="array" ref="F179">INDEX(_country_codes!$B$1:$B$16,MATCH(_residual_capacity_country!E179,_country_codes!$A$1:$A$16,0))</f>
        <v>ESP</v>
      </c>
      <c r="G179" s="1">
        <v>2050</v>
      </c>
      <c r="H179" s="1" t="s">
        <v>11</v>
      </c>
      <c r="I179" s="1" t="s">
        <v>123</v>
      </c>
      <c r="K179" s="9" cm="1">
        <f t="array" ref="K179">ROUND(INDEX(_inputSmrHvcCapacities!$J$1:$J$71,MATCH(_residual_capacity_country!$B179&amp;C179&amp;G179,_inputSmrHvcCapacities!$B$1:$B$106&amp;_inputSmrHvcCapacities!$C$1:$C$106&amp;_inputSmrHvcCapacities!$F$1:$F$106,0))*INDEX(_ProductionSharesEU!$L$1:$L$51,MATCH(_residual_capacity_country!$B179&amp;_residual_capacity_country!$E179,_ProductionSharesEU!$B$1:$B$51&amp;_ProductionSharesEU!$C$1:$C$51,0))*1000,0)</f>
        <v>0</v>
      </c>
    </row>
    <row r="180" spans="1:11" x14ac:dyDescent="0.45">
      <c r="A180" s="1" t="s">
        <v>133</v>
      </c>
      <c r="B180" s="1" t="s">
        <v>132</v>
      </c>
      <c r="C180" s="1" t="s">
        <v>95</v>
      </c>
      <c r="D180" s="1" t="s">
        <v>58</v>
      </c>
      <c r="E180" s="1" t="s">
        <v>84</v>
      </c>
      <c r="F180" s="1" t="str">
        <f t="array" ref="F180">INDEX(_country_codes!$B$1:$B$16,MATCH(_residual_capacity_country!E180,_country_codes!$A$1:$A$16,0))</f>
        <v>SWE</v>
      </c>
      <c r="G180" s="1">
        <v>2050</v>
      </c>
      <c r="H180" s="1" t="s">
        <v>11</v>
      </c>
      <c r="I180" s="1" t="s">
        <v>123</v>
      </c>
      <c r="K180" s="9" cm="1">
        <f t="array" ref="K180">ROUND(INDEX(_inputSmrHvcCapacities!$J$1:$J$71,MATCH(_residual_capacity_country!$B180&amp;C180&amp;G180,_inputSmrHvcCapacities!$B$1:$B$106&amp;_inputSmrHvcCapacities!$C$1:$C$106&amp;_inputSmrHvcCapacities!$F$1:$F$106,0))*INDEX(_ProductionSharesEU!$L$1:$L$51,MATCH(_residual_capacity_country!$B180&amp;_residual_capacity_country!$E180,_ProductionSharesEU!$B$1:$B$51&amp;_ProductionSharesEU!$C$1:$C$51,0))*1000,0)</f>
        <v>0</v>
      </c>
    </row>
    <row r="181" spans="1:11" x14ac:dyDescent="0.45">
      <c r="A181" s="1" t="s">
        <v>133</v>
      </c>
      <c r="B181" s="1" t="s">
        <v>132</v>
      </c>
      <c r="C181" s="1" t="s">
        <v>95</v>
      </c>
      <c r="D181" s="1" t="s">
        <v>61</v>
      </c>
      <c r="E181" s="1" t="s">
        <v>85</v>
      </c>
      <c r="F181" s="1" t="str">
        <f t="array" ref="F181">INDEX(_country_codes!$B$1:$B$16,MATCH(_residual_capacity_country!E181,_country_codes!$A$1:$A$16,0))</f>
        <v>GBR</v>
      </c>
      <c r="G181" s="1">
        <v>2050</v>
      </c>
      <c r="H181" s="1" t="s">
        <v>11</v>
      </c>
      <c r="I181" s="1" t="s">
        <v>123</v>
      </c>
      <c r="K181" s="9" cm="1">
        <f t="array" ref="K181">ROUND(INDEX(_inputSmrHvcCapacities!$J$1:$J$71,MATCH(_residual_capacity_country!$B181&amp;C181&amp;G181,_inputSmrHvcCapacities!$B$1:$B$106&amp;_inputSmrHvcCapacities!$C$1:$C$106&amp;_inputSmrHvcCapacities!$F$1:$F$106,0))*INDEX(_ProductionSharesEU!$L$1:$L$51,MATCH(_residual_capacity_country!$B181&amp;_residual_capacity_country!$E181,_ProductionSharesEU!$B$1:$B$51&amp;_ProductionSharesEU!$C$1:$C$51,0))*1000,0)</f>
        <v>0</v>
      </c>
    </row>
    <row r="182" spans="1:11" x14ac:dyDescent="0.45">
      <c r="A182" s="1" t="s">
        <v>133</v>
      </c>
      <c r="B182" s="1" t="s">
        <v>132</v>
      </c>
      <c r="C182" t="s">
        <v>95</v>
      </c>
      <c r="D182" s="1" t="s">
        <v>19</v>
      </c>
      <c r="E182" s="1" t="s">
        <v>72</v>
      </c>
      <c r="F182" s="1" t="str">
        <f t="array" ref="F182">INDEX(_country_codes!$B$1:$B$16,MATCH(_residual_capacity_country!E182,_country_codes!$A$1:$A$16,0))</f>
        <v>AUT</v>
      </c>
      <c r="G182" s="1">
        <v>2050</v>
      </c>
      <c r="H182" s="1" t="s">
        <v>11</v>
      </c>
      <c r="I182" s="1" t="s">
        <v>123</v>
      </c>
      <c r="K182" s="9" cm="1">
        <f t="array" ref="K182">ROUND(INDEX(_inputSmrHvcCapacities!$J$1:$J$71,MATCH(_residual_capacity_country!$B182&amp;C182&amp;G182,_inputSmrHvcCapacities!$B$1:$B$106&amp;_inputSmrHvcCapacities!$C$1:$C$106&amp;_inputSmrHvcCapacities!$F$1:$F$106,0))*INDEX(_ProductionSharesEU!$L$1:$L$51,MATCH(_residual_capacity_country!$B182&amp;_residual_capacity_country!$E182,_ProductionSharesEU!$B$1:$B$51&amp;_ProductionSharesEU!$C$1:$C$51,0))*1000,0)</f>
        <v>0</v>
      </c>
    </row>
    <row r="183" spans="1:11" x14ac:dyDescent="0.45">
      <c r="A183" s="1" t="s">
        <v>133</v>
      </c>
      <c r="B183" s="1" t="s">
        <v>132</v>
      </c>
      <c r="C183" s="1" t="s">
        <v>95</v>
      </c>
      <c r="D183" s="1" t="s">
        <v>23</v>
      </c>
      <c r="E183" s="1" t="s">
        <v>74</v>
      </c>
      <c r="F183" s="1" t="str">
        <f t="array" ref="F183">INDEX(_country_codes!$B$1:$B$16,MATCH(_residual_capacity_country!E183,_country_codes!$A$1:$A$16,0))</f>
        <v>BEL</v>
      </c>
      <c r="G183" s="1">
        <v>2050</v>
      </c>
      <c r="H183" s="1" t="s">
        <v>11</v>
      </c>
      <c r="I183" s="1" t="s">
        <v>123</v>
      </c>
      <c r="K183" s="9" cm="1">
        <f t="array" ref="K183">ROUND(INDEX(_inputSmrHvcCapacities!$J$1:$J$71,MATCH(_residual_capacity_country!$B183&amp;C183&amp;G183,_inputSmrHvcCapacities!$B$1:$B$106&amp;_inputSmrHvcCapacities!$C$1:$C$106&amp;_inputSmrHvcCapacities!$F$1:$F$106,0))*INDEX(_ProductionSharesEU!$L$1:$L$51,MATCH(_residual_capacity_country!$B183&amp;_residual_capacity_country!$E183,_ProductionSharesEU!$B$1:$B$51&amp;_ProductionSharesEU!$C$1:$C$51,0))*1000,0)</f>
        <v>0</v>
      </c>
    </row>
    <row r="184" spans="1:11" x14ac:dyDescent="0.45">
      <c r="A184" s="1" t="s">
        <v>133</v>
      </c>
      <c r="B184" s="1" t="s">
        <v>132</v>
      </c>
      <c r="C184" s="1" t="s">
        <v>95</v>
      </c>
      <c r="D184" s="1" t="s">
        <v>26</v>
      </c>
      <c r="E184" s="1" t="s">
        <v>75</v>
      </c>
      <c r="F184" s="1" t="str">
        <f t="array" ref="F184">INDEX(_country_codes!$B$1:$B$16,MATCH(_residual_capacity_country!E184,_country_codes!$A$1:$A$16,0))</f>
        <v>CZE</v>
      </c>
      <c r="G184" s="1">
        <v>2050</v>
      </c>
      <c r="H184" s="1" t="s">
        <v>11</v>
      </c>
      <c r="I184" s="1" t="s">
        <v>123</v>
      </c>
      <c r="K184" s="9" cm="1">
        <f t="array" ref="K184">ROUND(INDEX(_inputSmrHvcCapacities!$J$1:$J$71,MATCH(_residual_capacity_country!$B184&amp;C184&amp;G184,_inputSmrHvcCapacities!$B$1:$B$106&amp;_inputSmrHvcCapacities!$C$1:$C$106&amp;_inputSmrHvcCapacities!$F$1:$F$106,0))*INDEX(_ProductionSharesEU!$L$1:$L$51,MATCH(_residual_capacity_country!$B184&amp;_residual_capacity_country!$E184,_ProductionSharesEU!$B$1:$B$51&amp;_ProductionSharesEU!$C$1:$C$51,0))*1000,0)</f>
        <v>0</v>
      </c>
    </row>
    <row r="185" spans="1:11" x14ac:dyDescent="0.45">
      <c r="A185" s="1" t="s">
        <v>133</v>
      </c>
      <c r="B185" s="1" t="s">
        <v>132</v>
      </c>
      <c r="C185" s="1" t="s">
        <v>95</v>
      </c>
      <c r="D185" s="1" t="s">
        <v>29</v>
      </c>
      <c r="E185" s="1" t="s">
        <v>76</v>
      </c>
      <c r="F185" s="1" t="str">
        <f t="array" ref="F185">INDEX(_country_codes!$B$1:$B$16,MATCH(_residual_capacity_country!E185,_country_codes!$A$1:$A$16,0))</f>
        <v>FIN</v>
      </c>
      <c r="G185" s="1">
        <v>2050</v>
      </c>
      <c r="H185" s="1" t="s">
        <v>11</v>
      </c>
      <c r="I185" s="1" t="s">
        <v>123</v>
      </c>
      <c r="K185" s="9" cm="1">
        <f t="array" ref="K185">ROUND(INDEX(_inputSmrHvcCapacities!$J$1:$J$71,MATCH(_residual_capacity_country!$B185&amp;C185&amp;G185,_inputSmrHvcCapacities!$B$1:$B$106&amp;_inputSmrHvcCapacities!$C$1:$C$106&amp;_inputSmrHvcCapacities!$F$1:$F$106,0))*INDEX(_ProductionSharesEU!$L$1:$L$51,MATCH(_residual_capacity_country!$B185&amp;_residual_capacity_country!$E185,_ProductionSharesEU!$B$1:$B$51&amp;_ProductionSharesEU!$C$1:$C$51,0))*1000,0)</f>
        <v>0</v>
      </c>
    </row>
    <row r="186" spans="1:11" x14ac:dyDescent="0.45">
      <c r="A186" s="1" t="s">
        <v>133</v>
      </c>
      <c r="B186" s="1" t="s">
        <v>132</v>
      </c>
      <c r="C186" s="1" t="s">
        <v>95</v>
      </c>
      <c r="D186" s="1" t="s">
        <v>31</v>
      </c>
      <c r="E186" s="1" t="s">
        <v>77</v>
      </c>
      <c r="F186" s="1" t="str">
        <f t="array" ref="F186">INDEX(_country_codes!$B$1:$B$16,MATCH(_residual_capacity_country!E186,_country_codes!$A$1:$A$16,0))</f>
        <v>FRA</v>
      </c>
      <c r="G186" s="1">
        <v>2050</v>
      </c>
      <c r="H186" s="1" t="s">
        <v>11</v>
      </c>
      <c r="I186" s="1" t="s">
        <v>123</v>
      </c>
      <c r="K186" s="9" cm="1">
        <f t="array" ref="K186">ROUND(INDEX(_inputSmrHvcCapacities!$J$1:$J$71,MATCH(_residual_capacity_country!$B186&amp;C186&amp;G186,_inputSmrHvcCapacities!$B$1:$B$106&amp;_inputSmrHvcCapacities!$C$1:$C$106&amp;_inputSmrHvcCapacities!$F$1:$F$106,0))*INDEX(_ProductionSharesEU!$L$1:$L$51,MATCH(_residual_capacity_country!$B186&amp;_residual_capacity_country!$E186,_ProductionSharesEU!$B$1:$B$51&amp;_ProductionSharesEU!$C$1:$C$51,0))*1000,0)</f>
        <v>0</v>
      </c>
    </row>
    <row r="187" spans="1:11" x14ac:dyDescent="0.45">
      <c r="A187" s="1" t="s">
        <v>133</v>
      </c>
      <c r="B187" s="1" t="s">
        <v>132</v>
      </c>
      <c r="C187" s="1" t="s">
        <v>95</v>
      </c>
      <c r="D187" s="1" t="s">
        <v>34</v>
      </c>
      <c r="E187" s="1" t="s">
        <v>71</v>
      </c>
      <c r="F187" s="1" t="str">
        <f t="array" ref="F187">INDEX(_country_codes!$B$1:$B$16,MATCH(_residual_capacity_country!E187,_country_codes!$A$1:$A$16,0))</f>
        <v>GER</v>
      </c>
      <c r="G187" s="1">
        <v>2050</v>
      </c>
      <c r="H187" s="1" t="s">
        <v>11</v>
      </c>
      <c r="I187" s="1" t="s">
        <v>123</v>
      </c>
      <c r="K187" s="9" cm="1">
        <f t="array" ref="K187">ROUND(INDEX(_inputSmrHvcCapacities!$J$1:$J$71,MATCH(_residual_capacity_country!$B187&amp;C187&amp;G187,_inputSmrHvcCapacities!$B$1:$B$106&amp;_inputSmrHvcCapacities!$C$1:$C$106&amp;_inputSmrHvcCapacities!$F$1:$F$106,0))*INDEX(_ProductionSharesEU!$L$1:$L$51,MATCH(_residual_capacity_country!$B187&amp;_residual_capacity_country!$E187,_ProductionSharesEU!$B$1:$B$51&amp;_ProductionSharesEU!$C$1:$C$51,0))*1000,0)</f>
        <v>0</v>
      </c>
    </row>
    <row r="188" spans="1:11" x14ac:dyDescent="0.45">
      <c r="A188" s="1" t="s">
        <v>133</v>
      </c>
      <c r="B188" s="1" t="s">
        <v>132</v>
      </c>
      <c r="C188" s="1" t="s">
        <v>95</v>
      </c>
      <c r="D188" s="1" t="s">
        <v>42</v>
      </c>
      <c r="E188" s="1" t="s">
        <v>78</v>
      </c>
      <c r="F188" s="1" t="str">
        <f t="array" ref="F188">INDEX(_country_codes!$B$1:$B$16,MATCH(_residual_capacity_country!E188,_country_codes!$A$1:$A$16,0))</f>
        <v>HUN</v>
      </c>
      <c r="G188" s="1">
        <v>2050</v>
      </c>
      <c r="H188" s="1" t="s">
        <v>11</v>
      </c>
      <c r="I188" s="1" t="s">
        <v>123</v>
      </c>
      <c r="K188" s="9" cm="1">
        <f t="array" ref="K188">ROUND(INDEX(_inputSmrHvcCapacities!$J$1:$J$71,MATCH(_residual_capacity_country!$B188&amp;C188&amp;G188,_inputSmrHvcCapacities!$B$1:$B$106&amp;_inputSmrHvcCapacities!$C$1:$C$106&amp;_inputSmrHvcCapacities!$F$1:$F$106,0))*INDEX(_ProductionSharesEU!$L$1:$L$51,MATCH(_residual_capacity_country!$B188&amp;_residual_capacity_country!$E188,_ProductionSharesEU!$B$1:$B$51&amp;_ProductionSharesEU!$C$1:$C$51,0))*1000,0)</f>
        <v>0</v>
      </c>
    </row>
    <row r="189" spans="1:11" x14ac:dyDescent="0.45">
      <c r="A189" s="1" t="s">
        <v>133</v>
      </c>
      <c r="B189" s="1" t="s">
        <v>132</v>
      </c>
      <c r="C189" s="1" t="s">
        <v>95</v>
      </c>
      <c r="D189" s="1" t="s">
        <v>44</v>
      </c>
      <c r="E189" s="1" t="s">
        <v>73</v>
      </c>
      <c r="F189" s="1" t="str">
        <f t="array" ref="F189">INDEX(_country_codes!$B$1:$B$16,MATCH(_residual_capacity_country!E189,_country_codes!$A$1:$A$16,0))</f>
        <v>ITA</v>
      </c>
      <c r="G189" s="1">
        <v>2050</v>
      </c>
      <c r="H189" s="1" t="s">
        <v>11</v>
      </c>
      <c r="I189" s="1" t="s">
        <v>123</v>
      </c>
      <c r="K189" s="9" cm="1">
        <f t="array" ref="K189">ROUND(INDEX(_inputSmrHvcCapacities!$J$1:$J$71,MATCH(_residual_capacity_country!$B189&amp;C189&amp;G189,_inputSmrHvcCapacities!$B$1:$B$106&amp;_inputSmrHvcCapacities!$C$1:$C$106&amp;_inputSmrHvcCapacities!$F$1:$F$106,0))*INDEX(_ProductionSharesEU!$L$1:$L$51,MATCH(_residual_capacity_country!$B189&amp;_residual_capacity_country!$E189,_ProductionSharesEU!$B$1:$B$51&amp;_ProductionSharesEU!$C$1:$C$51,0))*1000,0)</f>
        <v>0</v>
      </c>
    </row>
    <row r="190" spans="1:11" x14ac:dyDescent="0.45">
      <c r="A190" s="1" t="s">
        <v>133</v>
      </c>
      <c r="B190" s="1" t="s">
        <v>132</v>
      </c>
      <c r="C190" s="1" t="s">
        <v>95</v>
      </c>
      <c r="D190" s="1" t="s">
        <v>46</v>
      </c>
      <c r="E190" s="1" t="s">
        <v>80</v>
      </c>
      <c r="F190" s="1" t="str">
        <f t="array" ref="F190">INDEX(_country_codes!$B$1:$B$16,MATCH(_residual_capacity_country!E190,_country_codes!$A$1:$A$16,0))</f>
        <v>NLD</v>
      </c>
      <c r="G190" s="1">
        <v>2050</v>
      </c>
      <c r="H190" s="1" t="s">
        <v>11</v>
      </c>
      <c r="I190" s="1" t="s">
        <v>123</v>
      </c>
      <c r="K190" s="9" cm="1">
        <f t="array" ref="K190">ROUND(INDEX(_inputSmrHvcCapacities!$J$1:$J$71,MATCH(_residual_capacity_country!$B190&amp;C190&amp;G190,_inputSmrHvcCapacities!$B$1:$B$106&amp;_inputSmrHvcCapacities!$C$1:$C$106&amp;_inputSmrHvcCapacities!$F$1:$F$106,0))*INDEX(_ProductionSharesEU!$L$1:$L$51,MATCH(_residual_capacity_country!$B190&amp;_residual_capacity_country!$E190,_ProductionSharesEU!$B$1:$B$51&amp;_ProductionSharesEU!$C$1:$C$51,0))*1000,0)</f>
        <v>0</v>
      </c>
    </row>
    <row r="191" spans="1:11" x14ac:dyDescent="0.45">
      <c r="A191" s="1" t="s">
        <v>133</v>
      </c>
      <c r="B191" s="1" t="s">
        <v>132</v>
      </c>
      <c r="C191" s="1" t="s">
        <v>95</v>
      </c>
      <c r="D191" s="1" t="s">
        <v>48</v>
      </c>
      <c r="E191" s="1" t="s">
        <v>81</v>
      </c>
      <c r="F191" s="1" t="str">
        <f t="array" ref="F191">INDEX(_country_codes!$B$1:$B$16,MATCH(_residual_capacity_country!E191,_country_codes!$A$1:$A$16,0))</f>
        <v>POL</v>
      </c>
      <c r="G191" s="1">
        <v>2050</v>
      </c>
      <c r="H191" s="1" t="s">
        <v>11</v>
      </c>
      <c r="I191" s="1" t="s">
        <v>123</v>
      </c>
      <c r="K191" s="9" cm="1">
        <f t="array" ref="K191">ROUND(INDEX(_inputSmrHvcCapacities!$J$1:$J$71,MATCH(_residual_capacity_country!$B191&amp;C191&amp;G191,_inputSmrHvcCapacities!$B$1:$B$106&amp;_inputSmrHvcCapacities!$C$1:$C$106&amp;_inputSmrHvcCapacities!$F$1:$F$106,0))*INDEX(_ProductionSharesEU!$L$1:$L$51,MATCH(_residual_capacity_country!$B191&amp;_residual_capacity_country!$E191,_ProductionSharesEU!$B$1:$B$51&amp;_ProductionSharesEU!$C$1:$C$51,0))*1000,0)</f>
        <v>0</v>
      </c>
    </row>
    <row r="192" spans="1:11" x14ac:dyDescent="0.45">
      <c r="A192" s="1" t="s">
        <v>133</v>
      </c>
      <c r="B192" s="1" t="s">
        <v>132</v>
      </c>
      <c r="C192" s="1" t="s">
        <v>95</v>
      </c>
      <c r="D192" s="1" t="s">
        <v>51</v>
      </c>
      <c r="E192" s="1" t="s">
        <v>79</v>
      </c>
      <c r="F192" s="1" t="str">
        <f t="array" ref="F192">INDEX(_country_codes!$B$1:$B$16,MATCH(_residual_capacity_country!E192,_country_codes!$A$1:$A$16,0))</f>
        <v>ROU</v>
      </c>
      <c r="G192" s="1">
        <v>2050</v>
      </c>
      <c r="H192" s="1" t="s">
        <v>11</v>
      </c>
      <c r="I192" s="1" t="s">
        <v>123</v>
      </c>
      <c r="K192" s="9" cm="1">
        <f t="array" ref="K192">ROUND(INDEX(_inputSmrHvcCapacities!$J$1:$J$71,MATCH(_residual_capacity_country!$B192&amp;C192&amp;G192,_inputSmrHvcCapacities!$B$1:$B$106&amp;_inputSmrHvcCapacities!$C$1:$C$106&amp;_inputSmrHvcCapacities!$F$1:$F$106,0))*INDEX(_ProductionSharesEU!$L$1:$L$51,MATCH(_residual_capacity_country!$B192&amp;_residual_capacity_country!$E192,_ProductionSharesEU!$B$1:$B$51&amp;_ProductionSharesEU!$C$1:$C$51,0))*1000,0)</f>
        <v>0</v>
      </c>
    </row>
    <row r="193" spans="1:11" x14ac:dyDescent="0.45">
      <c r="A193" s="1" t="s">
        <v>133</v>
      </c>
      <c r="B193" s="1" t="s">
        <v>132</v>
      </c>
      <c r="C193" s="1" t="s">
        <v>95</v>
      </c>
      <c r="D193" s="1" t="s">
        <v>53</v>
      </c>
      <c r="E193" s="1" t="s">
        <v>82</v>
      </c>
      <c r="F193" s="1" t="str">
        <f t="array" ref="F193">INDEX(_country_codes!$B$1:$B$16,MATCH(_residual_capacity_country!E193,_country_codes!$A$1:$A$16,0))</f>
        <v>SVK</v>
      </c>
      <c r="G193" s="1">
        <v>2050</v>
      </c>
      <c r="H193" s="1" t="s">
        <v>11</v>
      </c>
      <c r="I193" s="1" t="s">
        <v>123</v>
      </c>
      <c r="K193" s="9" cm="1">
        <f t="array" ref="K193">ROUND(INDEX(_inputSmrHvcCapacities!$J$1:$J$71,MATCH(_residual_capacity_country!$B193&amp;C193&amp;G193,_inputSmrHvcCapacities!$B$1:$B$106&amp;_inputSmrHvcCapacities!$C$1:$C$106&amp;_inputSmrHvcCapacities!$F$1:$F$106,0))*INDEX(_ProductionSharesEU!$L$1:$L$51,MATCH(_residual_capacity_country!$B193&amp;_residual_capacity_country!$E193,_ProductionSharesEU!$B$1:$B$51&amp;_ProductionSharesEU!$C$1:$C$51,0))*1000,0)</f>
        <v>0</v>
      </c>
    </row>
    <row r="194" spans="1:11" x14ac:dyDescent="0.45">
      <c r="A194" s="1" t="s">
        <v>133</v>
      </c>
      <c r="B194" s="1" t="s">
        <v>132</v>
      </c>
      <c r="C194" s="1" t="s">
        <v>95</v>
      </c>
      <c r="D194" s="1" t="s">
        <v>55</v>
      </c>
      <c r="E194" s="1" t="s">
        <v>83</v>
      </c>
      <c r="F194" s="1" t="str">
        <f t="array" ref="F194">INDEX(_country_codes!$B$1:$B$16,MATCH(_residual_capacity_country!E194,_country_codes!$A$1:$A$16,0))</f>
        <v>ESP</v>
      </c>
      <c r="G194" s="1">
        <v>2050</v>
      </c>
      <c r="H194" s="1" t="s">
        <v>11</v>
      </c>
      <c r="I194" s="1" t="s">
        <v>123</v>
      </c>
      <c r="K194" s="9" cm="1">
        <f t="array" ref="K194">ROUND(INDEX(_inputSmrHvcCapacities!$J$1:$J$71,MATCH(_residual_capacity_country!$B194&amp;C194&amp;G194,_inputSmrHvcCapacities!$B$1:$B$106&amp;_inputSmrHvcCapacities!$C$1:$C$106&amp;_inputSmrHvcCapacities!$F$1:$F$106,0))*INDEX(_ProductionSharesEU!$L$1:$L$51,MATCH(_residual_capacity_country!$B194&amp;_residual_capacity_country!$E194,_ProductionSharesEU!$B$1:$B$51&amp;_ProductionSharesEU!$C$1:$C$51,0))*1000,0)</f>
        <v>0</v>
      </c>
    </row>
    <row r="195" spans="1:11" x14ac:dyDescent="0.45">
      <c r="A195" s="1" t="s">
        <v>133</v>
      </c>
      <c r="B195" s="1" t="s">
        <v>132</v>
      </c>
      <c r="C195" s="1" t="s">
        <v>95</v>
      </c>
      <c r="D195" s="1" t="s">
        <v>58</v>
      </c>
      <c r="E195" s="1" t="s">
        <v>84</v>
      </c>
      <c r="F195" s="1" t="str">
        <f t="array" ref="F195">INDEX(_country_codes!$B$1:$B$16,MATCH(_residual_capacity_country!E195,_country_codes!$A$1:$A$16,0))</f>
        <v>SWE</v>
      </c>
      <c r="G195" s="1">
        <v>2050</v>
      </c>
      <c r="H195" s="1" t="s">
        <v>11</v>
      </c>
      <c r="I195" s="1" t="s">
        <v>123</v>
      </c>
      <c r="K195" s="9" cm="1">
        <f t="array" ref="K195">ROUND(INDEX(_inputSmrHvcCapacities!$J$1:$J$71,MATCH(_residual_capacity_country!$B195&amp;C195&amp;G195,_inputSmrHvcCapacities!$B$1:$B$106&amp;_inputSmrHvcCapacities!$C$1:$C$106&amp;_inputSmrHvcCapacities!$F$1:$F$106,0))*INDEX(_ProductionSharesEU!$L$1:$L$51,MATCH(_residual_capacity_country!$B195&amp;_residual_capacity_country!$E195,_ProductionSharesEU!$B$1:$B$51&amp;_ProductionSharesEU!$C$1:$C$51,0))*1000,0)</f>
        <v>0</v>
      </c>
    </row>
    <row r="196" spans="1:11" x14ac:dyDescent="0.45">
      <c r="A196" s="1" t="s">
        <v>133</v>
      </c>
      <c r="B196" s="1" t="s">
        <v>132</v>
      </c>
      <c r="C196" s="1" t="s">
        <v>95</v>
      </c>
      <c r="D196" s="1" t="s">
        <v>61</v>
      </c>
      <c r="E196" s="1" t="s">
        <v>85</v>
      </c>
      <c r="F196" s="1" t="str">
        <f t="array" ref="F196">INDEX(_country_codes!$B$1:$B$16,MATCH(_residual_capacity_country!E196,_country_codes!$A$1:$A$16,0))</f>
        <v>GBR</v>
      </c>
      <c r="G196" s="1">
        <v>2050</v>
      </c>
      <c r="H196" s="1" t="s">
        <v>11</v>
      </c>
      <c r="I196" s="1" t="s">
        <v>123</v>
      </c>
      <c r="K196" s="9" cm="1">
        <f t="array" ref="K196">ROUND(INDEX(_inputSmrHvcCapacities!$J$1:$J$71,MATCH(_residual_capacity_country!$B196&amp;C196&amp;G196,_inputSmrHvcCapacities!$B$1:$B$106&amp;_inputSmrHvcCapacities!$C$1:$C$106&amp;_inputSmrHvcCapacities!$F$1:$F$106,0))*INDEX(_ProductionSharesEU!$L$1:$L$51,MATCH(_residual_capacity_country!$B196&amp;_residual_capacity_country!$E196,_ProductionSharesEU!$B$1:$B$51&amp;_ProductionSharesEU!$C$1:$C$51,0))*1000,0)</f>
        <v>0</v>
      </c>
    </row>
    <row r="197" spans="1:11" x14ac:dyDescent="0.45">
      <c r="A197" s="1" t="s">
        <v>126</v>
      </c>
      <c r="B197" s="1" t="s">
        <v>174</v>
      </c>
      <c r="C197" t="s">
        <v>95</v>
      </c>
      <c r="D197" s="1" t="s">
        <v>19</v>
      </c>
      <c r="E197" s="1" t="s">
        <v>72</v>
      </c>
      <c r="F197" s="1" t="str">
        <f t="array" ref="F197">INDEX(_country_codes!$B$1:$B$16,MATCH(_residual_capacity_country!E197,_country_codes!$A$1:$A$16,0))</f>
        <v>AUT</v>
      </c>
      <c r="G197" s="1">
        <v>2030</v>
      </c>
      <c r="H197" s="1" t="s">
        <v>11</v>
      </c>
      <c r="I197" s="1" t="s">
        <v>151</v>
      </c>
      <c r="K197" s="9" cm="1">
        <f t="array" ref="K197">INDEX(_inputSmrHvcCapacities!$J$1:$J$71,MATCH(_residual_capacity_country!$B197&amp;C197&amp;G197,_inputSmrHvcCapacities!$B$1:$B$106&amp;_inputSmrHvcCapacities!$C$1:$C$106&amp;_inputSmrHvcCapacities!$F$1:$F$106,0))</f>
        <v>33</v>
      </c>
    </row>
    <row r="198" spans="1:11" x14ac:dyDescent="0.45">
      <c r="A198" s="1" t="s">
        <v>126</v>
      </c>
      <c r="B198" s="1" t="s">
        <v>174</v>
      </c>
      <c r="C198" s="1" t="s">
        <v>95</v>
      </c>
      <c r="D198" s="1" t="s">
        <v>23</v>
      </c>
      <c r="E198" s="1" t="s">
        <v>74</v>
      </c>
      <c r="F198" s="1" t="str">
        <f t="array" ref="F198">INDEX(_country_codes!$B$1:$B$16,MATCH(_residual_capacity_country!E198,_country_codes!$A$1:$A$16,0))</f>
        <v>BEL</v>
      </c>
      <c r="G198" s="1">
        <v>2030</v>
      </c>
      <c r="H198" s="1" t="s">
        <v>11</v>
      </c>
      <c r="I198" s="1" t="s">
        <v>151</v>
      </c>
      <c r="K198" s="9" cm="1">
        <f t="array" ref="K198">INDEX(_inputSmrHvcCapacities!$J$1:$J$71,MATCH(_residual_capacity_country!$B198&amp;C198&amp;G198,_inputSmrHvcCapacities!$B$1:$B$106&amp;_inputSmrHvcCapacities!$C$1:$C$106&amp;_inputSmrHvcCapacities!$F$1:$F$106,0))</f>
        <v>33</v>
      </c>
    </row>
    <row r="199" spans="1:11" x14ac:dyDescent="0.45">
      <c r="A199" s="1" t="s">
        <v>126</v>
      </c>
      <c r="B199" s="1" t="s">
        <v>174</v>
      </c>
      <c r="C199" s="1" t="s">
        <v>95</v>
      </c>
      <c r="D199" s="1" t="s">
        <v>26</v>
      </c>
      <c r="E199" s="1" t="s">
        <v>75</v>
      </c>
      <c r="F199" s="1" t="str">
        <f t="array" ref="F199">INDEX(_country_codes!$B$1:$B$16,MATCH(_residual_capacity_country!E199,_country_codes!$A$1:$A$16,0))</f>
        <v>CZE</v>
      </c>
      <c r="G199" s="1">
        <v>2030</v>
      </c>
      <c r="H199" s="1" t="s">
        <v>11</v>
      </c>
      <c r="I199" s="1" t="s">
        <v>151</v>
      </c>
      <c r="K199" s="9">
        <f t="array" ref="K199">IFERROR(ROUND(INDEX(_inputSmrHvcCapacities!$J$1:$J$71,MATCH(_residual_capacity_country!$B199&amp;C199&amp;G199,_inputSmrHvcCapacities!$B$1:$B$106&amp;_inputSmrHvcCapacities!$C$1:$C$106&amp;_inputSmrHvcCapacities!$F$1:$F$106,0))*INDEX(_ProductionSharesEU!$L$1:$L$51,MATCH(_residual_capacity_country!$B199&amp;_residual_capacity_country!$E199,_ProductionSharesEU!$B$1:$B$51&amp;_ProductionSharesEU!$C$1:$C$51,0))*1000,0),0)</f>
        <v>709</v>
      </c>
    </row>
    <row r="200" spans="1:11" x14ac:dyDescent="0.45">
      <c r="A200" s="1" t="s">
        <v>126</v>
      </c>
      <c r="B200" s="1" t="s">
        <v>174</v>
      </c>
      <c r="C200" s="1" t="s">
        <v>95</v>
      </c>
      <c r="D200" s="1" t="s">
        <v>29</v>
      </c>
      <c r="E200" s="1" t="s">
        <v>76</v>
      </c>
      <c r="F200" s="1" t="str">
        <f t="array" ref="F200">INDEX(_country_codes!$B$1:$B$16,MATCH(_residual_capacity_country!E200,_country_codes!$A$1:$A$16,0))</f>
        <v>FIN</v>
      </c>
      <c r="G200" s="1">
        <v>2030</v>
      </c>
      <c r="H200" s="1" t="s">
        <v>11</v>
      </c>
      <c r="I200" s="1" t="s">
        <v>151</v>
      </c>
      <c r="K200" s="9">
        <f t="array" ref="K200">IFERROR(ROUND(INDEX(_inputSmrHvcCapacities!$J$1:$J$71,MATCH(_residual_capacity_country!$B200&amp;C200&amp;G200,_inputSmrHvcCapacities!$B$1:$B$106&amp;_inputSmrHvcCapacities!$C$1:$C$106&amp;_inputSmrHvcCapacities!$F$1:$F$106,0))*INDEX(_ProductionSharesEU!$L$1:$L$51,MATCH(_residual_capacity_country!$B200&amp;_residual_capacity_country!$E200,_ProductionSharesEU!$B$1:$B$51&amp;_ProductionSharesEU!$C$1:$C$51,0))*1000,0),0)</f>
        <v>522</v>
      </c>
    </row>
    <row r="201" spans="1:11" x14ac:dyDescent="0.45">
      <c r="A201" s="1" t="s">
        <v>126</v>
      </c>
      <c r="B201" s="1" t="s">
        <v>174</v>
      </c>
      <c r="C201" s="1" t="s">
        <v>95</v>
      </c>
      <c r="D201" s="1" t="s">
        <v>31</v>
      </c>
      <c r="E201" s="1" t="s">
        <v>77</v>
      </c>
      <c r="F201" s="1" t="str">
        <f t="array" ref="F201">INDEX(_country_codes!$B$1:$B$16,MATCH(_residual_capacity_country!E201,_country_codes!$A$1:$A$16,0))</f>
        <v>FRA</v>
      </c>
      <c r="G201" s="1">
        <v>2030</v>
      </c>
      <c r="H201" s="1" t="s">
        <v>11</v>
      </c>
      <c r="I201" s="1" t="s">
        <v>151</v>
      </c>
      <c r="K201" s="9">
        <f t="array" ref="K201">IFERROR(ROUND(INDEX(_inputSmrHvcCapacities!$J$1:$J$71,MATCH(_residual_capacity_country!$B201&amp;C201&amp;G201,_inputSmrHvcCapacities!$B$1:$B$106&amp;_inputSmrHvcCapacities!$C$1:$C$106&amp;_inputSmrHvcCapacities!$F$1:$F$106,0))*INDEX(_ProductionSharesEU!$L$1:$L$51,MATCH(_residual_capacity_country!$B201&amp;_residual_capacity_country!$E201,_ProductionSharesEU!$B$1:$B$51&amp;_ProductionSharesEU!$C$1:$C$51,0))*1000,0),0)</f>
        <v>3638</v>
      </c>
    </row>
    <row r="202" spans="1:11" x14ac:dyDescent="0.45">
      <c r="A202" s="1" t="s">
        <v>126</v>
      </c>
      <c r="B202" s="1" t="s">
        <v>174</v>
      </c>
      <c r="C202" s="1" t="s">
        <v>95</v>
      </c>
      <c r="D202" s="1" t="s">
        <v>34</v>
      </c>
      <c r="E202" s="1" t="s">
        <v>71</v>
      </c>
      <c r="F202" s="1" t="str">
        <f t="array" ref="F202">INDEX(_country_codes!$B$1:$B$16,MATCH(_residual_capacity_country!E202,_country_codes!$A$1:$A$16,0))</f>
        <v>GER</v>
      </c>
      <c r="G202" s="1">
        <v>2030</v>
      </c>
      <c r="H202" s="1" t="s">
        <v>11</v>
      </c>
      <c r="I202" s="1" t="s">
        <v>151</v>
      </c>
      <c r="K202" s="9">
        <f t="array" ref="K202">IFERROR(ROUND(INDEX(_inputSmrHvcCapacities!$J$1:$J$71,MATCH(_residual_capacity_country!$B202&amp;C202&amp;G202,_inputSmrHvcCapacities!$B$1:$B$106&amp;_inputSmrHvcCapacities!$C$1:$C$106&amp;_inputSmrHvcCapacities!$F$1:$F$106,0))*INDEX(_ProductionSharesEU!$L$1:$L$51,MATCH(_residual_capacity_country!$B202&amp;_residual_capacity_country!$E202,_ProductionSharesEU!$B$1:$B$51&amp;_ProductionSharesEU!$C$1:$C$51,0))*1000,0),0)</f>
        <v>7463</v>
      </c>
    </row>
    <row r="203" spans="1:11" x14ac:dyDescent="0.45">
      <c r="A203" s="1" t="s">
        <v>126</v>
      </c>
      <c r="B203" s="1" t="s">
        <v>174</v>
      </c>
      <c r="C203" s="1" t="s">
        <v>95</v>
      </c>
      <c r="D203" s="1" t="s">
        <v>42</v>
      </c>
      <c r="E203" s="1" t="s">
        <v>78</v>
      </c>
      <c r="F203" s="1" t="str">
        <f t="array" ref="F203">INDEX(_country_codes!$B$1:$B$16,MATCH(_residual_capacity_country!E203,_country_codes!$A$1:$A$16,0))</f>
        <v>HUN</v>
      </c>
      <c r="G203" s="1">
        <v>2030</v>
      </c>
      <c r="H203" s="1" t="s">
        <v>11</v>
      </c>
      <c r="I203" s="1" t="s">
        <v>151</v>
      </c>
      <c r="K203" s="9">
        <f t="array" ref="K203">IFERROR(ROUND(INDEX(_inputSmrHvcCapacities!$J$1:$J$71,MATCH(_residual_capacity_country!$B203&amp;C203&amp;G203,_inputSmrHvcCapacities!$B$1:$B$106&amp;_inputSmrHvcCapacities!$C$1:$C$106&amp;_inputSmrHvcCapacities!$F$1:$F$106,0))*INDEX(_ProductionSharesEU!$L$1:$L$51,MATCH(_residual_capacity_country!$B203&amp;_residual_capacity_country!$E203,_ProductionSharesEU!$B$1:$B$51&amp;_ProductionSharesEU!$C$1:$C$51,0))*1000,0),0)</f>
        <v>861</v>
      </c>
    </row>
    <row r="204" spans="1:11" x14ac:dyDescent="0.45">
      <c r="A204" s="1" t="s">
        <v>126</v>
      </c>
      <c r="B204" s="1" t="s">
        <v>174</v>
      </c>
      <c r="C204" s="1" t="s">
        <v>95</v>
      </c>
      <c r="D204" s="1" t="s">
        <v>44</v>
      </c>
      <c r="E204" s="1" t="s">
        <v>73</v>
      </c>
      <c r="F204" s="1" t="str">
        <f t="array" ref="F204">INDEX(_country_codes!$B$1:$B$16,MATCH(_residual_capacity_country!E204,_country_codes!$A$1:$A$16,0))</f>
        <v>ITA</v>
      </c>
      <c r="G204" s="1">
        <v>2030</v>
      </c>
      <c r="H204" s="1" t="s">
        <v>11</v>
      </c>
      <c r="I204" s="1" t="s">
        <v>151</v>
      </c>
      <c r="K204" s="9">
        <f t="array" ref="K204">IFERROR(ROUND(INDEX(_inputSmrHvcCapacities!$J$1:$J$71,MATCH(_residual_capacity_country!$B204&amp;C204&amp;G204,_inputSmrHvcCapacities!$B$1:$B$106&amp;_inputSmrHvcCapacities!$C$1:$C$106&amp;_inputSmrHvcCapacities!$F$1:$F$106,0))*INDEX(_ProductionSharesEU!$L$1:$L$51,MATCH(_residual_capacity_country!$B204&amp;_residual_capacity_country!$E204,_ProductionSharesEU!$B$1:$B$51&amp;_ProductionSharesEU!$C$1:$C$51,0))*1000,0),0)</f>
        <v>1904</v>
      </c>
    </row>
    <row r="205" spans="1:11" x14ac:dyDescent="0.45">
      <c r="A205" s="1" t="s">
        <v>126</v>
      </c>
      <c r="B205" s="1" t="s">
        <v>174</v>
      </c>
      <c r="C205" s="1" t="s">
        <v>95</v>
      </c>
      <c r="D205" s="1" t="s">
        <v>46</v>
      </c>
      <c r="E205" s="1" t="s">
        <v>80</v>
      </c>
      <c r="F205" s="1" t="str">
        <f t="array" ref="F205">INDEX(_country_codes!$B$1:$B$16,MATCH(_residual_capacity_country!E205,_country_codes!$A$1:$A$16,0))</f>
        <v>NLD</v>
      </c>
      <c r="G205" s="1">
        <v>2030</v>
      </c>
      <c r="H205" s="1" t="s">
        <v>11</v>
      </c>
      <c r="I205" s="1" t="s">
        <v>151</v>
      </c>
      <c r="K205" s="9">
        <f t="array" ref="K205">IFERROR(ROUND(INDEX(_inputSmrHvcCapacities!$J$1:$J$71,MATCH(_residual_capacity_country!$B205&amp;C205&amp;G205,_inputSmrHvcCapacities!$B$1:$B$106&amp;_inputSmrHvcCapacities!$C$1:$C$106&amp;_inputSmrHvcCapacities!$F$1:$F$106,0))*INDEX(_ProductionSharesEU!$L$1:$L$51,MATCH(_residual_capacity_country!$B205&amp;_residual_capacity_country!$E205,_ProductionSharesEU!$B$1:$B$51&amp;_ProductionSharesEU!$C$1:$C$51,0))*1000,0),0)</f>
        <v>8196</v>
      </c>
    </row>
    <row r="206" spans="1:11" x14ac:dyDescent="0.45">
      <c r="A206" s="1" t="s">
        <v>126</v>
      </c>
      <c r="B206" s="1" t="s">
        <v>174</v>
      </c>
      <c r="C206" s="1" t="s">
        <v>95</v>
      </c>
      <c r="D206" s="1" t="s">
        <v>48</v>
      </c>
      <c r="E206" s="1" t="s">
        <v>81</v>
      </c>
      <c r="F206" s="1" t="str">
        <f t="array" ref="F206">INDEX(_country_codes!$B$1:$B$16,MATCH(_residual_capacity_country!E206,_country_codes!$A$1:$A$16,0))</f>
        <v>POL</v>
      </c>
      <c r="G206" s="1">
        <v>2030</v>
      </c>
      <c r="H206" s="1" t="s">
        <v>11</v>
      </c>
      <c r="I206" s="1" t="s">
        <v>151</v>
      </c>
      <c r="K206" s="9">
        <f t="array" ref="K206">IFERROR(ROUND(INDEX(_inputSmrHvcCapacities!$J$1:$J$71,MATCH(_residual_capacity_country!$B206&amp;C206&amp;G206,_inputSmrHvcCapacities!$B$1:$B$106&amp;_inputSmrHvcCapacities!$C$1:$C$106&amp;_inputSmrHvcCapacities!$F$1:$F$106,0))*INDEX(_ProductionSharesEU!$L$1:$L$51,MATCH(_residual_capacity_country!$B206&amp;_residual_capacity_country!$E206,_ProductionSharesEU!$B$1:$B$51&amp;_ProductionSharesEU!$C$1:$C$51,0))*1000,0),0)</f>
        <v>913</v>
      </c>
    </row>
    <row r="207" spans="1:11" x14ac:dyDescent="0.45">
      <c r="A207" s="1" t="s">
        <v>126</v>
      </c>
      <c r="B207" s="1" t="s">
        <v>174</v>
      </c>
      <c r="C207" s="1" t="s">
        <v>95</v>
      </c>
      <c r="D207" s="1" t="s">
        <v>51</v>
      </c>
      <c r="E207" s="1" t="s">
        <v>79</v>
      </c>
      <c r="F207" s="1" t="str">
        <f t="array" ref="F207">INDEX(_country_codes!$B$1:$B$16,MATCH(_residual_capacity_country!E207,_country_codes!$A$1:$A$16,0))</f>
        <v>ROU</v>
      </c>
      <c r="G207" s="1">
        <v>2030</v>
      </c>
      <c r="H207" s="1" t="s">
        <v>11</v>
      </c>
      <c r="I207" s="1" t="s">
        <v>151</v>
      </c>
      <c r="K207" s="9">
        <f t="array" ref="K207">IFERROR(ROUND(INDEX(_inputSmrHvcCapacities!$J$1:$J$71,MATCH(_residual_capacity_country!$B207&amp;C207&amp;G207,_inputSmrHvcCapacities!$B$1:$B$106&amp;_inputSmrHvcCapacities!$C$1:$C$106&amp;_inputSmrHvcCapacities!$F$1:$F$106,0))*INDEX(_ProductionSharesEU!$L$1:$L$51,MATCH(_residual_capacity_country!$B207&amp;_residual_capacity_country!$E207,_ProductionSharesEU!$B$1:$B$51&amp;_ProductionSharesEU!$C$1:$C$51,0))*1000,0),0)</f>
        <v>0</v>
      </c>
    </row>
    <row r="208" spans="1:11" x14ac:dyDescent="0.45">
      <c r="A208" s="1" t="s">
        <v>126</v>
      </c>
      <c r="B208" s="1" t="s">
        <v>174</v>
      </c>
      <c r="C208" s="1" t="s">
        <v>95</v>
      </c>
      <c r="D208" s="1" t="s">
        <v>53</v>
      </c>
      <c r="E208" s="1" t="s">
        <v>82</v>
      </c>
      <c r="F208" s="1" t="str">
        <f t="array" ref="F208">INDEX(_country_codes!$B$1:$B$16,MATCH(_residual_capacity_country!E208,_country_codes!$A$1:$A$16,0))</f>
        <v>SVK</v>
      </c>
      <c r="G208" s="1">
        <v>2030</v>
      </c>
      <c r="H208" s="1" t="s">
        <v>11</v>
      </c>
      <c r="I208" s="1" t="s">
        <v>151</v>
      </c>
      <c r="K208" s="9">
        <f t="array" ref="K208">IFERROR(ROUND(INDEX(_inputSmrHvcCapacities!$J$1:$J$71,MATCH(_residual_capacity_country!$B208&amp;C208&amp;G208,_inputSmrHvcCapacities!$B$1:$B$106&amp;_inputSmrHvcCapacities!$C$1:$C$106&amp;_inputSmrHvcCapacities!$F$1:$F$106,0))*INDEX(_ProductionSharesEU!$L$1:$L$51,MATCH(_residual_capacity_country!$B208&amp;_residual_capacity_country!$E208,_ProductionSharesEU!$B$1:$B$51&amp;_ProductionSharesEU!$C$1:$C$51,0))*1000,0),0)</f>
        <v>287</v>
      </c>
    </row>
    <row r="209" spans="1:11" x14ac:dyDescent="0.45">
      <c r="A209" s="1" t="s">
        <v>126</v>
      </c>
      <c r="B209" s="1" t="s">
        <v>174</v>
      </c>
      <c r="C209" s="1" t="s">
        <v>95</v>
      </c>
      <c r="D209" s="1" t="s">
        <v>55</v>
      </c>
      <c r="E209" s="1" t="s">
        <v>83</v>
      </c>
      <c r="F209" s="1" t="str">
        <f t="array" ref="F209">INDEX(_country_codes!$B$1:$B$16,MATCH(_residual_capacity_country!E209,_country_codes!$A$1:$A$16,0))</f>
        <v>ESP</v>
      </c>
      <c r="G209" s="1">
        <v>2030</v>
      </c>
      <c r="H209" s="1" t="s">
        <v>11</v>
      </c>
      <c r="I209" s="1" t="s">
        <v>151</v>
      </c>
      <c r="K209" s="9">
        <f t="array" ref="K209">IFERROR(ROUND(INDEX(_inputSmrHvcCapacities!$J$1:$J$71,MATCH(_residual_capacity_country!$B209&amp;C209&amp;G209,_inputSmrHvcCapacities!$B$1:$B$106&amp;_inputSmrHvcCapacities!$C$1:$C$106&amp;_inputSmrHvcCapacities!$F$1:$F$106,0))*INDEX(_ProductionSharesEU!$L$1:$L$51,MATCH(_residual_capacity_country!$B209&amp;_residual_capacity_country!$E209,_ProductionSharesEU!$B$1:$B$51&amp;_ProductionSharesEU!$C$1:$C$51,0))*1000,0),0)</f>
        <v>1929</v>
      </c>
    </row>
    <row r="210" spans="1:11" x14ac:dyDescent="0.45">
      <c r="A210" s="1" t="s">
        <v>126</v>
      </c>
      <c r="B210" s="1" t="s">
        <v>174</v>
      </c>
      <c r="C210" s="1" t="s">
        <v>95</v>
      </c>
      <c r="D210" s="1" t="s">
        <v>58</v>
      </c>
      <c r="E210" s="1" t="s">
        <v>84</v>
      </c>
      <c r="F210" s="1" t="str">
        <f t="array" ref="F210">INDEX(_country_codes!$B$1:$B$16,MATCH(_residual_capacity_country!E210,_country_codes!$A$1:$A$16,0))</f>
        <v>SWE</v>
      </c>
      <c r="G210" s="1">
        <v>2030</v>
      </c>
      <c r="H210" s="1" t="s">
        <v>11</v>
      </c>
      <c r="I210" s="1" t="s">
        <v>151</v>
      </c>
      <c r="K210" s="9">
        <f t="array" ref="K210">IFERROR(ROUND(INDEX(_inputSmrHvcCapacities!$J$1:$J$71,MATCH(_residual_capacity_country!$B210&amp;C210&amp;G210,_inputSmrHvcCapacities!$B$1:$B$106&amp;_inputSmrHvcCapacities!$C$1:$C$106&amp;_inputSmrHvcCapacities!$F$1:$F$106,0))*INDEX(_ProductionSharesEU!$L$1:$L$51,MATCH(_residual_capacity_country!$B210&amp;_residual_capacity_country!$E210,_ProductionSharesEU!$B$1:$B$51&amp;_ProductionSharesEU!$C$1:$C$51,0))*1000,0),0)</f>
        <v>835</v>
      </c>
    </row>
    <row r="211" spans="1:11" x14ac:dyDescent="0.45">
      <c r="A211" s="1" t="s">
        <v>126</v>
      </c>
      <c r="B211" s="1" t="s">
        <v>174</v>
      </c>
      <c r="C211" s="1" t="s">
        <v>95</v>
      </c>
      <c r="D211" s="1" t="s">
        <v>61</v>
      </c>
      <c r="E211" s="1" t="s">
        <v>85</v>
      </c>
      <c r="F211" s="1" t="str">
        <f t="array" ref="F211">INDEX(_country_codes!$B$1:$B$16,MATCH(_residual_capacity_country!E211,_country_codes!$A$1:$A$16,0))</f>
        <v>GBR</v>
      </c>
      <c r="G211" s="1">
        <v>2030</v>
      </c>
      <c r="H211" s="1" t="s">
        <v>11</v>
      </c>
      <c r="I211" s="1" t="s">
        <v>151</v>
      </c>
      <c r="K211" s="9">
        <f t="array" ref="K211">IFERROR(ROUND(INDEX(_inputSmrHvcCapacities!$J$1:$J$71,MATCH(_residual_capacity_country!$B211&amp;C211&amp;G211,_inputSmrHvcCapacities!$B$1:$B$106&amp;_inputSmrHvcCapacities!$C$1:$C$106&amp;_inputSmrHvcCapacities!$F$1:$F$106,0))*INDEX(_ProductionSharesEU!$L$1:$L$51,MATCH(_residual_capacity_country!$B211&amp;_residual_capacity_country!$E211,_ProductionSharesEU!$B$1:$B$51&amp;_ProductionSharesEU!$C$1:$C$51,0))*1000,0),0)</f>
        <v>2942</v>
      </c>
    </row>
    <row r="212" spans="1:11" x14ac:dyDescent="0.45">
      <c r="A212" s="1" t="s">
        <v>126</v>
      </c>
      <c r="B212" s="1" t="s">
        <v>174</v>
      </c>
      <c r="C212" t="s">
        <v>95</v>
      </c>
      <c r="D212" s="1" t="s">
        <v>19</v>
      </c>
      <c r="E212" s="1" t="s">
        <v>72</v>
      </c>
      <c r="F212" s="1" t="str">
        <f t="array" ref="F212">INDEX(_country_codes!$B$1:$B$16,MATCH(_residual_capacity_country!E212,_country_codes!$A$1:$A$16,0))</f>
        <v>AUT</v>
      </c>
      <c r="G212" s="1">
        <v>2035</v>
      </c>
      <c r="H212" s="1" t="s">
        <v>11</v>
      </c>
      <c r="I212" s="1" t="s">
        <v>151</v>
      </c>
      <c r="K212" s="9">
        <f t="array" ref="K212">IFERROR(ROUND(INDEX(_inputSmrHvcCapacities!$J$1:$J$71,MATCH(_residual_capacity_country!$B212&amp;C212&amp;G212,_inputSmrHvcCapacities!$B$1:$B$106&amp;_inputSmrHvcCapacities!$C$1:$C$106&amp;_inputSmrHvcCapacities!$F$1:$F$106,0))*INDEX(_ProductionSharesEU!$L$1:$L$51,MATCH(_residual_capacity_country!$B212&amp;_residual_capacity_country!$E212,_ProductionSharesEU!$B$1:$B$51&amp;_ProductionSharesEU!$C$1:$C$51,0))*1000,0),0)</f>
        <v>731</v>
      </c>
    </row>
    <row r="213" spans="1:11" x14ac:dyDescent="0.45">
      <c r="A213" s="1" t="s">
        <v>126</v>
      </c>
      <c r="B213" s="1" t="s">
        <v>174</v>
      </c>
      <c r="C213" s="1" t="s">
        <v>95</v>
      </c>
      <c r="D213" s="1" t="s">
        <v>23</v>
      </c>
      <c r="E213" s="1" t="s">
        <v>74</v>
      </c>
      <c r="F213" s="1" t="str">
        <f t="array" ref="F213">INDEX(_country_codes!$B$1:$B$16,MATCH(_residual_capacity_country!E213,_country_codes!$A$1:$A$16,0))</f>
        <v>BEL</v>
      </c>
      <c r="G213" s="1">
        <v>2035</v>
      </c>
      <c r="H213" s="1" t="s">
        <v>11</v>
      </c>
      <c r="I213" s="1" t="s">
        <v>151</v>
      </c>
      <c r="K213" s="9">
        <f t="array" ref="K213">IFERROR(ROUND(INDEX(_inputSmrHvcCapacities!$J$1:$J$71,MATCH(_residual_capacity_country!$B213&amp;C213&amp;G213,_inputSmrHvcCapacities!$B$1:$B$106&amp;_inputSmrHvcCapacities!$C$1:$C$106&amp;_inputSmrHvcCapacities!$F$1:$F$106,0))*INDEX(_ProductionSharesEU!$L$1:$L$51,MATCH(_residual_capacity_country!$B213&amp;_residual_capacity_country!$E213,_ProductionSharesEU!$B$1:$B$51&amp;_ProductionSharesEU!$C$1:$C$51,0))*1000,0),0)</f>
        <v>0</v>
      </c>
    </row>
    <row r="214" spans="1:11" x14ac:dyDescent="0.45">
      <c r="A214" s="1" t="s">
        <v>126</v>
      </c>
      <c r="B214" s="1" t="s">
        <v>174</v>
      </c>
      <c r="C214" s="1" t="s">
        <v>95</v>
      </c>
      <c r="D214" s="1" t="s">
        <v>26</v>
      </c>
      <c r="E214" s="1" t="s">
        <v>75</v>
      </c>
      <c r="F214" s="1" t="str">
        <f t="array" ref="F214">INDEX(_country_codes!$B$1:$B$16,MATCH(_residual_capacity_country!E214,_country_codes!$A$1:$A$16,0))</f>
        <v>CZE</v>
      </c>
      <c r="G214" s="1">
        <v>2035</v>
      </c>
      <c r="H214" s="1" t="s">
        <v>11</v>
      </c>
      <c r="I214" s="1" t="s">
        <v>151</v>
      </c>
      <c r="K214" s="9">
        <f t="array" ref="K214">IFERROR(ROUND(INDEX(_inputSmrHvcCapacities!$J$1:$J$71,MATCH(_residual_capacity_country!$B214&amp;C214&amp;G214,_inputSmrHvcCapacities!$B$1:$B$106&amp;_inputSmrHvcCapacities!$C$1:$C$106&amp;_inputSmrHvcCapacities!$F$1:$F$106,0))*INDEX(_ProductionSharesEU!$L$1:$L$51,MATCH(_residual_capacity_country!$B214&amp;_residual_capacity_country!$E214,_ProductionSharesEU!$B$1:$B$51&amp;_ProductionSharesEU!$C$1:$C$51,0))*1000,0),0)</f>
        <v>795</v>
      </c>
    </row>
    <row r="215" spans="1:11" x14ac:dyDescent="0.45">
      <c r="A215" s="1" t="s">
        <v>126</v>
      </c>
      <c r="B215" s="1" t="s">
        <v>174</v>
      </c>
      <c r="C215" s="1" t="s">
        <v>95</v>
      </c>
      <c r="D215" s="1" t="s">
        <v>29</v>
      </c>
      <c r="E215" s="1" t="s">
        <v>76</v>
      </c>
      <c r="F215" s="1" t="str">
        <f t="array" ref="F215">INDEX(_country_codes!$B$1:$B$16,MATCH(_residual_capacity_country!E215,_country_codes!$A$1:$A$16,0))</f>
        <v>FIN</v>
      </c>
      <c r="G215" s="1">
        <v>2035</v>
      </c>
      <c r="H215" s="1" t="s">
        <v>11</v>
      </c>
      <c r="I215" s="1" t="s">
        <v>151</v>
      </c>
      <c r="K215" s="9">
        <f t="array" ref="K215">IFERROR(ROUND(INDEX(_inputSmrHvcCapacities!$J$1:$J$71,MATCH(_residual_capacity_country!$B215&amp;C215&amp;G215,_inputSmrHvcCapacities!$B$1:$B$106&amp;_inputSmrHvcCapacities!$C$1:$C$106&amp;_inputSmrHvcCapacities!$F$1:$F$106,0))*INDEX(_ProductionSharesEU!$L$1:$L$51,MATCH(_residual_capacity_country!$B215&amp;_residual_capacity_country!$E215,_ProductionSharesEU!$B$1:$B$51&amp;_ProductionSharesEU!$C$1:$C$51,0))*1000,0),0)</f>
        <v>585</v>
      </c>
    </row>
    <row r="216" spans="1:11" x14ac:dyDescent="0.45">
      <c r="A216" s="1" t="s">
        <v>126</v>
      </c>
      <c r="B216" s="1" t="s">
        <v>174</v>
      </c>
      <c r="C216" s="1" t="s">
        <v>95</v>
      </c>
      <c r="D216" s="1" t="s">
        <v>31</v>
      </c>
      <c r="E216" s="1" t="s">
        <v>77</v>
      </c>
      <c r="F216" s="1" t="str">
        <f t="array" ref="F216">INDEX(_country_codes!$B$1:$B$16,MATCH(_residual_capacity_country!E216,_country_codes!$A$1:$A$16,0))</f>
        <v>FRA</v>
      </c>
      <c r="G216" s="1">
        <v>2035</v>
      </c>
      <c r="H216" s="1" t="s">
        <v>11</v>
      </c>
      <c r="I216" s="1" t="s">
        <v>151</v>
      </c>
      <c r="K216" s="9">
        <f t="array" ref="K216">IFERROR(ROUND(INDEX(_inputSmrHvcCapacities!$J$1:$J$71,MATCH(_residual_capacity_country!$B216&amp;C216&amp;G216,_inputSmrHvcCapacities!$B$1:$B$106&amp;_inputSmrHvcCapacities!$C$1:$C$106&amp;_inputSmrHvcCapacities!$F$1:$F$106,0))*INDEX(_ProductionSharesEU!$L$1:$L$51,MATCH(_residual_capacity_country!$B216&amp;_residual_capacity_country!$E216,_ProductionSharesEU!$B$1:$B$51&amp;_ProductionSharesEU!$C$1:$C$51,0))*1000,0),0)</f>
        <v>4079</v>
      </c>
    </row>
    <row r="217" spans="1:11" x14ac:dyDescent="0.45">
      <c r="A217" s="1" t="s">
        <v>126</v>
      </c>
      <c r="B217" s="1" t="s">
        <v>174</v>
      </c>
      <c r="C217" s="1" t="s">
        <v>95</v>
      </c>
      <c r="D217" s="1" t="s">
        <v>34</v>
      </c>
      <c r="E217" s="1" t="s">
        <v>71</v>
      </c>
      <c r="F217" s="1" t="str">
        <f t="array" ref="F217">INDEX(_country_codes!$B$1:$B$16,MATCH(_residual_capacity_country!E217,_country_codes!$A$1:$A$16,0))</f>
        <v>GER</v>
      </c>
      <c r="G217" s="1">
        <v>2035</v>
      </c>
      <c r="H217" s="1" t="s">
        <v>11</v>
      </c>
      <c r="I217" s="1" t="s">
        <v>151</v>
      </c>
      <c r="K217" s="9">
        <f t="array" ref="K217">IFERROR(ROUND(INDEX(_inputSmrHvcCapacities!$J$1:$J$71,MATCH(_residual_capacity_country!$B217&amp;C217&amp;G217,_inputSmrHvcCapacities!$B$1:$B$106&amp;_inputSmrHvcCapacities!$C$1:$C$106&amp;_inputSmrHvcCapacities!$F$1:$F$106,0))*INDEX(_ProductionSharesEU!$L$1:$L$51,MATCH(_residual_capacity_country!$B217&amp;_residual_capacity_country!$E217,_ProductionSharesEU!$B$1:$B$51&amp;_ProductionSharesEU!$C$1:$C$51,0))*1000,0),0)</f>
        <v>8368</v>
      </c>
    </row>
    <row r="218" spans="1:11" x14ac:dyDescent="0.45">
      <c r="A218" s="1" t="s">
        <v>126</v>
      </c>
      <c r="B218" s="1" t="s">
        <v>174</v>
      </c>
      <c r="C218" s="1" t="s">
        <v>95</v>
      </c>
      <c r="D218" s="1" t="s">
        <v>42</v>
      </c>
      <c r="E218" s="1" t="s">
        <v>78</v>
      </c>
      <c r="F218" s="1" t="str">
        <f t="array" ref="F218">INDEX(_country_codes!$B$1:$B$16,MATCH(_residual_capacity_country!E218,_country_codes!$A$1:$A$16,0))</f>
        <v>HUN</v>
      </c>
      <c r="G218" s="1">
        <v>2035</v>
      </c>
      <c r="H218" s="1" t="s">
        <v>11</v>
      </c>
      <c r="I218" s="1" t="s">
        <v>151</v>
      </c>
      <c r="K218" s="9">
        <f t="array" ref="K218">IFERROR(ROUND(INDEX(_inputSmrHvcCapacities!$J$1:$J$71,MATCH(_residual_capacity_country!$B218&amp;C218&amp;G218,_inputSmrHvcCapacities!$B$1:$B$106&amp;_inputSmrHvcCapacities!$C$1:$C$106&amp;_inputSmrHvcCapacities!$F$1:$F$106,0))*INDEX(_ProductionSharesEU!$L$1:$L$51,MATCH(_residual_capacity_country!$B218&amp;_residual_capacity_country!$E218,_ProductionSharesEU!$B$1:$B$51&amp;_ProductionSharesEU!$C$1:$C$51,0))*1000,0),0)</f>
        <v>965</v>
      </c>
    </row>
    <row r="219" spans="1:11" x14ac:dyDescent="0.45">
      <c r="A219" s="1" t="s">
        <v>126</v>
      </c>
      <c r="B219" s="1" t="s">
        <v>174</v>
      </c>
      <c r="C219" s="1" t="s">
        <v>95</v>
      </c>
      <c r="D219" s="1" t="s">
        <v>44</v>
      </c>
      <c r="E219" s="1" t="s">
        <v>73</v>
      </c>
      <c r="F219" s="1" t="str">
        <f t="array" ref="F219">INDEX(_country_codes!$B$1:$B$16,MATCH(_residual_capacity_country!E219,_country_codes!$A$1:$A$16,0))</f>
        <v>ITA</v>
      </c>
      <c r="G219" s="1">
        <v>2035</v>
      </c>
      <c r="H219" s="1" t="s">
        <v>11</v>
      </c>
      <c r="I219" s="1" t="s">
        <v>151</v>
      </c>
      <c r="K219" s="9">
        <f t="array" ref="K219">IFERROR(ROUND(INDEX(_inputSmrHvcCapacities!$J$1:$J$71,MATCH(_residual_capacity_country!$B219&amp;C219&amp;G219,_inputSmrHvcCapacities!$B$1:$B$106&amp;_inputSmrHvcCapacities!$C$1:$C$106&amp;_inputSmrHvcCapacities!$F$1:$F$106,0))*INDEX(_ProductionSharesEU!$L$1:$L$51,MATCH(_residual_capacity_country!$B219&amp;_residual_capacity_country!$E219,_ProductionSharesEU!$B$1:$B$51&amp;_ProductionSharesEU!$C$1:$C$51,0))*1000,0),0)</f>
        <v>2135</v>
      </c>
    </row>
    <row r="220" spans="1:11" x14ac:dyDescent="0.45">
      <c r="A220" s="1" t="s">
        <v>126</v>
      </c>
      <c r="B220" s="1" t="s">
        <v>174</v>
      </c>
      <c r="C220" s="1" t="s">
        <v>95</v>
      </c>
      <c r="D220" s="1" t="s">
        <v>46</v>
      </c>
      <c r="E220" s="1" t="s">
        <v>80</v>
      </c>
      <c r="F220" s="1" t="str">
        <f t="array" ref="F220">INDEX(_country_codes!$B$1:$B$16,MATCH(_residual_capacity_country!E220,_country_codes!$A$1:$A$16,0))</f>
        <v>NLD</v>
      </c>
      <c r="G220" s="1">
        <v>2035</v>
      </c>
      <c r="H220" s="1" t="s">
        <v>11</v>
      </c>
      <c r="I220" s="1" t="s">
        <v>151</v>
      </c>
      <c r="K220" s="9">
        <f t="array" ref="K220">IFERROR(ROUND(INDEX(_inputSmrHvcCapacities!$J$1:$J$71,MATCH(_residual_capacity_country!$B220&amp;C220&amp;G220,_inputSmrHvcCapacities!$B$1:$B$106&amp;_inputSmrHvcCapacities!$C$1:$C$106&amp;_inputSmrHvcCapacities!$F$1:$F$106,0))*INDEX(_ProductionSharesEU!$L$1:$L$51,MATCH(_residual_capacity_country!$B220&amp;_residual_capacity_country!$E220,_ProductionSharesEU!$B$1:$B$51&amp;_ProductionSharesEU!$C$1:$C$51,0))*1000,0),0)</f>
        <v>9190</v>
      </c>
    </row>
    <row r="221" spans="1:11" x14ac:dyDescent="0.45">
      <c r="A221" s="1" t="s">
        <v>126</v>
      </c>
      <c r="B221" s="1" t="s">
        <v>174</v>
      </c>
      <c r="C221" s="1" t="s">
        <v>95</v>
      </c>
      <c r="D221" s="1" t="s">
        <v>48</v>
      </c>
      <c r="E221" s="1" t="s">
        <v>81</v>
      </c>
      <c r="F221" s="1" t="str">
        <f t="array" ref="F221">INDEX(_country_codes!$B$1:$B$16,MATCH(_residual_capacity_country!E221,_country_codes!$A$1:$A$16,0))</f>
        <v>POL</v>
      </c>
      <c r="G221" s="1">
        <v>2035</v>
      </c>
      <c r="H221" s="1" t="s">
        <v>11</v>
      </c>
      <c r="I221" s="1" t="s">
        <v>151</v>
      </c>
      <c r="K221" s="9">
        <f t="array" ref="K221">IFERROR(ROUND(INDEX(_inputSmrHvcCapacities!$J$1:$J$71,MATCH(_residual_capacity_country!$B221&amp;C221&amp;G221,_inputSmrHvcCapacities!$B$1:$B$106&amp;_inputSmrHvcCapacities!$C$1:$C$106&amp;_inputSmrHvcCapacities!$F$1:$F$106,0))*INDEX(_ProductionSharesEU!$L$1:$L$51,MATCH(_residual_capacity_country!$B221&amp;_residual_capacity_country!$E221,_ProductionSharesEU!$B$1:$B$51&amp;_ProductionSharesEU!$C$1:$C$51,0))*1000,0),0)</f>
        <v>1024</v>
      </c>
    </row>
    <row r="222" spans="1:11" x14ac:dyDescent="0.45">
      <c r="A222" s="1" t="s">
        <v>126</v>
      </c>
      <c r="B222" s="1" t="s">
        <v>174</v>
      </c>
      <c r="C222" s="1" t="s">
        <v>95</v>
      </c>
      <c r="D222" s="1" t="s">
        <v>51</v>
      </c>
      <c r="E222" s="1" t="s">
        <v>79</v>
      </c>
      <c r="F222" s="1" t="str">
        <f t="array" ref="F222">INDEX(_country_codes!$B$1:$B$16,MATCH(_residual_capacity_country!E222,_country_codes!$A$1:$A$16,0))</f>
        <v>ROU</v>
      </c>
      <c r="G222" s="1">
        <v>2035</v>
      </c>
      <c r="H222" s="1" t="s">
        <v>11</v>
      </c>
      <c r="I222" s="1" t="s">
        <v>151</v>
      </c>
      <c r="K222" s="9">
        <f t="array" ref="K222">IFERROR(ROUND(INDEX(_inputSmrHvcCapacities!$J$1:$J$71,MATCH(_residual_capacity_country!$B222&amp;C222&amp;G222,_inputSmrHvcCapacities!$B$1:$B$106&amp;_inputSmrHvcCapacities!$C$1:$C$106&amp;_inputSmrHvcCapacities!$F$1:$F$106,0))*INDEX(_ProductionSharesEU!$L$1:$L$51,MATCH(_residual_capacity_country!$B222&amp;_residual_capacity_country!$E222,_ProductionSharesEU!$B$1:$B$51&amp;_ProductionSharesEU!$C$1:$C$51,0))*1000,0),0)</f>
        <v>0</v>
      </c>
    </row>
    <row r="223" spans="1:11" x14ac:dyDescent="0.45">
      <c r="A223" s="1" t="s">
        <v>126</v>
      </c>
      <c r="B223" s="1" t="s">
        <v>174</v>
      </c>
      <c r="C223" s="1" t="s">
        <v>95</v>
      </c>
      <c r="D223" s="1" t="s">
        <v>53</v>
      </c>
      <c r="E223" s="1" t="s">
        <v>82</v>
      </c>
      <c r="F223" s="1" t="str">
        <f t="array" ref="F223">INDEX(_country_codes!$B$1:$B$16,MATCH(_residual_capacity_country!E223,_country_codes!$A$1:$A$16,0))</f>
        <v>SVK</v>
      </c>
      <c r="G223" s="1">
        <v>2035</v>
      </c>
      <c r="H223" s="1" t="s">
        <v>11</v>
      </c>
      <c r="I223" s="1" t="s">
        <v>151</v>
      </c>
      <c r="K223" s="9">
        <f t="array" ref="K223">IFERROR(ROUND(INDEX(_inputSmrHvcCapacities!$J$1:$J$71,MATCH(_residual_capacity_country!$B223&amp;C223&amp;G223,_inputSmrHvcCapacities!$B$1:$B$106&amp;_inputSmrHvcCapacities!$C$1:$C$106&amp;_inputSmrHvcCapacities!$F$1:$F$106,0))*INDEX(_ProductionSharesEU!$L$1:$L$51,MATCH(_residual_capacity_country!$B223&amp;_residual_capacity_country!$E223,_ProductionSharesEU!$B$1:$B$51&amp;_ProductionSharesEU!$C$1:$C$51,0))*1000,0),0)</f>
        <v>322</v>
      </c>
    </row>
    <row r="224" spans="1:11" x14ac:dyDescent="0.45">
      <c r="A224" s="1" t="s">
        <v>126</v>
      </c>
      <c r="B224" s="1" t="s">
        <v>174</v>
      </c>
      <c r="C224" s="1" t="s">
        <v>95</v>
      </c>
      <c r="D224" s="1" t="s">
        <v>55</v>
      </c>
      <c r="E224" s="1" t="s">
        <v>83</v>
      </c>
      <c r="F224" s="1" t="str">
        <f t="array" ref="F224">INDEX(_country_codes!$B$1:$B$16,MATCH(_residual_capacity_country!E224,_country_codes!$A$1:$A$16,0))</f>
        <v>ESP</v>
      </c>
      <c r="G224" s="1">
        <v>2035</v>
      </c>
      <c r="H224" s="1" t="s">
        <v>11</v>
      </c>
      <c r="I224" s="1" t="s">
        <v>151</v>
      </c>
      <c r="K224" s="9">
        <f t="array" ref="K224">IFERROR(ROUND(INDEX(_inputSmrHvcCapacities!$J$1:$J$71,MATCH(_residual_capacity_country!$B224&amp;C224&amp;G224,_inputSmrHvcCapacities!$B$1:$B$106&amp;_inputSmrHvcCapacities!$C$1:$C$106&amp;_inputSmrHvcCapacities!$F$1:$F$106,0))*INDEX(_ProductionSharesEU!$L$1:$L$51,MATCH(_residual_capacity_country!$B224&amp;_residual_capacity_country!$E224,_ProductionSharesEU!$B$1:$B$51&amp;_ProductionSharesEU!$C$1:$C$51,0))*1000,0),0)</f>
        <v>2163</v>
      </c>
    </row>
    <row r="225" spans="1:11" x14ac:dyDescent="0.45">
      <c r="A225" s="1" t="s">
        <v>126</v>
      </c>
      <c r="B225" s="1" t="s">
        <v>174</v>
      </c>
      <c r="C225" s="1" t="s">
        <v>95</v>
      </c>
      <c r="D225" s="1" t="s">
        <v>58</v>
      </c>
      <c r="E225" s="1" t="s">
        <v>84</v>
      </c>
      <c r="F225" s="1" t="str">
        <f t="array" ref="F225">INDEX(_country_codes!$B$1:$B$16,MATCH(_residual_capacity_country!E225,_country_codes!$A$1:$A$16,0))</f>
        <v>SWE</v>
      </c>
      <c r="G225" s="1">
        <v>2035</v>
      </c>
      <c r="H225" s="1" t="s">
        <v>11</v>
      </c>
      <c r="I225" s="1" t="s">
        <v>151</v>
      </c>
      <c r="K225" s="9">
        <f t="array" ref="K225">IFERROR(ROUND(INDEX(_inputSmrHvcCapacities!$J$1:$J$71,MATCH(_residual_capacity_country!$B225&amp;C225&amp;G225,_inputSmrHvcCapacities!$B$1:$B$106&amp;_inputSmrHvcCapacities!$C$1:$C$106&amp;_inputSmrHvcCapacities!$F$1:$F$106,0))*INDEX(_ProductionSharesEU!$L$1:$L$51,MATCH(_residual_capacity_country!$B225&amp;_residual_capacity_country!$E225,_ProductionSharesEU!$B$1:$B$51&amp;_ProductionSharesEU!$C$1:$C$51,0))*1000,0),0)</f>
        <v>936</v>
      </c>
    </row>
    <row r="226" spans="1:11" x14ac:dyDescent="0.45">
      <c r="A226" s="1" t="s">
        <v>126</v>
      </c>
      <c r="B226" s="1" t="s">
        <v>174</v>
      </c>
      <c r="C226" s="1" t="s">
        <v>95</v>
      </c>
      <c r="D226" s="1" t="s">
        <v>61</v>
      </c>
      <c r="E226" s="1" t="s">
        <v>85</v>
      </c>
      <c r="F226" s="1" t="str">
        <f t="array" ref="F226">INDEX(_country_codes!$B$1:$B$16,MATCH(_residual_capacity_country!E226,_country_codes!$A$1:$A$16,0))</f>
        <v>GBR</v>
      </c>
      <c r="G226" s="1">
        <v>2035</v>
      </c>
      <c r="H226" s="1" t="s">
        <v>11</v>
      </c>
      <c r="I226" s="1" t="s">
        <v>151</v>
      </c>
      <c r="K226" s="9">
        <f t="array" ref="K226">IFERROR(ROUND(INDEX(_inputSmrHvcCapacities!$J$1:$J$71,MATCH(_residual_capacity_country!$B226&amp;C226&amp;G226,_inputSmrHvcCapacities!$B$1:$B$106&amp;_inputSmrHvcCapacities!$C$1:$C$106&amp;_inputSmrHvcCapacities!$F$1:$F$106,0))*INDEX(_ProductionSharesEU!$L$1:$L$51,MATCH(_residual_capacity_country!$B226&amp;_residual_capacity_country!$E226,_ProductionSharesEU!$B$1:$B$51&amp;_ProductionSharesEU!$C$1:$C$51,0))*1000,0),0)</f>
        <v>3299</v>
      </c>
    </row>
    <row r="227" spans="1:11" x14ac:dyDescent="0.45">
      <c r="A227" s="1" t="s">
        <v>126</v>
      </c>
      <c r="B227" s="1" t="s">
        <v>174</v>
      </c>
      <c r="C227" t="s">
        <v>95</v>
      </c>
      <c r="D227" s="1" t="s">
        <v>19</v>
      </c>
      <c r="E227" s="1" t="s">
        <v>72</v>
      </c>
      <c r="F227" s="1" t="str">
        <f t="array" ref="F227">INDEX(_country_codes!$B$1:$B$16,MATCH(_residual_capacity_country!E227,_country_codes!$A$1:$A$16,0))</f>
        <v>AUT</v>
      </c>
      <c r="G227" s="1">
        <v>2040</v>
      </c>
      <c r="H227" s="1" t="s">
        <v>11</v>
      </c>
      <c r="I227" s="1" t="s">
        <v>151</v>
      </c>
      <c r="K227" s="9">
        <f t="array" ref="K227">IFERROR(ROUND(INDEX(_inputSmrHvcCapacities!$J$1:$J$71,MATCH(_residual_capacity_country!$B227&amp;C227&amp;G227,_inputSmrHvcCapacities!$B$1:$B$106&amp;_inputSmrHvcCapacities!$C$1:$C$106&amp;_inputSmrHvcCapacities!$F$1:$F$106,0))*INDEX(_ProductionSharesEU!$L$1:$L$51,MATCH(_residual_capacity_country!$B227&amp;_residual_capacity_country!$E227,_ProductionSharesEU!$B$1:$B$51&amp;_ProductionSharesEU!$C$1:$C$51,0))*1000,0),0)</f>
        <v>99</v>
      </c>
    </row>
    <row r="228" spans="1:11" x14ac:dyDescent="0.45">
      <c r="A228" s="1" t="s">
        <v>126</v>
      </c>
      <c r="B228" s="1" t="s">
        <v>174</v>
      </c>
      <c r="C228" s="1" t="s">
        <v>95</v>
      </c>
      <c r="D228" s="1" t="s">
        <v>23</v>
      </c>
      <c r="E228" s="1" t="s">
        <v>74</v>
      </c>
      <c r="F228" s="1" t="str">
        <f t="array" ref="F228">INDEX(_country_codes!$B$1:$B$16,MATCH(_residual_capacity_country!E228,_country_codes!$A$1:$A$16,0))</f>
        <v>BEL</v>
      </c>
      <c r="G228" s="1">
        <v>2040</v>
      </c>
      <c r="H228" s="1" t="s">
        <v>11</v>
      </c>
      <c r="I228" s="1" t="s">
        <v>151</v>
      </c>
      <c r="K228" s="9">
        <f t="array" ref="K228">IFERROR(ROUND(INDEX(_inputSmrHvcCapacities!$J$1:$J$71,MATCH(_residual_capacity_country!$B228&amp;C228&amp;G228,_inputSmrHvcCapacities!$B$1:$B$106&amp;_inputSmrHvcCapacities!$C$1:$C$106&amp;_inputSmrHvcCapacities!$F$1:$F$106,0))*INDEX(_ProductionSharesEU!$L$1:$L$51,MATCH(_residual_capacity_country!$B228&amp;_residual_capacity_country!$E228,_ProductionSharesEU!$B$1:$B$51&amp;_ProductionSharesEU!$C$1:$C$51,0))*1000,0),0)</f>
        <v>0</v>
      </c>
    </row>
    <row r="229" spans="1:11" x14ac:dyDescent="0.45">
      <c r="A229" s="1" t="s">
        <v>126</v>
      </c>
      <c r="B229" s="1" t="s">
        <v>174</v>
      </c>
      <c r="C229" s="1" t="s">
        <v>95</v>
      </c>
      <c r="D229" s="1" t="s">
        <v>26</v>
      </c>
      <c r="E229" s="1" t="s">
        <v>75</v>
      </c>
      <c r="F229" s="1" t="str">
        <f t="array" ref="F229">INDEX(_country_codes!$B$1:$B$16,MATCH(_residual_capacity_country!E229,_country_codes!$A$1:$A$16,0))</f>
        <v>CZE</v>
      </c>
      <c r="G229" s="1">
        <v>2040</v>
      </c>
      <c r="H229" s="1" t="s">
        <v>11</v>
      </c>
      <c r="I229" s="1" t="s">
        <v>151</v>
      </c>
      <c r="K229" s="9">
        <f t="array" ref="K229">IFERROR(ROUND(INDEX(_inputSmrHvcCapacities!$J$1:$J$71,MATCH(_residual_capacity_country!$B229&amp;C229&amp;G229,_inputSmrHvcCapacities!$B$1:$B$106&amp;_inputSmrHvcCapacities!$C$1:$C$106&amp;_inputSmrHvcCapacities!$F$1:$F$106,0))*INDEX(_ProductionSharesEU!$L$1:$L$51,MATCH(_residual_capacity_country!$B229&amp;_residual_capacity_country!$E229,_ProductionSharesEU!$B$1:$B$51&amp;_ProductionSharesEU!$C$1:$C$51,0))*1000,0),0)</f>
        <v>107</v>
      </c>
    </row>
    <row r="230" spans="1:11" x14ac:dyDescent="0.45">
      <c r="A230" s="1" t="s">
        <v>126</v>
      </c>
      <c r="B230" s="1" t="s">
        <v>174</v>
      </c>
      <c r="C230" s="1" t="s">
        <v>95</v>
      </c>
      <c r="D230" s="1" t="s">
        <v>29</v>
      </c>
      <c r="E230" s="1" t="s">
        <v>76</v>
      </c>
      <c r="F230" s="1" t="str">
        <f t="array" ref="F230">INDEX(_country_codes!$B$1:$B$16,MATCH(_residual_capacity_country!E230,_country_codes!$A$1:$A$16,0))</f>
        <v>FIN</v>
      </c>
      <c r="G230" s="1">
        <v>2040</v>
      </c>
      <c r="H230" s="1" t="s">
        <v>11</v>
      </c>
      <c r="I230" s="1" t="s">
        <v>151</v>
      </c>
      <c r="K230" s="9">
        <f t="array" ref="K230">IFERROR(ROUND(INDEX(_inputSmrHvcCapacities!$J$1:$J$71,MATCH(_residual_capacity_country!$B230&amp;C230&amp;G230,_inputSmrHvcCapacities!$B$1:$B$106&amp;_inputSmrHvcCapacities!$C$1:$C$106&amp;_inputSmrHvcCapacities!$F$1:$F$106,0))*INDEX(_ProductionSharesEU!$L$1:$L$51,MATCH(_residual_capacity_country!$B230&amp;_residual_capacity_country!$E230,_ProductionSharesEU!$B$1:$B$51&amp;_ProductionSharesEU!$C$1:$C$51,0))*1000,0),0)</f>
        <v>79</v>
      </c>
    </row>
    <row r="231" spans="1:11" x14ac:dyDescent="0.45">
      <c r="A231" s="1" t="s">
        <v>126</v>
      </c>
      <c r="B231" s="1" t="s">
        <v>174</v>
      </c>
      <c r="C231" s="1" t="s">
        <v>95</v>
      </c>
      <c r="D231" s="1" t="s">
        <v>31</v>
      </c>
      <c r="E231" s="1" t="s">
        <v>77</v>
      </c>
      <c r="F231" s="1" t="str">
        <f t="array" ref="F231">INDEX(_country_codes!$B$1:$B$16,MATCH(_residual_capacity_country!E231,_country_codes!$A$1:$A$16,0))</f>
        <v>FRA</v>
      </c>
      <c r="G231" s="1">
        <v>2040</v>
      </c>
      <c r="H231" s="1" t="s">
        <v>11</v>
      </c>
      <c r="I231" s="1" t="s">
        <v>151</v>
      </c>
      <c r="K231" s="9">
        <f t="array" ref="K231">IFERROR(ROUND(INDEX(_inputSmrHvcCapacities!$J$1:$J$71,MATCH(_residual_capacity_country!$B231&amp;C231&amp;G231,_inputSmrHvcCapacities!$B$1:$B$106&amp;_inputSmrHvcCapacities!$C$1:$C$106&amp;_inputSmrHvcCapacities!$F$1:$F$106,0))*INDEX(_ProductionSharesEU!$L$1:$L$51,MATCH(_residual_capacity_country!$B231&amp;_residual_capacity_country!$E231,_ProductionSharesEU!$B$1:$B$51&amp;_ProductionSharesEU!$C$1:$C$51,0))*1000,0),0)</f>
        <v>551</v>
      </c>
    </row>
    <row r="232" spans="1:11" x14ac:dyDescent="0.45">
      <c r="A232" s="1" t="s">
        <v>126</v>
      </c>
      <c r="B232" s="1" t="s">
        <v>174</v>
      </c>
      <c r="C232" s="1" t="s">
        <v>95</v>
      </c>
      <c r="D232" s="1" t="s">
        <v>34</v>
      </c>
      <c r="E232" s="1" t="s">
        <v>71</v>
      </c>
      <c r="F232" s="1" t="str">
        <f t="array" ref="F232">INDEX(_country_codes!$B$1:$B$16,MATCH(_residual_capacity_country!E232,_country_codes!$A$1:$A$16,0))</f>
        <v>GER</v>
      </c>
      <c r="G232" s="1">
        <v>2040</v>
      </c>
      <c r="H232" s="1" t="s">
        <v>11</v>
      </c>
      <c r="I232" s="1" t="s">
        <v>151</v>
      </c>
      <c r="K232" s="9">
        <f t="array" ref="K232">IFERROR(ROUND(INDEX(_inputSmrHvcCapacities!$J$1:$J$71,MATCH(_residual_capacity_country!$B232&amp;C232&amp;G232,_inputSmrHvcCapacities!$B$1:$B$106&amp;_inputSmrHvcCapacities!$C$1:$C$106&amp;_inputSmrHvcCapacities!$F$1:$F$106,0))*INDEX(_ProductionSharesEU!$L$1:$L$51,MATCH(_residual_capacity_country!$B232&amp;_residual_capacity_country!$E232,_ProductionSharesEU!$B$1:$B$51&amp;_ProductionSharesEU!$C$1:$C$51,0))*1000,0),0)</f>
        <v>1131</v>
      </c>
    </row>
    <row r="233" spans="1:11" x14ac:dyDescent="0.45">
      <c r="A233" s="1" t="s">
        <v>126</v>
      </c>
      <c r="B233" s="1" t="s">
        <v>174</v>
      </c>
      <c r="C233" s="1" t="s">
        <v>95</v>
      </c>
      <c r="D233" s="1" t="s">
        <v>42</v>
      </c>
      <c r="E233" s="1" t="s">
        <v>78</v>
      </c>
      <c r="F233" s="1" t="str">
        <f t="array" ref="F233">INDEX(_country_codes!$B$1:$B$16,MATCH(_residual_capacity_country!E233,_country_codes!$A$1:$A$16,0))</f>
        <v>HUN</v>
      </c>
      <c r="G233" s="1">
        <v>2040</v>
      </c>
      <c r="H233" s="1" t="s">
        <v>11</v>
      </c>
      <c r="I233" s="1" t="s">
        <v>151</v>
      </c>
      <c r="K233" s="9">
        <f t="array" ref="K233">IFERROR(ROUND(INDEX(_inputSmrHvcCapacities!$J$1:$J$71,MATCH(_residual_capacity_country!$B233&amp;C233&amp;G233,_inputSmrHvcCapacities!$B$1:$B$106&amp;_inputSmrHvcCapacities!$C$1:$C$106&amp;_inputSmrHvcCapacities!$F$1:$F$106,0))*INDEX(_ProductionSharesEU!$L$1:$L$51,MATCH(_residual_capacity_country!$B233&amp;_residual_capacity_country!$E233,_ProductionSharesEU!$B$1:$B$51&amp;_ProductionSharesEU!$C$1:$C$51,0))*1000,0),0)</f>
        <v>130</v>
      </c>
    </row>
    <row r="234" spans="1:11" x14ac:dyDescent="0.45">
      <c r="A234" s="1" t="s">
        <v>126</v>
      </c>
      <c r="B234" s="1" t="s">
        <v>174</v>
      </c>
      <c r="C234" s="1" t="s">
        <v>95</v>
      </c>
      <c r="D234" s="1" t="s">
        <v>44</v>
      </c>
      <c r="E234" s="1" t="s">
        <v>73</v>
      </c>
      <c r="F234" s="1" t="str">
        <f t="array" ref="F234">INDEX(_country_codes!$B$1:$B$16,MATCH(_residual_capacity_country!E234,_country_codes!$A$1:$A$16,0))</f>
        <v>ITA</v>
      </c>
      <c r="G234" s="1">
        <v>2040</v>
      </c>
      <c r="H234" s="1" t="s">
        <v>11</v>
      </c>
      <c r="I234" s="1" t="s">
        <v>151</v>
      </c>
      <c r="K234" s="9">
        <f t="array" ref="K234">IFERROR(ROUND(INDEX(_inputSmrHvcCapacities!$J$1:$J$71,MATCH(_residual_capacity_country!$B234&amp;C234&amp;G234,_inputSmrHvcCapacities!$B$1:$B$106&amp;_inputSmrHvcCapacities!$C$1:$C$106&amp;_inputSmrHvcCapacities!$F$1:$F$106,0))*INDEX(_ProductionSharesEU!$L$1:$L$51,MATCH(_residual_capacity_country!$B234&amp;_residual_capacity_country!$E234,_ProductionSharesEU!$B$1:$B$51&amp;_ProductionSharesEU!$C$1:$C$51,0))*1000,0),0)</f>
        <v>288</v>
      </c>
    </row>
    <row r="235" spans="1:11" x14ac:dyDescent="0.45">
      <c r="A235" s="1" t="s">
        <v>126</v>
      </c>
      <c r="B235" s="1" t="s">
        <v>174</v>
      </c>
      <c r="C235" s="1" t="s">
        <v>95</v>
      </c>
      <c r="D235" s="1" t="s">
        <v>46</v>
      </c>
      <c r="E235" s="1" t="s">
        <v>80</v>
      </c>
      <c r="F235" s="1" t="str">
        <f t="array" ref="F235">INDEX(_country_codes!$B$1:$B$16,MATCH(_residual_capacity_country!E235,_country_codes!$A$1:$A$16,0))</f>
        <v>NLD</v>
      </c>
      <c r="G235" s="1">
        <v>2040</v>
      </c>
      <c r="H235" s="1" t="s">
        <v>11</v>
      </c>
      <c r="I235" s="1" t="s">
        <v>151</v>
      </c>
      <c r="K235" s="9">
        <f t="array" ref="K235">IFERROR(ROUND(INDEX(_inputSmrHvcCapacities!$J$1:$J$71,MATCH(_residual_capacity_country!$B235&amp;C235&amp;G235,_inputSmrHvcCapacities!$B$1:$B$106&amp;_inputSmrHvcCapacities!$C$1:$C$106&amp;_inputSmrHvcCapacities!$F$1:$F$106,0))*INDEX(_ProductionSharesEU!$L$1:$L$51,MATCH(_residual_capacity_country!$B235&amp;_residual_capacity_country!$E235,_ProductionSharesEU!$B$1:$B$51&amp;_ProductionSharesEU!$C$1:$C$51,0))*1000,0),0)</f>
        <v>1242</v>
      </c>
    </row>
    <row r="236" spans="1:11" x14ac:dyDescent="0.45">
      <c r="A236" s="1" t="s">
        <v>126</v>
      </c>
      <c r="B236" s="1" t="s">
        <v>174</v>
      </c>
      <c r="C236" s="1" t="s">
        <v>95</v>
      </c>
      <c r="D236" s="1" t="s">
        <v>48</v>
      </c>
      <c r="E236" s="1" t="s">
        <v>81</v>
      </c>
      <c r="F236" s="1" t="str">
        <f t="array" ref="F236">INDEX(_country_codes!$B$1:$B$16,MATCH(_residual_capacity_country!E236,_country_codes!$A$1:$A$16,0))</f>
        <v>POL</v>
      </c>
      <c r="G236" s="1">
        <v>2040</v>
      </c>
      <c r="H236" s="1" t="s">
        <v>11</v>
      </c>
      <c r="I236" s="1" t="s">
        <v>151</v>
      </c>
      <c r="K236" s="9">
        <f t="array" ref="K236">IFERROR(ROUND(INDEX(_inputSmrHvcCapacities!$J$1:$J$71,MATCH(_residual_capacity_country!$B236&amp;C236&amp;G236,_inputSmrHvcCapacities!$B$1:$B$106&amp;_inputSmrHvcCapacities!$C$1:$C$106&amp;_inputSmrHvcCapacities!$F$1:$F$106,0))*INDEX(_ProductionSharesEU!$L$1:$L$51,MATCH(_residual_capacity_country!$B236&amp;_residual_capacity_country!$E236,_ProductionSharesEU!$B$1:$B$51&amp;_ProductionSharesEU!$C$1:$C$51,0))*1000,0),0)</f>
        <v>138</v>
      </c>
    </row>
    <row r="237" spans="1:11" x14ac:dyDescent="0.45">
      <c r="A237" s="1" t="s">
        <v>126</v>
      </c>
      <c r="B237" s="1" t="s">
        <v>174</v>
      </c>
      <c r="C237" s="1" t="s">
        <v>95</v>
      </c>
      <c r="D237" s="1" t="s">
        <v>51</v>
      </c>
      <c r="E237" s="1" t="s">
        <v>79</v>
      </c>
      <c r="F237" s="1" t="str">
        <f t="array" ref="F237">INDEX(_country_codes!$B$1:$B$16,MATCH(_residual_capacity_country!E237,_country_codes!$A$1:$A$16,0))</f>
        <v>ROU</v>
      </c>
      <c r="G237" s="1">
        <v>2040</v>
      </c>
      <c r="H237" s="1" t="s">
        <v>11</v>
      </c>
      <c r="I237" s="1" t="s">
        <v>151</v>
      </c>
      <c r="K237" s="9">
        <f t="array" ref="K237">IFERROR(ROUND(INDEX(_inputSmrHvcCapacities!$J$1:$J$71,MATCH(_residual_capacity_country!$B237&amp;C237&amp;G237,_inputSmrHvcCapacities!$B$1:$B$106&amp;_inputSmrHvcCapacities!$C$1:$C$106&amp;_inputSmrHvcCapacities!$F$1:$F$106,0))*INDEX(_ProductionSharesEU!$L$1:$L$51,MATCH(_residual_capacity_country!$B237&amp;_residual_capacity_country!$E237,_ProductionSharesEU!$B$1:$B$51&amp;_ProductionSharesEU!$C$1:$C$51,0))*1000,0),0)</f>
        <v>0</v>
      </c>
    </row>
    <row r="238" spans="1:11" x14ac:dyDescent="0.45">
      <c r="A238" s="1" t="s">
        <v>126</v>
      </c>
      <c r="B238" s="1" t="s">
        <v>174</v>
      </c>
      <c r="C238" s="1" t="s">
        <v>95</v>
      </c>
      <c r="D238" s="1" t="s">
        <v>53</v>
      </c>
      <c r="E238" s="1" t="s">
        <v>82</v>
      </c>
      <c r="F238" s="1" t="str">
        <f t="array" ref="F238">INDEX(_country_codes!$B$1:$B$16,MATCH(_residual_capacity_country!E238,_country_codes!$A$1:$A$16,0))</f>
        <v>SVK</v>
      </c>
      <c r="G238" s="1">
        <v>2040</v>
      </c>
      <c r="H238" s="1" t="s">
        <v>11</v>
      </c>
      <c r="I238" s="1" t="s">
        <v>151</v>
      </c>
      <c r="K238" s="9">
        <f t="array" ref="K238">IFERROR(ROUND(INDEX(_inputSmrHvcCapacities!$J$1:$J$71,MATCH(_residual_capacity_country!$B238&amp;C238&amp;G238,_inputSmrHvcCapacities!$B$1:$B$106&amp;_inputSmrHvcCapacities!$C$1:$C$106&amp;_inputSmrHvcCapacities!$F$1:$F$106,0))*INDEX(_ProductionSharesEU!$L$1:$L$51,MATCH(_residual_capacity_country!$B238&amp;_residual_capacity_country!$E238,_ProductionSharesEU!$B$1:$B$51&amp;_ProductionSharesEU!$C$1:$C$51,0))*1000,0),0)</f>
        <v>43</v>
      </c>
    </row>
    <row r="239" spans="1:11" x14ac:dyDescent="0.45">
      <c r="A239" s="1" t="s">
        <v>126</v>
      </c>
      <c r="B239" s="1" t="s">
        <v>174</v>
      </c>
      <c r="C239" s="1" t="s">
        <v>95</v>
      </c>
      <c r="D239" s="1" t="s">
        <v>55</v>
      </c>
      <c r="E239" s="1" t="s">
        <v>83</v>
      </c>
      <c r="F239" s="1" t="str">
        <f t="array" ref="F239">INDEX(_country_codes!$B$1:$B$16,MATCH(_residual_capacity_country!E239,_country_codes!$A$1:$A$16,0))</f>
        <v>ESP</v>
      </c>
      <c r="G239" s="1">
        <v>2040</v>
      </c>
      <c r="H239" s="1" t="s">
        <v>11</v>
      </c>
      <c r="I239" s="1" t="s">
        <v>151</v>
      </c>
      <c r="K239" s="9">
        <f t="array" ref="K239">IFERROR(ROUND(INDEX(_inputSmrHvcCapacities!$J$1:$J$71,MATCH(_residual_capacity_country!$B239&amp;C239&amp;G239,_inputSmrHvcCapacities!$B$1:$B$106&amp;_inputSmrHvcCapacities!$C$1:$C$106&amp;_inputSmrHvcCapacities!$F$1:$F$106,0))*INDEX(_ProductionSharesEU!$L$1:$L$51,MATCH(_residual_capacity_country!$B239&amp;_residual_capacity_country!$E239,_ProductionSharesEU!$B$1:$B$51&amp;_ProductionSharesEU!$C$1:$C$51,0))*1000,0),0)</f>
        <v>292</v>
      </c>
    </row>
    <row r="240" spans="1:11" x14ac:dyDescent="0.45">
      <c r="A240" s="1" t="s">
        <v>126</v>
      </c>
      <c r="B240" s="1" t="s">
        <v>174</v>
      </c>
      <c r="C240" s="1" t="s">
        <v>95</v>
      </c>
      <c r="D240" s="1" t="s">
        <v>58</v>
      </c>
      <c r="E240" s="1" t="s">
        <v>84</v>
      </c>
      <c r="F240" s="1" t="str">
        <f t="array" ref="F240">INDEX(_country_codes!$B$1:$B$16,MATCH(_residual_capacity_country!E240,_country_codes!$A$1:$A$16,0))</f>
        <v>SWE</v>
      </c>
      <c r="G240" s="1">
        <v>2040</v>
      </c>
      <c r="H240" s="1" t="s">
        <v>11</v>
      </c>
      <c r="I240" s="1" t="s">
        <v>151</v>
      </c>
      <c r="K240" s="9">
        <f t="array" ref="K240">IFERROR(ROUND(INDEX(_inputSmrHvcCapacities!$J$1:$J$71,MATCH(_residual_capacity_country!$B240&amp;C240&amp;G240,_inputSmrHvcCapacities!$B$1:$B$106&amp;_inputSmrHvcCapacities!$C$1:$C$106&amp;_inputSmrHvcCapacities!$F$1:$F$106,0))*INDEX(_ProductionSharesEU!$L$1:$L$51,MATCH(_residual_capacity_country!$B240&amp;_residual_capacity_country!$E240,_ProductionSharesEU!$B$1:$B$51&amp;_ProductionSharesEU!$C$1:$C$51,0))*1000,0),0)</f>
        <v>126</v>
      </c>
    </row>
    <row r="241" spans="1:11" x14ac:dyDescent="0.45">
      <c r="A241" s="1" t="s">
        <v>126</v>
      </c>
      <c r="B241" s="1" t="s">
        <v>174</v>
      </c>
      <c r="C241" s="1" t="s">
        <v>95</v>
      </c>
      <c r="D241" s="1" t="s">
        <v>61</v>
      </c>
      <c r="E241" s="1" t="s">
        <v>85</v>
      </c>
      <c r="F241" s="1" t="str">
        <f t="array" ref="F241">INDEX(_country_codes!$B$1:$B$16,MATCH(_residual_capacity_country!E241,_country_codes!$A$1:$A$16,0))</f>
        <v>GBR</v>
      </c>
      <c r="G241" s="1">
        <v>2040</v>
      </c>
      <c r="H241" s="1" t="s">
        <v>11</v>
      </c>
      <c r="I241" s="1" t="s">
        <v>151</v>
      </c>
      <c r="K241" s="9">
        <f t="array" ref="K241">IFERROR(ROUND(INDEX(_inputSmrHvcCapacities!$J$1:$J$71,MATCH(_residual_capacity_country!$B241&amp;C241&amp;G241,_inputSmrHvcCapacities!$B$1:$B$106&amp;_inputSmrHvcCapacities!$C$1:$C$106&amp;_inputSmrHvcCapacities!$F$1:$F$106,0))*INDEX(_ProductionSharesEU!$L$1:$L$51,MATCH(_residual_capacity_country!$B241&amp;_residual_capacity_country!$E241,_ProductionSharesEU!$B$1:$B$51&amp;_ProductionSharesEU!$C$1:$C$51,0))*1000,0),0)</f>
        <v>446</v>
      </c>
    </row>
    <row r="242" spans="1:11" x14ac:dyDescent="0.45">
      <c r="A242" s="1" t="s">
        <v>126</v>
      </c>
      <c r="B242" s="1" t="s">
        <v>174</v>
      </c>
      <c r="C242" t="s">
        <v>95</v>
      </c>
      <c r="D242" s="1" t="s">
        <v>19</v>
      </c>
      <c r="E242" s="1" t="s">
        <v>72</v>
      </c>
      <c r="F242" s="1" t="str">
        <f t="array" ref="F242">INDEX(_country_codes!$B$1:$B$16,MATCH(_residual_capacity_country!E242,_country_codes!$A$1:$A$16,0))</f>
        <v>AUT</v>
      </c>
      <c r="G242" s="1">
        <v>2040</v>
      </c>
      <c r="H242" s="1" t="s">
        <v>11</v>
      </c>
      <c r="I242" s="1" t="s">
        <v>151</v>
      </c>
      <c r="K242" s="9">
        <f t="array" ref="K242">IFERROR(ROUND(INDEX(_inputSmrHvcCapacities!$J$1:$J$71,MATCH(_residual_capacity_country!$B242&amp;C242&amp;G242,_inputSmrHvcCapacities!$B$1:$B$106&amp;_inputSmrHvcCapacities!$C$1:$C$106&amp;_inputSmrHvcCapacities!$F$1:$F$106,0))*INDEX(_ProductionSharesEU!$L$1:$L$51,MATCH(_residual_capacity_country!$B242&amp;_residual_capacity_country!$E242,_ProductionSharesEU!$B$1:$B$51&amp;_ProductionSharesEU!$C$1:$C$51,0))*1000,0),0)</f>
        <v>99</v>
      </c>
    </row>
    <row r="243" spans="1:11" x14ac:dyDescent="0.45">
      <c r="A243" s="1" t="s">
        <v>126</v>
      </c>
      <c r="B243" s="1" t="s">
        <v>174</v>
      </c>
      <c r="C243" s="1" t="s">
        <v>95</v>
      </c>
      <c r="D243" s="1" t="s">
        <v>23</v>
      </c>
      <c r="E243" s="1" t="s">
        <v>74</v>
      </c>
      <c r="F243" s="1" t="str">
        <f t="array" ref="F243">INDEX(_country_codes!$B$1:$B$16,MATCH(_residual_capacity_country!E243,_country_codes!$A$1:$A$16,0))</f>
        <v>BEL</v>
      </c>
      <c r="G243" s="1">
        <v>2040</v>
      </c>
      <c r="H243" s="1" t="s">
        <v>11</v>
      </c>
      <c r="I243" s="1" t="s">
        <v>151</v>
      </c>
      <c r="K243" s="9">
        <f t="array" ref="K243">IFERROR(ROUND(INDEX(_inputSmrHvcCapacities!$J$1:$J$71,MATCH(_residual_capacity_country!$B243&amp;C243&amp;G243,_inputSmrHvcCapacities!$B$1:$B$106&amp;_inputSmrHvcCapacities!$C$1:$C$106&amp;_inputSmrHvcCapacities!$F$1:$F$106,0))*INDEX(_ProductionSharesEU!$L$1:$L$51,MATCH(_residual_capacity_country!$B243&amp;_residual_capacity_country!$E243,_ProductionSharesEU!$B$1:$B$51&amp;_ProductionSharesEU!$C$1:$C$51,0))*1000,0),0)</f>
        <v>0</v>
      </c>
    </row>
    <row r="244" spans="1:11" x14ac:dyDescent="0.45">
      <c r="A244" s="1" t="s">
        <v>126</v>
      </c>
      <c r="B244" s="1" t="s">
        <v>174</v>
      </c>
      <c r="C244" s="1" t="s">
        <v>95</v>
      </c>
      <c r="D244" s="1" t="s">
        <v>26</v>
      </c>
      <c r="E244" s="1" t="s">
        <v>75</v>
      </c>
      <c r="F244" s="1" t="str">
        <f t="array" ref="F244">INDEX(_country_codes!$B$1:$B$16,MATCH(_residual_capacity_country!E244,_country_codes!$A$1:$A$16,0))</f>
        <v>CZE</v>
      </c>
      <c r="G244" s="1">
        <v>2040</v>
      </c>
      <c r="H244" s="1" t="s">
        <v>11</v>
      </c>
      <c r="I244" s="1" t="s">
        <v>151</v>
      </c>
      <c r="K244" s="9">
        <f t="array" ref="K244">IFERROR(ROUND(INDEX(_inputSmrHvcCapacities!$J$1:$J$71,MATCH(_residual_capacity_country!$B244&amp;C244&amp;G244,_inputSmrHvcCapacities!$B$1:$B$106&amp;_inputSmrHvcCapacities!$C$1:$C$106&amp;_inputSmrHvcCapacities!$F$1:$F$106,0))*INDEX(_ProductionSharesEU!$L$1:$L$51,MATCH(_residual_capacity_country!$B244&amp;_residual_capacity_country!$E244,_ProductionSharesEU!$B$1:$B$51&amp;_ProductionSharesEU!$C$1:$C$51,0))*1000,0),0)</f>
        <v>107</v>
      </c>
    </row>
    <row r="245" spans="1:11" x14ac:dyDescent="0.45">
      <c r="A245" s="1" t="s">
        <v>126</v>
      </c>
      <c r="B245" s="1" t="s">
        <v>174</v>
      </c>
      <c r="C245" s="1" t="s">
        <v>95</v>
      </c>
      <c r="D245" s="1" t="s">
        <v>29</v>
      </c>
      <c r="E245" s="1" t="s">
        <v>76</v>
      </c>
      <c r="F245" s="1" t="str">
        <f t="array" ref="F245">INDEX(_country_codes!$B$1:$B$16,MATCH(_residual_capacity_country!E245,_country_codes!$A$1:$A$16,0))</f>
        <v>FIN</v>
      </c>
      <c r="G245" s="1">
        <v>2040</v>
      </c>
      <c r="H245" s="1" t="s">
        <v>11</v>
      </c>
      <c r="I245" s="1" t="s">
        <v>151</v>
      </c>
      <c r="K245" s="9">
        <f t="array" ref="K245">IFERROR(ROUND(INDEX(_inputSmrHvcCapacities!$J$1:$J$71,MATCH(_residual_capacity_country!$B245&amp;C245&amp;G245,_inputSmrHvcCapacities!$B$1:$B$106&amp;_inputSmrHvcCapacities!$C$1:$C$106&amp;_inputSmrHvcCapacities!$F$1:$F$106,0))*INDEX(_ProductionSharesEU!$L$1:$L$51,MATCH(_residual_capacity_country!$B245&amp;_residual_capacity_country!$E245,_ProductionSharesEU!$B$1:$B$51&amp;_ProductionSharesEU!$C$1:$C$51,0))*1000,0),0)</f>
        <v>79</v>
      </c>
    </row>
    <row r="246" spans="1:11" x14ac:dyDescent="0.45">
      <c r="A246" s="1" t="s">
        <v>126</v>
      </c>
      <c r="B246" s="1" t="s">
        <v>174</v>
      </c>
      <c r="C246" s="1" t="s">
        <v>95</v>
      </c>
      <c r="D246" s="1" t="s">
        <v>31</v>
      </c>
      <c r="E246" s="1" t="s">
        <v>77</v>
      </c>
      <c r="F246" s="1" t="str">
        <f t="array" ref="F246">INDEX(_country_codes!$B$1:$B$16,MATCH(_residual_capacity_country!E246,_country_codes!$A$1:$A$16,0))</f>
        <v>FRA</v>
      </c>
      <c r="G246" s="1">
        <v>2040</v>
      </c>
      <c r="H246" s="1" t="s">
        <v>11</v>
      </c>
      <c r="I246" s="1" t="s">
        <v>151</v>
      </c>
      <c r="K246" s="9">
        <f t="array" ref="K246">IFERROR(ROUND(INDEX(_inputSmrHvcCapacities!$J$1:$J$71,MATCH(_residual_capacity_country!$B246&amp;C246&amp;G246,_inputSmrHvcCapacities!$B$1:$B$106&amp;_inputSmrHvcCapacities!$C$1:$C$106&amp;_inputSmrHvcCapacities!$F$1:$F$106,0))*INDEX(_ProductionSharesEU!$L$1:$L$51,MATCH(_residual_capacity_country!$B246&amp;_residual_capacity_country!$E246,_ProductionSharesEU!$B$1:$B$51&amp;_ProductionSharesEU!$C$1:$C$51,0))*1000,0),0)</f>
        <v>551</v>
      </c>
    </row>
    <row r="247" spans="1:11" x14ac:dyDescent="0.45">
      <c r="A247" s="1" t="s">
        <v>126</v>
      </c>
      <c r="B247" s="1" t="s">
        <v>174</v>
      </c>
      <c r="C247" s="1" t="s">
        <v>95</v>
      </c>
      <c r="D247" s="1" t="s">
        <v>34</v>
      </c>
      <c r="E247" s="1" t="s">
        <v>71</v>
      </c>
      <c r="F247" s="1" t="str">
        <f t="array" ref="F247">INDEX(_country_codes!$B$1:$B$16,MATCH(_residual_capacity_country!E247,_country_codes!$A$1:$A$16,0))</f>
        <v>GER</v>
      </c>
      <c r="G247" s="1">
        <v>2040</v>
      </c>
      <c r="H247" s="1" t="s">
        <v>11</v>
      </c>
      <c r="I247" s="1" t="s">
        <v>151</v>
      </c>
      <c r="K247" s="9">
        <f t="array" ref="K247">IFERROR(ROUND(INDEX(_inputSmrHvcCapacities!$J$1:$J$71,MATCH(_residual_capacity_country!$B247&amp;C247&amp;G247,_inputSmrHvcCapacities!$B$1:$B$106&amp;_inputSmrHvcCapacities!$C$1:$C$106&amp;_inputSmrHvcCapacities!$F$1:$F$106,0))*INDEX(_ProductionSharesEU!$L$1:$L$51,MATCH(_residual_capacity_country!$B247&amp;_residual_capacity_country!$E247,_ProductionSharesEU!$B$1:$B$51&amp;_ProductionSharesEU!$C$1:$C$51,0))*1000,0),0)</f>
        <v>1131</v>
      </c>
    </row>
    <row r="248" spans="1:11" x14ac:dyDescent="0.45">
      <c r="A248" s="1" t="s">
        <v>126</v>
      </c>
      <c r="B248" s="1" t="s">
        <v>174</v>
      </c>
      <c r="C248" s="1" t="s">
        <v>95</v>
      </c>
      <c r="D248" s="1" t="s">
        <v>42</v>
      </c>
      <c r="E248" s="1" t="s">
        <v>78</v>
      </c>
      <c r="F248" s="1" t="str">
        <f t="array" ref="F248">INDEX(_country_codes!$B$1:$B$16,MATCH(_residual_capacity_country!E248,_country_codes!$A$1:$A$16,0))</f>
        <v>HUN</v>
      </c>
      <c r="G248" s="1">
        <v>2040</v>
      </c>
      <c r="H248" s="1" t="s">
        <v>11</v>
      </c>
      <c r="I248" s="1" t="s">
        <v>151</v>
      </c>
      <c r="K248" s="9">
        <f t="array" ref="K248">IFERROR(ROUND(INDEX(_inputSmrHvcCapacities!$J$1:$J$71,MATCH(_residual_capacity_country!$B248&amp;C248&amp;G248,_inputSmrHvcCapacities!$B$1:$B$106&amp;_inputSmrHvcCapacities!$C$1:$C$106&amp;_inputSmrHvcCapacities!$F$1:$F$106,0))*INDEX(_ProductionSharesEU!$L$1:$L$51,MATCH(_residual_capacity_country!$B248&amp;_residual_capacity_country!$E248,_ProductionSharesEU!$B$1:$B$51&amp;_ProductionSharesEU!$C$1:$C$51,0))*1000,0),0)</f>
        <v>130</v>
      </c>
    </row>
    <row r="249" spans="1:11" x14ac:dyDescent="0.45">
      <c r="A249" s="1" t="s">
        <v>126</v>
      </c>
      <c r="B249" s="1" t="s">
        <v>174</v>
      </c>
      <c r="C249" s="1" t="s">
        <v>95</v>
      </c>
      <c r="D249" s="1" t="s">
        <v>44</v>
      </c>
      <c r="E249" s="1" t="s">
        <v>73</v>
      </c>
      <c r="F249" s="1" t="str">
        <f t="array" ref="F249">INDEX(_country_codes!$B$1:$B$16,MATCH(_residual_capacity_country!E249,_country_codes!$A$1:$A$16,0))</f>
        <v>ITA</v>
      </c>
      <c r="G249" s="1">
        <v>2040</v>
      </c>
      <c r="H249" s="1" t="s">
        <v>11</v>
      </c>
      <c r="I249" s="1" t="s">
        <v>151</v>
      </c>
      <c r="K249" s="9">
        <f t="array" ref="K249">IFERROR(ROUND(INDEX(_inputSmrHvcCapacities!$J$1:$J$71,MATCH(_residual_capacity_country!$B249&amp;C249&amp;G249,_inputSmrHvcCapacities!$B$1:$B$106&amp;_inputSmrHvcCapacities!$C$1:$C$106&amp;_inputSmrHvcCapacities!$F$1:$F$106,0))*INDEX(_ProductionSharesEU!$L$1:$L$51,MATCH(_residual_capacity_country!$B249&amp;_residual_capacity_country!$E249,_ProductionSharesEU!$B$1:$B$51&amp;_ProductionSharesEU!$C$1:$C$51,0))*1000,0),0)</f>
        <v>288</v>
      </c>
    </row>
    <row r="250" spans="1:11" x14ac:dyDescent="0.45">
      <c r="A250" s="1" t="s">
        <v>126</v>
      </c>
      <c r="B250" s="1" t="s">
        <v>174</v>
      </c>
      <c r="C250" s="1" t="s">
        <v>95</v>
      </c>
      <c r="D250" s="1" t="s">
        <v>46</v>
      </c>
      <c r="E250" s="1" t="s">
        <v>80</v>
      </c>
      <c r="F250" s="1" t="str">
        <f t="array" ref="F250">INDEX(_country_codes!$B$1:$B$16,MATCH(_residual_capacity_country!E250,_country_codes!$A$1:$A$16,0))</f>
        <v>NLD</v>
      </c>
      <c r="G250" s="1">
        <v>2040</v>
      </c>
      <c r="H250" s="1" t="s">
        <v>11</v>
      </c>
      <c r="I250" s="1" t="s">
        <v>151</v>
      </c>
      <c r="K250" s="9">
        <f t="array" ref="K250">IFERROR(ROUND(INDEX(_inputSmrHvcCapacities!$J$1:$J$71,MATCH(_residual_capacity_country!$B250&amp;C250&amp;G250,_inputSmrHvcCapacities!$B$1:$B$106&amp;_inputSmrHvcCapacities!$C$1:$C$106&amp;_inputSmrHvcCapacities!$F$1:$F$106,0))*INDEX(_ProductionSharesEU!$L$1:$L$51,MATCH(_residual_capacity_country!$B250&amp;_residual_capacity_country!$E250,_ProductionSharesEU!$B$1:$B$51&amp;_ProductionSharesEU!$C$1:$C$51,0))*1000,0),0)</f>
        <v>1242</v>
      </c>
    </row>
    <row r="251" spans="1:11" x14ac:dyDescent="0.45">
      <c r="A251" s="1" t="s">
        <v>126</v>
      </c>
      <c r="B251" s="1" t="s">
        <v>174</v>
      </c>
      <c r="C251" s="1" t="s">
        <v>95</v>
      </c>
      <c r="D251" s="1" t="s">
        <v>48</v>
      </c>
      <c r="E251" s="1" t="s">
        <v>81</v>
      </c>
      <c r="F251" s="1" t="str">
        <f t="array" ref="F251">INDEX(_country_codes!$B$1:$B$16,MATCH(_residual_capacity_country!E251,_country_codes!$A$1:$A$16,0))</f>
        <v>POL</v>
      </c>
      <c r="G251" s="1">
        <v>2040</v>
      </c>
      <c r="H251" s="1" t="s">
        <v>11</v>
      </c>
      <c r="I251" s="1" t="s">
        <v>151</v>
      </c>
      <c r="K251" s="9">
        <f t="array" ref="K251">IFERROR(ROUND(INDEX(_inputSmrHvcCapacities!$J$1:$J$71,MATCH(_residual_capacity_country!$B251&amp;C251&amp;G251,_inputSmrHvcCapacities!$B$1:$B$106&amp;_inputSmrHvcCapacities!$C$1:$C$106&amp;_inputSmrHvcCapacities!$F$1:$F$106,0))*INDEX(_ProductionSharesEU!$L$1:$L$51,MATCH(_residual_capacity_country!$B251&amp;_residual_capacity_country!$E251,_ProductionSharesEU!$B$1:$B$51&amp;_ProductionSharesEU!$C$1:$C$51,0))*1000,0),0)</f>
        <v>138</v>
      </c>
    </row>
    <row r="252" spans="1:11" x14ac:dyDescent="0.45">
      <c r="A252" s="1" t="s">
        <v>126</v>
      </c>
      <c r="B252" s="1" t="s">
        <v>174</v>
      </c>
      <c r="C252" s="1" t="s">
        <v>95</v>
      </c>
      <c r="D252" s="1" t="s">
        <v>51</v>
      </c>
      <c r="E252" s="1" t="s">
        <v>79</v>
      </c>
      <c r="F252" s="1" t="str">
        <f t="array" ref="F252">INDEX(_country_codes!$B$1:$B$16,MATCH(_residual_capacity_country!E252,_country_codes!$A$1:$A$16,0))</f>
        <v>ROU</v>
      </c>
      <c r="G252" s="1">
        <v>2040</v>
      </c>
      <c r="H252" s="1" t="s">
        <v>11</v>
      </c>
      <c r="I252" s="1" t="s">
        <v>151</v>
      </c>
      <c r="K252" s="9">
        <f t="array" ref="K252">IFERROR(ROUND(INDEX(_inputSmrHvcCapacities!$J$1:$J$71,MATCH(_residual_capacity_country!$B252&amp;C252&amp;G252,_inputSmrHvcCapacities!$B$1:$B$106&amp;_inputSmrHvcCapacities!$C$1:$C$106&amp;_inputSmrHvcCapacities!$F$1:$F$106,0))*INDEX(_ProductionSharesEU!$L$1:$L$51,MATCH(_residual_capacity_country!$B252&amp;_residual_capacity_country!$E252,_ProductionSharesEU!$B$1:$B$51&amp;_ProductionSharesEU!$C$1:$C$51,0))*1000,0),0)</f>
        <v>0</v>
      </c>
    </row>
    <row r="253" spans="1:11" x14ac:dyDescent="0.45">
      <c r="A253" s="1" t="s">
        <v>126</v>
      </c>
      <c r="B253" s="1" t="s">
        <v>174</v>
      </c>
      <c r="C253" s="1" t="s">
        <v>95</v>
      </c>
      <c r="D253" s="1" t="s">
        <v>53</v>
      </c>
      <c r="E253" s="1" t="s">
        <v>82</v>
      </c>
      <c r="F253" s="1" t="str">
        <f t="array" ref="F253">INDEX(_country_codes!$B$1:$B$16,MATCH(_residual_capacity_country!E253,_country_codes!$A$1:$A$16,0))</f>
        <v>SVK</v>
      </c>
      <c r="G253" s="1">
        <v>2040</v>
      </c>
      <c r="H253" s="1" t="s">
        <v>11</v>
      </c>
      <c r="I253" s="1" t="s">
        <v>151</v>
      </c>
      <c r="K253" s="9">
        <f t="array" ref="K253">IFERROR(ROUND(INDEX(_inputSmrHvcCapacities!$J$1:$J$71,MATCH(_residual_capacity_country!$B253&amp;C253&amp;G253,_inputSmrHvcCapacities!$B$1:$B$106&amp;_inputSmrHvcCapacities!$C$1:$C$106&amp;_inputSmrHvcCapacities!$F$1:$F$106,0))*INDEX(_ProductionSharesEU!$L$1:$L$51,MATCH(_residual_capacity_country!$B253&amp;_residual_capacity_country!$E253,_ProductionSharesEU!$B$1:$B$51&amp;_ProductionSharesEU!$C$1:$C$51,0))*1000,0),0)</f>
        <v>43</v>
      </c>
    </row>
    <row r="254" spans="1:11" x14ac:dyDescent="0.45">
      <c r="A254" s="1" t="s">
        <v>126</v>
      </c>
      <c r="B254" s="1" t="s">
        <v>174</v>
      </c>
      <c r="C254" s="1" t="s">
        <v>95</v>
      </c>
      <c r="D254" s="1" t="s">
        <v>55</v>
      </c>
      <c r="E254" s="1" t="s">
        <v>83</v>
      </c>
      <c r="F254" s="1" t="str">
        <f t="array" ref="F254">INDEX(_country_codes!$B$1:$B$16,MATCH(_residual_capacity_country!E254,_country_codes!$A$1:$A$16,0))</f>
        <v>ESP</v>
      </c>
      <c r="G254" s="1">
        <v>2040</v>
      </c>
      <c r="H254" s="1" t="s">
        <v>11</v>
      </c>
      <c r="I254" s="1" t="s">
        <v>151</v>
      </c>
      <c r="K254" s="9">
        <f t="array" ref="K254">IFERROR(ROUND(INDEX(_inputSmrHvcCapacities!$J$1:$J$71,MATCH(_residual_capacity_country!$B254&amp;C254&amp;G254,_inputSmrHvcCapacities!$B$1:$B$106&amp;_inputSmrHvcCapacities!$C$1:$C$106&amp;_inputSmrHvcCapacities!$F$1:$F$106,0))*INDEX(_ProductionSharesEU!$L$1:$L$51,MATCH(_residual_capacity_country!$B254&amp;_residual_capacity_country!$E254,_ProductionSharesEU!$B$1:$B$51&amp;_ProductionSharesEU!$C$1:$C$51,0))*1000,0),0)</f>
        <v>292</v>
      </c>
    </row>
    <row r="255" spans="1:11" x14ac:dyDescent="0.45">
      <c r="A255" s="1" t="s">
        <v>126</v>
      </c>
      <c r="B255" s="1" t="s">
        <v>174</v>
      </c>
      <c r="C255" s="1" t="s">
        <v>95</v>
      </c>
      <c r="D255" s="1" t="s">
        <v>58</v>
      </c>
      <c r="E255" s="1" t="s">
        <v>84</v>
      </c>
      <c r="F255" s="1" t="str">
        <f t="array" ref="F255">INDEX(_country_codes!$B$1:$B$16,MATCH(_residual_capacity_country!E255,_country_codes!$A$1:$A$16,0))</f>
        <v>SWE</v>
      </c>
      <c r="G255" s="1">
        <v>2040</v>
      </c>
      <c r="H255" s="1" t="s">
        <v>11</v>
      </c>
      <c r="I255" s="1" t="s">
        <v>151</v>
      </c>
      <c r="K255" s="9">
        <f t="array" ref="K255">IFERROR(ROUND(INDEX(_inputSmrHvcCapacities!$J$1:$J$71,MATCH(_residual_capacity_country!$B255&amp;C255&amp;G255,_inputSmrHvcCapacities!$B$1:$B$106&amp;_inputSmrHvcCapacities!$C$1:$C$106&amp;_inputSmrHvcCapacities!$F$1:$F$106,0))*INDEX(_ProductionSharesEU!$L$1:$L$51,MATCH(_residual_capacity_country!$B255&amp;_residual_capacity_country!$E255,_ProductionSharesEU!$B$1:$B$51&amp;_ProductionSharesEU!$C$1:$C$51,0))*1000,0),0)</f>
        <v>126</v>
      </c>
    </row>
    <row r="256" spans="1:11" x14ac:dyDescent="0.45">
      <c r="A256" s="1" t="s">
        <v>126</v>
      </c>
      <c r="B256" s="1" t="s">
        <v>174</v>
      </c>
      <c r="C256" s="1" t="s">
        <v>95</v>
      </c>
      <c r="D256" s="1" t="s">
        <v>61</v>
      </c>
      <c r="E256" s="1" t="s">
        <v>85</v>
      </c>
      <c r="F256" s="1" t="str">
        <f t="array" ref="F256">INDEX(_country_codes!$B$1:$B$16,MATCH(_residual_capacity_country!E256,_country_codes!$A$1:$A$16,0))</f>
        <v>GBR</v>
      </c>
      <c r="G256" s="1">
        <v>2040</v>
      </c>
      <c r="H256" s="1" t="s">
        <v>11</v>
      </c>
      <c r="I256" s="1" t="s">
        <v>151</v>
      </c>
      <c r="K256" s="9">
        <f t="array" ref="K256">IFERROR(ROUND(INDEX(_inputSmrHvcCapacities!$J$1:$J$71,MATCH(_residual_capacity_country!$B256&amp;C256&amp;G256,_inputSmrHvcCapacities!$B$1:$B$106&amp;_inputSmrHvcCapacities!$C$1:$C$106&amp;_inputSmrHvcCapacities!$F$1:$F$106,0))*INDEX(_ProductionSharesEU!$L$1:$L$51,MATCH(_residual_capacity_country!$B256&amp;_residual_capacity_country!$E256,_ProductionSharesEU!$B$1:$B$51&amp;_ProductionSharesEU!$C$1:$C$51,0))*1000,0),0)</f>
        <v>446</v>
      </c>
    </row>
    <row r="257" spans="1:11" x14ac:dyDescent="0.45">
      <c r="A257" s="1" t="s">
        <v>126</v>
      </c>
      <c r="B257" s="1" t="s">
        <v>174</v>
      </c>
      <c r="C257" t="s">
        <v>95</v>
      </c>
      <c r="D257" s="1" t="s">
        <v>19</v>
      </c>
      <c r="E257" s="1" t="s">
        <v>72</v>
      </c>
      <c r="F257" s="1" t="str">
        <f t="array" ref="F257">INDEX(_country_codes!$B$1:$B$16,MATCH(_residual_capacity_country!E257,_country_codes!$A$1:$A$16,0))</f>
        <v>AUT</v>
      </c>
      <c r="G257" s="1">
        <v>2045</v>
      </c>
      <c r="H257" s="1" t="s">
        <v>11</v>
      </c>
      <c r="I257" s="1" t="s">
        <v>151</v>
      </c>
      <c r="K257" s="9">
        <f t="array" ref="K257">IFERROR(ROUND(INDEX(_inputSmrHvcCapacities!$J$1:$J$71,MATCH(_residual_capacity_country!$B257&amp;C257&amp;G257,_inputSmrHvcCapacities!$B$1:$B$106&amp;_inputSmrHvcCapacities!$C$1:$C$106&amp;_inputSmrHvcCapacities!$F$1:$F$106,0))*INDEX(_ProductionSharesEU!$L$1:$L$51,MATCH(_residual_capacity_country!$B257&amp;_residual_capacity_country!$E257,_ProductionSharesEU!$B$1:$B$51&amp;_ProductionSharesEU!$C$1:$C$51,0))*1000,0),0)</f>
        <v>0</v>
      </c>
    </row>
    <row r="258" spans="1:11" x14ac:dyDescent="0.45">
      <c r="A258" s="1" t="s">
        <v>126</v>
      </c>
      <c r="B258" s="1" t="s">
        <v>174</v>
      </c>
      <c r="C258" s="1" t="s">
        <v>95</v>
      </c>
      <c r="D258" s="1" t="s">
        <v>23</v>
      </c>
      <c r="E258" s="1" t="s">
        <v>74</v>
      </c>
      <c r="F258" s="1" t="str">
        <f t="array" ref="F258">INDEX(_country_codes!$B$1:$B$16,MATCH(_residual_capacity_country!E258,_country_codes!$A$1:$A$16,0))</f>
        <v>BEL</v>
      </c>
      <c r="G258" s="1">
        <v>2045</v>
      </c>
      <c r="H258" s="1" t="s">
        <v>11</v>
      </c>
      <c r="I258" s="1" t="s">
        <v>151</v>
      </c>
      <c r="K258" s="9">
        <f t="array" ref="K258">IFERROR(ROUND(INDEX(_inputSmrHvcCapacities!$J$1:$J$71,MATCH(_residual_capacity_country!$B258&amp;C258&amp;G258,_inputSmrHvcCapacities!$B$1:$B$106&amp;_inputSmrHvcCapacities!$C$1:$C$106&amp;_inputSmrHvcCapacities!$F$1:$F$106,0))*INDEX(_ProductionSharesEU!$L$1:$L$51,MATCH(_residual_capacity_country!$B258&amp;_residual_capacity_country!$E258,_ProductionSharesEU!$B$1:$B$51&amp;_ProductionSharesEU!$C$1:$C$51,0))*1000,0),0)</f>
        <v>0</v>
      </c>
    </row>
    <row r="259" spans="1:11" x14ac:dyDescent="0.45">
      <c r="A259" s="1" t="s">
        <v>126</v>
      </c>
      <c r="B259" s="1" t="s">
        <v>174</v>
      </c>
      <c r="C259" s="1" t="s">
        <v>95</v>
      </c>
      <c r="D259" s="1" t="s">
        <v>26</v>
      </c>
      <c r="E259" s="1" t="s">
        <v>75</v>
      </c>
      <c r="F259" s="1" t="str">
        <f t="array" ref="F259">INDEX(_country_codes!$B$1:$B$16,MATCH(_residual_capacity_country!E259,_country_codes!$A$1:$A$16,0))</f>
        <v>CZE</v>
      </c>
      <c r="G259" s="1">
        <v>2045</v>
      </c>
      <c r="H259" s="1" t="s">
        <v>11</v>
      </c>
      <c r="I259" s="1" t="s">
        <v>151</v>
      </c>
      <c r="K259" s="9">
        <f t="array" ref="K259">IFERROR(ROUND(INDEX(_inputSmrHvcCapacities!$J$1:$J$71,MATCH(_residual_capacity_country!$B259&amp;C259&amp;G259,_inputSmrHvcCapacities!$B$1:$B$106&amp;_inputSmrHvcCapacities!$C$1:$C$106&amp;_inputSmrHvcCapacities!$F$1:$F$106,0))*INDEX(_ProductionSharesEU!$L$1:$L$51,MATCH(_residual_capacity_country!$B259&amp;_residual_capacity_country!$E259,_ProductionSharesEU!$B$1:$B$51&amp;_ProductionSharesEU!$C$1:$C$51,0))*1000,0),0)</f>
        <v>0</v>
      </c>
    </row>
    <row r="260" spans="1:11" x14ac:dyDescent="0.45">
      <c r="A260" s="1" t="s">
        <v>126</v>
      </c>
      <c r="B260" s="1" t="s">
        <v>174</v>
      </c>
      <c r="C260" s="1" t="s">
        <v>95</v>
      </c>
      <c r="D260" s="1" t="s">
        <v>29</v>
      </c>
      <c r="E260" s="1" t="s">
        <v>76</v>
      </c>
      <c r="F260" s="1" t="str">
        <f t="array" ref="F260">INDEX(_country_codes!$B$1:$B$16,MATCH(_residual_capacity_country!E260,_country_codes!$A$1:$A$16,0))</f>
        <v>FIN</v>
      </c>
      <c r="G260" s="1">
        <v>2045</v>
      </c>
      <c r="H260" s="1" t="s">
        <v>11</v>
      </c>
      <c r="I260" s="1" t="s">
        <v>151</v>
      </c>
      <c r="K260" s="9">
        <f t="array" ref="K260">IFERROR(ROUND(INDEX(_inputSmrHvcCapacities!$J$1:$J$71,MATCH(_residual_capacity_country!$B260&amp;C260&amp;G260,_inputSmrHvcCapacities!$B$1:$B$106&amp;_inputSmrHvcCapacities!$C$1:$C$106&amp;_inputSmrHvcCapacities!$F$1:$F$106,0))*INDEX(_ProductionSharesEU!$L$1:$L$51,MATCH(_residual_capacity_country!$B260&amp;_residual_capacity_country!$E260,_ProductionSharesEU!$B$1:$B$51&amp;_ProductionSharesEU!$C$1:$C$51,0))*1000,0),0)</f>
        <v>0</v>
      </c>
    </row>
    <row r="261" spans="1:11" x14ac:dyDescent="0.45">
      <c r="A261" s="1" t="s">
        <v>126</v>
      </c>
      <c r="B261" s="1" t="s">
        <v>174</v>
      </c>
      <c r="C261" s="1" t="s">
        <v>95</v>
      </c>
      <c r="D261" s="1" t="s">
        <v>31</v>
      </c>
      <c r="E261" s="1" t="s">
        <v>77</v>
      </c>
      <c r="F261" s="1" t="str">
        <f t="array" ref="F261">INDEX(_country_codes!$B$1:$B$16,MATCH(_residual_capacity_country!E261,_country_codes!$A$1:$A$16,0))</f>
        <v>FRA</v>
      </c>
      <c r="G261" s="1">
        <v>2045</v>
      </c>
      <c r="H261" s="1" t="s">
        <v>11</v>
      </c>
      <c r="I261" s="1" t="s">
        <v>151</v>
      </c>
      <c r="K261" s="9">
        <f t="array" ref="K261">IFERROR(ROUND(INDEX(_inputSmrHvcCapacities!$J$1:$J$71,MATCH(_residual_capacity_country!$B261&amp;C261&amp;G261,_inputSmrHvcCapacities!$B$1:$B$106&amp;_inputSmrHvcCapacities!$C$1:$C$106&amp;_inputSmrHvcCapacities!$F$1:$F$106,0))*INDEX(_ProductionSharesEU!$L$1:$L$51,MATCH(_residual_capacity_country!$B261&amp;_residual_capacity_country!$E261,_ProductionSharesEU!$B$1:$B$51&amp;_ProductionSharesEU!$C$1:$C$51,0))*1000,0),0)</f>
        <v>0</v>
      </c>
    </row>
    <row r="262" spans="1:11" x14ac:dyDescent="0.45">
      <c r="A262" s="1" t="s">
        <v>126</v>
      </c>
      <c r="B262" s="1" t="s">
        <v>174</v>
      </c>
      <c r="C262" s="1" t="s">
        <v>95</v>
      </c>
      <c r="D262" s="1" t="s">
        <v>34</v>
      </c>
      <c r="E262" s="1" t="s">
        <v>71</v>
      </c>
      <c r="F262" s="1" t="str">
        <f t="array" ref="F262">INDEX(_country_codes!$B$1:$B$16,MATCH(_residual_capacity_country!E262,_country_codes!$A$1:$A$16,0))</f>
        <v>GER</v>
      </c>
      <c r="G262" s="1">
        <v>2045</v>
      </c>
      <c r="H262" s="1" t="s">
        <v>11</v>
      </c>
      <c r="I262" s="1" t="s">
        <v>151</v>
      </c>
      <c r="K262" s="9">
        <f t="array" ref="K262">IFERROR(ROUND(INDEX(_inputSmrHvcCapacities!$J$1:$J$71,MATCH(_residual_capacity_country!$B262&amp;C262&amp;G262,_inputSmrHvcCapacities!$B$1:$B$106&amp;_inputSmrHvcCapacities!$C$1:$C$106&amp;_inputSmrHvcCapacities!$F$1:$F$106,0))*INDEX(_ProductionSharesEU!$L$1:$L$51,MATCH(_residual_capacity_country!$B262&amp;_residual_capacity_country!$E262,_ProductionSharesEU!$B$1:$B$51&amp;_ProductionSharesEU!$C$1:$C$51,0))*1000,0),0)</f>
        <v>0</v>
      </c>
    </row>
    <row r="263" spans="1:11" x14ac:dyDescent="0.45">
      <c r="A263" s="1" t="s">
        <v>126</v>
      </c>
      <c r="B263" s="1" t="s">
        <v>174</v>
      </c>
      <c r="C263" s="1" t="s">
        <v>95</v>
      </c>
      <c r="D263" s="1" t="s">
        <v>42</v>
      </c>
      <c r="E263" s="1" t="s">
        <v>78</v>
      </c>
      <c r="F263" s="1" t="str">
        <f t="array" ref="F263">INDEX(_country_codes!$B$1:$B$16,MATCH(_residual_capacity_country!E263,_country_codes!$A$1:$A$16,0))</f>
        <v>HUN</v>
      </c>
      <c r="G263" s="1">
        <v>2045</v>
      </c>
      <c r="H263" s="1" t="s">
        <v>11</v>
      </c>
      <c r="I263" s="1" t="s">
        <v>151</v>
      </c>
      <c r="K263" s="9">
        <f t="array" ref="K263">IFERROR(ROUND(INDEX(_inputSmrHvcCapacities!$J$1:$J$71,MATCH(_residual_capacity_country!$B263&amp;C263&amp;G263,_inputSmrHvcCapacities!$B$1:$B$106&amp;_inputSmrHvcCapacities!$C$1:$C$106&amp;_inputSmrHvcCapacities!$F$1:$F$106,0))*INDEX(_ProductionSharesEU!$L$1:$L$51,MATCH(_residual_capacity_country!$B263&amp;_residual_capacity_country!$E263,_ProductionSharesEU!$B$1:$B$51&amp;_ProductionSharesEU!$C$1:$C$51,0))*1000,0),0)</f>
        <v>0</v>
      </c>
    </row>
    <row r="264" spans="1:11" x14ac:dyDescent="0.45">
      <c r="A264" s="1" t="s">
        <v>126</v>
      </c>
      <c r="B264" s="1" t="s">
        <v>174</v>
      </c>
      <c r="C264" s="1" t="s">
        <v>95</v>
      </c>
      <c r="D264" s="1" t="s">
        <v>44</v>
      </c>
      <c r="E264" s="1" t="s">
        <v>73</v>
      </c>
      <c r="F264" s="1" t="str">
        <f t="array" ref="F264">INDEX(_country_codes!$B$1:$B$16,MATCH(_residual_capacity_country!E264,_country_codes!$A$1:$A$16,0))</f>
        <v>ITA</v>
      </c>
      <c r="G264" s="1">
        <v>2045</v>
      </c>
      <c r="H264" s="1" t="s">
        <v>11</v>
      </c>
      <c r="I264" s="1" t="s">
        <v>151</v>
      </c>
      <c r="K264" s="9">
        <f t="array" ref="K264">IFERROR(ROUND(INDEX(_inputSmrHvcCapacities!$J$1:$J$71,MATCH(_residual_capacity_country!$B264&amp;C264&amp;G264,_inputSmrHvcCapacities!$B$1:$B$106&amp;_inputSmrHvcCapacities!$C$1:$C$106&amp;_inputSmrHvcCapacities!$F$1:$F$106,0))*INDEX(_ProductionSharesEU!$L$1:$L$51,MATCH(_residual_capacity_country!$B264&amp;_residual_capacity_country!$E264,_ProductionSharesEU!$B$1:$B$51&amp;_ProductionSharesEU!$C$1:$C$51,0))*1000,0),0)</f>
        <v>0</v>
      </c>
    </row>
    <row r="265" spans="1:11" x14ac:dyDescent="0.45">
      <c r="A265" s="1" t="s">
        <v>126</v>
      </c>
      <c r="B265" s="1" t="s">
        <v>174</v>
      </c>
      <c r="C265" s="1" t="s">
        <v>95</v>
      </c>
      <c r="D265" s="1" t="s">
        <v>46</v>
      </c>
      <c r="E265" s="1" t="s">
        <v>80</v>
      </c>
      <c r="F265" s="1" t="str">
        <f t="array" ref="F265">INDEX(_country_codes!$B$1:$B$16,MATCH(_residual_capacity_country!E265,_country_codes!$A$1:$A$16,0))</f>
        <v>NLD</v>
      </c>
      <c r="G265" s="1">
        <v>2045</v>
      </c>
      <c r="H265" s="1" t="s">
        <v>11</v>
      </c>
      <c r="I265" s="1" t="s">
        <v>151</v>
      </c>
      <c r="K265" s="9">
        <f t="array" ref="K265">IFERROR(ROUND(INDEX(_inputSmrHvcCapacities!$J$1:$J$71,MATCH(_residual_capacity_country!$B265&amp;C265&amp;G265,_inputSmrHvcCapacities!$B$1:$B$106&amp;_inputSmrHvcCapacities!$C$1:$C$106&amp;_inputSmrHvcCapacities!$F$1:$F$106,0))*INDEX(_ProductionSharesEU!$L$1:$L$51,MATCH(_residual_capacity_country!$B265&amp;_residual_capacity_country!$E265,_ProductionSharesEU!$B$1:$B$51&amp;_ProductionSharesEU!$C$1:$C$51,0))*1000,0),0)</f>
        <v>0</v>
      </c>
    </row>
    <row r="266" spans="1:11" x14ac:dyDescent="0.45">
      <c r="A266" s="1" t="s">
        <v>126</v>
      </c>
      <c r="B266" s="1" t="s">
        <v>174</v>
      </c>
      <c r="C266" s="1" t="s">
        <v>95</v>
      </c>
      <c r="D266" s="1" t="s">
        <v>48</v>
      </c>
      <c r="E266" s="1" t="s">
        <v>81</v>
      </c>
      <c r="F266" s="1" t="str">
        <f t="array" ref="F266">INDEX(_country_codes!$B$1:$B$16,MATCH(_residual_capacity_country!E266,_country_codes!$A$1:$A$16,0))</f>
        <v>POL</v>
      </c>
      <c r="G266" s="1">
        <v>2045</v>
      </c>
      <c r="H266" s="1" t="s">
        <v>11</v>
      </c>
      <c r="I266" s="1" t="s">
        <v>151</v>
      </c>
      <c r="K266" s="9">
        <f t="array" ref="K266">IFERROR(ROUND(INDEX(_inputSmrHvcCapacities!$J$1:$J$71,MATCH(_residual_capacity_country!$B266&amp;C266&amp;G266,_inputSmrHvcCapacities!$B$1:$B$106&amp;_inputSmrHvcCapacities!$C$1:$C$106&amp;_inputSmrHvcCapacities!$F$1:$F$106,0))*INDEX(_ProductionSharesEU!$L$1:$L$51,MATCH(_residual_capacity_country!$B266&amp;_residual_capacity_country!$E266,_ProductionSharesEU!$B$1:$B$51&amp;_ProductionSharesEU!$C$1:$C$51,0))*1000,0),0)</f>
        <v>0</v>
      </c>
    </row>
    <row r="267" spans="1:11" x14ac:dyDescent="0.45">
      <c r="A267" s="1" t="s">
        <v>126</v>
      </c>
      <c r="B267" s="1" t="s">
        <v>174</v>
      </c>
      <c r="C267" s="1" t="s">
        <v>95</v>
      </c>
      <c r="D267" s="1" t="s">
        <v>51</v>
      </c>
      <c r="E267" s="1" t="s">
        <v>79</v>
      </c>
      <c r="F267" s="1" t="str">
        <f t="array" ref="F267">INDEX(_country_codes!$B$1:$B$16,MATCH(_residual_capacity_country!E267,_country_codes!$A$1:$A$16,0))</f>
        <v>ROU</v>
      </c>
      <c r="G267" s="1">
        <v>2045</v>
      </c>
      <c r="H267" s="1" t="s">
        <v>11</v>
      </c>
      <c r="I267" s="1" t="s">
        <v>151</v>
      </c>
      <c r="K267" s="9">
        <f t="array" ref="K267">IFERROR(ROUND(INDEX(_inputSmrHvcCapacities!$J$1:$J$71,MATCH(_residual_capacity_country!$B267&amp;C267&amp;G267,_inputSmrHvcCapacities!$B$1:$B$106&amp;_inputSmrHvcCapacities!$C$1:$C$106&amp;_inputSmrHvcCapacities!$F$1:$F$106,0))*INDEX(_ProductionSharesEU!$L$1:$L$51,MATCH(_residual_capacity_country!$B267&amp;_residual_capacity_country!$E267,_ProductionSharesEU!$B$1:$B$51&amp;_ProductionSharesEU!$C$1:$C$51,0))*1000,0),0)</f>
        <v>0</v>
      </c>
    </row>
    <row r="268" spans="1:11" x14ac:dyDescent="0.45">
      <c r="A268" s="1" t="s">
        <v>126</v>
      </c>
      <c r="B268" s="1" t="s">
        <v>174</v>
      </c>
      <c r="C268" s="1" t="s">
        <v>95</v>
      </c>
      <c r="D268" s="1" t="s">
        <v>53</v>
      </c>
      <c r="E268" s="1" t="s">
        <v>82</v>
      </c>
      <c r="F268" s="1" t="str">
        <f t="array" ref="F268">INDEX(_country_codes!$B$1:$B$16,MATCH(_residual_capacity_country!E268,_country_codes!$A$1:$A$16,0))</f>
        <v>SVK</v>
      </c>
      <c r="G268" s="1">
        <v>2045</v>
      </c>
      <c r="H268" s="1" t="s">
        <v>11</v>
      </c>
      <c r="I268" s="1" t="s">
        <v>151</v>
      </c>
      <c r="K268" s="9">
        <f t="array" ref="K268">IFERROR(ROUND(INDEX(_inputSmrHvcCapacities!$J$1:$J$71,MATCH(_residual_capacity_country!$B268&amp;C268&amp;G268,_inputSmrHvcCapacities!$B$1:$B$106&amp;_inputSmrHvcCapacities!$C$1:$C$106&amp;_inputSmrHvcCapacities!$F$1:$F$106,0))*INDEX(_ProductionSharesEU!$L$1:$L$51,MATCH(_residual_capacity_country!$B268&amp;_residual_capacity_country!$E268,_ProductionSharesEU!$B$1:$B$51&amp;_ProductionSharesEU!$C$1:$C$51,0))*1000,0),0)</f>
        <v>0</v>
      </c>
    </row>
    <row r="269" spans="1:11" x14ac:dyDescent="0.45">
      <c r="A269" s="1" t="s">
        <v>126</v>
      </c>
      <c r="B269" s="1" t="s">
        <v>174</v>
      </c>
      <c r="C269" s="1" t="s">
        <v>95</v>
      </c>
      <c r="D269" s="1" t="s">
        <v>55</v>
      </c>
      <c r="E269" s="1" t="s">
        <v>83</v>
      </c>
      <c r="F269" s="1" t="str">
        <f t="array" ref="F269">INDEX(_country_codes!$B$1:$B$16,MATCH(_residual_capacity_country!E269,_country_codes!$A$1:$A$16,0))</f>
        <v>ESP</v>
      </c>
      <c r="G269" s="1">
        <v>2045</v>
      </c>
      <c r="H269" s="1" t="s">
        <v>11</v>
      </c>
      <c r="I269" s="1" t="s">
        <v>151</v>
      </c>
      <c r="K269" s="9">
        <f t="array" ref="K269">IFERROR(ROUND(INDEX(_inputSmrHvcCapacities!$J$1:$J$71,MATCH(_residual_capacity_country!$B269&amp;C269&amp;G269,_inputSmrHvcCapacities!$B$1:$B$106&amp;_inputSmrHvcCapacities!$C$1:$C$106&amp;_inputSmrHvcCapacities!$F$1:$F$106,0))*INDEX(_ProductionSharesEU!$L$1:$L$51,MATCH(_residual_capacity_country!$B269&amp;_residual_capacity_country!$E269,_ProductionSharesEU!$B$1:$B$51&amp;_ProductionSharesEU!$C$1:$C$51,0))*1000,0),0)</f>
        <v>0</v>
      </c>
    </row>
    <row r="270" spans="1:11" x14ac:dyDescent="0.45">
      <c r="A270" s="1" t="s">
        <v>126</v>
      </c>
      <c r="B270" s="1" t="s">
        <v>174</v>
      </c>
      <c r="C270" s="1" t="s">
        <v>95</v>
      </c>
      <c r="D270" s="1" t="s">
        <v>58</v>
      </c>
      <c r="E270" s="1" t="s">
        <v>84</v>
      </c>
      <c r="F270" s="1" t="str">
        <f t="array" ref="F270">INDEX(_country_codes!$B$1:$B$16,MATCH(_residual_capacity_country!E270,_country_codes!$A$1:$A$16,0))</f>
        <v>SWE</v>
      </c>
      <c r="G270" s="1">
        <v>2045</v>
      </c>
      <c r="H270" s="1" t="s">
        <v>11</v>
      </c>
      <c r="I270" s="1" t="s">
        <v>151</v>
      </c>
      <c r="K270" s="9">
        <f t="array" ref="K270">IFERROR(ROUND(INDEX(_inputSmrHvcCapacities!$J$1:$J$71,MATCH(_residual_capacity_country!$B270&amp;C270&amp;G270,_inputSmrHvcCapacities!$B$1:$B$106&amp;_inputSmrHvcCapacities!$C$1:$C$106&amp;_inputSmrHvcCapacities!$F$1:$F$106,0))*INDEX(_ProductionSharesEU!$L$1:$L$51,MATCH(_residual_capacity_country!$B270&amp;_residual_capacity_country!$E270,_ProductionSharesEU!$B$1:$B$51&amp;_ProductionSharesEU!$C$1:$C$51,0))*1000,0),0)</f>
        <v>0</v>
      </c>
    </row>
    <row r="271" spans="1:11" x14ac:dyDescent="0.45">
      <c r="A271" s="1" t="s">
        <v>126</v>
      </c>
      <c r="B271" s="1" t="s">
        <v>174</v>
      </c>
      <c r="C271" s="1" t="s">
        <v>95</v>
      </c>
      <c r="D271" s="1" t="s">
        <v>61</v>
      </c>
      <c r="E271" s="1" t="s">
        <v>85</v>
      </c>
      <c r="F271" s="1" t="str">
        <f t="array" ref="F271">INDEX(_country_codes!$B$1:$B$16,MATCH(_residual_capacity_country!E271,_country_codes!$A$1:$A$16,0))</f>
        <v>GBR</v>
      </c>
      <c r="G271" s="1">
        <v>2045</v>
      </c>
      <c r="H271" s="1" t="s">
        <v>11</v>
      </c>
      <c r="I271" s="1" t="s">
        <v>151</v>
      </c>
      <c r="K271" s="9">
        <f t="array" ref="K271">IFERROR(ROUND(INDEX(_inputSmrHvcCapacities!$J$1:$J$71,MATCH(_residual_capacity_country!$B271&amp;C271&amp;G271,_inputSmrHvcCapacities!$B$1:$B$106&amp;_inputSmrHvcCapacities!$C$1:$C$106&amp;_inputSmrHvcCapacities!$F$1:$F$106,0))*INDEX(_ProductionSharesEU!$L$1:$L$51,MATCH(_residual_capacity_country!$B271&amp;_residual_capacity_country!$E271,_ProductionSharesEU!$B$1:$B$51&amp;_ProductionSharesEU!$C$1:$C$51,0))*1000,0),0)</f>
        <v>0</v>
      </c>
    </row>
    <row r="272" spans="1:11" x14ac:dyDescent="0.45">
      <c r="A272" s="1" t="s">
        <v>126</v>
      </c>
      <c r="B272" s="1" t="s">
        <v>174</v>
      </c>
      <c r="C272" t="s">
        <v>95</v>
      </c>
      <c r="D272" s="1" t="s">
        <v>19</v>
      </c>
      <c r="E272" s="1" t="s">
        <v>72</v>
      </c>
      <c r="F272" s="1" t="str">
        <f t="array" ref="F272">INDEX(_country_codes!$B$1:$B$16,MATCH(_residual_capacity_country!E272,_country_codes!$A$1:$A$16,0))</f>
        <v>AUT</v>
      </c>
      <c r="G272" s="1">
        <v>2045</v>
      </c>
      <c r="H272" s="1" t="s">
        <v>11</v>
      </c>
      <c r="I272" s="1" t="s">
        <v>151</v>
      </c>
      <c r="K272" s="9">
        <f t="array" ref="K272">IFERROR(ROUND(INDEX(_inputSmrHvcCapacities!$J$1:$J$71,MATCH(_residual_capacity_country!$B272&amp;C272&amp;G272,_inputSmrHvcCapacities!$B$1:$B$106&amp;_inputSmrHvcCapacities!$C$1:$C$106&amp;_inputSmrHvcCapacities!$F$1:$F$106,0))*INDEX(_ProductionSharesEU!$L$1:$L$51,MATCH(_residual_capacity_country!$B272&amp;_residual_capacity_country!$E272,_ProductionSharesEU!$B$1:$B$51&amp;_ProductionSharesEU!$C$1:$C$51,0))*1000,0),0)</f>
        <v>0</v>
      </c>
    </row>
    <row r="273" spans="1:11" x14ac:dyDescent="0.45">
      <c r="A273" s="1" t="s">
        <v>126</v>
      </c>
      <c r="B273" s="1" t="s">
        <v>174</v>
      </c>
      <c r="C273" s="1" t="s">
        <v>95</v>
      </c>
      <c r="D273" s="1" t="s">
        <v>23</v>
      </c>
      <c r="E273" s="1" t="s">
        <v>74</v>
      </c>
      <c r="F273" s="1" t="str">
        <f t="array" ref="F273">INDEX(_country_codes!$B$1:$B$16,MATCH(_residual_capacity_country!E273,_country_codes!$A$1:$A$16,0))</f>
        <v>BEL</v>
      </c>
      <c r="G273" s="1">
        <v>2045</v>
      </c>
      <c r="H273" s="1" t="s">
        <v>11</v>
      </c>
      <c r="I273" s="1" t="s">
        <v>151</v>
      </c>
      <c r="K273" s="9">
        <f t="array" ref="K273">IFERROR(ROUND(INDEX(_inputSmrHvcCapacities!$J$1:$J$71,MATCH(_residual_capacity_country!$B273&amp;C273&amp;G273,_inputSmrHvcCapacities!$B$1:$B$106&amp;_inputSmrHvcCapacities!$C$1:$C$106&amp;_inputSmrHvcCapacities!$F$1:$F$106,0))*INDEX(_ProductionSharesEU!$L$1:$L$51,MATCH(_residual_capacity_country!$B273&amp;_residual_capacity_country!$E273,_ProductionSharesEU!$B$1:$B$51&amp;_ProductionSharesEU!$C$1:$C$51,0))*1000,0),0)</f>
        <v>0</v>
      </c>
    </row>
    <row r="274" spans="1:11" x14ac:dyDescent="0.45">
      <c r="A274" s="1" t="s">
        <v>126</v>
      </c>
      <c r="B274" s="1" t="s">
        <v>174</v>
      </c>
      <c r="C274" s="1" t="s">
        <v>95</v>
      </c>
      <c r="D274" s="1" t="s">
        <v>26</v>
      </c>
      <c r="E274" s="1" t="s">
        <v>75</v>
      </c>
      <c r="F274" s="1" t="str">
        <f t="array" ref="F274">INDEX(_country_codes!$B$1:$B$16,MATCH(_residual_capacity_country!E274,_country_codes!$A$1:$A$16,0))</f>
        <v>CZE</v>
      </c>
      <c r="G274" s="1">
        <v>2045</v>
      </c>
      <c r="H274" s="1" t="s">
        <v>11</v>
      </c>
      <c r="I274" s="1" t="s">
        <v>151</v>
      </c>
      <c r="K274" s="9">
        <f t="array" ref="K274">IFERROR(ROUND(INDEX(_inputSmrHvcCapacities!$J$1:$J$71,MATCH(_residual_capacity_country!$B274&amp;C274&amp;G274,_inputSmrHvcCapacities!$B$1:$B$106&amp;_inputSmrHvcCapacities!$C$1:$C$106&amp;_inputSmrHvcCapacities!$F$1:$F$106,0))*INDEX(_ProductionSharesEU!$L$1:$L$51,MATCH(_residual_capacity_country!$B274&amp;_residual_capacity_country!$E274,_ProductionSharesEU!$B$1:$B$51&amp;_ProductionSharesEU!$C$1:$C$51,0))*1000,0),0)</f>
        <v>0</v>
      </c>
    </row>
    <row r="275" spans="1:11" x14ac:dyDescent="0.45">
      <c r="A275" s="1" t="s">
        <v>126</v>
      </c>
      <c r="B275" s="1" t="s">
        <v>174</v>
      </c>
      <c r="C275" s="1" t="s">
        <v>95</v>
      </c>
      <c r="D275" s="1" t="s">
        <v>29</v>
      </c>
      <c r="E275" s="1" t="s">
        <v>76</v>
      </c>
      <c r="F275" s="1" t="str">
        <f t="array" ref="F275">INDEX(_country_codes!$B$1:$B$16,MATCH(_residual_capacity_country!E275,_country_codes!$A$1:$A$16,0))</f>
        <v>FIN</v>
      </c>
      <c r="G275" s="1">
        <v>2045</v>
      </c>
      <c r="H275" s="1" t="s">
        <v>11</v>
      </c>
      <c r="I275" s="1" t="s">
        <v>151</v>
      </c>
      <c r="K275" s="9">
        <f t="array" ref="K275">IFERROR(ROUND(INDEX(_inputSmrHvcCapacities!$J$1:$J$71,MATCH(_residual_capacity_country!$B275&amp;C275&amp;G275,_inputSmrHvcCapacities!$B$1:$B$106&amp;_inputSmrHvcCapacities!$C$1:$C$106&amp;_inputSmrHvcCapacities!$F$1:$F$106,0))*INDEX(_ProductionSharesEU!$L$1:$L$51,MATCH(_residual_capacity_country!$B275&amp;_residual_capacity_country!$E275,_ProductionSharesEU!$B$1:$B$51&amp;_ProductionSharesEU!$C$1:$C$51,0))*1000,0),0)</f>
        <v>0</v>
      </c>
    </row>
    <row r="276" spans="1:11" x14ac:dyDescent="0.45">
      <c r="A276" s="1" t="s">
        <v>126</v>
      </c>
      <c r="B276" s="1" t="s">
        <v>174</v>
      </c>
      <c r="C276" s="1" t="s">
        <v>95</v>
      </c>
      <c r="D276" s="1" t="s">
        <v>31</v>
      </c>
      <c r="E276" s="1" t="s">
        <v>77</v>
      </c>
      <c r="F276" s="1" t="str">
        <f t="array" ref="F276">INDEX(_country_codes!$B$1:$B$16,MATCH(_residual_capacity_country!E276,_country_codes!$A$1:$A$16,0))</f>
        <v>FRA</v>
      </c>
      <c r="G276" s="1">
        <v>2045</v>
      </c>
      <c r="H276" s="1" t="s">
        <v>11</v>
      </c>
      <c r="I276" s="1" t="s">
        <v>151</v>
      </c>
      <c r="K276" s="9">
        <f t="array" ref="K276">IFERROR(ROUND(INDEX(_inputSmrHvcCapacities!$J$1:$J$71,MATCH(_residual_capacity_country!$B276&amp;C276&amp;G276,_inputSmrHvcCapacities!$B$1:$B$106&amp;_inputSmrHvcCapacities!$C$1:$C$106&amp;_inputSmrHvcCapacities!$F$1:$F$106,0))*INDEX(_ProductionSharesEU!$L$1:$L$51,MATCH(_residual_capacity_country!$B276&amp;_residual_capacity_country!$E276,_ProductionSharesEU!$B$1:$B$51&amp;_ProductionSharesEU!$C$1:$C$51,0))*1000,0),0)</f>
        <v>0</v>
      </c>
    </row>
    <row r="277" spans="1:11" x14ac:dyDescent="0.45">
      <c r="A277" s="1" t="s">
        <v>126</v>
      </c>
      <c r="B277" s="1" t="s">
        <v>174</v>
      </c>
      <c r="C277" s="1" t="s">
        <v>95</v>
      </c>
      <c r="D277" s="1" t="s">
        <v>34</v>
      </c>
      <c r="E277" s="1" t="s">
        <v>71</v>
      </c>
      <c r="F277" s="1" t="str">
        <f t="array" ref="F277">INDEX(_country_codes!$B$1:$B$16,MATCH(_residual_capacity_country!E277,_country_codes!$A$1:$A$16,0))</f>
        <v>GER</v>
      </c>
      <c r="G277" s="1">
        <v>2045</v>
      </c>
      <c r="H277" s="1" t="s">
        <v>11</v>
      </c>
      <c r="I277" s="1" t="s">
        <v>151</v>
      </c>
      <c r="K277" s="9">
        <f t="array" ref="K277">IFERROR(ROUND(INDEX(_inputSmrHvcCapacities!$J$1:$J$71,MATCH(_residual_capacity_country!$B277&amp;C277&amp;G277,_inputSmrHvcCapacities!$B$1:$B$106&amp;_inputSmrHvcCapacities!$C$1:$C$106&amp;_inputSmrHvcCapacities!$F$1:$F$106,0))*INDEX(_ProductionSharesEU!$L$1:$L$51,MATCH(_residual_capacity_country!$B277&amp;_residual_capacity_country!$E277,_ProductionSharesEU!$B$1:$B$51&amp;_ProductionSharesEU!$C$1:$C$51,0))*1000,0),0)</f>
        <v>0</v>
      </c>
    </row>
    <row r="278" spans="1:11" x14ac:dyDescent="0.45">
      <c r="A278" s="1" t="s">
        <v>126</v>
      </c>
      <c r="B278" s="1" t="s">
        <v>174</v>
      </c>
      <c r="C278" s="1" t="s">
        <v>95</v>
      </c>
      <c r="D278" s="1" t="s">
        <v>42</v>
      </c>
      <c r="E278" s="1" t="s">
        <v>78</v>
      </c>
      <c r="F278" s="1" t="str">
        <f t="array" ref="F278">INDEX(_country_codes!$B$1:$B$16,MATCH(_residual_capacity_country!E278,_country_codes!$A$1:$A$16,0))</f>
        <v>HUN</v>
      </c>
      <c r="G278" s="1">
        <v>2045</v>
      </c>
      <c r="H278" s="1" t="s">
        <v>11</v>
      </c>
      <c r="I278" s="1" t="s">
        <v>151</v>
      </c>
      <c r="K278" s="9">
        <f t="array" ref="K278">IFERROR(ROUND(INDEX(_inputSmrHvcCapacities!$J$1:$J$71,MATCH(_residual_capacity_country!$B278&amp;C278&amp;G278,_inputSmrHvcCapacities!$B$1:$B$106&amp;_inputSmrHvcCapacities!$C$1:$C$106&amp;_inputSmrHvcCapacities!$F$1:$F$106,0))*INDEX(_ProductionSharesEU!$L$1:$L$51,MATCH(_residual_capacity_country!$B278&amp;_residual_capacity_country!$E278,_ProductionSharesEU!$B$1:$B$51&amp;_ProductionSharesEU!$C$1:$C$51,0))*1000,0),0)</f>
        <v>0</v>
      </c>
    </row>
    <row r="279" spans="1:11" x14ac:dyDescent="0.45">
      <c r="A279" s="1" t="s">
        <v>126</v>
      </c>
      <c r="B279" s="1" t="s">
        <v>174</v>
      </c>
      <c r="C279" s="1" t="s">
        <v>95</v>
      </c>
      <c r="D279" s="1" t="s">
        <v>44</v>
      </c>
      <c r="E279" s="1" t="s">
        <v>73</v>
      </c>
      <c r="F279" s="1" t="str">
        <f t="array" ref="F279">INDEX(_country_codes!$B$1:$B$16,MATCH(_residual_capacity_country!E279,_country_codes!$A$1:$A$16,0))</f>
        <v>ITA</v>
      </c>
      <c r="G279" s="1">
        <v>2045</v>
      </c>
      <c r="H279" s="1" t="s">
        <v>11</v>
      </c>
      <c r="I279" s="1" t="s">
        <v>151</v>
      </c>
      <c r="K279" s="9">
        <f t="array" ref="K279">IFERROR(ROUND(INDEX(_inputSmrHvcCapacities!$J$1:$J$71,MATCH(_residual_capacity_country!$B279&amp;C279&amp;G279,_inputSmrHvcCapacities!$B$1:$B$106&amp;_inputSmrHvcCapacities!$C$1:$C$106&amp;_inputSmrHvcCapacities!$F$1:$F$106,0))*INDEX(_ProductionSharesEU!$L$1:$L$51,MATCH(_residual_capacity_country!$B279&amp;_residual_capacity_country!$E279,_ProductionSharesEU!$B$1:$B$51&amp;_ProductionSharesEU!$C$1:$C$51,0))*1000,0),0)</f>
        <v>0</v>
      </c>
    </row>
    <row r="280" spans="1:11" x14ac:dyDescent="0.45">
      <c r="A280" s="1" t="s">
        <v>126</v>
      </c>
      <c r="B280" s="1" t="s">
        <v>174</v>
      </c>
      <c r="C280" s="1" t="s">
        <v>95</v>
      </c>
      <c r="D280" s="1" t="s">
        <v>46</v>
      </c>
      <c r="E280" s="1" t="s">
        <v>80</v>
      </c>
      <c r="F280" s="1" t="str">
        <f t="array" ref="F280">INDEX(_country_codes!$B$1:$B$16,MATCH(_residual_capacity_country!E280,_country_codes!$A$1:$A$16,0))</f>
        <v>NLD</v>
      </c>
      <c r="G280" s="1">
        <v>2045</v>
      </c>
      <c r="H280" s="1" t="s">
        <v>11</v>
      </c>
      <c r="I280" s="1" t="s">
        <v>151</v>
      </c>
      <c r="K280" s="9">
        <f t="array" ref="K280">IFERROR(ROUND(INDEX(_inputSmrHvcCapacities!$J$1:$J$71,MATCH(_residual_capacity_country!$B280&amp;C280&amp;G280,_inputSmrHvcCapacities!$B$1:$B$106&amp;_inputSmrHvcCapacities!$C$1:$C$106&amp;_inputSmrHvcCapacities!$F$1:$F$106,0))*INDEX(_ProductionSharesEU!$L$1:$L$51,MATCH(_residual_capacity_country!$B280&amp;_residual_capacity_country!$E280,_ProductionSharesEU!$B$1:$B$51&amp;_ProductionSharesEU!$C$1:$C$51,0))*1000,0),0)</f>
        <v>0</v>
      </c>
    </row>
    <row r="281" spans="1:11" x14ac:dyDescent="0.45">
      <c r="A281" s="1" t="s">
        <v>126</v>
      </c>
      <c r="B281" s="1" t="s">
        <v>174</v>
      </c>
      <c r="C281" s="1" t="s">
        <v>95</v>
      </c>
      <c r="D281" s="1" t="s">
        <v>48</v>
      </c>
      <c r="E281" s="1" t="s">
        <v>81</v>
      </c>
      <c r="F281" s="1" t="str">
        <f t="array" ref="F281">INDEX(_country_codes!$B$1:$B$16,MATCH(_residual_capacity_country!E281,_country_codes!$A$1:$A$16,0))</f>
        <v>POL</v>
      </c>
      <c r="G281" s="1">
        <v>2045</v>
      </c>
      <c r="H281" s="1" t="s">
        <v>11</v>
      </c>
      <c r="I281" s="1" t="s">
        <v>151</v>
      </c>
      <c r="K281" s="9">
        <f t="array" ref="K281">IFERROR(ROUND(INDEX(_inputSmrHvcCapacities!$J$1:$J$71,MATCH(_residual_capacity_country!$B281&amp;C281&amp;G281,_inputSmrHvcCapacities!$B$1:$B$106&amp;_inputSmrHvcCapacities!$C$1:$C$106&amp;_inputSmrHvcCapacities!$F$1:$F$106,0))*INDEX(_ProductionSharesEU!$L$1:$L$51,MATCH(_residual_capacity_country!$B281&amp;_residual_capacity_country!$E281,_ProductionSharesEU!$B$1:$B$51&amp;_ProductionSharesEU!$C$1:$C$51,0))*1000,0),0)</f>
        <v>0</v>
      </c>
    </row>
    <row r="282" spans="1:11" x14ac:dyDescent="0.45">
      <c r="A282" s="1" t="s">
        <v>126</v>
      </c>
      <c r="B282" s="1" t="s">
        <v>174</v>
      </c>
      <c r="C282" s="1" t="s">
        <v>95</v>
      </c>
      <c r="D282" s="1" t="s">
        <v>51</v>
      </c>
      <c r="E282" s="1" t="s">
        <v>79</v>
      </c>
      <c r="F282" s="1" t="str">
        <f t="array" ref="F282">INDEX(_country_codes!$B$1:$B$16,MATCH(_residual_capacity_country!E282,_country_codes!$A$1:$A$16,0))</f>
        <v>ROU</v>
      </c>
      <c r="G282" s="1">
        <v>2045</v>
      </c>
      <c r="H282" s="1" t="s">
        <v>11</v>
      </c>
      <c r="I282" s="1" t="s">
        <v>151</v>
      </c>
      <c r="K282" s="9">
        <f t="array" ref="K282">IFERROR(ROUND(INDEX(_inputSmrHvcCapacities!$J$1:$J$71,MATCH(_residual_capacity_country!$B282&amp;C282&amp;G282,_inputSmrHvcCapacities!$B$1:$B$106&amp;_inputSmrHvcCapacities!$C$1:$C$106&amp;_inputSmrHvcCapacities!$F$1:$F$106,0))*INDEX(_ProductionSharesEU!$L$1:$L$51,MATCH(_residual_capacity_country!$B282&amp;_residual_capacity_country!$E282,_ProductionSharesEU!$B$1:$B$51&amp;_ProductionSharesEU!$C$1:$C$51,0))*1000,0),0)</f>
        <v>0</v>
      </c>
    </row>
    <row r="283" spans="1:11" x14ac:dyDescent="0.45">
      <c r="A283" s="1" t="s">
        <v>126</v>
      </c>
      <c r="B283" s="1" t="s">
        <v>174</v>
      </c>
      <c r="C283" s="1" t="s">
        <v>95</v>
      </c>
      <c r="D283" s="1" t="s">
        <v>53</v>
      </c>
      <c r="E283" s="1" t="s">
        <v>82</v>
      </c>
      <c r="F283" s="1" t="str">
        <f t="array" ref="F283">INDEX(_country_codes!$B$1:$B$16,MATCH(_residual_capacity_country!E283,_country_codes!$A$1:$A$16,0))</f>
        <v>SVK</v>
      </c>
      <c r="G283" s="1">
        <v>2045</v>
      </c>
      <c r="H283" s="1" t="s">
        <v>11</v>
      </c>
      <c r="I283" s="1" t="s">
        <v>151</v>
      </c>
      <c r="K283" s="9">
        <f t="array" ref="K283">IFERROR(ROUND(INDEX(_inputSmrHvcCapacities!$J$1:$J$71,MATCH(_residual_capacity_country!$B283&amp;C283&amp;G283,_inputSmrHvcCapacities!$B$1:$B$106&amp;_inputSmrHvcCapacities!$C$1:$C$106&amp;_inputSmrHvcCapacities!$F$1:$F$106,0))*INDEX(_ProductionSharesEU!$L$1:$L$51,MATCH(_residual_capacity_country!$B283&amp;_residual_capacity_country!$E283,_ProductionSharesEU!$B$1:$B$51&amp;_ProductionSharesEU!$C$1:$C$51,0))*1000,0),0)</f>
        <v>0</v>
      </c>
    </row>
    <row r="284" spans="1:11" x14ac:dyDescent="0.45">
      <c r="A284" s="1" t="s">
        <v>126</v>
      </c>
      <c r="B284" s="1" t="s">
        <v>174</v>
      </c>
      <c r="C284" s="1" t="s">
        <v>95</v>
      </c>
      <c r="D284" s="1" t="s">
        <v>55</v>
      </c>
      <c r="E284" s="1" t="s">
        <v>83</v>
      </c>
      <c r="F284" s="1" t="str">
        <f t="array" ref="F284">INDEX(_country_codes!$B$1:$B$16,MATCH(_residual_capacity_country!E284,_country_codes!$A$1:$A$16,0))</f>
        <v>ESP</v>
      </c>
      <c r="G284" s="1">
        <v>2045</v>
      </c>
      <c r="H284" s="1" t="s">
        <v>11</v>
      </c>
      <c r="I284" s="1" t="s">
        <v>151</v>
      </c>
      <c r="K284" s="9">
        <f t="array" ref="K284">IFERROR(ROUND(INDEX(_inputSmrHvcCapacities!$J$1:$J$71,MATCH(_residual_capacity_country!$B284&amp;C284&amp;G284,_inputSmrHvcCapacities!$B$1:$B$106&amp;_inputSmrHvcCapacities!$C$1:$C$106&amp;_inputSmrHvcCapacities!$F$1:$F$106,0))*INDEX(_ProductionSharesEU!$L$1:$L$51,MATCH(_residual_capacity_country!$B284&amp;_residual_capacity_country!$E284,_ProductionSharesEU!$B$1:$B$51&amp;_ProductionSharesEU!$C$1:$C$51,0))*1000,0),0)</f>
        <v>0</v>
      </c>
    </row>
    <row r="285" spans="1:11" x14ac:dyDescent="0.45">
      <c r="A285" s="1" t="s">
        <v>126</v>
      </c>
      <c r="B285" s="1" t="s">
        <v>174</v>
      </c>
      <c r="C285" s="1" t="s">
        <v>95</v>
      </c>
      <c r="D285" s="1" t="s">
        <v>58</v>
      </c>
      <c r="E285" s="1" t="s">
        <v>84</v>
      </c>
      <c r="F285" s="1" t="str">
        <f t="array" ref="F285">INDEX(_country_codes!$B$1:$B$16,MATCH(_residual_capacity_country!E285,_country_codes!$A$1:$A$16,0))</f>
        <v>SWE</v>
      </c>
      <c r="G285" s="1">
        <v>2045</v>
      </c>
      <c r="H285" s="1" t="s">
        <v>11</v>
      </c>
      <c r="I285" s="1" t="s">
        <v>151</v>
      </c>
      <c r="K285" s="9">
        <f t="array" ref="K285">IFERROR(ROUND(INDEX(_inputSmrHvcCapacities!$J$1:$J$71,MATCH(_residual_capacity_country!$B285&amp;C285&amp;G285,_inputSmrHvcCapacities!$B$1:$B$106&amp;_inputSmrHvcCapacities!$C$1:$C$106&amp;_inputSmrHvcCapacities!$F$1:$F$106,0))*INDEX(_ProductionSharesEU!$L$1:$L$51,MATCH(_residual_capacity_country!$B285&amp;_residual_capacity_country!$E285,_ProductionSharesEU!$B$1:$B$51&amp;_ProductionSharesEU!$C$1:$C$51,0))*1000,0),0)</f>
        <v>0</v>
      </c>
    </row>
    <row r="286" spans="1:11" x14ac:dyDescent="0.45">
      <c r="A286" s="1" t="s">
        <v>126</v>
      </c>
      <c r="B286" s="1" t="s">
        <v>174</v>
      </c>
      <c r="C286" s="1" t="s">
        <v>95</v>
      </c>
      <c r="D286" s="1" t="s">
        <v>61</v>
      </c>
      <c r="E286" s="1" t="s">
        <v>85</v>
      </c>
      <c r="F286" s="1" t="str">
        <f t="array" ref="F286">INDEX(_country_codes!$B$1:$B$16,MATCH(_residual_capacity_country!E286,_country_codes!$A$1:$A$16,0))</f>
        <v>GBR</v>
      </c>
      <c r="G286" s="1">
        <v>2045</v>
      </c>
      <c r="H286" s="1" t="s">
        <v>11</v>
      </c>
      <c r="I286" s="1" t="s">
        <v>151</v>
      </c>
      <c r="K286" s="9">
        <f t="array" ref="K286">IFERROR(ROUND(INDEX(_inputSmrHvcCapacities!$J$1:$J$71,MATCH(_residual_capacity_country!$B286&amp;C286&amp;G286,_inputSmrHvcCapacities!$B$1:$B$106&amp;_inputSmrHvcCapacities!$C$1:$C$106&amp;_inputSmrHvcCapacities!$F$1:$F$106,0))*INDEX(_ProductionSharesEU!$L$1:$L$51,MATCH(_residual_capacity_country!$B286&amp;_residual_capacity_country!$E286,_ProductionSharesEU!$B$1:$B$51&amp;_ProductionSharesEU!$C$1:$C$51,0))*1000,0),0)</f>
        <v>0</v>
      </c>
    </row>
    <row r="287" spans="1:11" x14ac:dyDescent="0.45">
      <c r="A287" s="1" t="s">
        <v>126</v>
      </c>
      <c r="B287" s="1" t="s">
        <v>174</v>
      </c>
      <c r="C287" t="s">
        <v>95</v>
      </c>
      <c r="D287" s="1" t="s">
        <v>19</v>
      </c>
      <c r="E287" s="1" t="s">
        <v>72</v>
      </c>
      <c r="F287" s="1" t="str">
        <f t="array" ref="F287">INDEX(_country_codes!$B$1:$B$16,MATCH(_residual_capacity_country!E287,_country_codes!$A$1:$A$16,0))</f>
        <v>AUT</v>
      </c>
      <c r="G287" s="1">
        <v>2050</v>
      </c>
      <c r="H287" s="1" t="s">
        <v>11</v>
      </c>
      <c r="I287" s="1" t="s">
        <v>151</v>
      </c>
      <c r="K287" s="9">
        <f t="array" ref="K287">IFERROR(ROUND(INDEX(_inputSmrHvcCapacities!$J$1:$J$71,MATCH(_residual_capacity_country!$B287&amp;C287&amp;G287,_inputSmrHvcCapacities!$B$1:$B$106&amp;_inputSmrHvcCapacities!$C$1:$C$106&amp;_inputSmrHvcCapacities!$F$1:$F$106,0))*INDEX(_ProductionSharesEU!$L$1:$L$51,MATCH(_residual_capacity_country!$B287&amp;_residual_capacity_country!$E287,_ProductionSharesEU!$B$1:$B$51&amp;_ProductionSharesEU!$C$1:$C$51,0))*1000,0),0)</f>
        <v>0</v>
      </c>
    </row>
    <row r="288" spans="1:11" x14ac:dyDescent="0.45">
      <c r="A288" s="1" t="s">
        <v>126</v>
      </c>
      <c r="B288" s="1" t="s">
        <v>174</v>
      </c>
      <c r="C288" s="1" t="s">
        <v>95</v>
      </c>
      <c r="D288" s="1" t="s">
        <v>23</v>
      </c>
      <c r="E288" s="1" t="s">
        <v>74</v>
      </c>
      <c r="F288" s="1" t="str">
        <f t="array" ref="F288">INDEX(_country_codes!$B$1:$B$16,MATCH(_residual_capacity_country!E288,_country_codes!$A$1:$A$16,0))</f>
        <v>BEL</v>
      </c>
      <c r="G288" s="1">
        <v>2050</v>
      </c>
      <c r="H288" s="1" t="s">
        <v>11</v>
      </c>
      <c r="I288" s="1" t="s">
        <v>151</v>
      </c>
      <c r="K288" s="9">
        <f t="array" ref="K288">IFERROR(ROUND(INDEX(_inputSmrHvcCapacities!$J$1:$J$71,MATCH(_residual_capacity_country!$B288&amp;C288&amp;G288,_inputSmrHvcCapacities!$B$1:$B$106&amp;_inputSmrHvcCapacities!$C$1:$C$106&amp;_inputSmrHvcCapacities!$F$1:$F$106,0))*INDEX(_ProductionSharesEU!$L$1:$L$51,MATCH(_residual_capacity_country!$B288&amp;_residual_capacity_country!$E288,_ProductionSharesEU!$B$1:$B$51&amp;_ProductionSharesEU!$C$1:$C$51,0))*1000,0),0)</f>
        <v>0</v>
      </c>
    </row>
    <row r="289" spans="1:11" x14ac:dyDescent="0.45">
      <c r="A289" s="1" t="s">
        <v>126</v>
      </c>
      <c r="B289" s="1" t="s">
        <v>174</v>
      </c>
      <c r="C289" s="1" t="s">
        <v>95</v>
      </c>
      <c r="D289" s="1" t="s">
        <v>26</v>
      </c>
      <c r="E289" s="1" t="s">
        <v>75</v>
      </c>
      <c r="F289" s="1" t="str">
        <f t="array" ref="F289">INDEX(_country_codes!$B$1:$B$16,MATCH(_residual_capacity_country!E289,_country_codes!$A$1:$A$16,0))</f>
        <v>CZE</v>
      </c>
      <c r="G289" s="1">
        <v>2050</v>
      </c>
      <c r="H289" s="1" t="s">
        <v>11</v>
      </c>
      <c r="I289" s="1" t="s">
        <v>151</v>
      </c>
      <c r="K289" s="9">
        <f t="array" ref="K289">IFERROR(ROUND(INDEX(_inputSmrHvcCapacities!$J$1:$J$71,MATCH(_residual_capacity_country!$B289&amp;C289&amp;G289,_inputSmrHvcCapacities!$B$1:$B$106&amp;_inputSmrHvcCapacities!$C$1:$C$106&amp;_inputSmrHvcCapacities!$F$1:$F$106,0))*INDEX(_ProductionSharesEU!$L$1:$L$51,MATCH(_residual_capacity_country!$B289&amp;_residual_capacity_country!$E289,_ProductionSharesEU!$B$1:$B$51&amp;_ProductionSharesEU!$C$1:$C$51,0))*1000,0),0)</f>
        <v>0</v>
      </c>
    </row>
    <row r="290" spans="1:11" x14ac:dyDescent="0.45">
      <c r="A290" s="1" t="s">
        <v>126</v>
      </c>
      <c r="B290" s="1" t="s">
        <v>174</v>
      </c>
      <c r="C290" s="1" t="s">
        <v>95</v>
      </c>
      <c r="D290" s="1" t="s">
        <v>29</v>
      </c>
      <c r="E290" s="1" t="s">
        <v>76</v>
      </c>
      <c r="F290" s="1" t="str">
        <f t="array" ref="F290">INDEX(_country_codes!$B$1:$B$16,MATCH(_residual_capacity_country!E290,_country_codes!$A$1:$A$16,0))</f>
        <v>FIN</v>
      </c>
      <c r="G290" s="1">
        <v>2050</v>
      </c>
      <c r="H290" s="1" t="s">
        <v>11</v>
      </c>
      <c r="I290" s="1" t="s">
        <v>151</v>
      </c>
      <c r="K290" s="9">
        <f t="array" ref="K290">IFERROR(ROUND(INDEX(_inputSmrHvcCapacities!$J$1:$J$71,MATCH(_residual_capacity_country!$B290&amp;C290&amp;G290,_inputSmrHvcCapacities!$B$1:$B$106&amp;_inputSmrHvcCapacities!$C$1:$C$106&amp;_inputSmrHvcCapacities!$F$1:$F$106,0))*INDEX(_ProductionSharesEU!$L$1:$L$51,MATCH(_residual_capacity_country!$B290&amp;_residual_capacity_country!$E290,_ProductionSharesEU!$B$1:$B$51&amp;_ProductionSharesEU!$C$1:$C$51,0))*1000,0),0)</f>
        <v>0</v>
      </c>
    </row>
    <row r="291" spans="1:11" x14ac:dyDescent="0.45">
      <c r="A291" s="1" t="s">
        <v>126</v>
      </c>
      <c r="B291" s="1" t="s">
        <v>174</v>
      </c>
      <c r="C291" s="1" t="s">
        <v>95</v>
      </c>
      <c r="D291" s="1" t="s">
        <v>31</v>
      </c>
      <c r="E291" s="1" t="s">
        <v>77</v>
      </c>
      <c r="F291" s="1" t="str">
        <f t="array" ref="F291">INDEX(_country_codes!$B$1:$B$16,MATCH(_residual_capacity_country!E291,_country_codes!$A$1:$A$16,0))</f>
        <v>FRA</v>
      </c>
      <c r="G291" s="1">
        <v>2050</v>
      </c>
      <c r="H291" s="1" t="s">
        <v>11</v>
      </c>
      <c r="I291" s="1" t="s">
        <v>151</v>
      </c>
      <c r="K291" s="9">
        <f t="array" ref="K291">IFERROR(ROUND(INDEX(_inputSmrHvcCapacities!$J$1:$J$71,MATCH(_residual_capacity_country!$B291&amp;C291&amp;G291,_inputSmrHvcCapacities!$B$1:$B$106&amp;_inputSmrHvcCapacities!$C$1:$C$106&amp;_inputSmrHvcCapacities!$F$1:$F$106,0))*INDEX(_ProductionSharesEU!$L$1:$L$51,MATCH(_residual_capacity_country!$B291&amp;_residual_capacity_country!$E291,_ProductionSharesEU!$B$1:$B$51&amp;_ProductionSharesEU!$C$1:$C$51,0))*1000,0),0)</f>
        <v>0</v>
      </c>
    </row>
    <row r="292" spans="1:11" x14ac:dyDescent="0.45">
      <c r="A292" s="1" t="s">
        <v>126</v>
      </c>
      <c r="B292" s="1" t="s">
        <v>174</v>
      </c>
      <c r="C292" s="1" t="s">
        <v>95</v>
      </c>
      <c r="D292" s="1" t="s">
        <v>34</v>
      </c>
      <c r="E292" s="1" t="s">
        <v>71</v>
      </c>
      <c r="F292" s="1" t="str">
        <f t="array" ref="F292">INDEX(_country_codes!$B$1:$B$16,MATCH(_residual_capacity_country!E292,_country_codes!$A$1:$A$16,0))</f>
        <v>GER</v>
      </c>
      <c r="G292" s="1">
        <v>2050</v>
      </c>
      <c r="H292" s="1" t="s">
        <v>11</v>
      </c>
      <c r="I292" s="1" t="s">
        <v>151</v>
      </c>
      <c r="K292" s="9">
        <f t="array" ref="K292">IFERROR(ROUND(INDEX(_inputSmrHvcCapacities!$J$1:$J$71,MATCH(_residual_capacity_country!$B292&amp;C292&amp;G292,_inputSmrHvcCapacities!$B$1:$B$106&amp;_inputSmrHvcCapacities!$C$1:$C$106&amp;_inputSmrHvcCapacities!$F$1:$F$106,0))*INDEX(_ProductionSharesEU!$L$1:$L$51,MATCH(_residual_capacity_country!$B292&amp;_residual_capacity_country!$E292,_ProductionSharesEU!$B$1:$B$51&amp;_ProductionSharesEU!$C$1:$C$51,0))*1000,0),0)</f>
        <v>0</v>
      </c>
    </row>
    <row r="293" spans="1:11" x14ac:dyDescent="0.45">
      <c r="A293" s="1" t="s">
        <v>126</v>
      </c>
      <c r="B293" s="1" t="s">
        <v>174</v>
      </c>
      <c r="C293" s="1" t="s">
        <v>95</v>
      </c>
      <c r="D293" s="1" t="s">
        <v>42</v>
      </c>
      <c r="E293" s="1" t="s">
        <v>78</v>
      </c>
      <c r="F293" s="1" t="str">
        <f t="array" ref="F293">INDEX(_country_codes!$B$1:$B$16,MATCH(_residual_capacity_country!E293,_country_codes!$A$1:$A$16,0))</f>
        <v>HUN</v>
      </c>
      <c r="G293" s="1">
        <v>2050</v>
      </c>
      <c r="H293" s="1" t="s">
        <v>11</v>
      </c>
      <c r="I293" s="1" t="s">
        <v>151</v>
      </c>
      <c r="K293" s="9">
        <f t="array" ref="K293">IFERROR(ROUND(INDEX(_inputSmrHvcCapacities!$J$1:$J$71,MATCH(_residual_capacity_country!$B293&amp;C293&amp;G293,_inputSmrHvcCapacities!$B$1:$B$106&amp;_inputSmrHvcCapacities!$C$1:$C$106&amp;_inputSmrHvcCapacities!$F$1:$F$106,0))*INDEX(_ProductionSharesEU!$L$1:$L$51,MATCH(_residual_capacity_country!$B293&amp;_residual_capacity_country!$E293,_ProductionSharesEU!$B$1:$B$51&amp;_ProductionSharesEU!$C$1:$C$51,0))*1000,0),0)</f>
        <v>0</v>
      </c>
    </row>
    <row r="294" spans="1:11" x14ac:dyDescent="0.45">
      <c r="A294" s="1" t="s">
        <v>126</v>
      </c>
      <c r="B294" s="1" t="s">
        <v>174</v>
      </c>
      <c r="C294" s="1" t="s">
        <v>95</v>
      </c>
      <c r="D294" s="1" t="s">
        <v>44</v>
      </c>
      <c r="E294" s="1" t="s">
        <v>73</v>
      </c>
      <c r="F294" s="1" t="str">
        <f t="array" ref="F294">INDEX(_country_codes!$B$1:$B$16,MATCH(_residual_capacity_country!E294,_country_codes!$A$1:$A$16,0))</f>
        <v>ITA</v>
      </c>
      <c r="G294" s="1">
        <v>2050</v>
      </c>
      <c r="H294" s="1" t="s">
        <v>11</v>
      </c>
      <c r="I294" s="1" t="s">
        <v>151</v>
      </c>
      <c r="K294" s="9">
        <f t="array" ref="K294">IFERROR(ROUND(INDEX(_inputSmrHvcCapacities!$J$1:$J$71,MATCH(_residual_capacity_country!$B294&amp;C294&amp;G294,_inputSmrHvcCapacities!$B$1:$B$106&amp;_inputSmrHvcCapacities!$C$1:$C$106&amp;_inputSmrHvcCapacities!$F$1:$F$106,0))*INDEX(_ProductionSharesEU!$L$1:$L$51,MATCH(_residual_capacity_country!$B294&amp;_residual_capacity_country!$E294,_ProductionSharesEU!$B$1:$B$51&amp;_ProductionSharesEU!$C$1:$C$51,0))*1000,0),0)</f>
        <v>0</v>
      </c>
    </row>
    <row r="295" spans="1:11" x14ac:dyDescent="0.45">
      <c r="A295" s="1" t="s">
        <v>126</v>
      </c>
      <c r="B295" s="1" t="s">
        <v>174</v>
      </c>
      <c r="C295" s="1" t="s">
        <v>95</v>
      </c>
      <c r="D295" s="1" t="s">
        <v>46</v>
      </c>
      <c r="E295" s="1" t="s">
        <v>80</v>
      </c>
      <c r="F295" s="1" t="str">
        <f t="array" ref="F295">INDEX(_country_codes!$B$1:$B$16,MATCH(_residual_capacity_country!E295,_country_codes!$A$1:$A$16,0))</f>
        <v>NLD</v>
      </c>
      <c r="G295" s="1">
        <v>2050</v>
      </c>
      <c r="H295" s="1" t="s">
        <v>11</v>
      </c>
      <c r="I295" s="1" t="s">
        <v>151</v>
      </c>
      <c r="K295" s="9">
        <f t="array" ref="K295">IFERROR(ROUND(INDEX(_inputSmrHvcCapacities!$J$1:$J$71,MATCH(_residual_capacity_country!$B295&amp;C295&amp;G295,_inputSmrHvcCapacities!$B$1:$B$106&amp;_inputSmrHvcCapacities!$C$1:$C$106&amp;_inputSmrHvcCapacities!$F$1:$F$106,0))*INDEX(_ProductionSharesEU!$L$1:$L$51,MATCH(_residual_capacity_country!$B295&amp;_residual_capacity_country!$E295,_ProductionSharesEU!$B$1:$B$51&amp;_ProductionSharesEU!$C$1:$C$51,0))*1000,0),0)</f>
        <v>0</v>
      </c>
    </row>
    <row r="296" spans="1:11" x14ac:dyDescent="0.45">
      <c r="A296" s="1" t="s">
        <v>126</v>
      </c>
      <c r="B296" s="1" t="s">
        <v>174</v>
      </c>
      <c r="C296" s="1" t="s">
        <v>95</v>
      </c>
      <c r="D296" s="1" t="s">
        <v>48</v>
      </c>
      <c r="E296" s="1" t="s">
        <v>81</v>
      </c>
      <c r="F296" s="1" t="str">
        <f t="array" ref="F296">INDEX(_country_codes!$B$1:$B$16,MATCH(_residual_capacity_country!E296,_country_codes!$A$1:$A$16,0))</f>
        <v>POL</v>
      </c>
      <c r="G296" s="1">
        <v>2050</v>
      </c>
      <c r="H296" s="1" t="s">
        <v>11</v>
      </c>
      <c r="I296" s="1" t="s">
        <v>151</v>
      </c>
      <c r="K296" s="9">
        <f t="array" ref="K296">IFERROR(ROUND(INDEX(_inputSmrHvcCapacities!$J$1:$J$71,MATCH(_residual_capacity_country!$B296&amp;C296&amp;G296,_inputSmrHvcCapacities!$B$1:$B$106&amp;_inputSmrHvcCapacities!$C$1:$C$106&amp;_inputSmrHvcCapacities!$F$1:$F$106,0))*INDEX(_ProductionSharesEU!$L$1:$L$51,MATCH(_residual_capacity_country!$B296&amp;_residual_capacity_country!$E296,_ProductionSharesEU!$B$1:$B$51&amp;_ProductionSharesEU!$C$1:$C$51,0))*1000,0),0)</f>
        <v>0</v>
      </c>
    </row>
    <row r="297" spans="1:11" x14ac:dyDescent="0.45">
      <c r="A297" s="1" t="s">
        <v>126</v>
      </c>
      <c r="B297" s="1" t="s">
        <v>174</v>
      </c>
      <c r="C297" s="1" t="s">
        <v>95</v>
      </c>
      <c r="D297" s="1" t="s">
        <v>51</v>
      </c>
      <c r="E297" s="1" t="s">
        <v>79</v>
      </c>
      <c r="F297" s="1" t="str">
        <f t="array" ref="F297">INDEX(_country_codes!$B$1:$B$16,MATCH(_residual_capacity_country!E297,_country_codes!$A$1:$A$16,0))</f>
        <v>ROU</v>
      </c>
      <c r="G297" s="1">
        <v>2050</v>
      </c>
      <c r="H297" s="1" t="s">
        <v>11</v>
      </c>
      <c r="I297" s="1" t="s">
        <v>151</v>
      </c>
      <c r="K297" s="9">
        <f t="array" ref="K297">IFERROR(ROUND(INDEX(_inputSmrHvcCapacities!$J$1:$J$71,MATCH(_residual_capacity_country!$B297&amp;C297&amp;G297,_inputSmrHvcCapacities!$B$1:$B$106&amp;_inputSmrHvcCapacities!$C$1:$C$106&amp;_inputSmrHvcCapacities!$F$1:$F$106,0))*INDEX(_ProductionSharesEU!$L$1:$L$51,MATCH(_residual_capacity_country!$B297&amp;_residual_capacity_country!$E297,_ProductionSharesEU!$B$1:$B$51&amp;_ProductionSharesEU!$C$1:$C$51,0))*1000,0),0)</f>
        <v>0</v>
      </c>
    </row>
    <row r="298" spans="1:11" x14ac:dyDescent="0.45">
      <c r="A298" s="1" t="s">
        <v>126</v>
      </c>
      <c r="B298" s="1" t="s">
        <v>174</v>
      </c>
      <c r="C298" s="1" t="s">
        <v>95</v>
      </c>
      <c r="D298" s="1" t="s">
        <v>53</v>
      </c>
      <c r="E298" s="1" t="s">
        <v>82</v>
      </c>
      <c r="F298" s="1" t="str">
        <f t="array" ref="F298">INDEX(_country_codes!$B$1:$B$16,MATCH(_residual_capacity_country!E298,_country_codes!$A$1:$A$16,0))</f>
        <v>SVK</v>
      </c>
      <c r="G298" s="1">
        <v>2050</v>
      </c>
      <c r="H298" s="1" t="s">
        <v>11</v>
      </c>
      <c r="I298" s="1" t="s">
        <v>151</v>
      </c>
      <c r="K298" s="9">
        <f t="array" ref="K298">IFERROR(ROUND(INDEX(_inputSmrHvcCapacities!$J$1:$J$71,MATCH(_residual_capacity_country!$B298&amp;C298&amp;G298,_inputSmrHvcCapacities!$B$1:$B$106&amp;_inputSmrHvcCapacities!$C$1:$C$106&amp;_inputSmrHvcCapacities!$F$1:$F$106,0))*INDEX(_ProductionSharesEU!$L$1:$L$51,MATCH(_residual_capacity_country!$B298&amp;_residual_capacity_country!$E298,_ProductionSharesEU!$B$1:$B$51&amp;_ProductionSharesEU!$C$1:$C$51,0))*1000,0),0)</f>
        <v>0</v>
      </c>
    </row>
    <row r="299" spans="1:11" x14ac:dyDescent="0.45">
      <c r="A299" s="1" t="s">
        <v>126</v>
      </c>
      <c r="B299" s="1" t="s">
        <v>174</v>
      </c>
      <c r="C299" s="1" t="s">
        <v>95</v>
      </c>
      <c r="D299" s="1" t="s">
        <v>55</v>
      </c>
      <c r="E299" s="1" t="s">
        <v>83</v>
      </c>
      <c r="F299" s="1" t="str">
        <f t="array" ref="F299">INDEX(_country_codes!$B$1:$B$16,MATCH(_residual_capacity_country!E299,_country_codes!$A$1:$A$16,0))</f>
        <v>ESP</v>
      </c>
      <c r="G299" s="1">
        <v>2050</v>
      </c>
      <c r="H299" s="1" t="s">
        <v>11</v>
      </c>
      <c r="I299" s="1" t="s">
        <v>151</v>
      </c>
      <c r="K299" s="9">
        <f t="array" ref="K299">IFERROR(ROUND(INDEX(_inputSmrHvcCapacities!$J$1:$J$71,MATCH(_residual_capacity_country!$B299&amp;C299&amp;G299,_inputSmrHvcCapacities!$B$1:$B$106&amp;_inputSmrHvcCapacities!$C$1:$C$106&amp;_inputSmrHvcCapacities!$F$1:$F$106,0))*INDEX(_ProductionSharesEU!$L$1:$L$51,MATCH(_residual_capacity_country!$B299&amp;_residual_capacity_country!$E299,_ProductionSharesEU!$B$1:$B$51&amp;_ProductionSharesEU!$C$1:$C$51,0))*1000,0),0)</f>
        <v>0</v>
      </c>
    </row>
    <row r="300" spans="1:11" x14ac:dyDescent="0.45">
      <c r="A300" s="1" t="s">
        <v>126</v>
      </c>
      <c r="B300" s="1" t="s">
        <v>174</v>
      </c>
      <c r="C300" s="1" t="s">
        <v>95</v>
      </c>
      <c r="D300" s="1" t="s">
        <v>58</v>
      </c>
      <c r="E300" s="1" t="s">
        <v>84</v>
      </c>
      <c r="F300" s="1" t="str">
        <f t="array" ref="F300">INDEX(_country_codes!$B$1:$B$16,MATCH(_residual_capacity_country!E300,_country_codes!$A$1:$A$16,0))</f>
        <v>SWE</v>
      </c>
      <c r="G300" s="1">
        <v>2050</v>
      </c>
      <c r="H300" s="1" t="s">
        <v>11</v>
      </c>
      <c r="I300" s="1" t="s">
        <v>151</v>
      </c>
      <c r="K300" s="9">
        <f t="array" ref="K300">IFERROR(ROUND(INDEX(_inputSmrHvcCapacities!$J$1:$J$71,MATCH(_residual_capacity_country!$B300&amp;C300&amp;G300,_inputSmrHvcCapacities!$B$1:$B$106&amp;_inputSmrHvcCapacities!$C$1:$C$106&amp;_inputSmrHvcCapacities!$F$1:$F$106,0))*INDEX(_ProductionSharesEU!$L$1:$L$51,MATCH(_residual_capacity_country!$B300&amp;_residual_capacity_country!$E300,_ProductionSharesEU!$B$1:$B$51&amp;_ProductionSharesEU!$C$1:$C$51,0))*1000,0),0)</f>
        <v>0</v>
      </c>
    </row>
    <row r="301" spans="1:11" x14ac:dyDescent="0.45">
      <c r="A301" s="1" t="s">
        <v>126</v>
      </c>
      <c r="B301" s="1" t="s">
        <v>174</v>
      </c>
      <c r="C301" s="1" t="s">
        <v>95</v>
      </c>
      <c r="D301" s="1" t="s">
        <v>61</v>
      </c>
      <c r="E301" s="1" t="s">
        <v>85</v>
      </c>
      <c r="F301" s="1" t="str">
        <f t="array" ref="F301">INDEX(_country_codes!$B$1:$B$16,MATCH(_residual_capacity_country!E301,_country_codes!$A$1:$A$16,0))</f>
        <v>GBR</v>
      </c>
      <c r="G301" s="1">
        <v>2050</v>
      </c>
      <c r="H301" s="1" t="s">
        <v>11</v>
      </c>
      <c r="I301" s="1" t="s">
        <v>151</v>
      </c>
      <c r="K301" s="9">
        <f t="array" ref="K301">IFERROR(ROUND(INDEX(_inputSmrHvcCapacities!$J$1:$J$71,MATCH(_residual_capacity_country!$B301&amp;C301&amp;G301,_inputSmrHvcCapacities!$B$1:$B$106&amp;_inputSmrHvcCapacities!$C$1:$C$106&amp;_inputSmrHvcCapacities!$F$1:$F$106,0))*INDEX(_ProductionSharesEU!$L$1:$L$51,MATCH(_residual_capacity_country!$B301&amp;_residual_capacity_country!$E301,_ProductionSharesEU!$B$1:$B$51&amp;_ProductionSharesEU!$C$1:$C$51,0))*1000,0),0)</f>
        <v>0</v>
      </c>
    </row>
    <row r="302" spans="1:11" x14ac:dyDescent="0.45">
      <c r="A302" s="1" t="s">
        <v>126</v>
      </c>
      <c r="B302" s="1" t="s">
        <v>174</v>
      </c>
      <c r="C302" t="s">
        <v>95</v>
      </c>
      <c r="D302" s="1" t="s">
        <v>19</v>
      </c>
      <c r="E302" s="1" t="s">
        <v>72</v>
      </c>
      <c r="F302" s="1" t="str">
        <f t="array" ref="F302">INDEX(_country_codes!$B$1:$B$16,MATCH(_residual_capacity_country!E302,_country_codes!$A$1:$A$16,0))</f>
        <v>AUT</v>
      </c>
      <c r="G302" s="1">
        <v>2050</v>
      </c>
      <c r="H302" s="1" t="s">
        <v>11</v>
      </c>
      <c r="I302" s="1" t="s">
        <v>151</v>
      </c>
      <c r="K302" s="9">
        <f t="array" ref="K302">IFERROR(ROUND(INDEX(_inputSmrHvcCapacities!$J$1:$J$71,MATCH(_residual_capacity_country!$B302&amp;C302&amp;G302,_inputSmrHvcCapacities!$B$1:$B$106&amp;_inputSmrHvcCapacities!$C$1:$C$106&amp;_inputSmrHvcCapacities!$F$1:$F$106,0))*INDEX(_ProductionSharesEU!$L$1:$L$51,MATCH(_residual_capacity_country!$B302&amp;_residual_capacity_country!$E302,_ProductionSharesEU!$B$1:$B$51&amp;_ProductionSharesEU!$C$1:$C$51,0))*1000,0),0)</f>
        <v>0</v>
      </c>
    </row>
    <row r="303" spans="1:11" x14ac:dyDescent="0.45">
      <c r="A303" s="1" t="s">
        <v>126</v>
      </c>
      <c r="B303" s="1" t="s">
        <v>174</v>
      </c>
      <c r="C303" s="1" t="s">
        <v>95</v>
      </c>
      <c r="D303" s="1" t="s">
        <v>23</v>
      </c>
      <c r="E303" s="1" t="s">
        <v>74</v>
      </c>
      <c r="F303" s="1" t="str">
        <f t="array" ref="F303">INDEX(_country_codes!$B$1:$B$16,MATCH(_residual_capacity_country!E303,_country_codes!$A$1:$A$16,0))</f>
        <v>BEL</v>
      </c>
      <c r="G303" s="1">
        <v>2050</v>
      </c>
      <c r="H303" s="1" t="s">
        <v>11</v>
      </c>
      <c r="I303" s="1" t="s">
        <v>151</v>
      </c>
      <c r="K303" s="9">
        <f t="array" ref="K303">IFERROR(ROUND(INDEX(_inputSmrHvcCapacities!$J$1:$J$71,MATCH(_residual_capacity_country!$B303&amp;C303&amp;G303,_inputSmrHvcCapacities!$B$1:$B$106&amp;_inputSmrHvcCapacities!$C$1:$C$106&amp;_inputSmrHvcCapacities!$F$1:$F$106,0))*INDEX(_ProductionSharesEU!$L$1:$L$51,MATCH(_residual_capacity_country!$B303&amp;_residual_capacity_country!$E303,_ProductionSharesEU!$B$1:$B$51&amp;_ProductionSharesEU!$C$1:$C$51,0))*1000,0),0)</f>
        <v>0</v>
      </c>
    </row>
    <row r="304" spans="1:11" x14ac:dyDescent="0.45">
      <c r="A304" s="1" t="s">
        <v>126</v>
      </c>
      <c r="B304" s="1" t="s">
        <v>174</v>
      </c>
      <c r="C304" s="1" t="s">
        <v>95</v>
      </c>
      <c r="D304" s="1" t="s">
        <v>26</v>
      </c>
      <c r="E304" s="1" t="s">
        <v>75</v>
      </c>
      <c r="F304" s="1" t="str">
        <f t="array" ref="F304">INDEX(_country_codes!$B$1:$B$16,MATCH(_residual_capacity_country!E304,_country_codes!$A$1:$A$16,0))</f>
        <v>CZE</v>
      </c>
      <c r="G304" s="1">
        <v>2050</v>
      </c>
      <c r="H304" s="1" t="s">
        <v>11</v>
      </c>
      <c r="I304" s="1" t="s">
        <v>151</v>
      </c>
      <c r="K304" s="9">
        <f t="array" ref="K304">IFERROR(ROUND(INDEX(_inputSmrHvcCapacities!$J$1:$J$71,MATCH(_residual_capacity_country!$B304&amp;C304&amp;G304,_inputSmrHvcCapacities!$B$1:$B$106&amp;_inputSmrHvcCapacities!$C$1:$C$106&amp;_inputSmrHvcCapacities!$F$1:$F$106,0))*INDEX(_ProductionSharesEU!$L$1:$L$51,MATCH(_residual_capacity_country!$B304&amp;_residual_capacity_country!$E304,_ProductionSharesEU!$B$1:$B$51&amp;_ProductionSharesEU!$C$1:$C$51,0))*1000,0),0)</f>
        <v>0</v>
      </c>
    </row>
    <row r="305" spans="1:11" x14ac:dyDescent="0.45">
      <c r="A305" s="1" t="s">
        <v>126</v>
      </c>
      <c r="B305" s="1" t="s">
        <v>174</v>
      </c>
      <c r="C305" s="1" t="s">
        <v>95</v>
      </c>
      <c r="D305" s="1" t="s">
        <v>29</v>
      </c>
      <c r="E305" s="1" t="s">
        <v>76</v>
      </c>
      <c r="F305" s="1" t="str">
        <f t="array" ref="F305">INDEX(_country_codes!$B$1:$B$16,MATCH(_residual_capacity_country!E305,_country_codes!$A$1:$A$16,0))</f>
        <v>FIN</v>
      </c>
      <c r="G305" s="1">
        <v>2050</v>
      </c>
      <c r="H305" s="1" t="s">
        <v>11</v>
      </c>
      <c r="I305" s="1" t="s">
        <v>151</v>
      </c>
      <c r="K305" s="9">
        <f t="array" ref="K305">IFERROR(ROUND(INDEX(_inputSmrHvcCapacities!$J$1:$J$71,MATCH(_residual_capacity_country!$B305&amp;C305&amp;G305,_inputSmrHvcCapacities!$B$1:$B$106&amp;_inputSmrHvcCapacities!$C$1:$C$106&amp;_inputSmrHvcCapacities!$F$1:$F$106,0))*INDEX(_ProductionSharesEU!$L$1:$L$51,MATCH(_residual_capacity_country!$B305&amp;_residual_capacity_country!$E305,_ProductionSharesEU!$B$1:$B$51&amp;_ProductionSharesEU!$C$1:$C$51,0))*1000,0),0)</f>
        <v>0</v>
      </c>
    </row>
    <row r="306" spans="1:11" x14ac:dyDescent="0.45">
      <c r="A306" s="1" t="s">
        <v>126</v>
      </c>
      <c r="B306" s="1" t="s">
        <v>174</v>
      </c>
      <c r="C306" s="1" t="s">
        <v>95</v>
      </c>
      <c r="D306" s="1" t="s">
        <v>31</v>
      </c>
      <c r="E306" s="1" t="s">
        <v>77</v>
      </c>
      <c r="F306" s="1" t="str">
        <f t="array" ref="F306">INDEX(_country_codes!$B$1:$B$16,MATCH(_residual_capacity_country!E306,_country_codes!$A$1:$A$16,0))</f>
        <v>FRA</v>
      </c>
      <c r="G306" s="1">
        <v>2050</v>
      </c>
      <c r="H306" s="1" t="s">
        <v>11</v>
      </c>
      <c r="I306" s="1" t="s">
        <v>151</v>
      </c>
      <c r="K306" s="9">
        <f t="array" ref="K306">IFERROR(ROUND(INDEX(_inputSmrHvcCapacities!$J$1:$J$71,MATCH(_residual_capacity_country!$B306&amp;C306&amp;G306,_inputSmrHvcCapacities!$B$1:$B$106&amp;_inputSmrHvcCapacities!$C$1:$C$106&amp;_inputSmrHvcCapacities!$F$1:$F$106,0))*INDEX(_ProductionSharesEU!$L$1:$L$51,MATCH(_residual_capacity_country!$B306&amp;_residual_capacity_country!$E306,_ProductionSharesEU!$B$1:$B$51&amp;_ProductionSharesEU!$C$1:$C$51,0))*1000,0),0)</f>
        <v>0</v>
      </c>
    </row>
    <row r="307" spans="1:11" x14ac:dyDescent="0.45">
      <c r="A307" s="1" t="s">
        <v>126</v>
      </c>
      <c r="B307" s="1" t="s">
        <v>174</v>
      </c>
      <c r="C307" s="1" t="s">
        <v>95</v>
      </c>
      <c r="D307" s="1" t="s">
        <v>34</v>
      </c>
      <c r="E307" s="1" t="s">
        <v>71</v>
      </c>
      <c r="F307" s="1" t="str">
        <f t="array" ref="F307">INDEX(_country_codes!$B$1:$B$16,MATCH(_residual_capacity_country!E307,_country_codes!$A$1:$A$16,0))</f>
        <v>GER</v>
      </c>
      <c r="G307" s="1">
        <v>2050</v>
      </c>
      <c r="H307" s="1" t="s">
        <v>11</v>
      </c>
      <c r="I307" s="1" t="s">
        <v>151</v>
      </c>
      <c r="K307" s="9">
        <f t="array" ref="K307">IFERROR(ROUND(INDEX(_inputSmrHvcCapacities!$J$1:$J$71,MATCH(_residual_capacity_country!$B307&amp;C307&amp;G307,_inputSmrHvcCapacities!$B$1:$B$106&amp;_inputSmrHvcCapacities!$C$1:$C$106&amp;_inputSmrHvcCapacities!$F$1:$F$106,0))*INDEX(_ProductionSharesEU!$L$1:$L$51,MATCH(_residual_capacity_country!$B307&amp;_residual_capacity_country!$E307,_ProductionSharesEU!$B$1:$B$51&amp;_ProductionSharesEU!$C$1:$C$51,0))*1000,0),0)</f>
        <v>0</v>
      </c>
    </row>
    <row r="308" spans="1:11" x14ac:dyDescent="0.45">
      <c r="A308" s="1" t="s">
        <v>126</v>
      </c>
      <c r="B308" s="1" t="s">
        <v>174</v>
      </c>
      <c r="C308" s="1" t="s">
        <v>95</v>
      </c>
      <c r="D308" s="1" t="s">
        <v>42</v>
      </c>
      <c r="E308" s="1" t="s">
        <v>78</v>
      </c>
      <c r="F308" s="1" t="str">
        <f t="array" ref="F308">INDEX(_country_codes!$B$1:$B$16,MATCH(_residual_capacity_country!E308,_country_codes!$A$1:$A$16,0))</f>
        <v>HUN</v>
      </c>
      <c r="G308" s="1">
        <v>2050</v>
      </c>
      <c r="H308" s="1" t="s">
        <v>11</v>
      </c>
      <c r="I308" s="1" t="s">
        <v>151</v>
      </c>
      <c r="K308" s="9">
        <f t="array" ref="K308">IFERROR(ROUND(INDEX(_inputSmrHvcCapacities!$J$1:$J$71,MATCH(_residual_capacity_country!$B308&amp;C308&amp;G308,_inputSmrHvcCapacities!$B$1:$B$106&amp;_inputSmrHvcCapacities!$C$1:$C$106&amp;_inputSmrHvcCapacities!$F$1:$F$106,0))*INDEX(_ProductionSharesEU!$L$1:$L$51,MATCH(_residual_capacity_country!$B308&amp;_residual_capacity_country!$E308,_ProductionSharesEU!$B$1:$B$51&amp;_ProductionSharesEU!$C$1:$C$51,0))*1000,0),0)</f>
        <v>0</v>
      </c>
    </row>
    <row r="309" spans="1:11" x14ac:dyDescent="0.45">
      <c r="A309" s="1" t="s">
        <v>126</v>
      </c>
      <c r="B309" s="1" t="s">
        <v>174</v>
      </c>
      <c r="C309" s="1" t="s">
        <v>95</v>
      </c>
      <c r="D309" s="1" t="s">
        <v>44</v>
      </c>
      <c r="E309" s="1" t="s">
        <v>73</v>
      </c>
      <c r="F309" s="1" t="str">
        <f t="array" ref="F309">INDEX(_country_codes!$B$1:$B$16,MATCH(_residual_capacity_country!E309,_country_codes!$A$1:$A$16,0))</f>
        <v>ITA</v>
      </c>
      <c r="G309" s="1">
        <v>2050</v>
      </c>
      <c r="H309" s="1" t="s">
        <v>11</v>
      </c>
      <c r="I309" s="1" t="s">
        <v>151</v>
      </c>
      <c r="K309" s="9">
        <f t="array" ref="K309">IFERROR(ROUND(INDEX(_inputSmrHvcCapacities!$J$1:$J$71,MATCH(_residual_capacity_country!$B309&amp;C309&amp;G309,_inputSmrHvcCapacities!$B$1:$B$106&amp;_inputSmrHvcCapacities!$C$1:$C$106&amp;_inputSmrHvcCapacities!$F$1:$F$106,0))*INDEX(_ProductionSharesEU!$L$1:$L$51,MATCH(_residual_capacity_country!$B309&amp;_residual_capacity_country!$E309,_ProductionSharesEU!$B$1:$B$51&amp;_ProductionSharesEU!$C$1:$C$51,0))*1000,0),0)</f>
        <v>0</v>
      </c>
    </row>
    <row r="310" spans="1:11" x14ac:dyDescent="0.45">
      <c r="A310" s="1" t="s">
        <v>126</v>
      </c>
      <c r="B310" s="1" t="s">
        <v>174</v>
      </c>
      <c r="C310" s="1" t="s">
        <v>95</v>
      </c>
      <c r="D310" s="1" t="s">
        <v>46</v>
      </c>
      <c r="E310" s="1" t="s">
        <v>80</v>
      </c>
      <c r="F310" s="1" t="str">
        <f t="array" ref="F310">INDEX(_country_codes!$B$1:$B$16,MATCH(_residual_capacity_country!E310,_country_codes!$A$1:$A$16,0))</f>
        <v>NLD</v>
      </c>
      <c r="G310" s="1">
        <v>2050</v>
      </c>
      <c r="H310" s="1" t="s">
        <v>11</v>
      </c>
      <c r="I310" s="1" t="s">
        <v>151</v>
      </c>
      <c r="K310" s="9">
        <f t="array" ref="K310">IFERROR(ROUND(INDEX(_inputSmrHvcCapacities!$J$1:$J$71,MATCH(_residual_capacity_country!$B310&amp;C310&amp;G310,_inputSmrHvcCapacities!$B$1:$B$106&amp;_inputSmrHvcCapacities!$C$1:$C$106&amp;_inputSmrHvcCapacities!$F$1:$F$106,0))*INDEX(_ProductionSharesEU!$L$1:$L$51,MATCH(_residual_capacity_country!$B310&amp;_residual_capacity_country!$E310,_ProductionSharesEU!$B$1:$B$51&amp;_ProductionSharesEU!$C$1:$C$51,0))*1000,0),0)</f>
        <v>0</v>
      </c>
    </row>
    <row r="311" spans="1:11" x14ac:dyDescent="0.45">
      <c r="A311" s="1" t="s">
        <v>126</v>
      </c>
      <c r="B311" s="1" t="s">
        <v>174</v>
      </c>
      <c r="C311" s="1" t="s">
        <v>95</v>
      </c>
      <c r="D311" s="1" t="s">
        <v>48</v>
      </c>
      <c r="E311" s="1" t="s">
        <v>81</v>
      </c>
      <c r="F311" s="1" t="str">
        <f t="array" ref="F311">INDEX(_country_codes!$B$1:$B$16,MATCH(_residual_capacity_country!E311,_country_codes!$A$1:$A$16,0))</f>
        <v>POL</v>
      </c>
      <c r="G311" s="1">
        <v>2050</v>
      </c>
      <c r="H311" s="1" t="s">
        <v>11</v>
      </c>
      <c r="I311" s="1" t="s">
        <v>151</v>
      </c>
      <c r="K311" s="9">
        <f t="array" ref="K311">IFERROR(ROUND(INDEX(_inputSmrHvcCapacities!$J$1:$J$71,MATCH(_residual_capacity_country!$B311&amp;C311&amp;G311,_inputSmrHvcCapacities!$B$1:$B$106&amp;_inputSmrHvcCapacities!$C$1:$C$106&amp;_inputSmrHvcCapacities!$F$1:$F$106,0))*INDEX(_ProductionSharesEU!$L$1:$L$51,MATCH(_residual_capacity_country!$B311&amp;_residual_capacity_country!$E311,_ProductionSharesEU!$B$1:$B$51&amp;_ProductionSharesEU!$C$1:$C$51,0))*1000,0),0)</f>
        <v>0</v>
      </c>
    </row>
    <row r="312" spans="1:11" x14ac:dyDescent="0.45">
      <c r="A312" s="1" t="s">
        <v>126</v>
      </c>
      <c r="B312" s="1" t="s">
        <v>174</v>
      </c>
      <c r="C312" s="1" t="s">
        <v>95</v>
      </c>
      <c r="D312" s="1" t="s">
        <v>51</v>
      </c>
      <c r="E312" s="1" t="s">
        <v>79</v>
      </c>
      <c r="F312" s="1" t="str">
        <f t="array" ref="F312">INDEX(_country_codes!$B$1:$B$16,MATCH(_residual_capacity_country!E312,_country_codes!$A$1:$A$16,0))</f>
        <v>ROU</v>
      </c>
      <c r="G312" s="1">
        <v>2050</v>
      </c>
      <c r="H312" s="1" t="s">
        <v>11</v>
      </c>
      <c r="I312" s="1" t="s">
        <v>151</v>
      </c>
      <c r="K312" s="9">
        <f t="array" ref="K312">IFERROR(ROUND(INDEX(_inputSmrHvcCapacities!$J$1:$J$71,MATCH(_residual_capacity_country!$B312&amp;C312&amp;G312,_inputSmrHvcCapacities!$B$1:$B$106&amp;_inputSmrHvcCapacities!$C$1:$C$106&amp;_inputSmrHvcCapacities!$F$1:$F$106,0))*INDEX(_ProductionSharesEU!$L$1:$L$51,MATCH(_residual_capacity_country!$B312&amp;_residual_capacity_country!$E312,_ProductionSharesEU!$B$1:$B$51&amp;_ProductionSharesEU!$C$1:$C$51,0))*1000,0),0)</f>
        <v>0</v>
      </c>
    </row>
    <row r="313" spans="1:11" x14ac:dyDescent="0.45">
      <c r="A313" s="1" t="s">
        <v>126</v>
      </c>
      <c r="B313" s="1" t="s">
        <v>174</v>
      </c>
      <c r="C313" s="1" t="s">
        <v>95</v>
      </c>
      <c r="D313" s="1" t="s">
        <v>53</v>
      </c>
      <c r="E313" s="1" t="s">
        <v>82</v>
      </c>
      <c r="F313" s="1" t="str">
        <f t="array" ref="F313">INDEX(_country_codes!$B$1:$B$16,MATCH(_residual_capacity_country!E313,_country_codes!$A$1:$A$16,0))</f>
        <v>SVK</v>
      </c>
      <c r="G313" s="1">
        <v>2050</v>
      </c>
      <c r="H313" s="1" t="s">
        <v>11</v>
      </c>
      <c r="I313" s="1" t="s">
        <v>151</v>
      </c>
      <c r="K313" s="9">
        <f t="array" ref="K313">IFERROR(ROUND(INDEX(_inputSmrHvcCapacities!$J$1:$J$71,MATCH(_residual_capacity_country!$B313&amp;C313&amp;G313,_inputSmrHvcCapacities!$B$1:$B$106&amp;_inputSmrHvcCapacities!$C$1:$C$106&amp;_inputSmrHvcCapacities!$F$1:$F$106,0))*INDEX(_ProductionSharesEU!$L$1:$L$51,MATCH(_residual_capacity_country!$B313&amp;_residual_capacity_country!$E313,_ProductionSharesEU!$B$1:$B$51&amp;_ProductionSharesEU!$C$1:$C$51,0))*1000,0),0)</f>
        <v>0</v>
      </c>
    </row>
    <row r="314" spans="1:11" x14ac:dyDescent="0.45">
      <c r="A314" s="1" t="s">
        <v>126</v>
      </c>
      <c r="B314" s="1" t="s">
        <v>174</v>
      </c>
      <c r="C314" s="1" t="s">
        <v>95</v>
      </c>
      <c r="D314" s="1" t="s">
        <v>55</v>
      </c>
      <c r="E314" s="1" t="s">
        <v>83</v>
      </c>
      <c r="F314" s="1" t="str">
        <f t="array" ref="F314">INDEX(_country_codes!$B$1:$B$16,MATCH(_residual_capacity_country!E314,_country_codes!$A$1:$A$16,0))</f>
        <v>ESP</v>
      </c>
      <c r="G314" s="1">
        <v>2050</v>
      </c>
      <c r="H314" s="1" t="s">
        <v>11</v>
      </c>
      <c r="I314" s="1" t="s">
        <v>151</v>
      </c>
      <c r="K314" s="9">
        <f t="array" ref="K314">IFERROR(ROUND(INDEX(_inputSmrHvcCapacities!$J$1:$J$71,MATCH(_residual_capacity_country!$B314&amp;C314&amp;G314,_inputSmrHvcCapacities!$B$1:$B$106&amp;_inputSmrHvcCapacities!$C$1:$C$106&amp;_inputSmrHvcCapacities!$F$1:$F$106,0))*INDEX(_ProductionSharesEU!$L$1:$L$51,MATCH(_residual_capacity_country!$B314&amp;_residual_capacity_country!$E314,_ProductionSharesEU!$B$1:$B$51&amp;_ProductionSharesEU!$C$1:$C$51,0))*1000,0),0)</f>
        <v>0</v>
      </c>
    </row>
    <row r="315" spans="1:11" x14ac:dyDescent="0.45">
      <c r="A315" s="1" t="s">
        <v>126</v>
      </c>
      <c r="B315" s="1" t="s">
        <v>174</v>
      </c>
      <c r="C315" s="1" t="s">
        <v>95</v>
      </c>
      <c r="D315" s="1" t="s">
        <v>58</v>
      </c>
      <c r="E315" s="1" t="s">
        <v>84</v>
      </c>
      <c r="F315" s="1" t="str">
        <f t="array" ref="F315">INDEX(_country_codes!$B$1:$B$16,MATCH(_residual_capacity_country!E315,_country_codes!$A$1:$A$16,0))</f>
        <v>SWE</v>
      </c>
      <c r="G315" s="1">
        <v>2050</v>
      </c>
      <c r="H315" s="1" t="s">
        <v>11</v>
      </c>
      <c r="I315" s="1" t="s">
        <v>151</v>
      </c>
      <c r="K315" s="9">
        <f t="array" ref="K315">IFERROR(ROUND(INDEX(_inputSmrHvcCapacities!$J$1:$J$71,MATCH(_residual_capacity_country!$B315&amp;C315&amp;G315,_inputSmrHvcCapacities!$B$1:$B$106&amp;_inputSmrHvcCapacities!$C$1:$C$106&amp;_inputSmrHvcCapacities!$F$1:$F$106,0))*INDEX(_ProductionSharesEU!$L$1:$L$51,MATCH(_residual_capacity_country!$B315&amp;_residual_capacity_country!$E315,_ProductionSharesEU!$B$1:$B$51&amp;_ProductionSharesEU!$C$1:$C$51,0))*1000,0),0)</f>
        <v>0</v>
      </c>
    </row>
    <row r="316" spans="1:11" x14ac:dyDescent="0.45">
      <c r="A316" s="1" t="s">
        <v>126</v>
      </c>
      <c r="B316" s="1" t="s">
        <v>174</v>
      </c>
      <c r="C316" s="1" t="s">
        <v>95</v>
      </c>
      <c r="D316" s="1" t="s">
        <v>61</v>
      </c>
      <c r="E316" s="1" t="s">
        <v>85</v>
      </c>
      <c r="F316" s="1" t="str">
        <f t="array" ref="F316">INDEX(_country_codes!$B$1:$B$16,MATCH(_residual_capacity_country!E316,_country_codes!$A$1:$A$16,0))</f>
        <v>GBR</v>
      </c>
      <c r="G316" s="1">
        <v>2050</v>
      </c>
      <c r="H316" s="1" t="s">
        <v>11</v>
      </c>
      <c r="I316" s="1" t="s">
        <v>151</v>
      </c>
      <c r="K316" s="9">
        <f t="array" ref="K316">IFERROR(ROUND(INDEX(_inputSmrHvcCapacities!$J$1:$J$71,MATCH(_residual_capacity_country!$B316&amp;C316&amp;G316,_inputSmrHvcCapacities!$B$1:$B$106&amp;_inputSmrHvcCapacities!$C$1:$C$106&amp;_inputSmrHvcCapacities!$F$1:$F$106,0))*INDEX(_ProductionSharesEU!$L$1:$L$51,MATCH(_residual_capacity_country!$B316&amp;_residual_capacity_country!$E316,_ProductionSharesEU!$B$1:$B$51&amp;_ProductionSharesEU!$C$1:$C$51,0))*1000,0),0)</f>
        <v>0</v>
      </c>
    </row>
    <row r="317" spans="1:11" x14ac:dyDescent="0.45">
      <c r="A317" s="1" t="s">
        <v>126</v>
      </c>
      <c r="B317" s="1" t="s">
        <v>174</v>
      </c>
      <c r="C317" t="s">
        <v>95</v>
      </c>
      <c r="D317" s="1" t="s">
        <v>19</v>
      </c>
      <c r="E317" s="1" t="s">
        <v>72</v>
      </c>
      <c r="F317" s="1" t="str">
        <f t="array" ref="F317">INDEX(_country_codes!$B$1:$B$16,MATCH(_residual_capacity_country!E317,_country_codes!$A$1:$A$16,0))</f>
        <v>AUT</v>
      </c>
      <c r="G317" s="1">
        <v>2030</v>
      </c>
      <c r="H317" s="1" t="s">
        <v>11</v>
      </c>
      <c r="I317" s="1" t="s">
        <v>151</v>
      </c>
      <c r="K317" s="9">
        <f t="array" ref="K317">IFERROR(ROUND(INDEX(_inputSmrHvcCapacities!$J$1:$J$71,MATCH(_residual_capacity_country!$B317&amp;C317&amp;G317,_inputSmrHvcCapacities!$B$1:$B$106&amp;_inputSmrHvcCapacities!$C$1:$C$106&amp;_inputSmrHvcCapacities!$F$1:$F$106,0))*INDEX(_ProductionSharesEU!$L$1:$L$51,MATCH(_residual_capacity_country!$B317&amp;_residual_capacity_country!$E317,_ProductionSharesEU!$B$1:$B$51&amp;_ProductionSharesEU!$C$1:$C$51,0))*1000,0),0)</f>
        <v>652</v>
      </c>
    </row>
    <row r="318" spans="1:11" x14ac:dyDescent="0.45">
      <c r="A318" s="1" t="s">
        <v>126</v>
      </c>
      <c r="B318" s="1" t="s">
        <v>174</v>
      </c>
      <c r="C318" s="1" t="s">
        <v>95</v>
      </c>
      <c r="D318" s="1" t="s">
        <v>23</v>
      </c>
      <c r="E318" s="1" t="s">
        <v>74</v>
      </c>
      <c r="F318" s="1" t="str">
        <f t="array" ref="F318">INDEX(_country_codes!$B$1:$B$16,MATCH(_residual_capacity_country!E318,_country_codes!$A$1:$A$16,0))</f>
        <v>BEL</v>
      </c>
      <c r="G318" s="1">
        <v>2030</v>
      </c>
      <c r="H318" s="1" t="s">
        <v>11</v>
      </c>
      <c r="I318" s="1" t="s">
        <v>151</v>
      </c>
      <c r="K318" s="9">
        <f t="array" ref="K318">IFERROR(ROUND(INDEX(_inputSmrHvcCapacities!$J$1:$J$71,MATCH(_residual_capacity_country!$B318&amp;C318&amp;G318,_inputSmrHvcCapacities!$B$1:$B$106&amp;_inputSmrHvcCapacities!$C$1:$C$106&amp;_inputSmrHvcCapacities!$F$1:$F$106,0))*INDEX(_ProductionSharesEU!$L$1:$L$51,MATCH(_residual_capacity_country!$B318&amp;_residual_capacity_country!$E318,_ProductionSharesEU!$B$1:$B$51&amp;_ProductionSharesEU!$C$1:$C$51,0))*1000,0),0)</f>
        <v>0</v>
      </c>
    </row>
    <row r="319" spans="1:11" x14ac:dyDescent="0.45">
      <c r="A319" s="1" t="s">
        <v>126</v>
      </c>
      <c r="B319" s="1" t="s">
        <v>174</v>
      </c>
      <c r="C319" s="1" t="s">
        <v>95</v>
      </c>
      <c r="D319" s="1" t="s">
        <v>26</v>
      </c>
      <c r="E319" s="1" t="s">
        <v>75</v>
      </c>
      <c r="F319" s="1" t="str">
        <f t="array" ref="F319">INDEX(_country_codes!$B$1:$B$16,MATCH(_residual_capacity_country!E319,_country_codes!$A$1:$A$16,0))</f>
        <v>CZE</v>
      </c>
      <c r="G319" s="1">
        <v>2030</v>
      </c>
      <c r="H319" s="1" t="s">
        <v>11</v>
      </c>
      <c r="I319" s="1" t="s">
        <v>151</v>
      </c>
      <c r="K319" s="9">
        <f t="array" ref="K319">IFERROR(ROUND(INDEX(_inputSmrHvcCapacities!$J$1:$J$71,MATCH(_residual_capacity_country!$B319&amp;C319&amp;G319,_inputSmrHvcCapacities!$B$1:$B$106&amp;_inputSmrHvcCapacities!$C$1:$C$106&amp;_inputSmrHvcCapacities!$F$1:$F$106,0))*INDEX(_ProductionSharesEU!$L$1:$L$51,MATCH(_residual_capacity_country!$B319&amp;_residual_capacity_country!$E319,_ProductionSharesEU!$B$1:$B$51&amp;_ProductionSharesEU!$C$1:$C$51,0))*1000,0),0)</f>
        <v>709</v>
      </c>
    </row>
    <row r="320" spans="1:11" x14ac:dyDescent="0.45">
      <c r="A320" s="1" t="s">
        <v>126</v>
      </c>
      <c r="B320" s="1" t="s">
        <v>174</v>
      </c>
      <c r="C320" s="1" t="s">
        <v>95</v>
      </c>
      <c r="D320" s="1" t="s">
        <v>29</v>
      </c>
      <c r="E320" s="1" t="s">
        <v>76</v>
      </c>
      <c r="F320" s="1" t="str">
        <f t="array" ref="F320">INDEX(_country_codes!$B$1:$B$16,MATCH(_residual_capacity_country!E320,_country_codes!$A$1:$A$16,0))</f>
        <v>FIN</v>
      </c>
      <c r="G320" s="1">
        <v>2030</v>
      </c>
      <c r="H320" s="1" t="s">
        <v>11</v>
      </c>
      <c r="I320" s="1" t="s">
        <v>151</v>
      </c>
      <c r="K320" s="9">
        <f t="array" ref="K320">IFERROR(ROUND(INDEX(_inputSmrHvcCapacities!$J$1:$J$71,MATCH(_residual_capacity_country!$B320&amp;C320&amp;G320,_inputSmrHvcCapacities!$B$1:$B$106&amp;_inputSmrHvcCapacities!$C$1:$C$106&amp;_inputSmrHvcCapacities!$F$1:$F$106,0))*INDEX(_ProductionSharesEU!$L$1:$L$51,MATCH(_residual_capacity_country!$B320&amp;_residual_capacity_country!$E320,_ProductionSharesEU!$B$1:$B$51&amp;_ProductionSharesEU!$C$1:$C$51,0))*1000,0),0)</f>
        <v>522</v>
      </c>
    </row>
    <row r="321" spans="1:11" x14ac:dyDescent="0.45">
      <c r="A321" s="1" t="s">
        <v>126</v>
      </c>
      <c r="B321" s="1" t="s">
        <v>174</v>
      </c>
      <c r="C321" s="1" t="s">
        <v>95</v>
      </c>
      <c r="D321" s="1" t="s">
        <v>31</v>
      </c>
      <c r="E321" s="1" t="s">
        <v>77</v>
      </c>
      <c r="F321" s="1" t="str">
        <f t="array" ref="F321">INDEX(_country_codes!$B$1:$B$16,MATCH(_residual_capacity_country!E321,_country_codes!$A$1:$A$16,0))</f>
        <v>FRA</v>
      </c>
      <c r="G321" s="1">
        <v>2030</v>
      </c>
      <c r="H321" s="1" t="s">
        <v>11</v>
      </c>
      <c r="I321" s="1" t="s">
        <v>151</v>
      </c>
      <c r="K321" s="9">
        <f t="array" ref="K321">IFERROR(ROUND(INDEX(_inputSmrHvcCapacities!$J$1:$J$71,MATCH(_residual_capacity_country!$B321&amp;C321&amp;G321,_inputSmrHvcCapacities!$B$1:$B$106&amp;_inputSmrHvcCapacities!$C$1:$C$106&amp;_inputSmrHvcCapacities!$F$1:$F$106,0))*INDEX(_ProductionSharesEU!$L$1:$L$51,MATCH(_residual_capacity_country!$B321&amp;_residual_capacity_country!$E321,_ProductionSharesEU!$B$1:$B$51&amp;_ProductionSharesEU!$C$1:$C$51,0))*1000,0),0)</f>
        <v>3638</v>
      </c>
    </row>
    <row r="322" spans="1:11" x14ac:dyDescent="0.45">
      <c r="A322" s="1" t="s">
        <v>126</v>
      </c>
      <c r="B322" s="1" t="s">
        <v>174</v>
      </c>
      <c r="C322" s="1" t="s">
        <v>95</v>
      </c>
      <c r="D322" s="1" t="s">
        <v>34</v>
      </c>
      <c r="E322" s="1" t="s">
        <v>71</v>
      </c>
      <c r="F322" s="1" t="str">
        <f t="array" ref="F322">INDEX(_country_codes!$B$1:$B$16,MATCH(_residual_capacity_country!E322,_country_codes!$A$1:$A$16,0))</f>
        <v>GER</v>
      </c>
      <c r="G322" s="1">
        <v>2030</v>
      </c>
      <c r="H322" s="1" t="s">
        <v>11</v>
      </c>
      <c r="I322" s="1" t="s">
        <v>151</v>
      </c>
      <c r="K322" s="9">
        <f t="array" ref="K322">IFERROR(ROUND(INDEX(_inputSmrHvcCapacities!$J$1:$J$71,MATCH(_residual_capacity_country!$B322&amp;C322&amp;G322,_inputSmrHvcCapacities!$B$1:$B$106&amp;_inputSmrHvcCapacities!$C$1:$C$106&amp;_inputSmrHvcCapacities!$F$1:$F$106,0))*INDEX(_ProductionSharesEU!$L$1:$L$51,MATCH(_residual_capacity_country!$B322&amp;_residual_capacity_country!$E322,_ProductionSharesEU!$B$1:$B$51&amp;_ProductionSharesEU!$C$1:$C$51,0))*1000,0),0)</f>
        <v>7463</v>
      </c>
    </row>
    <row r="323" spans="1:11" x14ac:dyDescent="0.45">
      <c r="A323" s="1" t="s">
        <v>126</v>
      </c>
      <c r="B323" s="1" t="s">
        <v>174</v>
      </c>
      <c r="C323" s="1" t="s">
        <v>95</v>
      </c>
      <c r="D323" s="1" t="s">
        <v>42</v>
      </c>
      <c r="E323" s="1" t="s">
        <v>78</v>
      </c>
      <c r="F323" s="1" t="str">
        <f t="array" ref="F323">INDEX(_country_codes!$B$1:$B$16,MATCH(_residual_capacity_country!E323,_country_codes!$A$1:$A$16,0))</f>
        <v>HUN</v>
      </c>
      <c r="G323" s="1">
        <v>2030</v>
      </c>
      <c r="H323" s="1" t="s">
        <v>11</v>
      </c>
      <c r="I323" s="1" t="s">
        <v>151</v>
      </c>
      <c r="K323" s="9">
        <f t="array" ref="K323">IFERROR(ROUND(INDEX(_inputSmrHvcCapacities!$J$1:$J$71,MATCH(_residual_capacity_country!$B323&amp;C323&amp;G323,_inputSmrHvcCapacities!$B$1:$B$106&amp;_inputSmrHvcCapacities!$C$1:$C$106&amp;_inputSmrHvcCapacities!$F$1:$F$106,0))*INDEX(_ProductionSharesEU!$L$1:$L$51,MATCH(_residual_capacity_country!$B323&amp;_residual_capacity_country!$E323,_ProductionSharesEU!$B$1:$B$51&amp;_ProductionSharesEU!$C$1:$C$51,0))*1000,0),0)</f>
        <v>861</v>
      </c>
    </row>
    <row r="324" spans="1:11" x14ac:dyDescent="0.45">
      <c r="A324" s="1" t="s">
        <v>126</v>
      </c>
      <c r="B324" s="1" t="s">
        <v>174</v>
      </c>
      <c r="C324" s="1" t="s">
        <v>95</v>
      </c>
      <c r="D324" s="1" t="s">
        <v>44</v>
      </c>
      <c r="E324" s="1" t="s">
        <v>73</v>
      </c>
      <c r="F324" s="1" t="str">
        <f t="array" ref="F324">INDEX(_country_codes!$B$1:$B$16,MATCH(_residual_capacity_country!E324,_country_codes!$A$1:$A$16,0))</f>
        <v>ITA</v>
      </c>
      <c r="G324" s="1">
        <v>2030</v>
      </c>
      <c r="H324" s="1" t="s">
        <v>11</v>
      </c>
      <c r="I324" s="1" t="s">
        <v>151</v>
      </c>
      <c r="K324" s="9">
        <f t="array" ref="K324">IFERROR(ROUND(INDEX(_inputSmrHvcCapacities!$J$1:$J$71,MATCH(_residual_capacity_country!$B324&amp;C324&amp;G324,_inputSmrHvcCapacities!$B$1:$B$106&amp;_inputSmrHvcCapacities!$C$1:$C$106&amp;_inputSmrHvcCapacities!$F$1:$F$106,0))*INDEX(_ProductionSharesEU!$L$1:$L$51,MATCH(_residual_capacity_country!$B324&amp;_residual_capacity_country!$E324,_ProductionSharesEU!$B$1:$B$51&amp;_ProductionSharesEU!$C$1:$C$51,0))*1000,0),0)</f>
        <v>1904</v>
      </c>
    </row>
    <row r="325" spans="1:11" x14ac:dyDescent="0.45">
      <c r="A325" s="1" t="s">
        <v>126</v>
      </c>
      <c r="B325" s="1" t="s">
        <v>174</v>
      </c>
      <c r="C325" s="1" t="s">
        <v>95</v>
      </c>
      <c r="D325" s="1" t="s">
        <v>46</v>
      </c>
      <c r="E325" s="1" t="s">
        <v>80</v>
      </c>
      <c r="F325" s="1" t="str">
        <f t="array" ref="F325">INDEX(_country_codes!$B$1:$B$16,MATCH(_residual_capacity_country!E325,_country_codes!$A$1:$A$16,0))</f>
        <v>NLD</v>
      </c>
      <c r="G325" s="1">
        <v>2030</v>
      </c>
      <c r="H325" s="1" t="s">
        <v>11</v>
      </c>
      <c r="I325" s="1" t="s">
        <v>151</v>
      </c>
      <c r="K325" s="9">
        <f t="array" ref="K325">IFERROR(ROUND(INDEX(_inputSmrHvcCapacities!$J$1:$J$71,MATCH(_residual_capacity_country!$B325&amp;C325&amp;G325,_inputSmrHvcCapacities!$B$1:$B$106&amp;_inputSmrHvcCapacities!$C$1:$C$106&amp;_inputSmrHvcCapacities!$F$1:$F$106,0))*INDEX(_ProductionSharesEU!$L$1:$L$51,MATCH(_residual_capacity_country!$B325&amp;_residual_capacity_country!$E325,_ProductionSharesEU!$B$1:$B$51&amp;_ProductionSharesEU!$C$1:$C$51,0))*1000,0),0)</f>
        <v>8196</v>
      </c>
    </row>
    <row r="326" spans="1:11" x14ac:dyDescent="0.45">
      <c r="A326" s="1" t="s">
        <v>126</v>
      </c>
      <c r="B326" s="1" t="s">
        <v>174</v>
      </c>
      <c r="C326" s="1" t="s">
        <v>95</v>
      </c>
      <c r="D326" s="1" t="s">
        <v>48</v>
      </c>
      <c r="E326" s="1" t="s">
        <v>81</v>
      </c>
      <c r="F326" s="1" t="str">
        <f t="array" ref="F326">INDEX(_country_codes!$B$1:$B$16,MATCH(_residual_capacity_country!E326,_country_codes!$A$1:$A$16,0))</f>
        <v>POL</v>
      </c>
      <c r="G326" s="1">
        <v>2030</v>
      </c>
      <c r="H326" s="1" t="s">
        <v>11</v>
      </c>
      <c r="I326" s="1" t="s">
        <v>151</v>
      </c>
      <c r="K326" s="9">
        <f t="array" ref="K326">IFERROR(ROUND(INDEX(_inputSmrHvcCapacities!$J$1:$J$71,MATCH(_residual_capacity_country!$B326&amp;C326&amp;G326,_inputSmrHvcCapacities!$B$1:$B$106&amp;_inputSmrHvcCapacities!$C$1:$C$106&amp;_inputSmrHvcCapacities!$F$1:$F$106,0))*INDEX(_ProductionSharesEU!$L$1:$L$51,MATCH(_residual_capacity_country!$B326&amp;_residual_capacity_country!$E326,_ProductionSharesEU!$B$1:$B$51&amp;_ProductionSharesEU!$C$1:$C$51,0))*1000,0),0)</f>
        <v>913</v>
      </c>
    </row>
    <row r="327" spans="1:11" x14ac:dyDescent="0.45">
      <c r="A327" s="1" t="s">
        <v>126</v>
      </c>
      <c r="B327" s="1" t="s">
        <v>174</v>
      </c>
      <c r="C327" s="1" t="s">
        <v>95</v>
      </c>
      <c r="D327" s="1" t="s">
        <v>51</v>
      </c>
      <c r="E327" s="1" t="s">
        <v>79</v>
      </c>
      <c r="F327" s="1" t="str">
        <f t="array" ref="F327">INDEX(_country_codes!$B$1:$B$16,MATCH(_residual_capacity_country!E327,_country_codes!$A$1:$A$16,0))</f>
        <v>ROU</v>
      </c>
      <c r="G327" s="1">
        <v>2030</v>
      </c>
      <c r="H327" s="1" t="s">
        <v>11</v>
      </c>
      <c r="I327" s="1" t="s">
        <v>151</v>
      </c>
      <c r="K327" s="9">
        <f t="array" ref="K327">IFERROR(ROUND(INDEX(_inputSmrHvcCapacities!$J$1:$J$71,MATCH(_residual_capacity_country!$B327&amp;C327&amp;G327,_inputSmrHvcCapacities!$B$1:$B$106&amp;_inputSmrHvcCapacities!$C$1:$C$106&amp;_inputSmrHvcCapacities!$F$1:$F$106,0))*INDEX(_ProductionSharesEU!$L$1:$L$51,MATCH(_residual_capacity_country!$B327&amp;_residual_capacity_country!$E327,_ProductionSharesEU!$B$1:$B$51&amp;_ProductionSharesEU!$C$1:$C$51,0))*1000,0),0)</f>
        <v>0</v>
      </c>
    </row>
    <row r="328" spans="1:11" x14ac:dyDescent="0.45">
      <c r="A328" s="1" t="s">
        <v>126</v>
      </c>
      <c r="B328" s="1" t="s">
        <v>174</v>
      </c>
      <c r="C328" s="1" t="s">
        <v>95</v>
      </c>
      <c r="D328" s="1" t="s">
        <v>53</v>
      </c>
      <c r="E328" s="1" t="s">
        <v>82</v>
      </c>
      <c r="F328" s="1" t="str">
        <f t="array" ref="F328">INDEX(_country_codes!$B$1:$B$16,MATCH(_residual_capacity_country!E328,_country_codes!$A$1:$A$16,0))</f>
        <v>SVK</v>
      </c>
      <c r="G328" s="1">
        <v>2030</v>
      </c>
      <c r="H328" s="1" t="s">
        <v>11</v>
      </c>
      <c r="I328" s="1" t="s">
        <v>151</v>
      </c>
      <c r="K328" s="9">
        <f t="array" ref="K328">IFERROR(ROUND(INDEX(_inputSmrHvcCapacities!$J$1:$J$71,MATCH(_residual_capacity_country!$B328&amp;C328&amp;G328,_inputSmrHvcCapacities!$B$1:$B$106&amp;_inputSmrHvcCapacities!$C$1:$C$106&amp;_inputSmrHvcCapacities!$F$1:$F$106,0))*INDEX(_ProductionSharesEU!$L$1:$L$51,MATCH(_residual_capacity_country!$B328&amp;_residual_capacity_country!$E328,_ProductionSharesEU!$B$1:$B$51&amp;_ProductionSharesEU!$C$1:$C$51,0))*1000,0),0)</f>
        <v>287</v>
      </c>
    </row>
    <row r="329" spans="1:11" x14ac:dyDescent="0.45">
      <c r="A329" s="1" t="s">
        <v>126</v>
      </c>
      <c r="B329" s="1" t="s">
        <v>174</v>
      </c>
      <c r="C329" s="1" t="s">
        <v>95</v>
      </c>
      <c r="D329" s="1" t="s">
        <v>55</v>
      </c>
      <c r="E329" s="1" t="s">
        <v>83</v>
      </c>
      <c r="F329" s="1" t="str">
        <f t="array" ref="F329">INDEX(_country_codes!$B$1:$B$16,MATCH(_residual_capacity_country!E329,_country_codes!$A$1:$A$16,0))</f>
        <v>ESP</v>
      </c>
      <c r="G329" s="1">
        <v>2030</v>
      </c>
      <c r="H329" s="1" t="s">
        <v>11</v>
      </c>
      <c r="I329" s="1" t="s">
        <v>151</v>
      </c>
      <c r="K329" s="9">
        <f t="array" ref="K329">IFERROR(ROUND(INDEX(_inputSmrHvcCapacities!$J$1:$J$71,MATCH(_residual_capacity_country!$B329&amp;C329&amp;G329,_inputSmrHvcCapacities!$B$1:$B$106&amp;_inputSmrHvcCapacities!$C$1:$C$106&amp;_inputSmrHvcCapacities!$F$1:$F$106,0))*INDEX(_ProductionSharesEU!$L$1:$L$51,MATCH(_residual_capacity_country!$B329&amp;_residual_capacity_country!$E329,_ProductionSharesEU!$B$1:$B$51&amp;_ProductionSharesEU!$C$1:$C$51,0))*1000,0),0)</f>
        <v>1929</v>
      </c>
    </row>
    <row r="330" spans="1:11" x14ac:dyDescent="0.45">
      <c r="A330" s="1" t="s">
        <v>126</v>
      </c>
      <c r="B330" s="1" t="s">
        <v>174</v>
      </c>
      <c r="C330" s="1" t="s">
        <v>95</v>
      </c>
      <c r="D330" s="1" t="s">
        <v>58</v>
      </c>
      <c r="E330" s="1" t="s">
        <v>84</v>
      </c>
      <c r="F330" s="1" t="str">
        <f t="array" ref="F330">INDEX(_country_codes!$B$1:$B$16,MATCH(_residual_capacity_country!E330,_country_codes!$A$1:$A$16,0))</f>
        <v>SWE</v>
      </c>
      <c r="G330" s="1">
        <v>2030</v>
      </c>
      <c r="H330" s="1" t="s">
        <v>11</v>
      </c>
      <c r="I330" s="1" t="s">
        <v>151</v>
      </c>
      <c r="K330" s="9">
        <f t="array" ref="K330">IFERROR(ROUND(INDEX(_inputSmrHvcCapacities!$J$1:$J$71,MATCH(_residual_capacity_country!$B330&amp;C330&amp;G330,_inputSmrHvcCapacities!$B$1:$B$106&amp;_inputSmrHvcCapacities!$C$1:$C$106&amp;_inputSmrHvcCapacities!$F$1:$F$106,0))*INDEX(_ProductionSharesEU!$L$1:$L$51,MATCH(_residual_capacity_country!$B330&amp;_residual_capacity_country!$E330,_ProductionSharesEU!$B$1:$B$51&amp;_ProductionSharesEU!$C$1:$C$51,0))*1000,0),0)</f>
        <v>835</v>
      </c>
    </row>
    <row r="331" spans="1:11" x14ac:dyDescent="0.45">
      <c r="A331" s="1" t="s">
        <v>126</v>
      </c>
      <c r="B331" s="1" t="s">
        <v>174</v>
      </c>
      <c r="C331" s="1" t="s">
        <v>95</v>
      </c>
      <c r="D331" s="1" t="s">
        <v>61</v>
      </c>
      <c r="E331" s="1" t="s">
        <v>85</v>
      </c>
      <c r="F331" s="1" t="str">
        <f t="array" ref="F331">INDEX(_country_codes!$B$1:$B$16,MATCH(_residual_capacity_country!E331,_country_codes!$A$1:$A$16,0))</f>
        <v>GBR</v>
      </c>
      <c r="G331" s="1">
        <v>2030</v>
      </c>
      <c r="H331" s="1" t="s">
        <v>11</v>
      </c>
      <c r="I331" s="1" t="s">
        <v>151</v>
      </c>
      <c r="K331" s="9">
        <f t="array" ref="K331">IFERROR(ROUND(INDEX(_inputSmrHvcCapacities!$J$1:$J$71,MATCH(_residual_capacity_country!$B331&amp;C331&amp;G331,_inputSmrHvcCapacities!$B$1:$B$106&amp;_inputSmrHvcCapacities!$C$1:$C$106&amp;_inputSmrHvcCapacities!$F$1:$F$106,0))*INDEX(_ProductionSharesEU!$L$1:$L$51,MATCH(_residual_capacity_country!$B331&amp;_residual_capacity_country!$E331,_ProductionSharesEU!$B$1:$B$51&amp;_ProductionSharesEU!$C$1:$C$51,0))*1000,0),0)</f>
        <v>2942</v>
      </c>
    </row>
    <row r="332" spans="1:11" x14ac:dyDescent="0.45">
      <c r="A332" s="1" t="s">
        <v>126</v>
      </c>
      <c r="B332" s="1" t="s">
        <v>174</v>
      </c>
      <c r="C332" t="s">
        <v>95</v>
      </c>
      <c r="D332" s="1" t="s">
        <v>19</v>
      </c>
      <c r="E332" s="1" t="s">
        <v>72</v>
      </c>
      <c r="F332" s="1" t="str">
        <f t="array" ref="F332">INDEX(_country_codes!$B$1:$B$16,MATCH(_residual_capacity_country!E332,_country_codes!$A$1:$A$16,0))</f>
        <v>AUT</v>
      </c>
      <c r="G332" s="1">
        <v>2035</v>
      </c>
      <c r="H332" s="1" t="s">
        <v>11</v>
      </c>
      <c r="I332" s="1" t="s">
        <v>151</v>
      </c>
      <c r="K332" s="9">
        <f t="array" ref="K332">IFERROR(ROUND(INDEX(_inputSmrHvcCapacities!$J$1:$J$71,MATCH(_residual_capacity_country!$B332&amp;C332&amp;G332,_inputSmrHvcCapacities!$B$1:$B$106&amp;_inputSmrHvcCapacities!$C$1:$C$106&amp;_inputSmrHvcCapacities!$F$1:$F$106,0))*INDEX(_ProductionSharesEU!$L$1:$L$51,MATCH(_residual_capacity_country!$B332&amp;_residual_capacity_country!$E332,_ProductionSharesEU!$B$1:$B$51&amp;_ProductionSharesEU!$C$1:$C$51,0))*1000,0),0)</f>
        <v>731</v>
      </c>
    </row>
    <row r="333" spans="1:11" x14ac:dyDescent="0.45">
      <c r="A333" s="1" t="s">
        <v>126</v>
      </c>
      <c r="B333" s="1" t="s">
        <v>174</v>
      </c>
      <c r="C333" s="1" t="s">
        <v>95</v>
      </c>
      <c r="D333" s="1" t="s">
        <v>23</v>
      </c>
      <c r="E333" s="1" t="s">
        <v>74</v>
      </c>
      <c r="F333" s="1" t="str">
        <f t="array" ref="F333">INDEX(_country_codes!$B$1:$B$16,MATCH(_residual_capacity_country!E333,_country_codes!$A$1:$A$16,0))</f>
        <v>BEL</v>
      </c>
      <c r="G333" s="1">
        <v>2035</v>
      </c>
      <c r="H333" s="1" t="s">
        <v>11</v>
      </c>
      <c r="I333" s="1" t="s">
        <v>151</v>
      </c>
      <c r="K333" s="9">
        <f t="array" ref="K333">IFERROR(ROUND(INDEX(_inputSmrHvcCapacities!$J$1:$J$71,MATCH(_residual_capacity_country!$B333&amp;C333&amp;G333,_inputSmrHvcCapacities!$B$1:$B$106&amp;_inputSmrHvcCapacities!$C$1:$C$106&amp;_inputSmrHvcCapacities!$F$1:$F$106,0))*INDEX(_ProductionSharesEU!$L$1:$L$51,MATCH(_residual_capacity_country!$B333&amp;_residual_capacity_country!$E333,_ProductionSharesEU!$B$1:$B$51&amp;_ProductionSharesEU!$C$1:$C$51,0))*1000,0),0)</f>
        <v>0</v>
      </c>
    </row>
    <row r="334" spans="1:11" x14ac:dyDescent="0.45">
      <c r="A334" s="1" t="s">
        <v>126</v>
      </c>
      <c r="B334" s="1" t="s">
        <v>174</v>
      </c>
      <c r="C334" s="1" t="s">
        <v>95</v>
      </c>
      <c r="D334" s="1" t="s">
        <v>26</v>
      </c>
      <c r="E334" s="1" t="s">
        <v>75</v>
      </c>
      <c r="F334" s="1" t="str">
        <f t="array" ref="F334">INDEX(_country_codes!$B$1:$B$16,MATCH(_residual_capacity_country!E334,_country_codes!$A$1:$A$16,0))</f>
        <v>CZE</v>
      </c>
      <c r="G334" s="1">
        <v>2035</v>
      </c>
      <c r="H334" s="1" t="s">
        <v>11</v>
      </c>
      <c r="I334" s="1" t="s">
        <v>151</v>
      </c>
      <c r="K334" s="9">
        <f t="array" ref="K334">IFERROR(ROUND(INDEX(_inputSmrHvcCapacities!$J$1:$J$71,MATCH(_residual_capacity_country!$B334&amp;C334&amp;G334,_inputSmrHvcCapacities!$B$1:$B$106&amp;_inputSmrHvcCapacities!$C$1:$C$106&amp;_inputSmrHvcCapacities!$F$1:$F$106,0))*INDEX(_ProductionSharesEU!$L$1:$L$51,MATCH(_residual_capacity_country!$B334&amp;_residual_capacity_country!$E334,_ProductionSharesEU!$B$1:$B$51&amp;_ProductionSharesEU!$C$1:$C$51,0))*1000,0),0)</f>
        <v>795</v>
      </c>
    </row>
    <row r="335" spans="1:11" x14ac:dyDescent="0.45">
      <c r="A335" s="1" t="s">
        <v>126</v>
      </c>
      <c r="B335" s="1" t="s">
        <v>174</v>
      </c>
      <c r="C335" s="1" t="s">
        <v>95</v>
      </c>
      <c r="D335" s="1" t="s">
        <v>29</v>
      </c>
      <c r="E335" s="1" t="s">
        <v>76</v>
      </c>
      <c r="F335" s="1" t="str">
        <f t="array" ref="F335">INDEX(_country_codes!$B$1:$B$16,MATCH(_residual_capacity_country!E335,_country_codes!$A$1:$A$16,0))</f>
        <v>FIN</v>
      </c>
      <c r="G335" s="1">
        <v>2035</v>
      </c>
      <c r="H335" s="1" t="s">
        <v>11</v>
      </c>
      <c r="I335" s="1" t="s">
        <v>151</v>
      </c>
      <c r="K335" s="9">
        <f t="array" ref="K335">IFERROR(ROUND(INDEX(_inputSmrHvcCapacities!$J$1:$J$71,MATCH(_residual_capacity_country!$B335&amp;C335&amp;G335,_inputSmrHvcCapacities!$B$1:$B$106&amp;_inputSmrHvcCapacities!$C$1:$C$106&amp;_inputSmrHvcCapacities!$F$1:$F$106,0))*INDEX(_ProductionSharesEU!$L$1:$L$51,MATCH(_residual_capacity_country!$B335&amp;_residual_capacity_country!$E335,_ProductionSharesEU!$B$1:$B$51&amp;_ProductionSharesEU!$C$1:$C$51,0))*1000,0),0)</f>
        <v>585</v>
      </c>
    </row>
    <row r="336" spans="1:11" x14ac:dyDescent="0.45">
      <c r="A336" s="1" t="s">
        <v>126</v>
      </c>
      <c r="B336" s="1" t="s">
        <v>174</v>
      </c>
      <c r="C336" s="1" t="s">
        <v>95</v>
      </c>
      <c r="D336" s="1" t="s">
        <v>31</v>
      </c>
      <c r="E336" s="1" t="s">
        <v>77</v>
      </c>
      <c r="F336" s="1" t="str">
        <f t="array" ref="F336">INDEX(_country_codes!$B$1:$B$16,MATCH(_residual_capacity_country!E336,_country_codes!$A$1:$A$16,0))</f>
        <v>FRA</v>
      </c>
      <c r="G336" s="1">
        <v>2035</v>
      </c>
      <c r="H336" s="1" t="s">
        <v>11</v>
      </c>
      <c r="I336" s="1" t="s">
        <v>151</v>
      </c>
      <c r="K336" s="9">
        <f t="array" ref="K336">IFERROR(ROUND(INDEX(_inputSmrHvcCapacities!$J$1:$J$71,MATCH(_residual_capacity_country!$B336&amp;C336&amp;G336,_inputSmrHvcCapacities!$B$1:$B$106&amp;_inputSmrHvcCapacities!$C$1:$C$106&amp;_inputSmrHvcCapacities!$F$1:$F$106,0))*INDEX(_ProductionSharesEU!$L$1:$L$51,MATCH(_residual_capacity_country!$B336&amp;_residual_capacity_country!$E336,_ProductionSharesEU!$B$1:$B$51&amp;_ProductionSharesEU!$C$1:$C$51,0))*1000,0),0)</f>
        <v>4079</v>
      </c>
    </row>
    <row r="337" spans="1:11" x14ac:dyDescent="0.45">
      <c r="A337" s="1" t="s">
        <v>126</v>
      </c>
      <c r="B337" s="1" t="s">
        <v>174</v>
      </c>
      <c r="C337" s="1" t="s">
        <v>95</v>
      </c>
      <c r="D337" s="1" t="s">
        <v>34</v>
      </c>
      <c r="E337" s="1" t="s">
        <v>71</v>
      </c>
      <c r="F337" s="1" t="str">
        <f t="array" ref="F337">INDEX(_country_codes!$B$1:$B$16,MATCH(_residual_capacity_country!E337,_country_codes!$A$1:$A$16,0))</f>
        <v>GER</v>
      </c>
      <c r="G337" s="1">
        <v>2035</v>
      </c>
      <c r="H337" s="1" t="s">
        <v>11</v>
      </c>
      <c r="I337" s="1" t="s">
        <v>151</v>
      </c>
      <c r="K337" s="9">
        <f t="array" ref="K337">IFERROR(ROUND(INDEX(_inputSmrHvcCapacities!$J$1:$J$71,MATCH(_residual_capacity_country!$B337&amp;C337&amp;G337,_inputSmrHvcCapacities!$B$1:$B$106&amp;_inputSmrHvcCapacities!$C$1:$C$106&amp;_inputSmrHvcCapacities!$F$1:$F$106,0))*INDEX(_ProductionSharesEU!$L$1:$L$51,MATCH(_residual_capacity_country!$B337&amp;_residual_capacity_country!$E337,_ProductionSharesEU!$B$1:$B$51&amp;_ProductionSharesEU!$C$1:$C$51,0))*1000,0),0)</f>
        <v>8368</v>
      </c>
    </row>
    <row r="338" spans="1:11" x14ac:dyDescent="0.45">
      <c r="A338" s="1" t="s">
        <v>126</v>
      </c>
      <c r="B338" s="1" t="s">
        <v>174</v>
      </c>
      <c r="C338" s="1" t="s">
        <v>95</v>
      </c>
      <c r="D338" s="1" t="s">
        <v>42</v>
      </c>
      <c r="E338" s="1" t="s">
        <v>78</v>
      </c>
      <c r="F338" s="1" t="str">
        <f t="array" ref="F338">INDEX(_country_codes!$B$1:$B$16,MATCH(_residual_capacity_country!E338,_country_codes!$A$1:$A$16,0))</f>
        <v>HUN</v>
      </c>
      <c r="G338" s="1">
        <v>2035</v>
      </c>
      <c r="H338" s="1" t="s">
        <v>11</v>
      </c>
      <c r="I338" s="1" t="s">
        <v>151</v>
      </c>
      <c r="K338" s="9">
        <f t="array" ref="K338">IFERROR(ROUND(INDEX(_inputSmrHvcCapacities!$J$1:$J$71,MATCH(_residual_capacity_country!$B338&amp;C338&amp;G338,_inputSmrHvcCapacities!$B$1:$B$106&amp;_inputSmrHvcCapacities!$C$1:$C$106&amp;_inputSmrHvcCapacities!$F$1:$F$106,0))*INDEX(_ProductionSharesEU!$L$1:$L$51,MATCH(_residual_capacity_country!$B338&amp;_residual_capacity_country!$E338,_ProductionSharesEU!$B$1:$B$51&amp;_ProductionSharesEU!$C$1:$C$51,0))*1000,0),0)</f>
        <v>965</v>
      </c>
    </row>
    <row r="339" spans="1:11" x14ac:dyDescent="0.45">
      <c r="A339" s="1" t="s">
        <v>126</v>
      </c>
      <c r="B339" s="1" t="s">
        <v>174</v>
      </c>
      <c r="C339" s="1" t="s">
        <v>95</v>
      </c>
      <c r="D339" s="1" t="s">
        <v>44</v>
      </c>
      <c r="E339" s="1" t="s">
        <v>73</v>
      </c>
      <c r="F339" s="1" t="str">
        <f t="array" ref="F339">INDEX(_country_codes!$B$1:$B$16,MATCH(_residual_capacity_country!E339,_country_codes!$A$1:$A$16,0))</f>
        <v>ITA</v>
      </c>
      <c r="G339" s="1">
        <v>2035</v>
      </c>
      <c r="H339" s="1" t="s">
        <v>11</v>
      </c>
      <c r="I339" s="1" t="s">
        <v>151</v>
      </c>
      <c r="K339" s="9">
        <f t="array" ref="K339">IFERROR(ROUND(INDEX(_inputSmrHvcCapacities!$J$1:$J$71,MATCH(_residual_capacity_country!$B339&amp;C339&amp;G339,_inputSmrHvcCapacities!$B$1:$B$106&amp;_inputSmrHvcCapacities!$C$1:$C$106&amp;_inputSmrHvcCapacities!$F$1:$F$106,0))*INDEX(_ProductionSharesEU!$L$1:$L$51,MATCH(_residual_capacity_country!$B339&amp;_residual_capacity_country!$E339,_ProductionSharesEU!$B$1:$B$51&amp;_ProductionSharesEU!$C$1:$C$51,0))*1000,0),0)</f>
        <v>2135</v>
      </c>
    </row>
    <row r="340" spans="1:11" x14ac:dyDescent="0.45">
      <c r="A340" s="1" t="s">
        <v>126</v>
      </c>
      <c r="B340" s="1" t="s">
        <v>174</v>
      </c>
      <c r="C340" s="1" t="s">
        <v>95</v>
      </c>
      <c r="D340" s="1" t="s">
        <v>46</v>
      </c>
      <c r="E340" s="1" t="s">
        <v>80</v>
      </c>
      <c r="F340" s="1" t="str">
        <f t="array" ref="F340">INDEX(_country_codes!$B$1:$B$16,MATCH(_residual_capacity_country!E340,_country_codes!$A$1:$A$16,0))</f>
        <v>NLD</v>
      </c>
      <c r="G340" s="1">
        <v>2035</v>
      </c>
      <c r="H340" s="1" t="s">
        <v>11</v>
      </c>
      <c r="I340" s="1" t="s">
        <v>151</v>
      </c>
      <c r="K340" s="9">
        <f t="array" ref="K340">IFERROR(ROUND(INDEX(_inputSmrHvcCapacities!$J$1:$J$71,MATCH(_residual_capacity_country!$B340&amp;C340&amp;G340,_inputSmrHvcCapacities!$B$1:$B$106&amp;_inputSmrHvcCapacities!$C$1:$C$106&amp;_inputSmrHvcCapacities!$F$1:$F$106,0))*INDEX(_ProductionSharesEU!$L$1:$L$51,MATCH(_residual_capacity_country!$B340&amp;_residual_capacity_country!$E340,_ProductionSharesEU!$B$1:$B$51&amp;_ProductionSharesEU!$C$1:$C$51,0))*1000,0),0)</f>
        <v>9190</v>
      </c>
    </row>
    <row r="341" spans="1:11" x14ac:dyDescent="0.45">
      <c r="A341" s="1" t="s">
        <v>126</v>
      </c>
      <c r="B341" s="1" t="s">
        <v>174</v>
      </c>
      <c r="C341" s="1" t="s">
        <v>95</v>
      </c>
      <c r="D341" s="1" t="s">
        <v>48</v>
      </c>
      <c r="E341" s="1" t="s">
        <v>81</v>
      </c>
      <c r="F341" s="1" t="str">
        <f t="array" ref="F341">INDEX(_country_codes!$B$1:$B$16,MATCH(_residual_capacity_country!E341,_country_codes!$A$1:$A$16,0))</f>
        <v>POL</v>
      </c>
      <c r="G341" s="1">
        <v>2035</v>
      </c>
      <c r="H341" s="1" t="s">
        <v>11</v>
      </c>
      <c r="I341" s="1" t="s">
        <v>151</v>
      </c>
      <c r="K341" s="9">
        <f t="array" ref="K341">IFERROR(ROUND(INDEX(_inputSmrHvcCapacities!$J$1:$J$71,MATCH(_residual_capacity_country!$B341&amp;C341&amp;G341,_inputSmrHvcCapacities!$B$1:$B$106&amp;_inputSmrHvcCapacities!$C$1:$C$106&amp;_inputSmrHvcCapacities!$F$1:$F$106,0))*INDEX(_ProductionSharesEU!$L$1:$L$51,MATCH(_residual_capacity_country!$B341&amp;_residual_capacity_country!$E341,_ProductionSharesEU!$B$1:$B$51&amp;_ProductionSharesEU!$C$1:$C$51,0))*1000,0),0)</f>
        <v>1024</v>
      </c>
    </row>
    <row r="342" spans="1:11" x14ac:dyDescent="0.45">
      <c r="A342" s="1" t="s">
        <v>126</v>
      </c>
      <c r="B342" s="1" t="s">
        <v>174</v>
      </c>
      <c r="C342" s="1" t="s">
        <v>95</v>
      </c>
      <c r="D342" s="1" t="s">
        <v>51</v>
      </c>
      <c r="E342" s="1" t="s">
        <v>79</v>
      </c>
      <c r="F342" s="1" t="str">
        <f t="array" ref="F342">INDEX(_country_codes!$B$1:$B$16,MATCH(_residual_capacity_country!E342,_country_codes!$A$1:$A$16,0))</f>
        <v>ROU</v>
      </c>
      <c r="G342" s="1">
        <v>2035</v>
      </c>
      <c r="H342" s="1" t="s">
        <v>11</v>
      </c>
      <c r="I342" s="1" t="s">
        <v>151</v>
      </c>
      <c r="K342" s="9">
        <f t="array" ref="K342">IFERROR(ROUND(INDEX(_inputSmrHvcCapacities!$J$1:$J$71,MATCH(_residual_capacity_country!$B342&amp;C342&amp;G342,_inputSmrHvcCapacities!$B$1:$B$106&amp;_inputSmrHvcCapacities!$C$1:$C$106&amp;_inputSmrHvcCapacities!$F$1:$F$106,0))*INDEX(_ProductionSharesEU!$L$1:$L$51,MATCH(_residual_capacity_country!$B342&amp;_residual_capacity_country!$E342,_ProductionSharesEU!$B$1:$B$51&amp;_ProductionSharesEU!$C$1:$C$51,0))*1000,0),0)</f>
        <v>0</v>
      </c>
    </row>
    <row r="343" spans="1:11" x14ac:dyDescent="0.45">
      <c r="A343" s="1" t="s">
        <v>126</v>
      </c>
      <c r="B343" s="1" t="s">
        <v>174</v>
      </c>
      <c r="C343" s="1" t="s">
        <v>95</v>
      </c>
      <c r="D343" s="1" t="s">
        <v>53</v>
      </c>
      <c r="E343" s="1" t="s">
        <v>82</v>
      </c>
      <c r="F343" s="1" t="str">
        <f t="array" ref="F343">INDEX(_country_codes!$B$1:$B$16,MATCH(_residual_capacity_country!E343,_country_codes!$A$1:$A$16,0))</f>
        <v>SVK</v>
      </c>
      <c r="G343" s="1">
        <v>2035</v>
      </c>
      <c r="H343" s="1" t="s">
        <v>11</v>
      </c>
      <c r="I343" s="1" t="s">
        <v>151</v>
      </c>
      <c r="K343" s="9">
        <f t="array" ref="K343">IFERROR(ROUND(INDEX(_inputSmrHvcCapacities!$J$1:$J$71,MATCH(_residual_capacity_country!$B343&amp;C343&amp;G343,_inputSmrHvcCapacities!$B$1:$B$106&amp;_inputSmrHvcCapacities!$C$1:$C$106&amp;_inputSmrHvcCapacities!$F$1:$F$106,0))*INDEX(_ProductionSharesEU!$L$1:$L$51,MATCH(_residual_capacity_country!$B343&amp;_residual_capacity_country!$E343,_ProductionSharesEU!$B$1:$B$51&amp;_ProductionSharesEU!$C$1:$C$51,0))*1000,0),0)</f>
        <v>322</v>
      </c>
    </row>
    <row r="344" spans="1:11" x14ac:dyDescent="0.45">
      <c r="A344" s="1" t="s">
        <v>126</v>
      </c>
      <c r="B344" s="1" t="s">
        <v>174</v>
      </c>
      <c r="C344" s="1" t="s">
        <v>95</v>
      </c>
      <c r="D344" s="1" t="s">
        <v>55</v>
      </c>
      <c r="E344" s="1" t="s">
        <v>83</v>
      </c>
      <c r="F344" s="1" t="str">
        <f t="array" ref="F344">INDEX(_country_codes!$B$1:$B$16,MATCH(_residual_capacity_country!E344,_country_codes!$A$1:$A$16,0))</f>
        <v>ESP</v>
      </c>
      <c r="G344" s="1">
        <v>2035</v>
      </c>
      <c r="H344" s="1" t="s">
        <v>11</v>
      </c>
      <c r="I344" s="1" t="s">
        <v>151</v>
      </c>
      <c r="K344" s="9">
        <f t="array" ref="K344">IFERROR(ROUND(INDEX(_inputSmrHvcCapacities!$J$1:$J$71,MATCH(_residual_capacity_country!$B344&amp;C344&amp;G344,_inputSmrHvcCapacities!$B$1:$B$106&amp;_inputSmrHvcCapacities!$C$1:$C$106&amp;_inputSmrHvcCapacities!$F$1:$F$106,0))*INDEX(_ProductionSharesEU!$L$1:$L$51,MATCH(_residual_capacity_country!$B344&amp;_residual_capacity_country!$E344,_ProductionSharesEU!$B$1:$B$51&amp;_ProductionSharesEU!$C$1:$C$51,0))*1000,0),0)</f>
        <v>2163</v>
      </c>
    </row>
    <row r="345" spans="1:11" x14ac:dyDescent="0.45">
      <c r="A345" s="1" t="s">
        <v>126</v>
      </c>
      <c r="B345" s="1" t="s">
        <v>174</v>
      </c>
      <c r="C345" s="1" t="s">
        <v>95</v>
      </c>
      <c r="D345" s="1" t="s">
        <v>58</v>
      </c>
      <c r="E345" s="1" t="s">
        <v>84</v>
      </c>
      <c r="F345" s="1" t="str">
        <f t="array" ref="F345">INDEX(_country_codes!$B$1:$B$16,MATCH(_residual_capacity_country!E345,_country_codes!$A$1:$A$16,0))</f>
        <v>SWE</v>
      </c>
      <c r="G345" s="1">
        <v>2035</v>
      </c>
      <c r="H345" s="1" t="s">
        <v>11</v>
      </c>
      <c r="I345" s="1" t="s">
        <v>151</v>
      </c>
      <c r="K345" s="9">
        <f t="array" ref="K345">IFERROR(ROUND(INDEX(_inputSmrHvcCapacities!$J$1:$J$71,MATCH(_residual_capacity_country!$B345&amp;C345&amp;G345,_inputSmrHvcCapacities!$B$1:$B$106&amp;_inputSmrHvcCapacities!$C$1:$C$106&amp;_inputSmrHvcCapacities!$F$1:$F$106,0))*INDEX(_ProductionSharesEU!$L$1:$L$51,MATCH(_residual_capacity_country!$B345&amp;_residual_capacity_country!$E345,_ProductionSharesEU!$B$1:$B$51&amp;_ProductionSharesEU!$C$1:$C$51,0))*1000,0),0)</f>
        <v>936</v>
      </c>
    </row>
    <row r="346" spans="1:11" x14ac:dyDescent="0.45">
      <c r="A346" s="1" t="s">
        <v>126</v>
      </c>
      <c r="B346" s="1" t="s">
        <v>174</v>
      </c>
      <c r="C346" s="1" t="s">
        <v>95</v>
      </c>
      <c r="D346" s="1" t="s">
        <v>61</v>
      </c>
      <c r="E346" s="1" t="s">
        <v>85</v>
      </c>
      <c r="F346" s="1" t="str">
        <f t="array" ref="F346">INDEX(_country_codes!$B$1:$B$16,MATCH(_residual_capacity_country!E346,_country_codes!$A$1:$A$16,0))</f>
        <v>GBR</v>
      </c>
      <c r="G346" s="1">
        <v>2035</v>
      </c>
      <c r="H346" s="1" t="s">
        <v>11</v>
      </c>
      <c r="I346" s="1" t="s">
        <v>151</v>
      </c>
      <c r="K346" s="9">
        <f t="array" ref="K346">IFERROR(ROUND(INDEX(_inputSmrHvcCapacities!$J$1:$J$71,MATCH(_residual_capacity_country!$B346&amp;C346&amp;G346,_inputSmrHvcCapacities!$B$1:$B$106&amp;_inputSmrHvcCapacities!$C$1:$C$106&amp;_inputSmrHvcCapacities!$F$1:$F$106,0))*INDEX(_ProductionSharesEU!$L$1:$L$51,MATCH(_residual_capacity_country!$B346&amp;_residual_capacity_country!$E346,_ProductionSharesEU!$B$1:$B$51&amp;_ProductionSharesEU!$C$1:$C$51,0))*1000,0),0)</f>
        <v>3299</v>
      </c>
    </row>
    <row r="347" spans="1:11" x14ac:dyDescent="0.45">
      <c r="A347" s="1" t="s">
        <v>126</v>
      </c>
      <c r="B347" s="1" t="s">
        <v>174</v>
      </c>
      <c r="C347" t="s">
        <v>95</v>
      </c>
      <c r="D347" s="1" t="s">
        <v>19</v>
      </c>
      <c r="E347" s="1" t="s">
        <v>72</v>
      </c>
      <c r="F347" s="1" t="str">
        <f t="array" ref="F347">INDEX(_country_codes!$B$1:$B$16,MATCH(_residual_capacity_country!E347,_country_codes!$A$1:$A$16,0))</f>
        <v>AUT</v>
      </c>
      <c r="G347" s="1">
        <v>2040</v>
      </c>
      <c r="H347" s="1" t="s">
        <v>11</v>
      </c>
      <c r="I347" s="1" t="s">
        <v>151</v>
      </c>
      <c r="K347" s="9">
        <f t="array" ref="K347">IFERROR(ROUND(INDEX(_inputSmrHvcCapacities!$J$1:$J$71,MATCH(_residual_capacity_country!$B347&amp;C347&amp;G347,_inputSmrHvcCapacities!$B$1:$B$106&amp;_inputSmrHvcCapacities!$C$1:$C$106&amp;_inputSmrHvcCapacities!$F$1:$F$106,0))*INDEX(_ProductionSharesEU!$L$1:$L$51,MATCH(_residual_capacity_country!$B347&amp;_residual_capacity_country!$E347,_ProductionSharesEU!$B$1:$B$51&amp;_ProductionSharesEU!$C$1:$C$51,0))*1000,0),0)</f>
        <v>99</v>
      </c>
    </row>
    <row r="348" spans="1:11" x14ac:dyDescent="0.45">
      <c r="A348" s="1" t="s">
        <v>126</v>
      </c>
      <c r="B348" s="1" t="s">
        <v>174</v>
      </c>
      <c r="C348" s="1" t="s">
        <v>95</v>
      </c>
      <c r="D348" s="1" t="s">
        <v>23</v>
      </c>
      <c r="E348" s="1" t="s">
        <v>74</v>
      </c>
      <c r="F348" s="1" t="str">
        <f t="array" ref="F348">INDEX(_country_codes!$B$1:$B$16,MATCH(_residual_capacity_country!E348,_country_codes!$A$1:$A$16,0))</f>
        <v>BEL</v>
      </c>
      <c r="G348" s="1">
        <v>2040</v>
      </c>
      <c r="H348" s="1" t="s">
        <v>11</v>
      </c>
      <c r="I348" s="1" t="s">
        <v>151</v>
      </c>
      <c r="K348" s="9">
        <f t="array" ref="K348">IFERROR(ROUND(INDEX(_inputSmrHvcCapacities!$J$1:$J$71,MATCH(_residual_capacity_country!$B348&amp;C348&amp;G348,_inputSmrHvcCapacities!$B$1:$B$106&amp;_inputSmrHvcCapacities!$C$1:$C$106&amp;_inputSmrHvcCapacities!$F$1:$F$106,0))*INDEX(_ProductionSharesEU!$L$1:$L$51,MATCH(_residual_capacity_country!$B348&amp;_residual_capacity_country!$E348,_ProductionSharesEU!$B$1:$B$51&amp;_ProductionSharesEU!$C$1:$C$51,0))*1000,0),0)</f>
        <v>0</v>
      </c>
    </row>
    <row r="349" spans="1:11" x14ac:dyDescent="0.45">
      <c r="A349" s="1" t="s">
        <v>126</v>
      </c>
      <c r="B349" s="1" t="s">
        <v>174</v>
      </c>
      <c r="C349" s="1" t="s">
        <v>95</v>
      </c>
      <c r="D349" s="1" t="s">
        <v>26</v>
      </c>
      <c r="E349" s="1" t="s">
        <v>75</v>
      </c>
      <c r="F349" s="1" t="str">
        <f t="array" ref="F349">INDEX(_country_codes!$B$1:$B$16,MATCH(_residual_capacity_country!E349,_country_codes!$A$1:$A$16,0))</f>
        <v>CZE</v>
      </c>
      <c r="G349" s="1">
        <v>2040</v>
      </c>
      <c r="H349" s="1" t="s">
        <v>11</v>
      </c>
      <c r="I349" s="1" t="s">
        <v>151</v>
      </c>
      <c r="K349" s="9">
        <f t="array" ref="K349">IFERROR(ROUND(INDEX(_inputSmrHvcCapacities!$J$1:$J$71,MATCH(_residual_capacity_country!$B349&amp;C349&amp;G349,_inputSmrHvcCapacities!$B$1:$B$106&amp;_inputSmrHvcCapacities!$C$1:$C$106&amp;_inputSmrHvcCapacities!$F$1:$F$106,0))*INDEX(_ProductionSharesEU!$L$1:$L$51,MATCH(_residual_capacity_country!$B349&amp;_residual_capacity_country!$E349,_ProductionSharesEU!$B$1:$B$51&amp;_ProductionSharesEU!$C$1:$C$51,0))*1000,0),0)</f>
        <v>107</v>
      </c>
    </row>
    <row r="350" spans="1:11" x14ac:dyDescent="0.45">
      <c r="A350" s="1" t="s">
        <v>126</v>
      </c>
      <c r="B350" s="1" t="s">
        <v>174</v>
      </c>
      <c r="C350" s="1" t="s">
        <v>95</v>
      </c>
      <c r="D350" s="1" t="s">
        <v>29</v>
      </c>
      <c r="E350" s="1" t="s">
        <v>76</v>
      </c>
      <c r="F350" s="1" t="str">
        <f t="array" ref="F350">INDEX(_country_codes!$B$1:$B$16,MATCH(_residual_capacity_country!E350,_country_codes!$A$1:$A$16,0))</f>
        <v>FIN</v>
      </c>
      <c r="G350" s="1">
        <v>2040</v>
      </c>
      <c r="H350" s="1" t="s">
        <v>11</v>
      </c>
      <c r="I350" s="1" t="s">
        <v>151</v>
      </c>
      <c r="K350" s="9">
        <f t="array" ref="K350">IFERROR(ROUND(INDEX(_inputSmrHvcCapacities!$J$1:$J$71,MATCH(_residual_capacity_country!$B350&amp;C350&amp;G350,_inputSmrHvcCapacities!$B$1:$B$106&amp;_inputSmrHvcCapacities!$C$1:$C$106&amp;_inputSmrHvcCapacities!$F$1:$F$106,0))*INDEX(_ProductionSharesEU!$L$1:$L$51,MATCH(_residual_capacity_country!$B350&amp;_residual_capacity_country!$E350,_ProductionSharesEU!$B$1:$B$51&amp;_ProductionSharesEU!$C$1:$C$51,0))*1000,0),0)</f>
        <v>79</v>
      </c>
    </row>
    <row r="351" spans="1:11" x14ac:dyDescent="0.45">
      <c r="A351" s="1" t="s">
        <v>126</v>
      </c>
      <c r="B351" s="1" t="s">
        <v>174</v>
      </c>
      <c r="C351" s="1" t="s">
        <v>95</v>
      </c>
      <c r="D351" s="1" t="s">
        <v>31</v>
      </c>
      <c r="E351" s="1" t="s">
        <v>77</v>
      </c>
      <c r="F351" s="1" t="str">
        <f t="array" ref="F351">INDEX(_country_codes!$B$1:$B$16,MATCH(_residual_capacity_country!E351,_country_codes!$A$1:$A$16,0))</f>
        <v>FRA</v>
      </c>
      <c r="G351" s="1">
        <v>2040</v>
      </c>
      <c r="H351" s="1" t="s">
        <v>11</v>
      </c>
      <c r="I351" s="1" t="s">
        <v>151</v>
      </c>
      <c r="K351" s="9">
        <f t="array" ref="K351">IFERROR(ROUND(INDEX(_inputSmrHvcCapacities!$J$1:$J$71,MATCH(_residual_capacity_country!$B351&amp;C351&amp;G351,_inputSmrHvcCapacities!$B$1:$B$106&amp;_inputSmrHvcCapacities!$C$1:$C$106&amp;_inputSmrHvcCapacities!$F$1:$F$106,0))*INDEX(_ProductionSharesEU!$L$1:$L$51,MATCH(_residual_capacity_country!$B351&amp;_residual_capacity_country!$E351,_ProductionSharesEU!$B$1:$B$51&amp;_ProductionSharesEU!$C$1:$C$51,0))*1000,0),0)</f>
        <v>551</v>
      </c>
    </row>
    <row r="352" spans="1:11" x14ac:dyDescent="0.45">
      <c r="A352" s="1" t="s">
        <v>126</v>
      </c>
      <c r="B352" s="1" t="s">
        <v>174</v>
      </c>
      <c r="C352" s="1" t="s">
        <v>95</v>
      </c>
      <c r="D352" s="1" t="s">
        <v>34</v>
      </c>
      <c r="E352" s="1" t="s">
        <v>71</v>
      </c>
      <c r="F352" s="1" t="str">
        <f t="array" ref="F352">INDEX(_country_codes!$B$1:$B$16,MATCH(_residual_capacity_country!E352,_country_codes!$A$1:$A$16,0))</f>
        <v>GER</v>
      </c>
      <c r="G352" s="1">
        <v>2040</v>
      </c>
      <c r="H352" s="1" t="s">
        <v>11</v>
      </c>
      <c r="I352" s="1" t="s">
        <v>151</v>
      </c>
      <c r="K352" s="9">
        <f t="array" ref="K352">IFERROR(ROUND(INDEX(_inputSmrHvcCapacities!$J$1:$J$71,MATCH(_residual_capacity_country!$B352&amp;C352&amp;G352,_inputSmrHvcCapacities!$B$1:$B$106&amp;_inputSmrHvcCapacities!$C$1:$C$106&amp;_inputSmrHvcCapacities!$F$1:$F$106,0))*INDEX(_ProductionSharesEU!$L$1:$L$51,MATCH(_residual_capacity_country!$B352&amp;_residual_capacity_country!$E352,_ProductionSharesEU!$B$1:$B$51&amp;_ProductionSharesEU!$C$1:$C$51,0))*1000,0),0)</f>
        <v>1131</v>
      </c>
    </row>
    <row r="353" spans="1:11" x14ac:dyDescent="0.45">
      <c r="A353" s="1" t="s">
        <v>126</v>
      </c>
      <c r="B353" s="1" t="s">
        <v>174</v>
      </c>
      <c r="C353" s="1" t="s">
        <v>95</v>
      </c>
      <c r="D353" s="1" t="s">
        <v>42</v>
      </c>
      <c r="E353" s="1" t="s">
        <v>78</v>
      </c>
      <c r="F353" s="1" t="str">
        <f t="array" ref="F353">INDEX(_country_codes!$B$1:$B$16,MATCH(_residual_capacity_country!E353,_country_codes!$A$1:$A$16,0))</f>
        <v>HUN</v>
      </c>
      <c r="G353" s="1">
        <v>2040</v>
      </c>
      <c r="H353" s="1" t="s">
        <v>11</v>
      </c>
      <c r="I353" s="1" t="s">
        <v>151</v>
      </c>
      <c r="K353" s="9">
        <f t="array" ref="K353">IFERROR(ROUND(INDEX(_inputSmrHvcCapacities!$J$1:$J$71,MATCH(_residual_capacity_country!$B353&amp;C353&amp;G353,_inputSmrHvcCapacities!$B$1:$B$106&amp;_inputSmrHvcCapacities!$C$1:$C$106&amp;_inputSmrHvcCapacities!$F$1:$F$106,0))*INDEX(_ProductionSharesEU!$L$1:$L$51,MATCH(_residual_capacity_country!$B353&amp;_residual_capacity_country!$E353,_ProductionSharesEU!$B$1:$B$51&amp;_ProductionSharesEU!$C$1:$C$51,0))*1000,0),0)</f>
        <v>130</v>
      </c>
    </row>
    <row r="354" spans="1:11" x14ac:dyDescent="0.45">
      <c r="A354" s="1" t="s">
        <v>126</v>
      </c>
      <c r="B354" s="1" t="s">
        <v>174</v>
      </c>
      <c r="C354" s="1" t="s">
        <v>95</v>
      </c>
      <c r="D354" s="1" t="s">
        <v>44</v>
      </c>
      <c r="E354" s="1" t="s">
        <v>73</v>
      </c>
      <c r="F354" s="1" t="str">
        <f t="array" ref="F354">INDEX(_country_codes!$B$1:$B$16,MATCH(_residual_capacity_country!E354,_country_codes!$A$1:$A$16,0))</f>
        <v>ITA</v>
      </c>
      <c r="G354" s="1">
        <v>2040</v>
      </c>
      <c r="H354" s="1" t="s">
        <v>11</v>
      </c>
      <c r="I354" s="1" t="s">
        <v>151</v>
      </c>
      <c r="K354" s="9">
        <f t="array" ref="K354">IFERROR(ROUND(INDEX(_inputSmrHvcCapacities!$J$1:$J$71,MATCH(_residual_capacity_country!$B354&amp;C354&amp;G354,_inputSmrHvcCapacities!$B$1:$B$106&amp;_inputSmrHvcCapacities!$C$1:$C$106&amp;_inputSmrHvcCapacities!$F$1:$F$106,0))*INDEX(_ProductionSharesEU!$L$1:$L$51,MATCH(_residual_capacity_country!$B354&amp;_residual_capacity_country!$E354,_ProductionSharesEU!$B$1:$B$51&amp;_ProductionSharesEU!$C$1:$C$51,0))*1000,0),0)</f>
        <v>288</v>
      </c>
    </row>
    <row r="355" spans="1:11" x14ac:dyDescent="0.45">
      <c r="A355" s="1" t="s">
        <v>126</v>
      </c>
      <c r="B355" s="1" t="s">
        <v>174</v>
      </c>
      <c r="C355" s="1" t="s">
        <v>95</v>
      </c>
      <c r="D355" s="1" t="s">
        <v>46</v>
      </c>
      <c r="E355" s="1" t="s">
        <v>80</v>
      </c>
      <c r="F355" s="1" t="str">
        <f t="array" ref="F355">INDEX(_country_codes!$B$1:$B$16,MATCH(_residual_capacity_country!E355,_country_codes!$A$1:$A$16,0))</f>
        <v>NLD</v>
      </c>
      <c r="G355" s="1">
        <v>2040</v>
      </c>
      <c r="H355" s="1" t="s">
        <v>11</v>
      </c>
      <c r="I355" s="1" t="s">
        <v>151</v>
      </c>
      <c r="K355" s="9">
        <f t="array" ref="K355">IFERROR(ROUND(INDEX(_inputSmrHvcCapacities!$J$1:$J$71,MATCH(_residual_capacity_country!$B355&amp;C355&amp;G355,_inputSmrHvcCapacities!$B$1:$B$106&amp;_inputSmrHvcCapacities!$C$1:$C$106&amp;_inputSmrHvcCapacities!$F$1:$F$106,0))*INDEX(_ProductionSharesEU!$L$1:$L$51,MATCH(_residual_capacity_country!$B355&amp;_residual_capacity_country!$E355,_ProductionSharesEU!$B$1:$B$51&amp;_ProductionSharesEU!$C$1:$C$51,0))*1000,0),0)</f>
        <v>1242</v>
      </c>
    </row>
    <row r="356" spans="1:11" x14ac:dyDescent="0.45">
      <c r="A356" s="1" t="s">
        <v>126</v>
      </c>
      <c r="B356" s="1" t="s">
        <v>174</v>
      </c>
      <c r="C356" s="1" t="s">
        <v>95</v>
      </c>
      <c r="D356" s="1" t="s">
        <v>48</v>
      </c>
      <c r="E356" s="1" t="s">
        <v>81</v>
      </c>
      <c r="F356" s="1" t="str">
        <f t="array" ref="F356">INDEX(_country_codes!$B$1:$B$16,MATCH(_residual_capacity_country!E356,_country_codes!$A$1:$A$16,0))</f>
        <v>POL</v>
      </c>
      <c r="G356" s="1">
        <v>2040</v>
      </c>
      <c r="H356" s="1" t="s">
        <v>11</v>
      </c>
      <c r="I356" s="1" t="s">
        <v>151</v>
      </c>
      <c r="K356" s="9">
        <f t="array" ref="K356">IFERROR(ROUND(INDEX(_inputSmrHvcCapacities!$J$1:$J$71,MATCH(_residual_capacity_country!$B356&amp;C356&amp;G356,_inputSmrHvcCapacities!$B$1:$B$106&amp;_inputSmrHvcCapacities!$C$1:$C$106&amp;_inputSmrHvcCapacities!$F$1:$F$106,0))*INDEX(_ProductionSharesEU!$L$1:$L$51,MATCH(_residual_capacity_country!$B356&amp;_residual_capacity_country!$E356,_ProductionSharesEU!$B$1:$B$51&amp;_ProductionSharesEU!$C$1:$C$51,0))*1000,0),0)</f>
        <v>138</v>
      </c>
    </row>
    <row r="357" spans="1:11" x14ac:dyDescent="0.45">
      <c r="A357" s="1" t="s">
        <v>126</v>
      </c>
      <c r="B357" s="1" t="s">
        <v>174</v>
      </c>
      <c r="C357" s="1" t="s">
        <v>95</v>
      </c>
      <c r="D357" s="1" t="s">
        <v>51</v>
      </c>
      <c r="E357" s="1" t="s">
        <v>79</v>
      </c>
      <c r="F357" s="1" t="str">
        <f t="array" ref="F357">INDEX(_country_codes!$B$1:$B$16,MATCH(_residual_capacity_country!E357,_country_codes!$A$1:$A$16,0))</f>
        <v>ROU</v>
      </c>
      <c r="G357" s="1">
        <v>2040</v>
      </c>
      <c r="H357" s="1" t="s">
        <v>11</v>
      </c>
      <c r="I357" s="1" t="s">
        <v>151</v>
      </c>
      <c r="K357" s="9">
        <f t="array" ref="K357">IFERROR(ROUND(INDEX(_inputSmrHvcCapacities!$J$1:$J$71,MATCH(_residual_capacity_country!$B357&amp;C357&amp;G357,_inputSmrHvcCapacities!$B$1:$B$106&amp;_inputSmrHvcCapacities!$C$1:$C$106&amp;_inputSmrHvcCapacities!$F$1:$F$106,0))*INDEX(_ProductionSharesEU!$L$1:$L$51,MATCH(_residual_capacity_country!$B357&amp;_residual_capacity_country!$E357,_ProductionSharesEU!$B$1:$B$51&amp;_ProductionSharesEU!$C$1:$C$51,0))*1000,0),0)</f>
        <v>0</v>
      </c>
    </row>
    <row r="358" spans="1:11" x14ac:dyDescent="0.45">
      <c r="A358" s="1" t="s">
        <v>126</v>
      </c>
      <c r="B358" s="1" t="s">
        <v>174</v>
      </c>
      <c r="C358" s="1" t="s">
        <v>95</v>
      </c>
      <c r="D358" s="1" t="s">
        <v>53</v>
      </c>
      <c r="E358" s="1" t="s">
        <v>82</v>
      </c>
      <c r="F358" s="1" t="str">
        <f t="array" ref="F358">INDEX(_country_codes!$B$1:$B$16,MATCH(_residual_capacity_country!E358,_country_codes!$A$1:$A$16,0))</f>
        <v>SVK</v>
      </c>
      <c r="G358" s="1">
        <v>2040</v>
      </c>
      <c r="H358" s="1" t="s">
        <v>11</v>
      </c>
      <c r="I358" s="1" t="s">
        <v>151</v>
      </c>
      <c r="K358" s="9">
        <f t="array" ref="K358">IFERROR(ROUND(INDEX(_inputSmrHvcCapacities!$J$1:$J$71,MATCH(_residual_capacity_country!$B358&amp;C358&amp;G358,_inputSmrHvcCapacities!$B$1:$B$106&amp;_inputSmrHvcCapacities!$C$1:$C$106&amp;_inputSmrHvcCapacities!$F$1:$F$106,0))*INDEX(_ProductionSharesEU!$L$1:$L$51,MATCH(_residual_capacity_country!$B358&amp;_residual_capacity_country!$E358,_ProductionSharesEU!$B$1:$B$51&amp;_ProductionSharesEU!$C$1:$C$51,0))*1000,0),0)</f>
        <v>43</v>
      </c>
    </row>
    <row r="359" spans="1:11" x14ac:dyDescent="0.45">
      <c r="A359" s="1" t="s">
        <v>126</v>
      </c>
      <c r="B359" s="1" t="s">
        <v>174</v>
      </c>
      <c r="C359" s="1" t="s">
        <v>95</v>
      </c>
      <c r="D359" s="1" t="s">
        <v>55</v>
      </c>
      <c r="E359" s="1" t="s">
        <v>83</v>
      </c>
      <c r="F359" s="1" t="str">
        <f t="array" ref="F359">INDEX(_country_codes!$B$1:$B$16,MATCH(_residual_capacity_country!E359,_country_codes!$A$1:$A$16,0))</f>
        <v>ESP</v>
      </c>
      <c r="G359" s="1">
        <v>2040</v>
      </c>
      <c r="H359" s="1" t="s">
        <v>11</v>
      </c>
      <c r="I359" s="1" t="s">
        <v>151</v>
      </c>
      <c r="K359" s="9">
        <f t="array" ref="K359">IFERROR(ROUND(INDEX(_inputSmrHvcCapacities!$J$1:$J$71,MATCH(_residual_capacity_country!$B359&amp;C359&amp;G359,_inputSmrHvcCapacities!$B$1:$B$106&amp;_inputSmrHvcCapacities!$C$1:$C$106&amp;_inputSmrHvcCapacities!$F$1:$F$106,0))*INDEX(_ProductionSharesEU!$L$1:$L$51,MATCH(_residual_capacity_country!$B359&amp;_residual_capacity_country!$E359,_ProductionSharesEU!$B$1:$B$51&amp;_ProductionSharesEU!$C$1:$C$51,0))*1000,0),0)</f>
        <v>292</v>
      </c>
    </row>
    <row r="360" spans="1:11" x14ac:dyDescent="0.45">
      <c r="A360" s="1" t="s">
        <v>126</v>
      </c>
      <c r="B360" s="1" t="s">
        <v>174</v>
      </c>
      <c r="C360" s="1" t="s">
        <v>95</v>
      </c>
      <c r="D360" s="1" t="s">
        <v>58</v>
      </c>
      <c r="E360" s="1" t="s">
        <v>84</v>
      </c>
      <c r="F360" s="1" t="str">
        <f t="array" ref="F360">INDEX(_country_codes!$B$1:$B$16,MATCH(_residual_capacity_country!E360,_country_codes!$A$1:$A$16,0))</f>
        <v>SWE</v>
      </c>
      <c r="G360" s="1">
        <v>2040</v>
      </c>
      <c r="H360" s="1" t="s">
        <v>11</v>
      </c>
      <c r="I360" s="1" t="s">
        <v>151</v>
      </c>
      <c r="K360" s="9">
        <f t="array" ref="K360">IFERROR(ROUND(INDEX(_inputSmrHvcCapacities!$J$1:$J$71,MATCH(_residual_capacity_country!$B360&amp;C360&amp;G360,_inputSmrHvcCapacities!$B$1:$B$106&amp;_inputSmrHvcCapacities!$C$1:$C$106&amp;_inputSmrHvcCapacities!$F$1:$F$106,0))*INDEX(_ProductionSharesEU!$L$1:$L$51,MATCH(_residual_capacity_country!$B360&amp;_residual_capacity_country!$E360,_ProductionSharesEU!$B$1:$B$51&amp;_ProductionSharesEU!$C$1:$C$51,0))*1000,0),0)</f>
        <v>126</v>
      </c>
    </row>
    <row r="361" spans="1:11" x14ac:dyDescent="0.45">
      <c r="A361" s="1" t="s">
        <v>126</v>
      </c>
      <c r="B361" s="1" t="s">
        <v>174</v>
      </c>
      <c r="C361" s="1" t="s">
        <v>95</v>
      </c>
      <c r="D361" s="1" t="s">
        <v>61</v>
      </c>
      <c r="E361" s="1" t="s">
        <v>85</v>
      </c>
      <c r="F361" s="1" t="str">
        <f t="array" ref="F361">INDEX(_country_codes!$B$1:$B$16,MATCH(_residual_capacity_country!E361,_country_codes!$A$1:$A$16,0))</f>
        <v>GBR</v>
      </c>
      <c r="G361" s="1">
        <v>2040</v>
      </c>
      <c r="H361" s="1" t="s">
        <v>11</v>
      </c>
      <c r="I361" s="1" t="s">
        <v>151</v>
      </c>
      <c r="K361" s="9">
        <f t="array" ref="K361">IFERROR(ROUND(INDEX(_inputSmrHvcCapacities!$J$1:$J$71,MATCH(_residual_capacity_country!$B361&amp;C361&amp;G361,_inputSmrHvcCapacities!$B$1:$B$106&amp;_inputSmrHvcCapacities!$C$1:$C$106&amp;_inputSmrHvcCapacities!$F$1:$F$106,0))*INDEX(_ProductionSharesEU!$L$1:$L$51,MATCH(_residual_capacity_country!$B361&amp;_residual_capacity_country!$E361,_ProductionSharesEU!$B$1:$B$51&amp;_ProductionSharesEU!$C$1:$C$51,0))*1000,0),0)</f>
        <v>446</v>
      </c>
    </row>
    <row r="362" spans="1:11" x14ac:dyDescent="0.45">
      <c r="A362" s="1" t="s">
        <v>126</v>
      </c>
      <c r="B362" s="1" t="s">
        <v>174</v>
      </c>
      <c r="C362" t="s">
        <v>95</v>
      </c>
      <c r="D362" s="1" t="s">
        <v>19</v>
      </c>
      <c r="E362" s="1" t="s">
        <v>72</v>
      </c>
      <c r="F362" s="1" t="str">
        <f t="array" ref="F362">INDEX(_country_codes!$B$1:$B$16,MATCH(_residual_capacity_country!E362,_country_codes!$A$1:$A$16,0))</f>
        <v>AUT</v>
      </c>
      <c r="G362" s="1">
        <v>2040</v>
      </c>
      <c r="H362" s="1" t="s">
        <v>11</v>
      </c>
      <c r="I362" s="1" t="s">
        <v>151</v>
      </c>
      <c r="K362" s="9">
        <f t="array" ref="K362">IFERROR(ROUND(INDEX(_inputSmrHvcCapacities!$J$1:$J$71,MATCH(_residual_capacity_country!$B362&amp;C362&amp;G362,_inputSmrHvcCapacities!$B$1:$B$106&amp;_inputSmrHvcCapacities!$C$1:$C$106&amp;_inputSmrHvcCapacities!$F$1:$F$106,0))*INDEX(_ProductionSharesEU!$L$1:$L$51,MATCH(_residual_capacity_country!$B362&amp;_residual_capacity_country!$E362,_ProductionSharesEU!$B$1:$B$51&amp;_ProductionSharesEU!$C$1:$C$51,0))*1000,0),0)</f>
        <v>99</v>
      </c>
    </row>
    <row r="363" spans="1:11" x14ac:dyDescent="0.45">
      <c r="A363" s="1" t="s">
        <v>126</v>
      </c>
      <c r="B363" s="1" t="s">
        <v>174</v>
      </c>
      <c r="C363" s="1" t="s">
        <v>95</v>
      </c>
      <c r="D363" s="1" t="s">
        <v>23</v>
      </c>
      <c r="E363" s="1" t="s">
        <v>74</v>
      </c>
      <c r="F363" s="1" t="str">
        <f t="array" ref="F363">INDEX(_country_codes!$B$1:$B$16,MATCH(_residual_capacity_country!E363,_country_codes!$A$1:$A$16,0))</f>
        <v>BEL</v>
      </c>
      <c r="G363" s="1">
        <v>2040</v>
      </c>
      <c r="H363" s="1" t="s">
        <v>11</v>
      </c>
      <c r="I363" s="1" t="s">
        <v>151</v>
      </c>
      <c r="K363" s="9">
        <f t="array" ref="K363">IFERROR(ROUND(INDEX(_inputSmrHvcCapacities!$J$1:$J$71,MATCH(_residual_capacity_country!$B363&amp;C363&amp;G363,_inputSmrHvcCapacities!$B$1:$B$106&amp;_inputSmrHvcCapacities!$C$1:$C$106&amp;_inputSmrHvcCapacities!$F$1:$F$106,0))*INDEX(_ProductionSharesEU!$L$1:$L$51,MATCH(_residual_capacity_country!$B363&amp;_residual_capacity_country!$E363,_ProductionSharesEU!$B$1:$B$51&amp;_ProductionSharesEU!$C$1:$C$51,0))*1000,0),0)</f>
        <v>0</v>
      </c>
    </row>
    <row r="364" spans="1:11" x14ac:dyDescent="0.45">
      <c r="A364" s="1" t="s">
        <v>126</v>
      </c>
      <c r="B364" s="1" t="s">
        <v>174</v>
      </c>
      <c r="C364" s="1" t="s">
        <v>95</v>
      </c>
      <c r="D364" s="1" t="s">
        <v>26</v>
      </c>
      <c r="E364" s="1" t="s">
        <v>75</v>
      </c>
      <c r="F364" s="1" t="str">
        <f t="array" ref="F364">INDEX(_country_codes!$B$1:$B$16,MATCH(_residual_capacity_country!E364,_country_codes!$A$1:$A$16,0))</f>
        <v>CZE</v>
      </c>
      <c r="G364" s="1">
        <v>2040</v>
      </c>
      <c r="H364" s="1" t="s">
        <v>11</v>
      </c>
      <c r="I364" s="1" t="s">
        <v>151</v>
      </c>
      <c r="K364" s="9">
        <f t="array" ref="K364">IFERROR(ROUND(INDEX(_inputSmrHvcCapacities!$J$1:$J$71,MATCH(_residual_capacity_country!$B364&amp;C364&amp;G364,_inputSmrHvcCapacities!$B$1:$B$106&amp;_inputSmrHvcCapacities!$C$1:$C$106&amp;_inputSmrHvcCapacities!$F$1:$F$106,0))*INDEX(_ProductionSharesEU!$L$1:$L$51,MATCH(_residual_capacity_country!$B364&amp;_residual_capacity_country!$E364,_ProductionSharesEU!$B$1:$B$51&amp;_ProductionSharesEU!$C$1:$C$51,0))*1000,0),0)</f>
        <v>107</v>
      </c>
    </row>
    <row r="365" spans="1:11" x14ac:dyDescent="0.45">
      <c r="A365" s="1" t="s">
        <v>126</v>
      </c>
      <c r="B365" s="1" t="s">
        <v>174</v>
      </c>
      <c r="C365" s="1" t="s">
        <v>95</v>
      </c>
      <c r="D365" s="1" t="s">
        <v>29</v>
      </c>
      <c r="E365" s="1" t="s">
        <v>76</v>
      </c>
      <c r="F365" s="1" t="str">
        <f t="array" ref="F365">INDEX(_country_codes!$B$1:$B$16,MATCH(_residual_capacity_country!E365,_country_codes!$A$1:$A$16,0))</f>
        <v>FIN</v>
      </c>
      <c r="G365" s="1">
        <v>2040</v>
      </c>
      <c r="H365" s="1" t="s">
        <v>11</v>
      </c>
      <c r="I365" s="1" t="s">
        <v>151</v>
      </c>
      <c r="K365" s="9">
        <f t="array" ref="K365">IFERROR(ROUND(INDEX(_inputSmrHvcCapacities!$J$1:$J$71,MATCH(_residual_capacity_country!$B365&amp;C365&amp;G365,_inputSmrHvcCapacities!$B$1:$B$106&amp;_inputSmrHvcCapacities!$C$1:$C$106&amp;_inputSmrHvcCapacities!$F$1:$F$106,0))*INDEX(_ProductionSharesEU!$L$1:$L$51,MATCH(_residual_capacity_country!$B365&amp;_residual_capacity_country!$E365,_ProductionSharesEU!$B$1:$B$51&amp;_ProductionSharesEU!$C$1:$C$51,0))*1000,0),0)</f>
        <v>79</v>
      </c>
    </row>
    <row r="366" spans="1:11" x14ac:dyDescent="0.45">
      <c r="A366" s="1" t="s">
        <v>126</v>
      </c>
      <c r="B366" s="1" t="s">
        <v>174</v>
      </c>
      <c r="C366" s="1" t="s">
        <v>95</v>
      </c>
      <c r="D366" s="1" t="s">
        <v>31</v>
      </c>
      <c r="E366" s="1" t="s">
        <v>77</v>
      </c>
      <c r="F366" s="1" t="str">
        <f t="array" ref="F366">INDEX(_country_codes!$B$1:$B$16,MATCH(_residual_capacity_country!E366,_country_codes!$A$1:$A$16,0))</f>
        <v>FRA</v>
      </c>
      <c r="G366" s="1">
        <v>2040</v>
      </c>
      <c r="H366" s="1" t="s">
        <v>11</v>
      </c>
      <c r="I366" s="1" t="s">
        <v>151</v>
      </c>
      <c r="K366" s="9">
        <f t="array" ref="K366">IFERROR(ROUND(INDEX(_inputSmrHvcCapacities!$J$1:$J$71,MATCH(_residual_capacity_country!$B366&amp;C366&amp;G366,_inputSmrHvcCapacities!$B$1:$B$106&amp;_inputSmrHvcCapacities!$C$1:$C$106&amp;_inputSmrHvcCapacities!$F$1:$F$106,0))*INDEX(_ProductionSharesEU!$L$1:$L$51,MATCH(_residual_capacity_country!$B366&amp;_residual_capacity_country!$E366,_ProductionSharesEU!$B$1:$B$51&amp;_ProductionSharesEU!$C$1:$C$51,0))*1000,0),0)</f>
        <v>551</v>
      </c>
    </row>
    <row r="367" spans="1:11" x14ac:dyDescent="0.45">
      <c r="A367" s="1" t="s">
        <v>126</v>
      </c>
      <c r="B367" s="1" t="s">
        <v>174</v>
      </c>
      <c r="C367" s="1" t="s">
        <v>95</v>
      </c>
      <c r="D367" s="1" t="s">
        <v>34</v>
      </c>
      <c r="E367" s="1" t="s">
        <v>71</v>
      </c>
      <c r="F367" s="1" t="str">
        <f t="array" ref="F367">INDEX(_country_codes!$B$1:$B$16,MATCH(_residual_capacity_country!E367,_country_codes!$A$1:$A$16,0))</f>
        <v>GER</v>
      </c>
      <c r="G367" s="1">
        <v>2040</v>
      </c>
      <c r="H367" s="1" t="s">
        <v>11</v>
      </c>
      <c r="I367" s="1" t="s">
        <v>151</v>
      </c>
      <c r="K367" s="9">
        <f t="array" ref="K367">IFERROR(ROUND(INDEX(_inputSmrHvcCapacities!$J$1:$J$71,MATCH(_residual_capacity_country!$B367&amp;C367&amp;G367,_inputSmrHvcCapacities!$B$1:$B$106&amp;_inputSmrHvcCapacities!$C$1:$C$106&amp;_inputSmrHvcCapacities!$F$1:$F$106,0))*INDEX(_ProductionSharesEU!$L$1:$L$51,MATCH(_residual_capacity_country!$B367&amp;_residual_capacity_country!$E367,_ProductionSharesEU!$B$1:$B$51&amp;_ProductionSharesEU!$C$1:$C$51,0))*1000,0),0)</f>
        <v>1131</v>
      </c>
    </row>
    <row r="368" spans="1:11" x14ac:dyDescent="0.45">
      <c r="A368" s="1" t="s">
        <v>126</v>
      </c>
      <c r="B368" s="1" t="s">
        <v>174</v>
      </c>
      <c r="C368" s="1" t="s">
        <v>95</v>
      </c>
      <c r="D368" s="1" t="s">
        <v>42</v>
      </c>
      <c r="E368" s="1" t="s">
        <v>78</v>
      </c>
      <c r="F368" s="1" t="str">
        <f t="array" ref="F368">INDEX(_country_codes!$B$1:$B$16,MATCH(_residual_capacity_country!E368,_country_codes!$A$1:$A$16,0))</f>
        <v>HUN</v>
      </c>
      <c r="G368" s="1">
        <v>2040</v>
      </c>
      <c r="H368" s="1" t="s">
        <v>11</v>
      </c>
      <c r="I368" s="1" t="s">
        <v>151</v>
      </c>
      <c r="K368" s="9">
        <f t="array" ref="K368">IFERROR(ROUND(INDEX(_inputSmrHvcCapacities!$J$1:$J$71,MATCH(_residual_capacity_country!$B368&amp;C368&amp;G368,_inputSmrHvcCapacities!$B$1:$B$106&amp;_inputSmrHvcCapacities!$C$1:$C$106&amp;_inputSmrHvcCapacities!$F$1:$F$106,0))*INDEX(_ProductionSharesEU!$L$1:$L$51,MATCH(_residual_capacity_country!$B368&amp;_residual_capacity_country!$E368,_ProductionSharesEU!$B$1:$B$51&amp;_ProductionSharesEU!$C$1:$C$51,0))*1000,0),0)</f>
        <v>130</v>
      </c>
    </row>
    <row r="369" spans="1:11" x14ac:dyDescent="0.45">
      <c r="A369" s="1" t="s">
        <v>126</v>
      </c>
      <c r="B369" s="1" t="s">
        <v>174</v>
      </c>
      <c r="C369" s="1" t="s">
        <v>95</v>
      </c>
      <c r="D369" s="1" t="s">
        <v>44</v>
      </c>
      <c r="E369" s="1" t="s">
        <v>73</v>
      </c>
      <c r="F369" s="1" t="str">
        <f t="array" ref="F369">INDEX(_country_codes!$B$1:$B$16,MATCH(_residual_capacity_country!E369,_country_codes!$A$1:$A$16,0))</f>
        <v>ITA</v>
      </c>
      <c r="G369" s="1">
        <v>2040</v>
      </c>
      <c r="H369" s="1" t="s">
        <v>11</v>
      </c>
      <c r="I369" s="1" t="s">
        <v>151</v>
      </c>
      <c r="K369" s="9">
        <f t="array" ref="K369">IFERROR(ROUND(INDEX(_inputSmrHvcCapacities!$J$1:$J$71,MATCH(_residual_capacity_country!$B369&amp;C369&amp;G369,_inputSmrHvcCapacities!$B$1:$B$106&amp;_inputSmrHvcCapacities!$C$1:$C$106&amp;_inputSmrHvcCapacities!$F$1:$F$106,0))*INDEX(_ProductionSharesEU!$L$1:$L$51,MATCH(_residual_capacity_country!$B369&amp;_residual_capacity_country!$E369,_ProductionSharesEU!$B$1:$B$51&amp;_ProductionSharesEU!$C$1:$C$51,0))*1000,0),0)</f>
        <v>288</v>
      </c>
    </row>
    <row r="370" spans="1:11" x14ac:dyDescent="0.45">
      <c r="A370" s="1" t="s">
        <v>126</v>
      </c>
      <c r="B370" s="1" t="s">
        <v>174</v>
      </c>
      <c r="C370" s="1" t="s">
        <v>95</v>
      </c>
      <c r="D370" s="1" t="s">
        <v>46</v>
      </c>
      <c r="E370" s="1" t="s">
        <v>80</v>
      </c>
      <c r="F370" s="1" t="str">
        <f t="array" ref="F370">INDEX(_country_codes!$B$1:$B$16,MATCH(_residual_capacity_country!E370,_country_codes!$A$1:$A$16,0))</f>
        <v>NLD</v>
      </c>
      <c r="G370" s="1">
        <v>2040</v>
      </c>
      <c r="H370" s="1" t="s">
        <v>11</v>
      </c>
      <c r="I370" s="1" t="s">
        <v>151</v>
      </c>
      <c r="K370" s="9">
        <f t="array" ref="K370">IFERROR(ROUND(INDEX(_inputSmrHvcCapacities!$J$1:$J$71,MATCH(_residual_capacity_country!$B370&amp;C370&amp;G370,_inputSmrHvcCapacities!$B$1:$B$106&amp;_inputSmrHvcCapacities!$C$1:$C$106&amp;_inputSmrHvcCapacities!$F$1:$F$106,0))*INDEX(_ProductionSharesEU!$L$1:$L$51,MATCH(_residual_capacity_country!$B370&amp;_residual_capacity_country!$E370,_ProductionSharesEU!$B$1:$B$51&amp;_ProductionSharesEU!$C$1:$C$51,0))*1000,0),0)</f>
        <v>1242</v>
      </c>
    </row>
    <row r="371" spans="1:11" x14ac:dyDescent="0.45">
      <c r="A371" s="1" t="s">
        <v>126</v>
      </c>
      <c r="B371" s="1" t="s">
        <v>174</v>
      </c>
      <c r="C371" s="1" t="s">
        <v>95</v>
      </c>
      <c r="D371" s="1" t="s">
        <v>48</v>
      </c>
      <c r="E371" s="1" t="s">
        <v>81</v>
      </c>
      <c r="F371" s="1" t="str">
        <f t="array" ref="F371">INDEX(_country_codes!$B$1:$B$16,MATCH(_residual_capacity_country!E371,_country_codes!$A$1:$A$16,0))</f>
        <v>POL</v>
      </c>
      <c r="G371" s="1">
        <v>2040</v>
      </c>
      <c r="H371" s="1" t="s">
        <v>11</v>
      </c>
      <c r="I371" s="1" t="s">
        <v>151</v>
      </c>
      <c r="K371" s="9">
        <f t="array" ref="K371">IFERROR(ROUND(INDEX(_inputSmrHvcCapacities!$J$1:$J$71,MATCH(_residual_capacity_country!$B371&amp;C371&amp;G371,_inputSmrHvcCapacities!$B$1:$B$106&amp;_inputSmrHvcCapacities!$C$1:$C$106&amp;_inputSmrHvcCapacities!$F$1:$F$106,0))*INDEX(_ProductionSharesEU!$L$1:$L$51,MATCH(_residual_capacity_country!$B371&amp;_residual_capacity_country!$E371,_ProductionSharesEU!$B$1:$B$51&amp;_ProductionSharesEU!$C$1:$C$51,0))*1000,0),0)</f>
        <v>138</v>
      </c>
    </row>
    <row r="372" spans="1:11" x14ac:dyDescent="0.45">
      <c r="A372" s="1" t="s">
        <v>126</v>
      </c>
      <c r="B372" s="1" t="s">
        <v>174</v>
      </c>
      <c r="C372" s="1" t="s">
        <v>95</v>
      </c>
      <c r="D372" s="1" t="s">
        <v>51</v>
      </c>
      <c r="E372" s="1" t="s">
        <v>79</v>
      </c>
      <c r="F372" s="1" t="str">
        <f t="array" ref="F372">INDEX(_country_codes!$B$1:$B$16,MATCH(_residual_capacity_country!E372,_country_codes!$A$1:$A$16,0))</f>
        <v>ROU</v>
      </c>
      <c r="G372" s="1">
        <v>2040</v>
      </c>
      <c r="H372" s="1" t="s">
        <v>11</v>
      </c>
      <c r="I372" s="1" t="s">
        <v>151</v>
      </c>
      <c r="K372" s="9">
        <f t="array" ref="K372">IFERROR(ROUND(INDEX(_inputSmrHvcCapacities!$J$1:$J$71,MATCH(_residual_capacity_country!$B372&amp;C372&amp;G372,_inputSmrHvcCapacities!$B$1:$B$106&amp;_inputSmrHvcCapacities!$C$1:$C$106&amp;_inputSmrHvcCapacities!$F$1:$F$106,0))*INDEX(_ProductionSharesEU!$L$1:$L$51,MATCH(_residual_capacity_country!$B372&amp;_residual_capacity_country!$E372,_ProductionSharesEU!$B$1:$B$51&amp;_ProductionSharesEU!$C$1:$C$51,0))*1000,0),0)</f>
        <v>0</v>
      </c>
    </row>
    <row r="373" spans="1:11" x14ac:dyDescent="0.45">
      <c r="A373" s="1" t="s">
        <v>126</v>
      </c>
      <c r="B373" s="1" t="s">
        <v>174</v>
      </c>
      <c r="C373" s="1" t="s">
        <v>95</v>
      </c>
      <c r="D373" s="1" t="s">
        <v>53</v>
      </c>
      <c r="E373" s="1" t="s">
        <v>82</v>
      </c>
      <c r="F373" s="1" t="str">
        <f t="array" ref="F373">INDEX(_country_codes!$B$1:$B$16,MATCH(_residual_capacity_country!E373,_country_codes!$A$1:$A$16,0))</f>
        <v>SVK</v>
      </c>
      <c r="G373" s="1">
        <v>2040</v>
      </c>
      <c r="H373" s="1" t="s">
        <v>11</v>
      </c>
      <c r="I373" s="1" t="s">
        <v>151</v>
      </c>
      <c r="K373" s="9">
        <f t="array" ref="K373">IFERROR(ROUND(INDEX(_inputSmrHvcCapacities!$J$1:$J$71,MATCH(_residual_capacity_country!$B373&amp;C373&amp;G373,_inputSmrHvcCapacities!$B$1:$B$106&amp;_inputSmrHvcCapacities!$C$1:$C$106&amp;_inputSmrHvcCapacities!$F$1:$F$106,0))*INDEX(_ProductionSharesEU!$L$1:$L$51,MATCH(_residual_capacity_country!$B373&amp;_residual_capacity_country!$E373,_ProductionSharesEU!$B$1:$B$51&amp;_ProductionSharesEU!$C$1:$C$51,0))*1000,0),0)</f>
        <v>43</v>
      </c>
    </row>
    <row r="374" spans="1:11" x14ac:dyDescent="0.45">
      <c r="A374" s="1" t="s">
        <v>126</v>
      </c>
      <c r="B374" s="1" t="s">
        <v>174</v>
      </c>
      <c r="C374" s="1" t="s">
        <v>95</v>
      </c>
      <c r="D374" s="1" t="s">
        <v>55</v>
      </c>
      <c r="E374" s="1" t="s">
        <v>83</v>
      </c>
      <c r="F374" s="1" t="str">
        <f t="array" ref="F374">INDEX(_country_codes!$B$1:$B$16,MATCH(_residual_capacity_country!E374,_country_codes!$A$1:$A$16,0))</f>
        <v>ESP</v>
      </c>
      <c r="G374" s="1">
        <v>2040</v>
      </c>
      <c r="H374" s="1" t="s">
        <v>11</v>
      </c>
      <c r="I374" s="1" t="s">
        <v>151</v>
      </c>
      <c r="K374" s="9">
        <f t="array" ref="K374">IFERROR(ROUND(INDEX(_inputSmrHvcCapacities!$J$1:$J$71,MATCH(_residual_capacity_country!$B374&amp;C374&amp;G374,_inputSmrHvcCapacities!$B$1:$B$106&amp;_inputSmrHvcCapacities!$C$1:$C$106&amp;_inputSmrHvcCapacities!$F$1:$F$106,0))*INDEX(_ProductionSharesEU!$L$1:$L$51,MATCH(_residual_capacity_country!$B374&amp;_residual_capacity_country!$E374,_ProductionSharesEU!$B$1:$B$51&amp;_ProductionSharesEU!$C$1:$C$51,0))*1000,0),0)</f>
        <v>292</v>
      </c>
    </row>
    <row r="375" spans="1:11" x14ac:dyDescent="0.45">
      <c r="A375" s="1" t="s">
        <v>126</v>
      </c>
      <c r="B375" s="1" t="s">
        <v>174</v>
      </c>
      <c r="C375" s="1" t="s">
        <v>95</v>
      </c>
      <c r="D375" s="1" t="s">
        <v>58</v>
      </c>
      <c r="E375" s="1" t="s">
        <v>84</v>
      </c>
      <c r="F375" s="1" t="str">
        <f t="array" ref="F375">INDEX(_country_codes!$B$1:$B$16,MATCH(_residual_capacity_country!E375,_country_codes!$A$1:$A$16,0))</f>
        <v>SWE</v>
      </c>
      <c r="G375" s="1">
        <v>2040</v>
      </c>
      <c r="H375" s="1" t="s">
        <v>11</v>
      </c>
      <c r="I375" s="1" t="s">
        <v>151</v>
      </c>
      <c r="K375" s="9">
        <f t="array" ref="K375">IFERROR(ROUND(INDEX(_inputSmrHvcCapacities!$J$1:$J$71,MATCH(_residual_capacity_country!$B375&amp;C375&amp;G375,_inputSmrHvcCapacities!$B$1:$B$106&amp;_inputSmrHvcCapacities!$C$1:$C$106&amp;_inputSmrHvcCapacities!$F$1:$F$106,0))*INDEX(_ProductionSharesEU!$L$1:$L$51,MATCH(_residual_capacity_country!$B375&amp;_residual_capacity_country!$E375,_ProductionSharesEU!$B$1:$B$51&amp;_ProductionSharesEU!$C$1:$C$51,0))*1000,0),0)</f>
        <v>126</v>
      </c>
    </row>
    <row r="376" spans="1:11" x14ac:dyDescent="0.45">
      <c r="A376" s="1" t="s">
        <v>126</v>
      </c>
      <c r="B376" s="1" t="s">
        <v>174</v>
      </c>
      <c r="C376" s="1" t="s">
        <v>95</v>
      </c>
      <c r="D376" s="1" t="s">
        <v>61</v>
      </c>
      <c r="E376" s="1" t="s">
        <v>85</v>
      </c>
      <c r="F376" s="1" t="str">
        <f t="array" ref="F376">INDEX(_country_codes!$B$1:$B$16,MATCH(_residual_capacity_country!E376,_country_codes!$A$1:$A$16,0))</f>
        <v>GBR</v>
      </c>
      <c r="G376" s="1">
        <v>2040</v>
      </c>
      <c r="H376" s="1" t="s">
        <v>11</v>
      </c>
      <c r="I376" s="1" t="s">
        <v>151</v>
      </c>
      <c r="K376" s="9">
        <f t="array" ref="K376">IFERROR(ROUND(INDEX(_inputSmrHvcCapacities!$J$1:$J$71,MATCH(_residual_capacity_country!$B376&amp;C376&amp;G376,_inputSmrHvcCapacities!$B$1:$B$106&amp;_inputSmrHvcCapacities!$C$1:$C$106&amp;_inputSmrHvcCapacities!$F$1:$F$106,0))*INDEX(_ProductionSharesEU!$L$1:$L$51,MATCH(_residual_capacity_country!$B376&amp;_residual_capacity_country!$E376,_ProductionSharesEU!$B$1:$B$51&amp;_ProductionSharesEU!$C$1:$C$51,0))*1000,0),0)</f>
        <v>446</v>
      </c>
    </row>
    <row r="377" spans="1:11" x14ac:dyDescent="0.45">
      <c r="A377" s="1" t="s">
        <v>126</v>
      </c>
      <c r="B377" s="1" t="s">
        <v>174</v>
      </c>
      <c r="C377" t="s">
        <v>95</v>
      </c>
      <c r="D377" s="1" t="s">
        <v>19</v>
      </c>
      <c r="E377" s="1" t="s">
        <v>72</v>
      </c>
      <c r="F377" s="1" t="str">
        <f t="array" ref="F377">INDEX(_country_codes!$B$1:$B$16,MATCH(_residual_capacity_country!E377,_country_codes!$A$1:$A$16,0))</f>
        <v>AUT</v>
      </c>
      <c r="G377" s="1">
        <v>2045</v>
      </c>
      <c r="H377" s="1" t="s">
        <v>11</v>
      </c>
      <c r="I377" s="1" t="s">
        <v>151</v>
      </c>
      <c r="K377" s="9">
        <f t="array" ref="K377">IFERROR(ROUND(INDEX(_inputSmrHvcCapacities!$J$1:$J$71,MATCH(_residual_capacity_country!$B377&amp;C377&amp;G377,_inputSmrHvcCapacities!$B$1:$B$106&amp;_inputSmrHvcCapacities!$C$1:$C$106&amp;_inputSmrHvcCapacities!$F$1:$F$106,0))*INDEX(_ProductionSharesEU!$L$1:$L$51,MATCH(_residual_capacity_country!$B377&amp;_residual_capacity_country!$E377,_ProductionSharesEU!$B$1:$B$51&amp;_ProductionSharesEU!$C$1:$C$51,0))*1000,0),0)</f>
        <v>0</v>
      </c>
    </row>
    <row r="378" spans="1:11" x14ac:dyDescent="0.45">
      <c r="A378" s="1" t="s">
        <v>126</v>
      </c>
      <c r="B378" s="1" t="s">
        <v>174</v>
      </c>
      <c r="C378" s="1" t="s">
        <v>95</v>
      </c>
      <c r="D378" s="1" t="s">
        <v>23</v>
      </c>
      <c r="E378" s="1" t="s">
        <v>74</v>
      </c>
      <c r="F378" s="1" t="str">
        <f t="array" ref="F378">INDEX(_country_codes!$B$1:$B$16,MATCH(_residual_capacity_country!E378,_country_codes!$A$1:$A$16,0))</f>
        <v>BEL</v>
      </c>
      <c r="G378" s="1">
        <v>2045</v>
      </c>
      <c r="H378" s="1" t="s">
        <v>11</v>
      </c>
      <c r="I378" s="1" t="s">
        <v>151</v>
      </c>
      <c r="K378" s="9">
        <f t="array" ref="K378">IFERROR(ROUND(INDEX(_inputSmrHvcCapacities!$J$1:$J$71,MATCH(_residual_capacity_country!$B378&amp;C378&amp;G378,_inputSmrHvcCapacities!$B$1:$B$106&amp;_inputSmrHvcCapacities!$C$1:$C$106&amp;_inputSmrHvcCapacities!$F$1:$F$106,0))*INDEX(_ProductionSharesEU!$L$1:$L$51,MATCH(_residual_capacity_country!$B378&amp;_residual_capacity_country!$E378,_ProductionSharesEU!$B$1:$B$51&amp;_ProductionSharesEU!$C$1:$C$51,0))*1000,0),0)</f>
        <v>0</v>
      </c>
    </row>
    <row r="379" spans="1:11" x14ac:dyDescent="0.45">
      <c r="A379" s="1" t="s">
        <v>126</v>
      </c>
      <c r="B379" s="1" t="s">
        <v>174</v>
      </c>
      <c r="C379" s="1" t="s">
        <v>95</v>
      </c>
      <c r="D379" s="1" t="s">
        <v>26</v>
      </c>
      <c r="E379" s="1" t="s">
        <v>75</v>
      </c>
      <c r="F379" s="1" t="str">
        <f t="array" ref="F379">INDEX(_country_codes!$B$1:$B$16,MATCH(_residual_capacity_country!E379,_country_codes!$A$1:$A$16,0))</f>
        <v>CZE</v>
      </c>
      <c r="G379" s="1">
        <v>2045</v>
      </c>
      <c r="H379" s="1" t="s">
        <v>11</v>
      </c>
      <c r="I379" s="1" t="s">
        <v>151</v>
      </c>
      <c r="K379" s="9">
        <f t="array" ref="K379">IFERROR(ROUND(INDEX(_inputSmrHvcCapacities!$J$1:$J$71,MATCH(_residual_capacity_country!$B379&amp;C379&amp;G379,_inputSmrHvcCapacities!$B$1:$B$106&amp;_inputSmrHvcCapacities!$C$1:$C$106&amp;_inputSmrHvcCapacities!$F$1:$F$106,0))*INDEX(_ProductionSharesEU!$L$1:$L$51,MATCH(_residual_capacity_country!$B379&amp;_residual_capacity_country!$E379,_ProductionSharesEU!$B$1:$B$51&amp;_ProductionSharesEU!$C$1:$C$51,0))*1000,0),0)</f>
        <v>0</v>
      </c>
    </row>
    <row r="380" spans="1:11" x14ac:dyDescent="0.45">
      <c r="A380" s="1" t="s">
        <v>126</v>
      </c>
      <c r="B380" s="1" t="s">
        <v>174</v>
      </c>
      <c r="C380" s="1" t="s">
        <v>95</v>
      </c>
      <c r="D380" s="1" t="s">
        <v>29</v>
      </c>
      <c r="E380" s="1" t="s">
        <v>76</v>
      </c>
      <c r="F380" s="1" t="str">
        <f t="array" ref="F380">INDEX(_country_codes!$B$1:$B$16,MATCH(_residual_capacity_country!E380,_country_codes!$A$1:$A$16,0))</f>
        <v>FIN</v>
      </c>
      <c r="G380" s="1">
        <v>2045</v>
      </c>
      <c r="H380" s="1" t="s">
        <v>11</v>
      </c>
      <c r="I380" s="1" t="s">
        <v>151</v>
      </c>
      <c r="K380" s="9">
        <f t="array" ref="K380">IFERROR(ROUND(INDEX(_inputSmrHvcCapacities!$J$1:$J$71,MATCH(_residual_capacity_country!$B380&amp;C380&amp;G380,_inputSmrHvcCapacities!$B$1:$B$106&amp;_inputSmrHvcCapacities!$C$1:$C$106&amp;_inputSmrHvcCapacities!$F$1:$F$106,0))*INDEX(_ProductionSharesEU!$L$1:$L$51,MATCH(_residual_capacity_country!$B380&amp;_residual_capacity_country!$E380,_ProductionSharesEU!$B$1:$B$51&amp;_ProductionSharesEU!$C$1:$C$51,0))*1000,0),0)</f>
        <v>0</v>
      </c>
    </row>
    <row r="381" spans="1:11" x14ac:dyDescent="0.45">
      <c r="A381" s="1" t="s">
        <v>126</v>
      </c>
      <c r="B381" s="1" t="s">
        <v>174</v>
      </c>
      <c r="C381" s="1" t="s">
        <v>95</v>
      </c>
      <c r="D381" s="1" t="s">
        <v>31</v>
      </c>
      <c r="E381" s="1" t="s">
        <v>77</v>
      </c>
      <c r="F381" s="1" t="str">
        <f t="array" ref="F381">INDEX(_country_codes!$B$1:$B$16,MATCH(_residual_capacity_country!E381,_country_codes!$A$1:$A$16,0))</f>
        <v>FRA</v>
      </c>
      <c r="G381" s="1">
        <v>2045</v>
      </c>
      <c r="H381" s="1" t="s">
        <v>11</v>
      </c>
      <c r="I381" s="1" t="s">
        <v>151</v>
      </c>
      <c r="K381" s="9">
        <f t="array" ref="K381">IFERROR(ROUND(INDEX(_inputSmrHvcCapacities!$J$1:$J$71,MATCH(_residual_capacity_country!$B381&amp;C381&amp;G381,_inputSmrHvcCapacities!$B$1:$B$106&amp;_inputSmrHvcCapacities!$C$1:$C$106&amp;_inputSmrHvcCapacities!$F$1:$F$106,0))*INDEX(_ProductionSharesEU!$L$1:$L$51,MATCH(_residual_capacity_country!$B381&amp;_residual_capacity_country!$E381,_ProductionSharesEU!$B$1:$B$51&amp;_ProductionSharesEU!$C$1:$C$51,0))*1000,0),0)</f>
        <v>0</v>
      </c>
    </row>
    <row r="382" spans="1:11" x14ac:dyDescent="0.45">
      <c r="A382" s="1" t="s">
        <v>126</v>
      </c>
      <c r="B382" s="1" t="s">
        <v>174</v>
      </c>
      <c r="C382" s="1" t="s">
        <v>95</v>
      </c>
      <c r="D382" s="1" t="s">
        <v>34</v>
      </c>
      <c r="E382" s="1" t="s">
        <v>71</v>
      </c>
      <c r="F382" s="1" t="str">
        <f t="array" ref="F382">INDEX(_country_codes!$B$1:$B$16,MATCH(_residual_capacity_country!E382,_country_codes!$A$1:$A$16,0))</f>
        <v>GER</v>
      </c>
      <c r="G382" s="1">
        <v>2045</v>
      </c>
      <c r="H382" s="1" t="s">
        <v>11</v>
      </c>
      <c r="I382" s="1" t="s">
        <v>151</v>
      </c>
      <c r="K382" s="9">
        <f t="array" ref="K382">IFERROR(ROUND(INDEX(_inputSmrHvcCapacities!$J$1:$J$71,MATCH(_residual_capacity_country!$B382&amp;C382&amp;G382,_inputSmrHvcCapacities!$B$1:$B$106&amp;_inputSmrHvcCapacities!$C$1:$C$106&amp;_inputSmrHvcCapacities!$F$1:$F$106,0))*INDEX(_ProductionSharesEU!$L$1:$L$51,MATCH(_residual_capacity_country!$B382&amp;_residual_capacity_country!$E382,_ProductionSharesEU!$B$1:$B$51&amp;_ProductionSharesEU!$C$1:$C$51,0))*1000,0),0)</f>
        <v>0</v>
      </c>
    </row>
    <row r="383" spans="1:11" x14ac:dyDescent="0.45">
      <c r="A383" s="1" t="s">
        <v>126</v>
      </c>
      <c r="B383" s="1" t="s">
        <v>174</v>
      </c>
      <c r="C383" s="1" t="s">
        <v>95</v>
      </c>
      <c r="D383" s="1" t="s">
        <v>42</v>
      </c>
      <c r="E383" s="1" t="s">
        <v>78</v>
      </c>
      <c r="F383" s="1" t="str">
        <f t="array" ref="F383">INDEX(_country_codes!$B$1:$B$16,MATCH(_residual_capacity_country!E383,_country_codes!$A$1:$A$16,0))</f>
        <v>HUN</v>
      </c>
      <c r="G383" s="1">
        <v>2045</v>
      </c>
      <c r="H383" s="1" t="s">
        <v>11</v>
      </c>
      <c r="I383" s="1" t="s">
        <v>151</v>
      </c>
      <c r="K383" s="9">
        <f t="array" ref="K383">IFERROR(ROUND(INDEX(_inputSmrHvcCapacities!$J$1:$J$71,MATCH(_residual_capacity_country!$B383&amp;C383&amp;G383,_inputSmrHvcCapacities!$B$1:$B$106&amp;_inputSmrHvcCapacities!$C$1:$C$106&amp;_inputSmrHvcCapacities!$F$1:$F$106,0))*INDEX(_ProductionSharesEU!$L$1:$L$51,MATCH(_residual_capacity_country!$B383&amp;_residual_capacity_country!$E383,_ProductionSharesEU!$B$1:$B$51&amp;_ProductionSharesEU!$C$1:$C$51,0))*1000,0),0)</f>
        <v>0</v>
      </c>
    </row>
    <row r="384" spans="1:11" x14ac:dyDescent="0.45">
      <c r="A384" s="1" t="s">
        <v>126</v>
      </c>
      <c r="B384" s="1" t="s">
        <v>174</v>
      </c>
      <c r="C384" s="1" t="s">
        <v>95</v>
      </c>
      <c r="D384" s="1" t="s">
        <v>44</v>
      </c>
      <c r="E384" s="1" t="s">
        <v>73</v>
      </c>
      <c r="F384" s="1" t="str">
        <f t="array" ref="F384">INDEX(_country_codes!$B$1:$B$16,MATCH(_residual_capacity_country!E384,_country_codes!$A$1:$A$16,0))</f>
        <v>ITA</v>
      </c>
      <c r="G384" s="1">
        <v>2045</v>
      </c>
      <c r="H384" s="1" t="s">
        <v>11</v>
      </c>
      <c r="I384" s="1" t="s">
        <v>151</v>
      </c>
      <c r="K384" s="9">
        <f t="array" ref="K384">IFERROR(ROUND(INDEX(_inputSmrHvcCapacities!$J$1:$J$71,MATCH(_residual_capacity_country!$B384&amp;C384&amp;G384,_inputSmrHvcCapacities!$B$1:$B$106&amp;_inputSmrHvcCapacities!$C$1:$C$106&amp;_inputSmrHvcCapacities!$F$1:$F$106,0))*INDEX(_ProductionSharesEU!$L$1:$L$51,MATCH(_residual_capacity_country!$B384&amp;_residual_capacity_country!$E384,_ProductionSharesEU!$B$1:$B$51&amp;_ProductionSharesEU!$C$1:$C$51,0))*1000,0),0)</f>
        <v>0</v>
      </c>
    </row>
    <row r="385" spans="1:11" x14ac:dyDescent="0.45">
      <c r="A385" s="1" t="s">
        <v>126</v>
      </c>
      <c r="B385" s="1" t="s">
        <v>174</v>
      </c>
      <c r="C385" s="1" t="s">
        <v>95</v>
      </c>
      <c r="D385" s="1" t="s">
        <v>46</v>
      </c>
      <c r="E385" s="1" t="s">
        <v>80</v>
      </c>
      <c r="F385" s="1" t="str">
        <f t="array" ref="F385">INDEX(_country_codes!$B$1:$B$16,MATCH(_residual_capacity_country!E385,_country_codes!$A$1:$A$16,0))</f>
        <v>NLD</v>
      </c>
      <c r="G385" s="1">
        <v>2045</v>
      </c>
      <c r="H385" s="1" t="s">
        <v>11</v>
      </c>
      <c r="I385" s="1" t="s">
        <v>151</v>
      </c>
      <c r="K385" s="9">
        <f t="array" ref="K385">IFERROR(ROUND(INDEX(_inputSmrHvcCapacities!$J$1:$J$71,MATCH(_residual_capacity_country!$B385&amp;C385&amp;G385,_inputSmrHvcCapacities!$B$1:$B$106&amp;_inputSmrHvcCapacities!$C$1:$C$106&amp;_inputSmrHvcCapacities!$F$1:$F$106,0))*INDEX(_ProductionSharesEU!$L$1:$L$51,MATCH(_residual_capacity_country!$B385&amp;_residual_capacity_country!$E385,_ProductionSharesEU!$B$1:$B$51&amp;_ProductionSharesEU!$C$1:$C$51,0))*1000,0),0)</f>
        <v>0</v>
      </c>
    </row>
    <row r="386" spans="1:11" x14ac:dyDescent="0.45">
      <c r="A386" s="1" t="s">
        <v>126</v>
      </c>
      <c r="B386" s="1" t="s">
        <v>174</v>
      </c>
      <c r="C386" s="1" t="s">
        <v>95</v>
      </c>
      <c r="D386" s="1" t="s">
        <v>48</v>
      </c>
      <c r="E386" s="1" t="s">
        <v>81</v>
      </c>
      <c r="F386" s="1" t="str">
        <f t="array" ref="F386">INDEX(_country_codes!$B$1:$B$16,MATCH(_residual_capacity_country!E386,_country_codes!$A$1:$A$16,0))</f>
        <v>POL</v>
      </c>
      <c r="G386" s="1">
        <v>2045</v>
      </c>
      <c r="H386" s="1" t="s">
        <v>11</v>
      </c>
      <c r="I386" s="1" t="s">
        <v>151</v>
      </c>
      <c r="K386" s="9">
        <f t="array" ref="K386">IFERROR(ROUND(INDEX(_inputSmrHvcCapacities!$J$1:$J$71,MATCH(_residual_capacity_country!$B386&amp;C386&amp;G386,_inputSmrHvcCapacities!$B$1:$B$106&amp;_inputSmrHvcCapacities!$C$1:$C$106&amp;_inputSmrHvcCapacities!$F$1:$F$106,0))*INDEX(_ProductionSharesEU!$L$1:$L$51,MATCH(_residual_capacity_country!$B386&amp;_residual_capacity_country!$E386,_ProductionSharesEU!$B$1:$B$51&amp;_ProductionSharesEU!$C$1:$C$51,0))*1000,0),0)</f>
        <v>0</v>
      </c>
    </row>
    <row r="387" spans="1:11" x14ac:dyDescent="0.45">
      <c r="A387" s="1" t="s">
        <v>126</v>
      </c>
      <c r="B387" s="1" t="s">
        <v>174</v>
      </c>
      <c r="C387" s="1" t="s">
        <v>95</v>
      </c>
      <c r="D387" s="1" t="s">
        <v>51</v>
      </c>
      <c r="E387" s="1" t="s">
        <v>79</v>
      </c>
      <c r="F387" s="1" t="str">
        <f t="array" ref="F387">INDEX(_country_codes!$B$1:$B$16,MATCH(_residual_capacity_country!E387,_country_codes!$A$1:$A$16,0))</f>
        <v>ROU</v>
      </c>
      <c r="G387" s="1">
        <v>2045</v>
      </c>
      <c r="H387" s="1" t="s">
        <v>11</v>
      </c>
      <c r="I387" s="1" t="s">
        <v>151</v>
      </c>
      <c r="K387" s="9">
        <f t="array" ref="K387">IFERROR(ROUND(INDEX(_inputSmrHvcCapacities!$J$1:$J$71,MATCH(_residual_capacity_country!$B387&amp;C387&amp;G387,_inputSmrHvcCapacities!$B$1:$B$106&amp;_inputSmrHvcCapacities!$C$1:$C$106&amp;_inputSmrHvcCapacities!$F$1:$F$106,0))*INDEX(_ProductionSharesEU!$L$1:$L$51,MATCH(_residual_capacity_country!$B387&amp;_residual_capacity_country!$E387,_ProductionSharesEU!$B$1:$B$51&amp;_ProductionSharesEU!$C$1:$C$51,0))*1000,0),0)</f>
        <v>0</v>
      </c>
    </row>
    <row r="388" spans="1:11" x14ac:dyDescent="0.45">
      <c r="A388" s="1" t="s">
        <v>126</v>
      </c>
      <c r="B388" s="1" t="s">
        <v>174</v>
      </c>
      <c r="C388" s="1" t="s">
        <v>95</v>
      </c>
      <c r="D388" s="1" t="s">
        <v>53</v>
      </c>
      <c r="E388" s="1" t="s">
        <v>82</v>
      </c>
      <c r="F388" s="1" t="str">
        <f t="array" ref="F388">INDEX(_country_codes!$B$1:$B$16,MATCH(_residual_capacity_country!E388,_country_codes!$A$1:$A$16,0))</f>
        <v>SVK</v>
      </c>
      <c r="G388" s="1">
        <v>2045</v>
      </c>
      <c r="H388" s="1" t="s">
        <v>11</v>
      </c>
      <c r="I388" s="1" t="s">
        <v>151</v>
      </c>
      <c r="K388" s="9">
        <f t="array" ref="K388">IFERROR(ROUND(INDEX(_inputSmrHvcCapacities!$J$1:$J$71,MATCH(_residual_capacity_country!$B388&amp;C388&amp;G388,_inputSmrHvcCapacities!$B$1:$B$106&amp;_inputSmrHvcCapacities!$C$1:$C$106&amp;_inputSmrHvcCapacities!$F$1:$F$106,0))*INDEX(_ProductionSharesEU!$L$1:$L$51,MATCH(_residual_capacity_country!$B388&amp;_residual_capacity_country!$E388,_ProductionSharesEU!$B$1:$B$51&amp;_ProductionSharesEU!$C$1:$C$51,0))*1000,0),0)</f>
        <v>0</v>
      </c>
    </row>
    <row r="389" spans="1:11" x14ac:dyDescent="0.45">
      <c r="A389" s="1" t="s">
        <v>126</v>
      </c>
      <c r="B389" s="1" t="s">
        <v>174</v>
      </c>
      <c r="C389" s="1" t="s">
        <v>95</v>
      </c>
      <c r="D389" s="1" t="s">
        <v>55</v>
      </c>
      <c r="E389" s="1" t="s">
        <v>83</v>
      </c>
      <c r="F389" s="1" t="str">
        <f t="array" ref="F389">INDEX(_country_codes!$B$1:$B$16,MATCH(_residual_capacity_country!E389,_country_codes!$A$1:$A$16,0))</f>
        <v>ESP</v>
      </c>
      <c r="G389" s="1">
        <v>2045</v>
      </c>
      <c r="H389" s="1" t="s">
        <v>11</v>
      </c>
      <c r="I389" s="1" t="s">
        <v>151</v>
      </c>
      <c r="K389" s="9">
        <f t="array" ref="K389">IFERROR(ROUND(INDEX(_inputSmrHvcCapacities!$J$1:$J$71,MATCH(_residual_capacity_country!$B389&amp;C389&amp;G389,_inputSmrHvcCapacities!$B$1:$B$106&amp;_inputSmrHvcCapacities!$C$1:$C$106&amp;_inputSmrHvcCapacities!$F$1:$F$106,0))*INDEX(_ProductionSharesEU!$L$1:$L$51,MATCH(_residual_capacity_country!$B389&amp;_residual_capacity_country!$E389,_ProductionSharesEU!$B$1:$B$51&amp;_ProductionSharesEU!$C$1:$C$51,0))*1000,0),0)</f>
        <v>0</v>
      </c>
    </row>
    <row r="390" spans="1:11" x14ac:dyDescent="0.45">
      <c r="A390" s="1" t="s">
        <v>126</v>
      </c>
      <c r="B390" s="1" t="s">
        <v>174</v>
      </c>
      <c r="C390" s="1" t="s">
        <v>95</v>
      </c>
      <c r="D390" s="1" t="s">
        <v>58</v>
      </c>
      <c r="E390" s="1" t="s">
        <v>84</v>
      </c>
      <c r="F390" s="1" t="str">
        <f t="array" ref="F390">INDEX(_country_codes!$B$1:$B$16,MATCH(_residual_capacity_country!E390,_country_codes!$A$1:$A$16,0))</f>
        <v>SWE</v>
      </c>
      <c r="G390" s="1">
        <v>2045</v>
      </c>
      <c r="H390" s="1" t="s">
        <v>11</v>
      </c>
      <c r="I390" s="1" t="s">
        <v>151</v>
      </c>
      <c r="K390" s="9">
        <f t="array" ref="K390">IFERROR(ROUND(INDEX(_inputSmrHvcCapacities!$J$1:$J$71,MATCH(_residual_capacity_country!$B390&amp;C390&amp;G390,_inputSmrHvcCapacities!$B$1:$B$106&amp;_inputSmrHvcCapacities!$C$1:$C$106&amp;_inputSmrHvcCapacities!$F$1:$F$106,0))*INDEX(_ProductionSharesEU!$L$1:$L$51,MATCH(_residual_capacity_country!$B390&amp;_residual_capacity_country!$E390,_ProductionSharesEU!$B$1:$B$51&amp;_ProductionSharesEU!$C$1:$C$51,0))*1000,0),0)</f>
        <v>0</v>
      </c>
    </row>
    <row r="391" spans="1:11" x14ac:dyDescent="0.45">
      <c r="A391" s="1" t="s">
        <v>126</v>
      </c>
      <c r="B391" s="1" t="s">
        <v>174</v>
      </c>
      <c r="C391" s="1" t="s">
        <v>95</v>
      </c>
      <c r="D391" s="1" t="s">
        <v>61</v>
      </c>
      <c r="E391" s="1" t="s">
        <v>85</v>
      </c>
      <c r="F391" s="1" t="str">
        <f t="array" ref="F391">INDEX(_country_codes!$B$1:$B$16,MATCH(_residual_capacity_country!E391,_country_codes!$A$1:$A$16,0))</f>
        <v>GBR</v>
      </c>
      <c r="G391" s="1">
        <v>2045</v>
      </c>
      <c r="H391" s="1" t="s">
        <v>11</v>
      </c>
      <c r="I391" s="1" t="s">
        <v>151</v>
      </c>
      <c r="K391" s="9">
        <f t="array" ref="K391">IFERROR(ROUND(INDEX(_inputSmrHvcCapacities!$J$1:$J$71,MATCH(_residual_capacity_country!$B391&amp;C391&amp;G391,_inputSmrHvcCapacities!$B$1:$B$106&amp;_inputSmrHvcCapacities!$C$1:$C$106&amp;_inputSmrHvcCapacities!$F$1:$F$106,0))*INDEX(_ProductionSharesEU!$L$1:$L$51,MATCH(_residual_capacity_country!$B391&amp;_residual_capacity_country!$E391,_ProductionSharesEU!$B$1:$B$51&amp;_ProductionSharesEU!$C$1:$C$51,0))*1000,0),0)</f>
        <v>0</v>
      </c>
    </row>
    <row r="392" spans="1:11" x14ac:dyDescent="0.45">
      <c r="A392" s="1" t="s">
        <v>126</v>
      </c>
      <c r="B392" s="1" t="s">
        <v>174</v>
      </c>
      <c r="C392" t="s">
        <v>95</v>
      </c>
      <c r="D392" s="1" t="s">
        <v>19</v>
      </c>
      <c r="E392" s="1" t="s">
        <v>72</v>
      </c>
      <c r="F392" s="1" t="str">
        <f t="array" ref="F392">INDEX(_country_codes!$B$1:$B$16,MATCH(_residual_capacity_country!E392,_country_codes!$A$1:$A$16,0))</f>
        <v>AUT</v>
      </c>
      <c r="G392" s="1">
        <v>2045</v>
      </c>
      <c r="H392" s="1" t="s">
        <v>11</v>
      </c>
      <c r="I392" s="1" t="s">
        <v>151</v>
      </c>
      <c r="K392" s="9">
        <f t="array" ref="K392">IFERROR(ROUND(INDEX(_inputSmrHvcCapacities!$J$1:$J$71,MATCH(_residual_capacity_country!$B392&amp;C392&amp;G392,_inputSmrHvcCapacities!$B$1:$B$106&amp;_inputSmrHvcCapacities!$C$1:$C$106&amp;_inputSmrHvcCapacities!$F$1:$F$106,0))*INDEX(_ProductionSharesEU!$L$1:$L$51,MATCH(_residual_capacity_country!$B392&amp;_residual_capacity_country!$E392,_ProductionSharesEU!$B$1:$B$51&amp;_ProductionSharesEU!$C$1:$C$51,0))*1000,0),0)</f>
        <v>0</v>
      </c>
    </row>
    <row r="393" spans="1:11" x14ac:dyDescent="0.45">
      <c r="A393" s="1" t="s">
        <v>126</v>
      </c>
      <c r="B393" s="1" t="s">
        <v>174</v>
      </c>
      <c r="C393" s="1" t="s">
        <v>95</v>
      </c>
      <c r="D393" s="1" t="s">
        <v>23</v>
      </c>
      <c r="E393" s="1" t="s">
        <v>74</v>
      </c>
      <c r="F393" s="1" t="str">
        <f t="array" ref="F393">INDEX(_country_codes!$B$1:$B$16,MATCH(_residual_capacity_country!E393,_country_codes!$A$1:$A$16,0))</f>
        <v>BEL</v>
      </c>
      <c r="G393" s="1">
        <v>2045</v>
      </c>
      <c r="H393" s="1" t="s">
        <v>11</v>
      </c>
      <c r="I393" s="1" t="s">
        <v>151</v>
      </c>
      <c r="K393" s="9">
        <f t="array" ref="K393">IFERROR(ROUND(INDEX(_inputSmrHvcCapacities!$J$1:$J$71,MATCH(_residual_capacity_country!$B393&amp;C393&amp;G393,_inputSmrHvcCapacities!$B$1:$B$106&amp;_inputSmrHvcCapacities!$C$1:$C$106&amp;_inputSmrHvcCapacities!$F$1:$F$106,0))*INDEX(_ProductionSharesEU!$L$1:$L$51,MATCH(_residual_capacity_country!$B393&amp;_residual_capacity_country!$E393,_ProductionSharesEU!$B$1:$B$51&amp;_ProductionSharesEU!$C$1:$C$51,0))*1000,0),0)</f>
        <v>0</v>
      </c>
    </row>
    <row r="394" spans="1:11" x14ac:dyDescent="0.45">
      <c r="A394" s="1" t="s">
        <v>126</v>
      </c>
      <c r="B394" s="1" t="s">
        <v>174</v>
      </c>
      <c r="C394" s="1" t="s">
        <v>95</v>
      </c>
      <c r="D394" s="1" t="s">
        <v>26</v>
      </c>
      <c r="E394" s="1" t="s">
        <v>75</v>
      </c>
      <c r="F394" s="1" t="str">
        <f t="array" ref="F394">INDEX(_country_codes!$B$1:$B$16,MATCH(_residual_capacity_country!E394,_country_codes!$A$1:$A$16,0))</f>
        <v>CZE</v>
      </c>
      <c r="G394" s="1">
        <v>2045</v>
      </c>
      <c r="H394" s="1" t="s">
        <v>11</v>
      </c>
      <c r="I394" s="1" t="s">
        <v>151</v>
      </c>
      <c r="K394" s="9">
        <f t="array" ref="K394">IFERROR(ROUND(INDEX(_inputSmrHvcCapacities!$J$1:$J$71,MATCH(_residual_capacity_country!$B394&amp;C394&amp;G394,_inputSmrHvcCapacities!$B$1:$B$106&amp;_inputSmrHvcCapacities!$C$1:$C$106&amp;_inputSmrHvcCapacities!$F$1:$F$106,0))*INDEX(_ProductionSharesEU!$L$1:$L$51,MATCH(_residual_capacity_country!$B394&amp;_residual_capacity_country!$E394,_ProductionSharesEU!$B$1:$B$51&amp;_ProductionSharesEU!$C$1:$C$51,0))*1000,0),0)</f>
        <v>0</v>
      </c>
    </row>
    <row r="395" spans="1:11" x14ac:dyDescent="0.45">
      <c r="A395" s="1" t="s">
        <v>126</v>
      </c>
      <c r="B395" s="1" t="s">
        <v>174</v>
      </c>
      <c r="C395" s="1" t="s">
        <v>95</v>
      </c>
      <c r="D395" s="1" t="s">
        <v>29</v>
      </c>
      <c r="E395" s="1" t="s">
        <v>76</v>
      </c>
      <c r="F395" s="1" t="str">
        <f t="array" ref="F395">INDEX(_country_codes!$B$1:$B$16,MATCH(_residual_capacity_country!E395,_country_codes!$A$1:$A$16,0))</f>
        <v>FIN</v>
      </c>
      <c r="G395" s="1">
        <v>2045</v>
      </c>
      <c r="H395" s="1" t="s">
        <v>11</v>
      </c>
      <c r="I395" s="1" t="s">
        <v>151</v>
      </c>
      <c r="K395" s="9">
        <f t="array" ref="K395">IFERROR(ROUND(INDEX(_inputSmrHvcCapacities!$J$1:$J$71,MATCH(_residual_capacity_country!$B395&amp;C395&amp;G395,_inputSmrHvcCapacities!$B$1:$B$106&amp;_inputSmrHvcCapacities!$C$1:$C$106&amp;_inputSmrHvcCapacities!$F$1:$F$106,0))*INDEX(_ProductionSharesEU!$L$1:$L$51,MATCH(_residual_capacity_country!$B395&amp;_residual_capacity_country!$E395,_ProductionSharesEU!$B$1:$B$51&amp;_ProductionSharesEU!$C$1:$C$51,0))*1000,0),0)</f>
        <v>0</v>
      </c>
    </row>
    <row r="396" spans="1:11" x14ac:dyDescent="0.45">
      <c r="A396" s="1" t="s">
        <v>126</v>
      </c>
      <c r="B396" s="1" t="s">
        <v>174</v>
      </c>
      <c r="C396" s="1" t="s">
        <v>95</v>
      </c>
      <c r="D396" s="1" t="s">
        <v>31</v>
      </c>
      <c r="E396" s="1" t="s">
        <v>77</v>
      </c>
      <c r="F396" s="1" t="str">
        <f t="array" ref="F396">INDEX(_country_codes!$B$1:$B$16,MATCH(_residual_capacity_country!E396,_country_codes!$A$1:$A$16,0))</f>
        <v>FRA</v>
      </c>
      <c r="G396" s="1">
        <v>2045</v>
      </c>
      <c r="H396" s="1" t="s">
        <v>11</v>
      </c>
      <c r="I396" s="1" t="s">
        <v>151</v>
      </c>
      <c r="K396" s="9">
        <f t="array" ref="K396">IFERROR(ROUND(INDEX(_inputSmrHvcCapacities!$J$1:$J$71,MATCH(_residual_capacity_country!$B396&amp;C396&amp;G396,_inputSmrHvcCapacities!$B$1:$B$106&amp;_inputSmrHvcCapacities!$C$1:$C$106&amp;_inputSmrHvcCapacities!$F$1:$F$106,0))*INDEX(_ProductionSharesEU!$L$1:$L$51,MATCH(_residual_capacity_country!$B396&amp;_residual_capacity_country!$E396,_ProductionSharesEU!$B$1:$B$51&amp;_ProductionSharesEU!$C$1:$C$51,0))*1000,0),0)</f>
        <v>0</v>
      </c>
    </row>
    <row r="397" spans="1:11" x14ac:dyDescent="0.45">
      <c r="A397" s="1" t="s">
        <v>126</v>
      </c>
      <c r="B397" s="1" t="s">
        <v>174</v>
      </c>
      <c r="C397" s="1" t="s">
        <v>95</v>
      </c>
      <c r="D397" s="1" t="s">
        <v>34</v>
      </c>
      <c r="E397" s="1" t="s">
        <v>71</v>
      </c>
      <c r="F397" s="1" t="str">
        <f t="array" ref="F397">INDEX(_country_codes!$B$1:$B$16,MATCH(_residual_capacity_country!E397,_country_codes!$A$1:$A$16,0))</f>
        <v>GER</v>
      </c>
      <c r="G397" s="1">
        <v>2045</v>
      </c>
      <c r="H397" s="1" t="s">
        <v>11</v>
      </c>
      <c r="I397" s="1" t="s">
        <v>151</v>
      </c>
      <c r="K397" s="9">
        <f t="array" ref="K397">IFERROR(ROUND(INDEX(_inputSmrHvcCapacities!$J$1:$J$71,MATCH(_residual_capacity_country!$B397&amp;C397&amp;G397,_inputSmrHvcCapacities!$B$1:$B$106&amp;_inputSmrHvcCapacities!$C$1:$C$106&amp;_inputSmrHvcCapacities!$F$1:$F$106,0))*INDEX(_ProductionSharesEU!$L$1:$L$51,MATCH(_residual_capacity_country!$B397&amp;_residual_capacity_country!$E397,_ProductionSharesEU!$B$1:$B$51&amp;_ProductionSharesEU!$C$1:$C$51,0))*1000,0),0)</f>
        <v>0</v>
      </c>
    </row>
    <row r="398" spans="1:11" x14ac:dyDescent="0.45">
      <c r="A398" s="1" t="s">
        <v>126</v>
      </c>
      <c r="B398" s="1" t="s">
        <v>174</v>
      </c>
      <c r="C398" s="1" t="s">
        <v>95</v>
      </c>
      <c r="D398" s="1" t="s">
        <v>42</v>
      </c>
      <c r="E398" s="1" t="s">
        <v>78</v>
      </c>
      <c r="F398" s="1" t="str">
        <f t="array" ref="F398">INDEX(_country_codes!$B$1:$B$16,MATCH(_residual_capacity_country!E398,_country_codes!$A$1:$A$16,0))</f>
        <v>HUN</v>
      </c>
      <c r="G398" s="1">
        <v>2045</v>
      </c>
      <c r="H398" s="1" t="s">
        <v>11</v>
      </c>
      <c r="I398" s="1" t="s">
        <v>151</v>
      </c>
      <c r="K398" s="9">
        <f t="array" ref="K398">IFERROR(ROUND(INDEX(_inputSmrHvcCapacities!$J$1:$J$71,MATCH(_residual_capacity_country!$B398&amp;C398&amp;G398,_inputSmrHvcCapacities!$B$1:$B$106&amp;_inputSmrHvcCapacities!$C$1:$C$106&amp;_inputSmrHvcCapacities!$F$1:$F$106,0))*INDEX(_ProductionSharesEU!$L$1:$L$51,MATCH(_residual_capacity_country!$B398&amp;_residual_capacity_country!$E398,_ProductionSharesEU!$B$1:$B$51&amp;_ProductionSharesEU!$C$1:$C$51,0))*1000,0),0)</f>
        <v>0</v>
      </c>
    </row>
    <row r="399" spans="1:11" x14ac:dyDescent="0.45">
      <c r="A399" s="1" t="s">
        <v>126</v>
      </c>
      <c r="B399" s="1" t="s">
        <v>174</v>
      </c>
      <c r="C399" s="1" t="s">
        <v>95</v>
      </c>
      <c r="D399" s="1" t="s">
        <v>44</v>
      </c>
      <c r="E399" s="1" t="s">
        <v>73</v>
      </c>
      <c r="F399" s="1" t="str">
        <f t="array" ref="F399">INDEX(_country_codes!$B$1:$B$16,MATCH(_residual_capacity_country!E399,_country_codes!$A$1:$A$16,0))</f>
        <v>ITA</v>
      </c>
      <c r="G399" s="1">
        <v>2045</v>
      </c>
      <c r="H399" s="1" t="s">
        <v>11</v>
      </c>
      <c r="I399" s="1" t="s">
        <v>151</v>
      </c>
      <c r="K399" s="9">
        <f t="array" ref="K399">IFERROR(ROUND(INDEX(_inputSmrHvcCapacities!$J$1:$J$71,MATCH(_residual_capacity_country!$B399&amp;C399&amp;G399,_inputSmrHvcCapacities!$B$1:$B$106&amp;_inputSmrHvcCapacities!$C$1:$C$106&amp;_inputSmrHvcCapacities!$F$1:$F$106,0))*INDEX(_ProductionSharesEU!$L$1:$L$51,MATCH(_residual_capacity_country!$B399&amp;_residual_capacity_country!$E399,_ProductionSharesEU!$B$1:$B$51&amp;_ProductionSharesEU!$C$1:$C$51,0))*1000,0),0)</f>
        <v>0</v>
      </c>
    </row>
    <row r="400" spans="1:11" x14ac:dyDescent="0.45">
      <c r="A400" s="1" t="s">
        <v>126</v>
      </c>
      <c r="B400" s="1" t="s">
        <v>174</v>
      </c>
      <c r="C400" s="1" t="s">
        <v>95</v>
      </c>
      <c r="D400" s="1" t="s">
        <v>46</v>
      </c>
      <c r="E400" s="1" t="s">
        <v>80</v>
      </c>
      <c r="F400" s="1" t="str">
        <f t="array" ref="F400">INDEX(_country_codes!$B$1:$B$16,MATCH(_residual_capacity_country!E400,_country_codes!$A$1:$A$16,0))</f>
        <v>NLD</v>
      </c>
      <c r="G400" s="1">
        <v>2045</v>
      </c>
      <c r="H400" s="1" t="s">
        <v>11</v>
      </c>
      <c r="I400" s="1" t="s">
        <v>151</v>
      </c>
      <c r="K400" s="9">
        <f t="array" ref="K400">IFERROR(ROUND(INDEX(_inputSmrHvcCapacities!$J$1:$J$71,MATCH(_residual_capacity_country!$B400&amp;C400&amp;G400,_inputSmrHvcCapacities!$B$1:$B$106&amp;_inputSmrHvcCapacities!$C$1:$C$106&amp;_inputSmrHvcCapacities!$F$1:$F$106,0))*INDEX(_ProductionSharesEU!$L$1:$L$51,MATCH(_residual_capacity_country!$B400&amp;_residual_capacity_country!$E400,_ProductionSharesEU!$B$1:$B$51&amp;_ProductionSharesEU!$C$1:$C$51,0))*1000,0),0)</f>
        <v>0</v>
      </c>
    </row>
    <row r="401" spans="1:11" x14ac:dyDescent="0.45">
      <c r="A401" s="1" t="s">
        <v>126</v>
      </c>
      <c r="B401" s="1" t="s">
        <v>174</v>
      </c>
      <c r="C401" s="1" t="s">
        <v>95</v>
      </c>
      <c r="D401" s="1" t="s">
        <v>48</v>
      </c>
      <c r="E401" s="1" t="s">
        <v>81</v>
      </c>
      <c r="F401" s="1" t="str">
        <f t="array" ref="F401">INDEX(_country_codes!$B$1:$B$16,MATCH(_residual_capacity_country!E401,_country_codes!$A$1:$A$16,0))</f>
        <v>POL</v>
      </c>
      <c r="G401" s="1">
        <v>2045</v>
      </c>
      <c r="H401" s="1" t="s">
        <v>11</v>
      </c>
      <c r="I401" s="1" t="s">
        <v>151</v>
      </c>
      <c r="K401" s="9">
        <f t="array" ref="K401">IFERROR(ROUND(INDEX(_inputSmrHvcCapacities!$J$1:$J$71,MATCH(_residual_capacity_country!$B401&amp;C401&amp;G401,_inputSmrHvcCapacities!$B$1:$B$106&amp;_inputSmrHvcCapacities!$C$1:$C$106&amp;_inputSmrHvcCapacities!$F$1:$F$106,0))*INDEX(_ProductionSharesEU!$L$1:$L$51,MATCH(_residual_capacity_country!$B401&amp;_residual_capacity_country!$E401,_ProductionSharesEU!$B$1:$B$51&amp;_ProductionSharesEU!$C$1:$C$51,0))*1000,0),0)</f>
        <v>0</v>
      </c>
    </row>
    <row r="402" spans="1:11" x14ac:dyDescent="0.45">
      <c r="A402" s="1" t="s">
        <v>126</v>
      </c>
      <c r="B402" s="1" t="s">
        <v>174</v>
      </c>
      <c r="C402" s="1" t="s">
        <v>95</v>
      </c>
      <c r="D402" s="1" t="s">
        <v>51</v>
      </c>
      <c r="E402" s="1" t="s">
        <v>79</v>
      </c>
      <c r="F402" s="1" t="str">
        <f t="array" ref="F402">INDEX(_country_codes!$B$1:$B$16,MATCH(_residual_capacity_country!E402,_country_codes!$A$1:$A$16,0))</f>
        <v>ROU</v>
      </c>
      <c r="G402" s="1">
        <v>2045</v>
      </c>
      <c r="H402" s="1" t="s">
        <v>11</v>
      </c>
      <c r="I402" s="1" t="s">
        <v>151</v>
      </c>
      <c r="K402" s="9">
        <f t="array" ref="K402">IFERROR(ROUND(INDEX(_inputSmrHvcCapacities!$J$1:$J$71,MATCH(_residual_capacity_country!$B402&amp;C402&amp;G402,_inputSmrHvcCapacities!$B$1:$B$106&amp;_inputSmrHvcCapacities!$C$1:$C$106&amp;_inputSmrHvcCapacities!$F$1:$F$106,0))*INDEX(_ProductionSharesEU!$L$1:$L$51,MATCH(_residual_capacity_country!$B402&amp;_residual_capacity_country!$E402,_ProductionSharesEU!$B$1:$B$51&amp;_ProductionSharesEU!$C$1:$C$51,0))*1000,0),0)</f>
        <v>0</v>
      </c>
    </row>
    <row r="403" spans="1:11" x14ac:dyDescent="0.45">
      <c r="A403" s="1" t="s">
        <v>126</v>
      </c>
      <c r="B403" s="1" t="s">
        <v>174</v>
      </c>
      <c r="C403" s="1" t="s">
        <v>95</v>
      </c>
      <c r="D403" s="1" t="s">
        <v>53</v>
      </c>
      <c r="E403" s="1" t="s">
        <v>82</v>
      </c>
      <c r="F403" s="1" t="str">
        <f t="array" ref="F403">INDEX(_country_codes!$B$1:$B$16,MATCH(_residual_capacity_country!E403,_country_codes!$A$1:$A$16,0))</f>
        <v>SVK</v>
      </c>
      <c r="G403" s="1">
        <v>2045</v>
      </c>
      <c r="H403" s="1" t="s">
        <v>11</v>
      </c>
      <c r="I403" s="1" t="s">
        <v>151</v>
      </c>
      <c r="K403" s="9">
        <f t="array" ref="K403">IFERROR(ROUND(INDEX(_inputSmrHvcCapacities!$J$1:$J$71,MATCH(_residual_capacity_country!$B403&amp;C403&amp;G403,_inputSmrHvcCapacities!$B$1:$B$106&amp;_inputSmrHvcCapacities!$C$1:$C$106&amp;_inputSmrHvcCapacities!$F$1:$F$106,0))*INDEX(_ProductionSharesEU!$L$1:$L$51,MATCH(_residual_capacity_country!$B403&amp;_residual_capacity_country!$E403,_ProductionSharesEU!$B$1:$B$51&amp;_ProductionSharesEU!$C$1:$C$51,0))*1000,0),0)</f>
        <v>0</v>
      </c>
    </row>
    <row r="404" spans="1:11" x14ac:dyDescent="0.45">
      <c r="A404" s="1" t="s">
        <v>126</v>
      </c>
      <c r="B404" s="1" t="s">
        <v>174</v>
      </c>
      <c r="C404" s="1" t="s">
        <v>95</v>
      </c>
      <c r="D404" s="1" t="s">
        <v>55</v>
      </c>
      <c r="E404" s="1" t="s">
        <v>83</v>
      </c>
      <c r="F404" s="1" t="str">
        <f t="array" ref="F404">INDEX(_country_codes!$B$1:$B$16,MATCH(_residual_capacity_country!E404,_country_codes!$A$1:$A$16,0))</f>
        <v>ESP</v>
      </c>
      <c r="G404" s="1">
        <v>2045</v>
      </c>
      <c r="H404" s="1" t="s">
        <v>11</v>
      </c>
      <c r="I404" s="1" t="s">
        <v>151</v>
      </c>
      <c r="K404" s="9">
        <f t="array" ref="K404">IFERROR(ROUND(INDEX(_inputSmrHvcCapacities!$J$1:$J$71,MATCH(_residual_capacity_country!$B404&amp;C404&amp;G404,_inputSmrHvcCapacities!$B$1:$B$106&amp;_inputSmrHvcCapacities!$C$1:$C$106&amp;_inputSmrHvcCapacities!$F$1:$F$106,0))*INDEX(_ProductionSharesEU!$L$1:$L$51,MATCH(_residual_capacity_country!$B404&amp;_residual_capacity_country!$E404,_ProductionSharesEU!$B$1:$B$51&amp;_ProductionSharesEU!$C$1:$C$51,0))*1000,0),0)</f>
        <v>0</v>
      </c>
    </row>
    <row r="405" spans="1:11" x14ac:dyDescent="0.45">
      <c r="A405" s="1" t="s">
        <v>126</v>
      </c>
      <c r="B405" s="1" t="s">
        <v>174</v>
      </c>
      <c r="C405" s="1" t="s">
        <v>95</v>
      </c>
      <c r="D405" s="1" t="s">
        <v>58</v>
      </c>
      <c r="E405" s="1" t="s">
        <v>84</v>
      </c>
      <c r="F405" s="1" t="str">
        <f t="array" ref="F405">INDEX(_country_codes!$B$1:$B$16,MATCH(_residual_capacity_country!E405,_country_codes!$A$1:$A$16,0))</f>
        <v>SWE</v>
      </c>
      <c r="G405" s="1">
        <v>2045</v>
      </c>
      <c r="H405" s="1" t="s">
        <v>11</v>
      </c>
      <c r="I405" s="1" t="s">
        <v>151</v>
      </c>
      <c r="K405" s="9">
        <f t="array" ref="K405">IFERROR(ROUND(INDEX(_inputSmrHvcCapacities!$J$1:$J$71,MATCH(_residual_capacity_country!$B405&amp;C405&amp;G405,_inputSmrHvcCapacities!$B$1:$B$106&amp;_inputSmrHvcCapacities!$C$1:$C$106&amp;_inputSmrHvcCapacities!$F$1:$F$106,0))*INDEX(_ProductionSharesEU!$L$1:$L$51,MATCH(_residual_capacity_country!$B405&amp;_residual_capacity_country!$E405,_ProductionSharesEU!$B$1:$B$51&amp;_ProductionSharesEU!$C$1:$C$51,0))*1000,0),0)</f>
        <v>0</v>
      </c>
    </row>
    <row r="406" spans="1:11" x14ac:dyDescent="0.45">
      <c r="A406" s="1" t="s">
        <v>126</v>
      </c>
      <c r="B406" s="1" t="s">
        <v>174</v>
      </c>
      <c r="C406" s="1" t="s">
        <v>95</v>
      </c>
      <c r="D406" s="1" t="s">
        <v>61</v>
      </c>
      <c r="E406" s="1" t="s">
        <v>85</v>
      </c>
      <c r="F406" s="1" t="str">
        <f t="array" ref="F406">INDEX(_country_codes!$B$1:$B$16,MATCH(_residual_capacity_country!E406,_country_codes!$A$1:$A$16,0))</f>
        <v>GBR</v>
      </c>
      <c r="G406" s="1">
        <v>2045</v>
      </c>
      <c r="H406" s="1" t="s">
        <v>11</v>
      </c>
      <c r="I406" s="1" t="s">
        <v>151</v>
      </c>
      <c r="K406" s="9">
        <f t="array" ref="K406">IFERROR(ROUND(INDEX(_inputSmrHvcCapacities!$J$1:$J$71,MATCH(_residual_capacity_country!$B406&amp;C406&amp;G406,_inputSmrHvcCapacities!$B$1:$B$106&amp;_inputSmrHvcCapacities!$C$1:$C$106&amp;_inputSmrHvcCapacities!$F$1:$F$106,0))*INDEX(_ProductionSharesEU!$L$1:$L$51,MATCH(_residual_capacity_country!$B406&amp;_residual_capacity_country!$E406,_ProductionSharesEU!$B$1:$B$51&amp;_ProductionSharesEU!$C$1:$C$51,0))*1000,0),0)</f>
        <v>0</v>
      </c>
    </row>
    <row r="407" spans="1:11" x14ac:dyDescent="0.45">
      <c r="A407" s="1" t="s">
        <v>126</v>
      </c>
      <c r="B407" s="1" t="s">
        <v>174</v>
      </c>
      <c r="C407" t="s">
        <v>95</v>
      </c>
      <c r="D407" s="1" t="s">
        <v>19</v>
      </c>
      <c r="E407" s="1" t="s">
        <v>72</v>
      </c>
      <c r="F407" s="1" t="str">
        <f t="array" ref="F407">INDEX(_country_codes!$B$1:$B$16,MATCH(_residual_capacity_country!E407,_country_codes!$A$1:$A$16,0))</f>
        <v>AUT</v>
      </c>
      <c r="G407" s="1">
        <v>2050</v>
      </c>
      <c r="H407" s="1" t="s">
        <v>11</v>
      </c>
      <c r="I407" s="1" t="s">
        <v>151</v>
      </c>
      <c r="K407" s="9">
        <f t="array" ref="K407">IFERROR(ROUND(INDEX(_inputSmrHvcCapacities!$J$1:$J$71,MATCH(_residual_capacity_country!$B407&amp;C407&amp;G407,_inputSmrHvcCapacities!$B$1:$B$106&amp;_inputSmrHvcCapacities!$C$1:$C$106&amp;_inputSmrHvcCapacities!$F$1:$F$106,0))*INDEX(_ProductionSharesEU!$L$1:$L$51,MATCH(_residual_capacity_country!$B407&amp;_residual_capacity_country!$E407,_ProductionSharesEU!$B$1:$B$51&amp;_ProductionSharesEU!$C$1:$C$51,0))*1000,0),0)</f>
        <v>0</v>
      </c>
    </row>
    <row r="408" spans="1:11" x14ac:dyDescent="0.45">
      <c r="A408" s="1" t="s">
        <v>126</v>
      </c>
      <c r="B408" s="1" t="s">
        <v>174</v>
      </c>
      <c r="C408" s="1" t="s">
        <v>95</v>
      </c>
      <c r="D408" s="1" t="s">
        <v>23</v>
      </c>
      <c r="E408" s="1" t="s">
        <v>74</v>
      </c>
      <c r="F408" s="1" t="str">
        <f t="array" ref="F408">INDEX(_country_codes!$B$1:$B$16,MATCH(_residual_capacity_country!E408,_country_codes!$A$1:$A$16,0))</f>
        <v>BEL</v>
      </c>
      <c r="G408" s="1">
        <v>2050</v>
      </c>
      <c r="H408" s="1" t="s">
        <v>11</v>
      </c>
      <c r="I408" s="1" t="s">
        <v>151</v>
      </c>
      <c r="K408" s="9">
        <f t="array" ref="K408">IFERROR(ROUND(INDEX(_inputSmrHvcCapacities!$J$1:$J$71,MATCH(_residual_capacity_country!$B408&amp;C408&amp;G408,_inputSmrHvcCapacities!$B$1:$B$106&amp;_inputSmrHvcCapacities!$C$1:$C$106&amp;_inputSmrHvcCapacities!$F$1:$F$106,0))*INDEX(_ProductionSharesEU!$L$1:$L$51,MATCH(_residual_capacity_country!$B408&amp;_residual_capacity_country!$E408,_ProductionSharesEU!$B$1:$B$51&amp;_ProductionSharesEU!$C$1:$C$51,0))*1000,0),0)</f>
        <v>0</v>
      </c>
    </row>
    <row r="409" spans="1:11" x14ac:dyDescent="0.45">
      <c r="A409" s="1" t="s">
        <v>126</v>
      </c>
      <c r="B409" s="1" t="s">
        <v>174</v>
      </c>
      <c r="C409" s="1" t="s">
        <v>95</v>
      </c>
      <c r="D409" s="1" t="s">
        <v>26</v>
      </c>
      <c r="E409" s="1" t="s">
        <v>75</v>
      </c>
      <c r="F409" s="1" t="str">
        <f t="array" ref="F409">INDEX(_country_codes!$B$1:$B$16,MATCH(_residual_capacity_country!E409,_country_codes!$A$1:$A$16,0))</f>
        <v>CZE</v>
      </c>
      <c r="G409" s="1">
        <v>2050</v>
      </c>
      <c r="H409" s="1" t="s">
        <v>11</v>
      </c>
      <c r="I409" s="1" t="s">
        <v>151</v>
      </c>
      <c r="K409" s="9">
        <f t="array" ref="K409">IFERROR(ROUND(INDEX(_inputSmrHvcCapacities!$J$1:$J$71,MATCH(_residual_capacity_country!$B409&amp;C409&amp;G409,_inputSmrHvcCapacities!$B$1:$B$106&amp;_inputSmrHvcCapacities!$C$1:$C$106&amp;_inputSmrHvcCapacities!$F$1:$F$106,0))*INDEX(_ProductionSharesEU!$L$1:$L$51,MATCH(_residual_capacity_country!$B409&amp;_residual_capacity_country!$E409,_ProductionSharesEU!$B$1:$B$51&amp;_ProductionSharesEU!$C$1:$C$51,0))*1000,0),0)</f>
        <v>0</v>
      </c>
    </row>
    <row r="410" spans="1:11" x14ac:dyDescent="0.45">
      <c r="A410" s="1" t="s">
        <v>126</v>
      </c>
      <c r="B410" s="1" t="s">
        <v>174</v>
      </c>
      <c r="C410" s="1" t="s">
        <v>95</v>
      </c>
      <c r="D410" s="1" t="s">
        <v>29</v>
      </c>
      <c r="E410" s="1" t="s">
        <v>76</v>
      </c>
      <c r="F410" s="1" t="str">
        <f t="array" ref="F410">INDEX(_country_codes!$B$1:$B$16,MATCH(_residual_capacity_country!E410,_country_codes!$A$1:$A$16,0))</f>
        <v>FIN</v>
      </c>
      <c r="G410" s="1">
        <v>2050</v>
      </c>
      <c r="H410" s="1" t="s">
        <v>11</v>
      </c>
      <c r="I410" s="1" t="s">
        <v>151</v>
      </c>
      <c r="K410" s="9">
        <f t="array" ref="K410">IFERROR(ROUND(INDEX(_inputSmrHvcCapacities!$J$1:$J$71,MATCH(_residual_capacity_country!$B410&amp;C410&amp;G410,_inputSmrHvcCapacities!$B$1:$B$106&amp;_inputSmrHvcCapacities!$C$1:$C$106&amp;_inputSmrHvcCapacities!$F$1:$F$106,0))*INDEX(_ProductionSharesEU!$L$1:$L$51,MATCH(_residual_capacity_country!$B410&amp;_residual_capacity_country!$E410,_ProductionSharesEU!$B$1:$B$51&amp;_ProductionSharesEU!$C$1:$C$51,0))*1000,0),0)</f>
        <v>0</v>
      </c>
    </row>
    <row r="411" spans="1:11" x14ac:dyDescent="0.45">
      <c r="A411" s="1" t="s">
        <v>126</v>
      </c>
      <c r="B411" s="1" t="s">
        <v>174</v>
      </c>
      <c r="C411" s="1" t="s">
        <v>95</v>
      </c>
      <c r="D411" s="1" t="s">
        <v>31</v>
      </c>
      <c r="E411" s="1" t="s">
        <v>77</v>
      </c>
      <c r="F411" s="1" t="str">
        <f t="array" ref="F411">INDEX(_country_codes!$B$1:$B$16,MATCH(_residual_capacity_country!E411,_country_codes!$A$1:$A$16,0))</f>
        <v>FRA</v>
      </c>
      <c r="G411" s="1">
        <v>2050</v>
      </c>
      <c r="H411" s="1" t="s">
        <v>11</v>
      </c>
      <c r="I411" s="1" t="s">
        <v>151</v>
      </c>
      <c r="K411" s="9">
        <f t="array" ref="K411">IFERROR(ROUND(INDEX(_inputSmrHvcCapacities!$J$1:$J$71,MATCH(_residual_capacity_country!$B411&amp;C411&amp;G411,_inputSmrHvcCapacities!$B$1:$B$106&amp;_inputSmrHvcCapacities!$C$1:$C$106&amp;_inputSmrHvcCapacities!$F$1:$F$106,0))*INDEX(_ProductionSharesEU!$L$1:$L$51,MATCH(_residual_capacity_country!$B411&amp;_residual_capacity_country!$E411,_ProductionSharesEU!$B$1:$B$51&amp;_ProductionSharesEU!$C$1:$C$51,0))*1000,0),0)</f>
        <v>0</v>
      </c>
    </row>
    <row r="412" spans="1:11" x14ac:dyDescent="0.45">
      <c r="A412" s="1" t="s">
        <v>126</v>
      </c>
      <c r="B412" s="1" t="s">
        <v>174</v>
      </c>
      <c r="C412" s="1" t="s">
        <v>95</v>
      </c>
      <c r="D412" s="1" t="s">
        <v>34</v>
      </c>
      <c r="E412" s="1" t="s">
        <v>71</v>
      </c>
      <c r="F412" s="1" t="str">
        <f t="array" ref="F412">INDEX(_country_codes!$B$1:$B$16,MATCH(_residual_capacity_country!E412,_country_codes!$A$1:$A$16,0))</f>
        <v>GER</v>
      </c>
      <c r="G412" s="1">
        <v>2050</v>
      </c>
      <c r="H412" s="1" t="s">
        <v>11</v>
      </c>
      <c r="I412" s="1" t="s">
        <v>151</v>
      </c>
      <c r="K412" s="9">
        <f t="array" ref="K412">IFERROR(ROUND(INDEX(_inputSmrHvcCapacities!$J$1:$J$71,MATCH(_residual_capacity_country!$B412&amp;C412&amp;G412,_inputSmrHvcCapacities!$B$1:$B$106&amp;_inputSmrHvcCapacities!$C$1:$C$106&amp;_inputSmrHvcCapacities!$F$1:$F$106,0))*INDEX(_ProductionSharesEU!$L$1:$L$51,MATCH(_residual_capacity_country!$B412&amp;_residual_capacity_country!$E412,_ProductionSharesEU!$B$1:$B$51&amp;_ProductionSharesEU!$C$1:$C$51,0))*1000,0),0)</f>
        <v>0</v>
      </c>
    </row>
    <row r="413" spans="1:11" x14ac:dyDescent="0.45">
      <c r="A413" s="1" t="s">
        <v>126</v>
      </c>
      <c r="B413" s="1" t="s">
        <v>174</v>
      </c>
      <c r="C413" s="1" t="s">
        <v>95</v>
      </c>
      <c r="D413" s="1" t="s">
        <v>42</v>
      </c>
      <c r="E413" s="1" t="s">
        <v>78</v>
      </c>
      <c r="F413" s="1" t="str">
        <f t="array" ref="F413">INDEX(_country_codes!$B$1:$B$16,MATCH(_residual_capacity_country!E413,_country_codes!$A$1:$A$16,0))</f>
        <v>HUN</v>
      </c>
      <c r="G413" s="1">
        <v>2050</v>
      </c>
      <c r="H413" s="1" t="s">
        <v>11</v>
      </c>
      <c r="I413" s="1" t="s">
        <v>151</v>
      </c>
      <c r="K413" s="9">
        <f t="array" ref="K413">IFERROR(ROUND(INDEX(_inputSmrHvcCapacities!$J$1:$J$71,MATCH(_residual_capacity_country!$B413&amp;C413&amp;G413,_inputSmrHvcCapacities!$B$1:$B$106&amp;_inputSmrHvcCapacities!$C$1:$C$106&amp;_inputSmrHvcCapacities!$F$1:$F$106,0))*INDEX(_ProductionSharesEU!$L$1:$L$51,MATCH(_residual_capacity_country!$B413&amp;_residual_capacity_country!$E413,_ProductionSharesEU!$B$1:$B$51&amp;_ProductionSharesEU!$C$1:$C$51,0))*1000,0),0)</f>
        <v>0</v>
      </c>
    </row>
    <row r="414" spans="1:11" x14ac:dyDescent="0.45">
      <c r="A414" s="1" t="s">
        <v>126</v>
      </c>
      <c r="B414" s="1" t="s">
        <v>174</v>
      </c>
      <c r="C414" s="1" t="s">
        <v>95</v>
      </c>
      <c r="D414" s="1" t="s">
        <v>44</v>
      </c>
      <c r="E414" s="1" t="s">
        <v>73</v>
      </c>
      <c r="F414" s="1" t="str">
        <f t="array" ref="F414">INDEX(_country_codes!$B$1:$B$16,MATCH(_residual_capacity_country!E414,_country_codes!$A$1:$A$16,0))</f>
        <v>ITA</v>
      </c>
      <c r="G414" s="1">
        <v>2050</v>
      </c>
      <c r="H414" s="1" t="s">
        <v>11</v>
      </c>
      <c r="I414" s="1" t="s">
        <v>151</v>
      </c>
      <c r="K414" s="9">
        <f t="array" ref="K414">IFERROR(ROUND(INDEX(_inputSmrHvcCapacities!$J$1:$J$71,MATCH(_residual_capacity_country!$B414&amp;C414&amp;G414,_inputSmrHvcCapacities!$B$1:$B$106&amp;_inputSmrHvcCapacities!$C$1:$C$106&amp;_inputSmrHvcCapacities!$F$1:$F$106,0))*INDEX(_ProductionSharesEU!$L$1:$L$51,MATCH(_residual_capacity_country!$B414&amp;_residual_capacity_country!$E414,_ProductionSharesEU!$B$1:$B$51&amp;_ProductionSharesEU!$C$1:$C$51,0))*1000,0),0)</f>
        <v>0</v>
      </c>
    </row>
    <row r="415" spans="1:11" x14ac:dyDescent="0.45">
      <c r="A415" s="1" t="s">
        <v>126</v>
      </c>
      <c r="B415" s="1" t="s">
        <v>174</v>
      </c>
      <c r="C415" s="1" t="s">
        <v>95</v>
      </c>
      <c r="D415" s="1" t="s">
        <v>46</v>
      </c>
      <c r="E415" s="1" t="s">
        <v>80</v>
      </c>
      <c r="F415" s="1" t="str">
        <f t="array" ref="F415">INDEX(_country_codes!$B$1:$B$16,MATCH(_residual_capacity_country!E415,_country_codes!$A$1:$A$16,0))</f>
        <v>NLD</v>
      </c>
      <c r="G415" s="1">
        <v>2050</v>
      </c>
      <c r="H415" s="1" t="s">
        <v>11</v>
      </c>
      <c r="I415" s="1" t="s">
        <v>151</v>
      </c>
      <c r="K415" s="9">
        <f t="array" ref="K415">IFERROR(ROUND(INDEX(_inputSmrHvcCapacities!$J$1:$J$71,MATCH(_residual_capacity_country!$B415&amp;C415&amp;G415,_inputSmrHvcCapacities!$B$1:$B$106&amp;_inputSmrHvcCapacities!$C$1:$C$106&amp;_inputSmrHvcCapacities!$F$1:$F$106,0))*INDEX(_ProductionSharesEU!$L$1:$L$51,MATCH(_residual_capacity_country!$B415&amp;_residual_capacity_country!$E415,_ProductionSharesEU!$B$1:$B$51&amp;_ProductionSharesEU!$C$1:$C$51,0))*1000,0),0)</f>
        <v>0</v>
      </c>
    </row>
    <row r="416" spans="1:11" x14ac:dyDescent="0.45">
      <c r="A416" s="1" t="s">
        <v>126</v>
      </c>
      <c r="B416" s="1" t="s">
        <v>174</v>
      </c>
      <c r="C416" s="1" t="s">
        <v>95</v>
      </c>
      <c r="D416" s="1" t="s">
        <v>48</v>
      </c>
      <c r="E416" s="1" t="s">
        <v>81</v>
      </c>
      <c r="F416" s="1" t="str">
        <f t="array" ref="F416">INDEX(_country_codes!$B$1:$B$16,MATCH(_residual_capacity_country!E416,_country_codes!$A$1:$A$16,0))</f>
        <v>POL</v>
      </c>
      <c r="G416" s="1">
        <v>2050</v>
      </c>
      <c r="H416" s="1" t="s">
        <v>11</v>
      </c>
      <c r="I416" s="1" t="s">
        <v>151</v>
      </c>
      <c r="K416" s="9">
        <f t="array" ref="K416">IFERROR(ROUND(INDEX(_inputSmrHvcCapacities!$J$1:$J$71,MATCH(_residual_capacity_country!$B416&amp;C416&amp;G416,_inputSmrHvcCapacities!$B$1:$B$106&amp;_inputSmrHvcCapacities!$C$1:$C$106&amp;_inputSmrHvcCapacities!$F$1:$F$106,0))*INDEX(_ProductionSharesEU!$L$1:$L$51,MATCH(_residual_capacity_country!$B416&amp;_residual_capacity_country!$E416,_ProductionSharesEU!$B$1:$B$51&amp;_ProductionSharesEU!$C$1:$C$51,0))*1000,0),0)</f>
        <v>0</v>
      </c>
    </row>
    <row r="417" spans="1:11" x14ac:dyDescent="0.45">
      <c r="A417" s="1" t="s">
        <v>126</v>
      </c>
      <c r="B417" s="1" t="s">
        <v>174</v>
      </c>
      <c r="C417" s="1" t="s">
        <v>95</v>
      </c>
      <c r="D417" s="1" t="s">
        <v>51</v>
      </c>
      <c r="E417" s="1" t="s">
        <v>79</v>
      </c>
      <c r="F417" s="1" t="str">
        <f t="array" ref="F417">INDEX(_country_codes!$B$1:$B$16,MATCH(_residual_capacity_country!E417,_country_codes!$A$1:$A$16,0))</f>
        <v>ROU</v>
      </c>
      <c r="G417" s="1">
        <v>2050</v>
      </c>
      <c r="H417" s="1" t="s">
        <v>11</v>
      </c>
      <c r="I417" s="1" t="s">
        <v>151</v>
      </c>
      <c r="K417" s="9">
        <f t="array" ref="K417">IFERROR(ROUND(INDEX(_inputSmrHvcCapacities!$J$1:$J$71,MATCH(_residual_capacity_country!$B417&amp;C417&amp;G417,_inputSmrHvcCapacities!$B$1:$B$106&amp;_inputSmrHvcCapacities!$C$1:$C$106&amp;_inputSmrHvcCapacities!$F$1:$F$106,0))*INDEX(_ProductionSharesEU!$L$1:$L$51,MATCH(_residual_capacity_country!$B417&amp;_residual_capacity_country!$E417,_ProductionSharesEU!$B$1:$B$51&amp;_ProductionSharesEU!$C$1:$C$51,0))*1000,0),0)</f>
        <v>0</v>
      </c>
    </row>
    <row r="418" spans="1:11" x14ac:dyDescent="0.45">
      <c r="A418" s="1" t="s">
        <v>126</v>
      </c>
      <c r="B418" s="1" t="s">
        <v>174</v>
      </c>
      <c r="C418" s="1" t="s">
        <v>95</v>
      </c>
      <c r="D418" s="1" t="s">
        <v>53</v>
      </c>
      <c r="E418" s="1" t="s">
        <v>82</v>
      </c>
      <c r="F418" s="1" t="str">
        <f t="array" ref="F418">INDEX(_country_codes!$B$1:$B$16,MATCH(_residual_capacity_country!E418,_country_codes!$A$1:$A$16,0))</f>
        <v>SVK</v>
      </c>
      <c r="G418" s="1">
        <v>2050</v>
      </c>
      <c r="H418" s="1" t="s">
        <v>11</v>
      </c>
      <c r="I418" s="1" t="s">
        <v>151</v>
      </c>
      <c r="K418" s="9">
        <f t="array" ref="K418">IFERROR(ROUND(INDEX(_inputSmrHvcCapacities!$J$1:$J$71,MATCH(_residual_capacity_country!$B418&amp;C418&amp;G418,_inputSmrHvcCapacities!$B$1:$B$106&amp;_inputSmrHvcCapacities!$C$1:$C$106&amp;_inputSmrHvcCapacities!$F$1:$F$106,0))*INDEX(_ProductionSharesEU!$L$1:$L$51,MATCH(_residual_capacity_country!$B418&amp;_residual_capacity_country!$E418,_ProductionSharesEU!$B$1:$B$51&amp;_ProductionSharesEU!$C$1:$C$51,0))*1000,0),0)</f>
        <v>0</v>
      </c>
    </row>
    <row r="419" spans="1:11" x14ac:dyDescent="0.45">
      <c r="A419" s="1" t="s">
        <v>126</v>
      </c>
      <c r="B419" s="1" t="s">
        <v>174</v>
      </c>
      <c r="C419" s="1" t="s">
        <v>95</v>
      </c>
      <c r="D419" s="1" t="s">
        <v>55</v>
      </c>
      <c r="E419" s="1" t="s">
        <v>83</v>
      </c>
      <c r="F419" s="1" t="str">
        <f t="array" ref="F419">INDEX(_country_codes!$B$1:$B$16,MATCH(_residual_capacity_country!E419,_country_codes!$A$1:$A$16,0))</f>
        <v>ESP</v>
      </c>
      <c r="G419" s="1">
        <v>2050</v>
      </c>
      <c r="H419" s="1" t="s">
        <v>11</v>
      </c>
      <c r="I419" s="1" t="s">
        <v>151</v>
      </c>
      <c r="K419" s="9">
        <f t="array" ref="K419">IFERROR(ROUND(INDEX(_inputSmrHvcCapacities!$J$1:$J$71,MATCH(_residual_capacity_country!$B419&amp;C419&amp;G419,_inputSmrHvcCapacities!$B$1:$B$106&amp;_inputSmrHvcCapacities!$C$1:$C$106&amp;_inputSmrHvcCapacities!$F$1:$F$106,0))*INDEX(_ProductionSharesEU!$L$1:$L$51,MATCH(_residual_capacity_country!$B419&amp;_residual_capacity_country!$E419,_ProductionSharesEU!$B$1:$B$51&amp;_ProductionSharesEU!$C$1:$C$51,0))*1000,0),0)</f>
        <v>0</v>
      </c>
    </row>
    <row r="420" spans="1:11" x14ac:dyDescent="0.45">
      <c r="A420" s="1" t="s">
        <v>126</v>
      </c>
      <c r="B420" s="1" t="s">
        <v>174</v>
      </c>
      <c r="C420" s="1" t="s">
        <v>95</v>
      </c>
      <c r="D420" s="1" t="s">
        <v>58</v>
      </c>
      <c r="E420" s="1" t="s">
        <v>84</v>
      </c>
      <c r="F420" s="1" t="str">
        <f t="array" ref="F420">INDEX(_country_codes!$B$1:$B$16,MATCH(_residual_capacity_country!E420,_country_codes!$A$1:$A$16,0))</f>
        <v>SWE</v>
      </c>
      <c r="G420" s="1">
        <v>2050</v>
      </c>
      <c r="H420" s="1" t="s">
        <v>11</v>
      </c>
      <c r="I420" s="1" t="s">
        <v>151</v>
      </c>
      <c r="K420" s="9">
        <f t="array" ref="K420">IFERROR(ROUND(INDEX(_inputSmrHvcCapacities!$J$1:$J$71,MATCH(_residual_capacity_country!$B420&amp;C420&amp;G420,_inputSmrHvcCapacities!$B$1:$B$106&amp;_inputSmrHvcCapacities!$C$1:$C$106&amp;_inputSmrHvcCapacities!$F$1:$F$106,0))*INDEX(_ProductionSharesEU!$L$1:$L$51,MATCH(_residual_capacity_country!$B420&amp;_residual_capacity_country!$E420,_ProductionSharesEU!$B$1:$B$51&amp;_ProductionSharesEU!$C$1:$C$51,0))*1000,0),0)</f>
        <v>0</v>
      </c>
    </row>
    <row r="421" spans="1:11" x14ac:dyDescent="0.45">
      <c r="A421" s="1" t="s">
        <v>126</v>
      </c>
      <c r="B421" s="1" t="s">
        <v>174</v>
      </c>
      <c r="C421" s="1" t="s">
        <v>95</v>
      </c>
      <c r="D421" s="1" t="s">
        <v>61</v>
      </c>
      <c r="E421" s="1" t="s">
        <v>85</v>
      </c>
      <c r="F421" s="1" t="str">
        <f t="array" ref="F421">INDEX(_country_codes!$B$1:$B$16,MATCH(_residual_capacity_country!E421,_country_codes!$A$1:$A$16,0))</f>
        <v>GBR</v>
      </c>
      <c r="G421" s="1">
        <v>2050</v>
      </c>
      <c r="H421" s="1" t="s">
        <v>11</v>
      </c>
      <c r="I421" s="1" t="s">
        <v>151</v>
      </c>
      <c r="K421" s="9">
        <f t="array" ref="K421">IFERROR(ROUND(INDEX(_inputSmrHvcCapacities!$J$1:$J$71,MATCH(_residual_capacity_country!$B421&amp;C421&amp;G421,_inputSmrHvcCapacities!$B$1:$B$106&amp;_inputSmrHvcCapacities!$C$1:$C$106&amp;_inputSmrHvcCapacities!$F$1:$F$106,0))*INDEX(_ProductionSharesEU!$L$1:$L$51,MATCH(_residual_capacity_country!$B421&amp;_residual_capacity_country!$E421,_ProductionSharesEU!$B$1:$B$51&amp;_ProductionSharesEU!$C$1:$C$51,0))*1000,0),0)</f>
        <v>0</v>
      </c>
    </row>
    <row r="422" spans="1:11" x14ac:dyDescent="0.45">
      <c r="A422" s="1" t="s">
        <v>126</v>
      </c>
      <c r="B422" s="1" t="s">
        <v>174</v>
      </c>
      <c r="C422" t="s">
        <v>95</v>
      </c>
      <c r="D422" s="1" t="s">
        <v>19</v>
      </c>
      <c r="E422" s="1" t="s">
        <v>72</v>
      </c>
      <c r="F422" s="1" t="str">
        <f t="array" ref="F422">INDEX(_country_codes!$B$1:$B$16,MATCH(_residual_capacity_country!E422,_country_codes!$A$1:$A$16,0))</f>
        <v>AUT</v>
      </c>
      <c r="G422" s="1">
        <v>2050</v>
      </c>
      <c r="H422" s="1" t="s">
        <v>11</v>
      </c>
      <c r="I422" s="1" t="s">
        <v>151</v>
      </c>
      <c r="K422" s="9">
        <f t="array" ref="K422">IFERROR(ROUND(INDEX(_inputSmrHvcCapacities!$J$1:$J$71,MATCH(_residual_capacity_country!$B422&amp;C422&amp;G422,_inputSmrHvcCapacities!$B$1:$B$106&amp;_inputSmrHvcCapacities!$C$1:$C$106&amp;_inputSmrHvcCapacities!$F$1:$F$106,0))*INDEX(_ProductionSharesEU!$L$1:$L$51,MATCH(_residual_capacity_country!$B422&amp;_residual_capacity_country!$E422,_ProductionSharesEU!$B$1:$B$51&amp;_ProductionSharesEU!$C$1:$C$51,0))*1000,0),0)</f>
        <v>0</v>
      </c>
    </row>
    <row r="423" spans="1:11" x14ac:dyDescent="0.45">
      <c r="A423" s="1" t="s">
        <v>126</v>
      </c>
      <c r="B423" s="1" t="s">
        <v>174</v>
      </c>
      <c r="C423" s="1" t="s">
        <v>95</v>
      </c>
      <c r="D423" s="1" t="s">
        <v>23</v>
      </c>
      <c r="E423" s="1" t="s">
        <v>74</v>
      </c>
      <c r="F423" s="1" t="str">
        <f t="array" ref="F423">INDEX(_country_codes!$B$1:$B$16,MATCH(_residual_capacity_country!E423,_country_codes!$A$1:$A$16,0))</f>
        <v>BEL</v>
      </c>
      <c r="G423" s="1">
        <v>2050</v>
      </c>
      <c r="H423" s="1" t="s">
        <v>11</v>
      </c>
      <c r="I423" s="1" t="s">
        <v>151</v>
      </c>
      <c r="K423" s="9">
        <f t="array" ref="K423">IFERROR(ROUND(INDEX(_inputSmrHvcCapacities!$J$1:$J$71,MATCH(_residual_capacity_country!$B423&amp;C423&amp;G423,_inputSmrHvcCapacities!$B$1:$B$106&amp;_inputSmrHvcCapacities!$C$1:$C$106&amp;_inputSmrHvcCapacities!$F$1:$F$106,0))*INDEX(_ProductionSharesEU!$L$1:$L$51,MATCH(_residual_capacity_country!$B423&amp;_residual_capacity_country!$E423,_ProductionSharesEU!$B$1:$B$51&amp;_ProductionSharesEU!$C$1:$C$51,0))*1000,0),0)</f>
        <v>0</v>
      </c>
    </row>
    <row r="424" spans="1:11" x14ac:dyDescent="0.45">
      <c r="A424" s="1" t="s">
        <v>126</v>
      </c>
      <c r="B424" s="1" t="s">
        <v>174</v>
      </c>
      <c r="C424" s="1" t="s">
        <v>95</v>
      </c>
      <c r="D424" s="1" t="s">
        <v>26</v>
      </c>
      <c r="E424" s="1" t="s">
        <v>75</v>
      </c>
      <c r="F424" s="1" t="str">
        <f t="array" ref="F424">INDEX(_country_codes!$B$1:$B$16,MATCH(_residual_capacity_country!E424,_country_codes!$A$1:$A$16,0))</f>
        <v>CZE</v>
      </c>
      <c r="G424" s="1">
        <v>2050</v>
      </c>
      <c r="H424" s="1" t="s">
        <v>11</v>
      </c>
      <c r="I424" s="1" t="s">
        <v>151</v>
      </c>
      <c r="K424" s="9">
        <f t="array" ref="K424">IFERROR(ROUND(INDEX(_inputSmrHvcCapacities!$J$1:$J$71,MATCH(_residual_capacity_country!$B424&amp;C424&amp;G424,_inputSmrHvcCapacities!$B$1:$B$106&amp;_inputSmrHvcCapacities!$C$1:$C$106&amp;_inputSmrHvcCapacities!$F$1:$F$106,0))*INDEX(_ProductionSharesEU!$L$1:$L$51,MATCH(_residual_capacity_country!$B424&amp;_residual_capacity_country!$E424,_ProductionSharesEU!$B$1:$B$51&amp;_ProductionSharesEU!$C$1:$C$51,0))*1000,0),0)</f>
        <v>0</v>
      </c>
    </row>
    <row r="425" spans="1:11" x14ac:dyDescent="0.45">
      <c r="A425" s="1" t="s">
        <v>126</v>
      </c>
      <c r="B425" s="1" t="s">
        <v>174</v>
      </c>
      <c r="C425" s="1" t="s">
        <v>95</v>
      </c>
      <c r="D425" s="1" t="s">
        <v>29</v>
      </c>
      <c r="E425" s="1" t="s">
        <v>76</v>
      </c>
      <c r="F425" s="1" t="str">
        <f t="array" ref="F425">INDEX(_country_codes!$B$1:$B$16,MATCH(_residual_capacity_country!E425,_country_codes!$A$1:$A$16,0))</f>
        <v>FIN</v>
      </c>
      <c r="G425" s="1">
        <v>2050</v>
      </c>
      <c r="H425" s="1" t="s">
        <v>11</v>
      </c>
      <c r="I425" s="1" t="s">
        <v>151</v>
      </c>
      <c r="K425" s="9">
        <f t="array" ref="K425">IFERROR(ROUND(INDEX(_inputSmrHvcCapacities!$J$1:$J$71,MATCH(_residual_capacity_country!$B425&amp;C425&amp;G425,_inputSmrHvcCapacities!$B$1:$B$106&amp;_inputSmrHvcCapacities!$C$1:$C$106&amp;_inputSmrHvcCapacities!$F$1:$F$106,0))*INDEX(_ProductionSharesEU!$L$1:$L$51,MATCH(_residual_capacity_country!$B425&amp;_residual_capacity_country!$E425,_ProductionSharesEU!$B$1:$B$51&amp;_ProductionSharesEU!$C$1:$C$51,0))*1000,0),0)</f>
        <v>0</v>
      </c>
    </row>
    <row r="426" spans="1:11" x14ac:dyDescent="0.45">
      <c r="A426" s="1" t="s">
        <v>126</v>
      </c>
      <c r="B426" s="1" t="s">
        <v>174</v>
      </c>
      <c r="C426" s="1" t="s">
        <v>95</v>
      </c>
      <c r="D426" s="1" t="s">
        <v>31</v>
      </c>
      <c r="E426" s="1" t="s">
        <v>77</v>
      </c>
      <c r="F426" s="1" t="str">
        <f t="array" ref="F426">INDEX(_country_codes!$B$1:$B$16,MATCH(_residual_capacity_country!E426,_country_codes!$A$1:$A$16,0))</f>
        <v>FRA</v>
      </c>
      <c r="G426" s="1">
        <v>2050</v>
      </c>
      <c r="H426" s="1" t="s">
        <v>11</v>
      </c>
      <c r="I426" s="1" t="s">
        <v>151</v>
      </c>
      <c r="K426" s="9">
        <f t="array" ref="K426">IFERROR(ROUND(INDEX(_inputSmrHvcCapacities!$J$1:$J$71,MATCH(_residual_capacity_country!$B426&amp;C426&amp;G426,_inputSmrHvcCapacities!$B$1:$B$106&amp;_inputSmrHvcCapacities!$C$1:$C$106&amp;_inputSmrHvcCapacities!$F$1:$F$106,0))*INDEX(_ProductionSharesEU!$L$1:$L$51,MATCH(_residual_capacity_country!$B426&amp;_residual_capacity_country!$E426,_ProductionSharesEU!$B$1:$B$51&amp;_ProductionSharesEU!$C$1:$C$51,0))*1000,0),0)</f>
        <v>0</v>
      </c>
    </row>
    <row r="427" spans="1:11" x14ac:dyDescent="0.45">
      <c r="A427" s="1" t="s">
        <v>126</v>
      </c>
      <c r="B427" s="1" t="s">
        <v>174</v>
      </c>
      <c r="C427" s="1" t="s">
        <v>95</v>
      </c>
      <c r="D427" s="1" t="s">
        <v>34</v>
      </c>
      <c r="E427" s="1" t="s">
        <v>71</v>
      </c>
      <c r="F427" s="1" t="str">
        <f t="array" ref="F427">INDEX(_country_codes!$B$1:$B$16,MATCH(_residual_capacity_country!E427,_country_codes!$A$1:$A$16,0))</f>
        <v>GER</v>
      </c>
      <c r="G427" s="1">
        <v>2050</v>
      </c>
      <c r="H427" s="1" t="s">
        <v>11</v>
      </c>
      <c r="I427" s="1" t="s">
        <v>151</v>
      </c>
      <c r="K427" s="9">
        <f t="array" ref="K427">IFERROR(ROUND(INDEX(_inputSmrHvcCapacities!$J$1:$J$71,MATCH(_residual_capacity_country!$B427&amp;C427&amp;G427,_inputSmrHvcCapacities!$B$1:$B$106&amp;_inputSmrHvcCapacities!$C$1:$C$106&amp;_inputSmrHvcCapacities!$F$1:$F$106,0))*INDEX(_ProductionSharesEU!$L$1:$L$51,MATCH(_residual_capacity_country!$B427&amp;_residual_capacity_country!$E427,_ProductionSharesEU!$B$1:$B$51&amp;_ProductionSharesEU!$C$1:$C$51,0))*1000,0),0)</f>
        <v>0</v>
      </c>
    </row>
    <row r="428" spans="1:11" x14ac:dyDescent="0.45">
      <c r="A428" s="1" t="s">
        <v>126</v>
      </c>
      <c r="B428" s="1" t="s">
        <v>174</v>
      </c>
      <c r="C428" s="1" t="s">
        <v>95</v>
      </c>
      <c r="D428" s="1" t="s">
        <v>42</v>
      </c>
      <c r="E428" s="1" t="s">
        <v>78</v>
      </c>
      <c r="F428" s="1" t="str">
        <f t="array" ref="F428">INDEX(_country_codes!$B$1:$B$16,MATCH(_residual_capacity_country!E428,_country_codes!$A$1:$A$16,0))</f>
        <v>HUN</v>
      </c>
      <c r="G428" s="1">
        <v>2050</v>
      </c>
      <c r="H428" s="1" t="s">
        <v>11</v>
      </c>
      <c r="I428" s="1" t="s">
        <v>151</v>
      </c>
      <c r="K428" s="9">
        <f t="array" ref="K428">IFERROR(ROUND(INDEX(_inputSmrHvcCapacities!$J$1:$J$71,MATCH(_residual_capacity_country!$B428&amp;C428&amp;G428,_inputSmrHvcCapacities!$B$1:$B$106&amp;_inputSmrHvcCapacities!$C$1:$C$106&amp;_inputSmrHvcCapacities!$F$1:$F$106,0))*INDEX(_ProductionSharesEU!$L$1:$L$51,MATCH(_residual_capacity_country!$B428&amp;_residual_capacity_country!$E428,_ProductionSharesEU!$B$1:$B$51&amp;_ProductionSharesEU!$C$1:$C$51,0))*1000,0),0)</f>
        <v>0</v>
      </c>
    </row>
    <row r="429" spans="1:11" x14ac:dyDescent="0.45">
      <c r="A429" s="1" t="s">
        <v>126</v>
      </c>
      <c r="B429" s="1" t="s">
        <v>174</v>
      </c>
      <c r="C429" s="1" t="s">
        <v>95</v>
      </c>
      <c r="D429" s="1" t="s">
        <v>44</v>
      </c>
      <c r="E429" s="1" t="s">
        <v>73</v>
      </c>
      <c r="F429" s="1" t="str">
        <f t="array" ref="F429">INDEX(_country_codes!$B$1:$B$16,MATCH(_residual_capacity_country!E429,_country_codes!$A$1:$A$16,0))</f>
        <v>ITA</v>
      </c>
      <c r="G429" s="1">
        <v>2050</v>
      </c>
      <c r="H429" s="1" t="s">
        <v>11</v>
      </c>
      <c r="I429" s="1" t="s">
        <v>151</v>
      </c>
      <c r="K429" s="9">
        <f t="array" ref="K429">IFERROR(ROUND(INDEX(_inputSmrHvcCapacities!$J$1:$J$71,MATCH(_residual_capacity_country!$B429&amp;C429&amp;G429,_inputSmrHvcCapacities!$B$1:$B$106&amp;_inputSmrHvcCapacities!$C$1:$C$106&amp;_inputSmrHvcCapacities!$F$1:$F$106,0))*INDEX(_ProductionSharesEU!$L$1:$L$51,MATCH(_residual_capacity_country!$B429&amp;_residual_capacity_country!$E429,_ProductionSharesEU!$B$1:$B$51&amp;_ProductionSharesEU!$C$1:$C$51,0))*1000,0),0)</f>
        <v>0</v>
      </c>
    </row>
    <row r="430" spans="1:11" x14ac:dyDescent="0.45">
      <c r="A430" s="1" t="s">
        <v>126</v>
      </c>
      <c r="B430" s="1" t="s">
        <v>174</v>
      </c>
      <c r="C430" s="1" t="s">
        <v>95</v>
      </c>
      <c r="D430" s="1" t="s">
        <v>46</v>
      </c>
      <c r="E430" s="1" t="s">
        <v>80</v>
      </c>
      <c r="F430" s="1" t="str">
        <f t="array" ref="F430">INDEX(_country_codes!$B$1:$B$16,MATCH(_residual_capacity_country!E430,_country_codes!$A$1:$A$16,0))</f>
        <v>NLD</v>
      </c>
      <c r="G430" s="1">
        <v>2050</v>
      </c>
      <c r="H430" s="1" t="s">
        <v>11</v>
      </c>
      <c r="I430" s="1" t="s">
        <v>151</v>
      </c>
      <c r="K430" s="9">
        <f t="array" ref="K430">IFERROR(ROUND(INDEX(_inputSmrHvcCapacities!$J$1:$J$71,MATCH(_residual_capacity_country!$B430&amp;C430&amp;G430,_inputSmrHvcCapacities!$B$1:$B$106&amp;_inputSmrHvcCapacities!$C$1:$C$106&amp;_inputSmrHvcCapacities!$F$1:$F$106,0))*INDEX(_ProductionSharesEU!$L$1:$L$51,MATCH(_residual_capacity_country!$B430&amp;_residual_capacity_country!$E430,_ProductionSharesEU!$B$1:$B$51&amp;_ProductionSharesEU!$C$1:$C$51,0))*1000,0),0)</f>
        <v>0</v>
      </c>
    </row>
    <row r="431" spans="1:11" x14ac:dyDescent="0.45">
      <c r="A431" s="1" t="s">
        <v>126</v>
      </c>
      <c r="B431" s="1" t="s">
        <v>174</v>
      </c>
      <c r="C431" s="1" t="s">
        <v>95</v>
      </c>
      <c r="D431" s="1" t="s">
        <v>48</v>
      </c>
      <c r="E431" s="1" t="s">
        <v>81</v>
      </c>
      <c r="F431" s="1" t="str">
        <f t="array" ref="F431">INDEX(_country_codes!$B$1:$B$16,MATCH(_residual_capacity_country!E431,_country_codes!$A$1:$A$16,0))</f>
        <v>POL</v>
      </c>
      <c r="G431" s="1">
        <v>2050</v>
      </c>
      <c r="H431" s="1" t="s">
        <v>11</v>
      </c>
      <c r="I431" s="1" t="s">
        <v>151</v>
      </c>
      <c r="K431" s="9">
        <f t="array" ref="K431">IFERROR(ROUND(INDEX(_inputSmrHvcCapacities!$J$1:$J$71,MATCH(_residual_capacity_country!$B431&amp;C431&amp;G431,_inputSmrHvcCapacities!$B$1:$B$106&amp;_inputSmrHvcCapacities!$C$1:$C$106&amp;_inputSmrHvcCapacities!$F$1:$F$106,0))*INDEX(_ProductionSharesEU!$L$1:$L$51,MATCH(_residual_capacity_country!$B431&amp;_residual_capacity_country!$E431,_ProductionSharesEU!$B$1:$B$51&amp;_ProductionSharesEU!$C$1:$C$51,0))*1000,0),0)</f>
        <v>0</v>
      </c>
    </row>
    <row r="432" spans="1:11" x14ac:dyDescent="0.45">
      <c r="A432" s="1" t="s">
        <v>126</v>
      </c>
      <c r="B432" s="1" t="s">
        <v>174</v>
      </c>
      <c r="C432" s="1" t="s">
        <v>95</v>
      </c>
      <c r="D432" s="1" t="s">
        <v>51</v>
      </c>
      <c r="E432" s="1" t="s">
        <v>79</v>
      </c>
      <c r="F432" s="1" t="str">
        <f t="array" ref="F432">INDEX(_country_codes!$B$1:$B$16,MATCH(_residual_capacity_country!E432,_country_codes!$A$1:$A$16,0))</f>
        <v>ROU</v>
      </c>
      <c r="G432" s="1">
        <v>2050</v>
      </c>
      <c r="H432" s="1" t="s">
        <v>11</v>
      </c>
      <c r="I432" s="1" t="s">
        <v>151</v>
      </c>
      <c r="K432" s="9">
        <f t="array" ref="K432">IFERROR(ROUND(INDEX(_inputSmrHvcCapacities!$J$1:$J$71,MATCH(_residual_capacity_country!$B432&amp;C432&amp;G432,_inputSmrHvcCapacities!$B$1:$B$106&amp;_inputSmrHvcCapacities!$C$1:$C$106&amp;_inputSmrHvcCapacities!$F$1:$F$106,0))*INDEX(_ProductionSharesEU!$L$1:$L$51,MATCH(_residual_capacity_country!$B432&amp;_residual_capacity_country!$E432,_ProductionSharesEU!$B$1:$B$51&amp;_ProductionSharesEU!$C$1:$C$51,0))*1000,0),0)</f>
        <v>0</v>
      </c>
    </row>
    <row r="433" spans="1:11" x14ac:dyDescent="0.45">
      <c r="A433" s="1" t="s">
        <v>126</v>
      </c>
      <c r="B433" s="1" t="s">
        <v>174</v>
      </c>
      <c r="C433" s="1" t="s">
        <v>95</v>
      </c>
      <c r="D433" s="1" t="s">
        <v>53</v>
      </c>
      <c r="E433" s="1" t="s">
        <v>82</v>
      </c>
      <c r="F433" s="1" t="str">
        <f t="array" ref="F433">INDEX(_country_codes!$B$1:$B$16,MATCH(_residual_capacity_country!E433,_country_codes!$A$1:$A$16,0))</f>
        <v>SVK</v>
      </c>
      <c r="G433" s="1">
        <v>2050</v>
      </c>
      <c r="H433" s="1" t="s">
        <v>11</v>
      </c>
      <c r="I433" s="1" t="s">
        <v>151</v>
      </c>
      <c r="K433" s="9">
        <f t="array" ref="K433">IFERROR(ROUND(INDEX(_inputSmrHvcCapacities!$J$1:$J$71,MATCH(_residual_capacity_country!$B433&amp;C433&amp;G433,_inputSmrHvcCapacities!$B$1:$B$106&amp;_inputSmrHvcCapacities!$C$1:$C$106&amp;_inputSmrHvcCapacities!$F$1:$F$106,0))*INDEX(_ProductionSharesEU!$L$1:$L$51,MATCH(_residual_capacity_country!$B433&amp;_residual_capacity_country!$E433,_ProductionSharesEU!$B$1:$B$51&amp;_ProductionSharesEU!$C$1:$C$51,0))*1000,0),0)</f>
        <v>0</v>
      </c>
    </row>
    <row r="434" spans="1:11" x14ac:dyDescent="0.45">
      <c r="A434" s="1" t="s">
        <v>126</v>
      </c>
      <c r="B434" s="1" t="s">
        <v>174</v>
      </c>
      <c r="C434" s="1" t="s">
        <v>95</v>
      </c>
      <c r="D434" s="1" t="s">
        <v>55</v>
      </c>
      <c r="E434" s="1" t="s">
        <v>83</v>
      </c>
      <c r="F434" s="1" t="str">
        <f t="array" ref="F434">INDEX(_country_codes!$B$1:$B$16,MATCH(_residual_capacity_country!E434,_country_codes!$A$1:$A$16,0))</f>
        <v>ESP</v>
      </c>
      <c r="G434" s="1">
        <v>2050</v>
      </c>
      <c r="H434" s="1" t="s">
        <v>11</v>
      </c>
      <c r="I434" s="1" t="s">
        <v>151</v>
      </c>
      <c r="K434" s="9">
        <f t="array" ref="K434">IFERROR(ROUND(INDEX(_inputSmrHvcCapacities!$J$1:$J$71,MATCH(_residual_capacity_country!$B434&amp;C434&amp;G434,_inputSmrHvcCapacities!$B$1:$B$106&amp;_inputSmrHvcCapacities!$C$1:$C$106&amp;_inputSmrHvcCapacities!$F$1:$F$106,0))*INDEX(_ProductionSharesEU!$L$1:$L$51,MATCH(_residual_capacity_country!$B434&amp;_residual_capacity_country!$E434,_ProductionSharesEU!$B$1:$B$51&amp;_ProductionSharesEU!$C$1:$C$51,0))*1000,0),0)</f>
        <v>0</v>
      </c>
    </row>
    <row r="435" spans="1:11" x14ac:dyDescent="0.45">
      <c r="A435" s="1" t="s">
        <v>126</v>
      </c>
      <c r="B435" s="1" t="s">
        <v>174</v>
      </c>
      <c r="C435" s="1" t="s">
        <v>95</v>
      </c>
      <c r="D435" s="1" t="s">
        <v>58</v>
      </c>
      <c r="E435" s="1" t="s">
        <v>84</v>
      </c>
      <c r="F435" s="1" t="str">
        <f t="array" ref="F435">INDEX(_country_codes!$B$1:$B$16,MATCH(_residual_capacity_country!E435,_country_codes!$A$1:$A$16,0))</f>
        <v>SWE</v>
      </c>
      <c r="G435" s="1">
        <v>2050</v>
      </c>
      <c r="H435" s="1" t="s">
        <v>11</v>
      </c>
      <c r="I435" s="1" t="s">
        <v>151</v>
      </c>
      <c r="K435" s="9">
        <f t="array" ref="K435">IFERROR(ROUND(INDEX(_inputSmrHvcCapacities!$J$1:$J$71,MATCH(_residual_capacity_country!$B435&amp;C435&amp;G435,_inputSmrHvcCapacities!$B$1:$B$106&amp;_inputSmrHvcCapacities!$C$1:$C$106&amp;_inputSmrHvcCapacities!$F$1:$F$106,0))*INDEX(_ProductionSharesEU!$L$1:$L$51,MATCH(_residual_capacity_country!$B435&amp;_residual_capacity_country!$E435,_ProductionSharesEU!$B$1:$B$51&amp;_ProductionSharesEU!$C$1:$C$51,0))*1000,0),0)</f>
        <v>0</v>
      </c>
    </row>
    <row r="436" spans="1:11" x14ac:dyDescent="0.45">
      <c r="A436" s="1" t="s">
        <v>126</v>
      </c>
      <c r="B436" s="1" t="s">
        <v>174</v>
      </c>
      <c r="C436" s="1" t="s">
        <v>95</v>
      </c>
      <c r="D436" s="1" t="s">
        <v>61</v>
      </c>
      <c r="E436" s="1" t="s">
        <v>85</v>
      </c>
      <c r="F436" s="1" t="str">
        <f t="array" ref="F436">INDEX(_country_codes!$B$1:$B$16,MATCH(_residual_capacity_country!E436,_country_codes!$A$1:$A$16,0))</f>
        <v>GBR</v>
      </c>
      <c r="G436" s="1">
        <v>2050</v>
      </c>
      <c r="H436" s="1" t="s">
        <v>11</v>
      </c>
      <c r="I436" s="1" t="s">
        <v>151</v>
      </c>
      <c r="K436" s="9">
        <f t="array" ref="K436">IFERROR(ROUND(INDEX(_inputSmrHvcCapacities!$J$1:$J$71,MATCH(_residual_capacity_country!$B436&amp;C436&amp;G436,_inputSmrHvcCapacities!$B$1:$B$106&amp;_inputSmrHvcCapacities!$C$1:$C$106&amp;_inputSmrHvcCapacities!$F$1:$F$106,0))*INDEX(_ProductionSharesEU!$L$1:$L$51,MATCH(_residual_capacity_country!$B436&amp;_residual_capacity_country!$E436,_ProductionSharesEU!$B$1:$B$51&amp;_ProductionSharesEU!$C$1:$C$51,0))*1000,0),0)</f>
        <v>0</v>
      </c>
    </row>
    <row r="437" spans="1:11" x14ac:dyDescent="0.45">
      <c r="A437" s="1" t="s">
        <v>152</v>
      </c>
      <c r="B437" s="1" t="s">
        <v>174</v>
      </c>
      <c r="C437" s="1" t="s">
        <v>95</v>
      </c>
      <c r="D437" s="1" t="s">
        <v>34</v>
      </c>
      <c r="E437" s="1" t="s">
        <v>71</v>
      </c>
      <c r="F437" s="1" t="str">
        <f t="array" ref="F437">INDEX(_country_codes!$B$1:$B$16,MATCH(_residual_capacity_country!E437,_country_codes!$A$1:$A$16,0))</f>
        <v>GER</v>
      </c>
      <c r="G437" s="1">
        <v>2030</v>
      </c>
      <c r="H437" s="1" t="s">
        <v>11</v>
      </c>
      <c r="I437" s="1" t="s">
        <v>154</v>
      </c>
      <c r="K437" s="15">
        <v>993.54000000000008</v>
      </c>
    </row>
    <row r="438" spans="1:11" x14ac:dyDescent="0.45">
      <c r="A438" s="1" t="s">
        <v>152</v>
      </c>
      <c r="B438" s="1" t="s">
        <v>174</v>
      </c>
      <c r="C438" s="1" t="s">
        <v>95</v>
      </c>
      <c r="D438" s="1" t="s">
        <v>34</v>
      </c>
      <c r="E438" s="1" t="s">
        <v>71</v>
      </c>
      <c r="F438" s="1" t="str">
        <f t="array" ref="F438">INDEX(_country_codes!$B$1:$B$16,MATCH(_residual_capacity_country!E438,_country_codes!$A$1:$A$16,0))</f>
        <v>GER</v>
      </c>
      <c r="G438" s="1">
        <v>2035</v>
      </c>
      <c r="H438" s="1" t="s">
        <v>11</v>
      </c>
      <c r="I438" s="1" t="s">
        <v>154</v>
      </c>
      <c r="K438" s="15">
        <v>513.90000000000009</v>
      </c>
    </row>
    <row r="439" spans="1:11" x14ac:dyDescent="0.45">
      <c r="A439" s="1" t="s">
        <v>152</v>
      </c>
      <c r="B439" s="1" t="s">
        <v>174</v>
      </c>
      <c r="C439" s="1" t="s">
        <v>95</v>
      </c>
      <c r="D439" s="1" t="s">
        <v>34</v>
      </c>
      <c r="E439" s="1" t="s">
        <v>71</v>
      </c>
      <c r="F439" s="1" t="str">
        <f t="array" ref="F439">INDEX(_country_codes!$B$1:$B$16,MATCH(_residual_capacity_country!E439,_country_codes!$A$1:$A$16,0))</f>
        <v>GER</v>
      </c>
      <c r="G439" s="1">
        <v>2040</v>
      </c>
      <c r="H439" s="1" t="s">
        <v>11</v>
      </c>
      <c r="I439" s="1" t="s">
        <v>154</v>
      </c>
      <c r="K439" s="15">
        <v>239.82000000000002</v>
      </c>
    </row>
    <row r="440" spans="1:11" x14ac:dyDescent="0.45">
      <c r="A440" s="1" t="s">
        <v>152</v>
      </c>
      <c r="B440" s="1" t="s">
        <v>174</v>
      </c>
      <c r="C440" s="1" t="s">
        <v>95</v>
      </c>
      <c r="D440" s="1" t="s">
        <v>34</v>
      </c>
      <c r="E440" s="1" t="s">
        <v>71</v>
      </c>
      <c r="F440" s="1" t="str">
        <f t="array" ref="F440">INDEX(_country_codes!$B$1:$B$16,MATCH(_residual_capacity_country!E440,_country_codes!$A$1:$A$16,0))</f>
        <v>GER</v>
      </c>
      <c r="G440" s="1">
        <v>2045</v>
      </c>
      <c r="H440" s="1" t="s">
        <v>11</v>
      </c>
      <c r="I440" s="1" t="s">
        <v>154</v>
      </c>
      <c r="K440" s="15">
        <v>0</v>
      </c>
    </row>
    <row r="441" spans="1:11" x14ac:dyDescent="0.45">
      <c r="A441" s="1" t="s">
        <v>152</v>
      </c>
      <c r="B441" s="1" t="s">
        <v>174</v>
      </c>
      <c r="C441" s="1" t="s">
        <v>95</v>
      </c>
      <c r="D441" s="1" t="s">
        <v>34</v>
      </c>
      <c r="E441" s="1" t="s">
        <v>71</v>
      </c>
      <c r="F441" s="1" t="str">
        <f t="array" ref="F441">INDEX(_country_codes!$B$1:$B$16,MATCH(_residual_capacity_country!E441,_country_codes!$A$1:$A$16,0))</f>
        <v>GER</v>
      </c>
      <c r="G441" s="1">
        <v>2050</v>
      </c>
      <c r="H441" s="1" t="s">
        <v>11</v>
      </c>
      <c r="I441" s="1" t="s">
        <v>154</v>
      </c>
      <c r="K441" s="15">
        <v>0</v>
      </c>
    </row>
  </sheetData>
  <mergeCells count="3">
    <mergeCell ref="L2:L31"/>
    <mergeCell ref="M2:M31"/>
    <mergeCell ref="L32:L76"/>
  </mergeCells>
  <phoneticPr fontId="4" type="noConversion"/>
  <pageMargins left="0.7" right="0.7" top="0.78740157499999996" bottom="0.78740157499999996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3EAD-AE9A-4BB4-A104-AB17838410E9}">
  <dimension ref="A1:D441"/>
  <sheetViews>
    <sheetView topLeftCell="A402" zoomScale="70" zoomScaleNormal="70" workbookViewId="0">
      <selection activeCell="B448" sqref="B448"/>
    </sheetView>
  </sheetViews>
  <sheetFormatPr baseColWidth="10" defaultColWidth="11.3984375" defaultRowHeight="14.25" x14ac:dyDescent="0.45"/>
  <cols>
    <col min="1" max="1" width="26.73046875" style="1" customWidth="1"/>
    <col min="2" max="2" width="23.3984375" style="1" bestFit="1" customWidth="1"/>
    <col min="3" max="3" width="11.3984375" style="1"/>
    <col min="4" max="4" width="12.265625" style="1" bestFit="1" customWidth="1"/>
    <col min="5" max="16384" width="11.3984375" style="1"/>
  </cols>
  <sheetData>
    <row r="1" spans="1:4" x14ac:dyDescent="0.45">
      <c r="A1" s="3" t="s">
        <v>64</v>
      </c>
      <c r="B1" s="3" t="s">
        <v>168</v>
      </c>
      <c r="C1" s="3" t="s">
        <v>65</v>
      </c>
      <c r="D1" s="3" t="s">
        <v>9</v>
      </c>
    </row>
    <row r="2" spans="1:4" x14ac:dyDescent="0.45">
      <c r="A2" s="1" t="s">
        <v>13</v>
      </c>
      <c r="B2" s="1" t="s">
        <v>155</v>
      </c>
      <c r="C2" s="1">
        <v>2030</v>
      </c>
      <c r="D2" s="5">
        <v>3139.2093293332046</v>
      </c>
    </row>
    <row r="3" spans="1:4" x14ac:dyDescent="0.45">
      <c r="A3" s="1" t="s">
        <v>13</v>
      </c>
      <c r="B3" s="1" t="s">
        <v>156</v>
      </c>
      <c r="C3" s="1">
        <v>2030</v>
      </c>
      <c r="D3" s="5">
        <v>2073.4539823865284</v>
      </c>
    </row>
    <row r="4" spans="1:4" x14ac:dyDescent="0.45">
      <c r="A4" s="1" t="s">
        <v>13</v>
      </c>
      <c r="B4" s="1" t="s">
        <v>157</v>
      </c>
      <c r="C4" s="1">
        <v>2030</v>
      </c>
      <c r="D4" s="5">
        <v>995.25791154553372</v>
      </c>
    </row>
    <row r="5" spans="1:4" x14ac:dyDescent="0.45">
      <c r="A5" s="1" t="s">
        <v>13</v>
      </c>
      <c r="B5" s="1" t="s">
        <v>158</v>
      </c>
      <c r="C5" s="1">
        <v>2030</v>
      </c>
      <c r="D5" s="5">
        <v>1078.1960708409949</v>
      </c>
    </row>
    <row r="6" spans="1:4" x14ac:dyDescent="0.45">
      <c r="A6" s="1" t="s">
        <v>13</v>
      </c>
      <c r="B6" s="1" t="s">
        <v>159</v>
      </c>
      <c r="C6" s="1">
        <v>2030</v>
      </c>
      <c r="D6" s="5">
        <v>4914.085938256073</v>
      </c>
    </row>
    <row r="7" spans="1:4" x14ac:dyDescent="0.45">
      <c r="A7" s="1" t="s">
        <v>13</v>
      </c>
      <c r="B7" s="1" t="s">
        <v>169</v>
      </c>
      <c r="C7" s="1">
        <v>2030</v>
      </c>
      <c r="D7" s="5">
        <v>10665.847285396303</v>
      </c>
    </row>
    <row r="8" spans="1:4" x14ac:dyDescent="0.45">
      <c r="A8" s="1" t="s">
        <v>13</v>
      </c>
      <c r="B8" s="1" t="s">
        <v>160</v>
      </c>
      <c r="C8" s="1">
        <v>2030</v>
      </c>
      <c r="D8" s="5">
        <v>684.23981418755443</v>
      </c>
    </row>
    <row r="9" spans="1:4" x14ac:dyDescent="0.45">
      <c r="A9" s="1" t="s">
        <v>13</v>
      </c>
      <c r="B9" s="1" t="s">
        <v>161</v>
      </c>
      <c r="C9" s="1">
        <v>2030</v>
      </c>
      <c r="D9" s="5">
        <v>4768.9441594890159</v>
      </c>
    </row>
    <row r="10" spans="1:4" x14ac:dyDescent="0.45">
      <c r="A10" s="1" t="s">
        <v>13</v>
      </c>
      <c r="B10" s="1" t="s">
        <v>162</v>
      </c>
      <c r="C10" s="1">
        <v>2030</v>
      </c>
      <c r="D10" s="5">
        <v>3110.1809735797929</v>
      </c>
    </row>
    <row r="11" spans="1:4" x14ac:dyDescent="0.45">
      <c r="A11" s="1" t="s">
        <v>13</v>
      </c>
      <c r="B11" s="1" t="s">
        <v>163</v>
      </c>
      <c r="C11" s="1">
        <v>2030</v>
      </c>
      <c r="D11" s="5">
        <v>3151.6500532275236</v>
      </c>
    </row>
    <row r="12" spans="1:4" x14ac:dyDescent="0.45">
      <c r="A12" s="1" t="s">
        <v>13</v>
      </c>
      <c r="B12" s="1" t="s">
        <v>164</v>
      </c>
      <c r="C12" s="1">
        <v>2030</v>
      </c>
      <c r="D12" s="5">
        <v>1327.0105487273784</v>
      </c>
    </row>
    <row r="13" spans="1:4" x14ac:dyDescent="0.45">
      <c r="A13" s="1" t="s">
        <v>13</v>
      </c>
      <c r="B13" s="1" t="s">
        <v>165</v>
      </c>
      <c r="C13" s="1">
        <v>2030</v>
      </c>
      <c r="D13" s="5">
        <v>1866.1085841478757</v>
      </c>
    </row>
    <row r="14" spans="1:4" x14ac:dyDescent="0.45">
      <c r="A14" s="1" t="s">
        <v>13</v>
      </c>
      <c r="B14" s="1" t="s">
        <v>166</v>
      </c>
      <c r="C14" s="1">
        <v>2030</v>
      </c>
      <c r="D14" s="5">
        <v>497.62895577276686</v>
      </c>
    </row>
    <row r="15" spans="1:4" x14ac:dyDescent="0.45">
      <c r="A15" s="1" t="s">
        <v>13</v>
      </c>
      <c r="B15" s="1" t="s">
        <v>167</v>
      </c>
      <c r="C15" s="1">
        <v>2030</v>
      </c>
      <c r="D15" s="5">
        <v>1617.2941062614923</v>
      </c>
    </row>
    <row r="16" spans="1:4" x14ac:dyDescent="0.45">
      <c r="A16" s="1" t="s">
        <v>13</v>
      </c>
      <c r="B16" s="1" t="s">
        <v>170</v>
      </c>
      <c r="C16" s="1">
        <v>2030</v>
      </c>
      <c r="D16" s="5">
        <v>3358.9954514661763</v>
      </c>
    </row>
    <row r="17" spans="1:4" x14ac:dyDescent="0.45">
      <c r="A17" s="1" t="s">
        <v>13</v>
      </c>
      <c r="B17" s="1" t="s">
        <v>155</v>
      </c>
      <c r="C17" s="1">
        <v>2035</v>
      </c>
      <c r="D17" s="5">
        <v>780.22355559856771</v>
      </c>
    </row>
    <row r="18" spans="1:4" x14ac:dyDescent="0.45">
      <c r="A18" s="1" t="s">
        <v>13</v>
      </c>
      <c r="B18" s="1" t="s">
        <v>156</v>
      </c>
      <c r="C18" s="1">
        <v>2035</v>
      </c>
      <c r="D18" s="5">
        <v>515.33920449046741</v>
      </c>
    </row>
    <row r="19" spans="1:4" x14ac:dyDescent="0.45">
      <c r="A19" s="1" t="s">
        <v>13</v>
      </c>
      <c r="B19" s="1" t="s">
        <v>157</v>
      </c>
      <c r="C19" s="1">
        <v>2035</v>
      </c>
      <c r="D19" s="5">
        <v>247.36281815542435</v>
      </c>
    </row>
    <row r="20" spans="1:4" x14ac:dyDescent="0.45">
      <c r="A20" s="1" t="s">
        <v>13</v>
      </c>
      <c r="B20" s="1" t="s">
        <v>158</v>
      </c>
      <c r="C20" s="1">
        <v>2035</v>
      </c>
      <c r="D20" s="5">
        <v>267.97638633504306</v>
      </c>
    </row>
    <row r="21" spans="1:4" x14ac:dyDescent="0.45">
      <c r="A21" s="1" t="s">
        <v>13</v>
      </c>
      <c r="B21" s="1" t="s">
        <v>171</v>
      </c>
      <c r="C21" s="1">
        <v>2035</v>
      </c>
      <c r="D21" s="5">
        <v>1221.3539146424077</v>
      </c>
    </row>
    <row r="22" spans="1:4" x14ac:dyDescent="0.45">
      <c r="A22" s="1" t="s">
        <v>13</v>
      </c>
      <c r="B22" s="1" t="s">
        <v>169</v>
      </c>
      <c r="C22" s="1">
        <v>2035</v>
      </c>
      <c r="D22" s="5">
        <v>2650.9048678989643</v>
      </c>
    </row>
    <row r="23" spans="1:4" x14ac:dyDescent="0.45">
      <c r="A23" s="1" t="s">
        <v>13</v>
      </c>
      <c r="B23" s="1" t="s">
        <v>160</v>
      </c>
      <c r="C23" s="1">
        <v>2035</v>
      </c>
      <c r="D23" s="5">
        <v>170.06193748185424</v>
      </c>
    </row>
    <row r="24" spans="1:4" x14ac:dyDescent="0.45">
      <c r="A24" s="1" t="s">
        <v>13</v>
      </c>
      <c r="B24" s="1" t="s">
        <v>161</v>
      </c>
      <c r="C24" s="1">
        <v>2035</v>
      </c>
      <c r="D24" s="5">
        <v>1185.280170328075</v>
      </c>
    </row>
    <row r="25" spans="1:4" x14ac:dyDescent="0.45">
      <c r="A25" s="1" t="s">
        <v>13</v>
      </c>
      <c r="B25" s="1" t="s">
        <v>162</v>
      </c>
      <c r="C25" s="1">
        <v>2035</v>
      </c>
      <c r="D25" s="5">
        <v>773.00880673570111</v>
      </c>
    </row>
    <row r="26" spans="1:4" x14ac:dyDescent="0.45">
      <c r="A26" s="1" t="s">
        <v>13</v>
      </c>
      <c r="B26" s="1" t="s">
        <v>163</v>
      </c>
      <c r="C26" s="1">
        <v>2035</v>
      </c>
      <c r="D26" s="5">
        <v>783.31559082551041</v>
      </c>
    </row>
    <row r="27" spans="1:4" x14ac:dyDescent="0.45">
      <c r="A27" s="1" t="s">
        <v>13</v>
      </c>
      <c r="B27" s="1" t="s">
        <v>164</v>
      </c>
      <c r="C27" s="1">
        <v>2035</v>
      </c>
      <c r="D27" s="5">
        <v>329.81709087389913</v>
      </c>
    </row>
    <row r="28" spans="1:4" x14ac:dyDescent="0.45">
      <c r="A28" s="1" t="s">
        <v>13</v>
      </c>
      <c r="B28" s="1" t="s">
        <v>165</v>
      </c>
      <c r="C28" s="1">
        <v>2035</v>
      </c>
      <c r="D28" s="5">
        <v>463.80528404142069</v>
      </c>
    </row>
    <row r="29" spans="1:4" x14ac:dyDescent="0.45">
      <c r="A29" s="1" t="s">
        <v>13</v>
      </c>
      <c r="B29" s="1" t="s">
        <v>166</v>
      </c>
      <c r="C29" s="1">
        <v>2035</v>
      </c>
      <c r="D29" s="5">
        <v>123.68140907771217</v>
      </c>
    </row>
    <row r="30" spans="1:4" x14ac:dyDescent="0.45">
      <c r="A30" s="1" t="s">
        <v>13</v>
      </c>
      <c r="B30" s="1" t="s">
        <v>167</v>
      </c>
      <c r="C30" s="1">
        <v>2035</v>
      </c>
      <c r="D30" s="5">
        <v>401.96457950256456</v>
      </c>
    </row>
    <row r="31" spans="1:4" x14ac:dyDescent="0.45">
      <c r="A31" s="1" t="s">
        <v>13</v>
      </c>
      <c r="B31" s="1" t="s">
        <v>170</v>
      </c>
      <c r="C31" s="1">
        <v>2035</v>
      </c>
      <c r="D31" s="5">
        <v>834.84951127455724</v>
      </c>
    </row>
    <row r="32" spans="1:4" x14ac:dyDescent="0.45">
      <c r="A32" s="1" t="s">
        <v>13</v>
      </c>
      <c r="B32" s="1" t="s">
        <v>155</v>
      </c>
      <c r="C32" s="1">
        <v>2040</v>
      </c>
      <c r="D32" s="5">
        <v>0</v>
      </c>
    </row>
    <row r="33" spans="1:4" x14ac:dyDescent="0.45">
      <c r="A33" s="1" t="s">
        <v>13</v>
      </c>
      <c r="B33" s="1" t="s">
        <v>156</v>
      </c>
      <c r="C33" s="1">
        <v>2040</v>
      </c>
      <c r="D33" s="5">
        <v>0</v>
      </c>
    </row>
    <row r="34" spans="1:4" x14ac:dyDescent="0.45">
      <c r="A34" s="1" t="s">
        <v>13</v>
      </c>
      <c r="B34" s="1" t="s">
        <v>157</v>
      </c>
      <c r="C34" s="1">
        <v>2040</v>
      </c>
      <c r="D34" s="5">
        <v>0</v>
      </c>
    </row>
    <row r="35" spans="1:4" x14ac:dyDescent="0.45">
      <c r="A35" s="1" t="s">
        <v>13</v>
      </c>
      <c r="B35" s="1" t="s">
        <v>158</v>
      </c>
      <c r="C35" s="1">
        <v>2040</v>
      </c>
      <c r="D35" s="5">
        <v>0</v>
      </c>
    </row>
    <row r="36" spans="1:4" x14ac:dyDescent="0.45">
      <c r="A36" s="1" t="s">
        <v>13</v>
      </c>
      <c r="B36" s="1" t="e">
        <v>#N/A</v>
      </c>
      <c r="C36" s="1">
        <v>2040</v>
      </c>
      <c r="D36" s="5">
        <v>0</v>
      </c>
    </row>
    <row r="37" spans="1:4" x14ac:dyDescent="0.45">
      <c r="A37" s="1" t="s">
        <v>13</v>
      </c>
      <c r="B37" s="1" t="s">
        <v>169</v>
      </c>
      <c r="C37" s="1">
        <v>2040</v>
      </c>
      <c r="D37" s="5">
        <v>0</v>
      </c>
    </row>
    <row r="38" spans="1:4" x14ac:dyDescent="0.45">
      <c r="A38" s="1" t="s">
        <v>13</v>
      </c>
      <c r="B38" s="1" t="s">
        <v>160</v>
      </c>
      <c r="C38" s="1">
        <v>2040</v>
      </c>
      <c r="D38" s="5">
        <v>0</v>
      </c>
    </row>
    <row r="39" spans="1:4" x14ac:dyDescent="0.45">
      <c r="A39" s="1" t="s">
        <v>13</v>
      </c>
      <c r="B39" s="1" t="s">
        <v>161</v>
      </c>
      <c r="C39" s="1">
        <v>2040</v>
      </c>
      <c r="D39" s="5">
        <v>0</v>
      </c>
    </row>
    <row r="40" spans="1:4" x14ac:dyDescent="0.45">
      <c r="A40" s="1" t="s">
        <v>13</v>
      </c>
      <c r="B40" s="1" t="s">
        <v>162</v>
      </c>
      <c r="C40" s="1">
        <v>2040</v>
      </c>
      <c r="D40" s="5">
        <v>0</v>
      </c>
    </row>
    <row r="41" spans="1:4" x14ac:dyDescent="0.45">
      <c r="A41" s="1" t="s">
        <v>13</v>
      </c>
      <c r="B41" s="1" t="s">
        <v>163</v>
      </c>
      <c r="C41" s="1">
        <v>2040</v>
      </c>
      <c r="D41" s="5">
        <v>0</v>
      </c>
    </row>
    <row r="42" spans="1:4" x14ac:dyDescent="0.45">
      <c r="A42" s="1" t="s">
        <v>13</v>
      </c>
      <c r="B42" s="1" t="s">
        <v>164</v>
      </c>
      <c r="C42" s="1">
        <v>2040</v>
      </c>
      <c r="D42" s="5">
        <v>0</v>
      </c>
    </row>
    <row r="43" spans="1:4" x14ac:dyDescent="0.45">
      <c r="A43" s="1" t="s">
        <v>13</v>
      </c>
      <c r="B43" s="1" t="s">
        <v>165</v>
      </c>
      <c r="C43" s="1">
        <v>2040</v>
      </c>
      <c r="D43" s="5">
        <v>0</v>
      </c>
    </row>
    <row r="44" spans="1:4" x14ac:dyDescent="0.45">
      <c r="A44" s="1" t="s">
        <v>13</v>
      </c>
      <c r="B44" s="1" t="s">
        <v>166</v>
      </c>
      <c r="C44" s="1">
        <v>2040</v>
      </c>
      <c r="D44" s="5">
        <v>0</v>
      </c>
    </row>
    <row r="45" spans="1:4" x14ac:dyDescent="0.45">
      <c r="A45" s="1" t="s">
        <v>13</v>
      </c>
      <c r="B45" s="1" t="s">
        <v>167</v>
      </c>
      <c r="C45" s="1">
        <v>2040</v>
      </c>
      <c r="D45" s="5">
        <v>0</v>
      </c>
    </row>
    <row r="46" spans="1:4" x14ac:dyDescent="0.45">
      <c r="A46" s="1" t="s">
        <v>13</v>
      </c>
      <c r="B46" s="1" t="s">
        <v>170</v>
      </c>
      <c r="C46" s="1">
        <v>2040</v>
      </c>
      <c r="D46" s="5">
        <v>0</v>
      </c>
    </row>
    <row r="47" spans="1:4" x14ac:dyDescent="0.45">
      <c r="A47" s="1" t="s">
        <v>13</v>
      </c>
      <c r="B47" s="1" t="s">
        <v>155</v>
      </c>
      <c r="C47" s="1">
        <v>2045</v>
      </c>
      <c r="D47" s="5">
        <v>0</v>
      </c>
    </row>
    <row r="48" spans="1:4" x14ac:dyDescent="0.45">
      <c r="A48" s="1" t="s">
        <v>13</v>
      </c>
      <c r="B48" s="1" t="s">
        <v>156</v>
      </c>
      <c r="C48" s="1">
        <v>2045</v>
      </c>
      <c r="D48" s="5">
        <v>0</v>
      </c>
    </row>
    <row r="49" spans="1:4" x14ac:dyDescent="0.45">
      <c r="A49" s="1" t="s">
        <v>13</v>
      </c>
      <c r="B49" s="1" t="s">
        <v>157</v>
      </c>
      <c r="C49" s="1">
        <v>2045</v>
      </c>
      <c r="D49" s="5">
        <v>0</v>
      </c>
    </row>
    <row r="50" spans="1:4" x14ac:dyDescent="0.45">
      <c r="A50" s="1" t="s">
        <v>13</v>
      </c>
      <c r="B50" s="1" t="s">
        <v>158</v>
      </c>
      <c r="C50" s="1">
        <v>2045</v>
      </c>
      <c r="D50" s="5">
        <v>0</v>
      </c>
    </row>
    <row r="51" spans="1:4" x14ac:dyDescent="0.45">
      <c r="A51" s="1" t="s">
        <v>13</v>
      </c>
      <c r="B51" s="1" t="e">
        <v>#N/A</v>
      </c>
      <c r="C51" s="1">
        <v>2045</v>
      </c>
      <c r="D51" s="5">
        <v>0</v>
      </c>
    </row>
    <row r="52" spans="1:4" x14ac:dyDescent="0.45">
      <c r="A52" s="1" t="s">
        <v>13</v>
      </c>
      <c r="B52" s="1" t="s">
        <v>169</v>
      </c>
      <c r="C52" s="1">
        <v>2045</v>
      </c>
      <c r="D52" s="5">
        <v>0</v>
      </c>
    </row>
    <row r="53" spans="1:4" x14ac:dyDescent="0.45">
      <c r="A53" s="1" t="s">
        <v>13</v>
      </c>
      <c r="B53" s="1" t="s">
        <v>160</v>
      </c>
      <c r="C53" s="1">
        <v>2045</v>
      </c>
      <c r="D53" s="5">
        <v>0</v>
      </c>
    </row>
    <row r="54" spans="1:4" x14ac:dyDescent="0.45">
      <c r="A54" s="1" t="s">
        <v>13</v>
      </c>
      <c r="B54" s="1" t="s">
        <v>161</v>
      </c>
      <c r="C54" s="1">
        <v>2045</v>
      </c>
      <c r="D54" s="5">
        <v>0</v>
      </c>
    </row>
    <row r="55" spans="1:4" x14ac:dyDescent="0.45">
      <c r="A55" s="1" t="s">
        <v>13</v>
      </c>
      <c r="B55" s="1" t="s">
        <v>162</v>
      </c>
      <c r="C55" s="1">
        <v>2045</v>
      </c>
      <c r="D55" s="5">
        <v>0</v>
      </c>
    </row>
    <row r="56" spans="1:4" x14ac:dyDescent="0.45">
      <c r="A56" s="1" t="s">
        <v>13</v>
      </c>
      <c r="B56" s="1" t="s">
        <v>163</v>
      </c>
      <c r="C56" s="1">
        <v>2045</v>
      </c>
      <c r="D56" s="5">
        <v>0</v>
      </c>
    </row>
    <row r="57" spans="1:4" x14ac:dyDescent="0.45">
      <c r="A57" s="1" t="s">
        <v>13</v>
      </c>
      <c r="B57" s="1" t="s">
        <v>164</v>
      </c>
      <c r="C57" s="1">
        <v>2045</v>
      </c>
      <c r="D57" s="5">
        <v>0</v>
      </c>
    </row>
    <row r="58" spans="1:4" x14ac:dyDescent="0.45">
      <c r="A58" s="1" t="s">
        <v>13</v>
      </c>
      <c r="B58" s="1" t="s">
        <v>165</v>
      </c>
      <c r="C58" s="1">
        <v>2045</v>
      </c>
      <c r="D58" s="5">
        <v>0</v>
      </c>
    </row>
    <row r="59" spans="1:4" x14ac:dyDescent="0.45">
      <c r="A59" s="1" t="s">
        <v>13</v>
      </c>
      <c r="B59" s="1" t="s">
        <v>166</v>
      </c>
      <c r="C59" s="1">
        <v>2045</v>
      </c>
      <c r="D59" s="5">
        <v>0</v>
      </c>
    </row>
    <row r="60" spans="1:4" x14ac:dyDescent="0.45">
      <c r="A60" s="1" t="s">
        <v>13</v>
      </c>
      <c r="B60" s="1" t="s">
        <v>167</v>
      </c>
      <c r="C60" s="1">
        <v>2045</v>
      </c>
      <c r="D60" s="5">
        <v>0</v>
      </c>
    </row>
    <row r="61" spans="1:4" x14ac:dyDescent="0.45">
      <c r="A61" s="1" t="s">
        <v>13</v>
      </c>
      <c r="B61" s="1" t="s">
        <v>170</v>
      </c>
      <c r="C61" s="1">
        <v>2045</v>
      </c>
      <c r="D61" s="5">
        <v>0</v>
      </c>
    </row>
    <row r="62" spans="1:4" x14ac:dyDescent="0.45">
      <c r="A62" s="1" t="s">
        <v>13</v>
      </c>
      <c r="B62" s="1" t="s">
        <v>155</v>
      </c>
      <c r="C62" s="1">
        <v>2050</v>
      </c>
      <c r="D62" s="5">
        <v>0</v>
      </c>
    </row>
    <row r="63" spans="1:4" x14ac:dyDescent="0.45">
      <c r="A63" s="1" t="s">
        <v>13</v>
      </c>
      <c r="B63" s="1" t="s">
        <v>156</v>
      </c>
      <c r="C63" s="1">
        <v>2050</v>
      </c>
      <c r="D63" s="5">
        <v>0</v>
      </c>
    </row>
    <row r="64" spans="1:4" x14ac:dyDescent="0.45">
      <c r="A64" s="1" t="s">
        <v>13</v>
      </c>
      <c r="B64" s="1" t="s">
        <v>157</v>
      </c>
      <c r="C64" s="1">
        <v>2050</v>
      </c>
      <c r="D64" s="5">
        <v>0</v>
      </c>
    </row>
    <row r="65" spans="1:4" x14ac:dyDescent="0.45">
      <c r="A65" s="1" t="s">
        <v>13</v>
      </c>
      <c r="B65" s="1" t="s">
        <v>158</v>
      </c>
      <c r="C65" s="1">
        <v>2050</v>
      </c>
      <c r="D65" s="5">
        <v>0</v>
      </c>
    </row>
    <row r="66" spans="1:4" x14ac:dyDescent="0.45">
      <c r="A66" s="1" t="s">
        <v>13</v>
      </c>
      <c r="B66" s="1" t="e">
        <v>#N/A</v>
      </c>
      <c r="C66" s="1">
        <v>2050</v>
      </c>
      <c r="D66" s="5">
        <v>0</v>
      </c>
    </row>
    <row r="67" spans="1:4" x14ac:dyDescent="0.45">
      <c r="A67" s="1" t="s">
        <v>13</v>
      </c>
      <c r="B67" s="1" t="s">
        <v>169</v>
      </c>
      <c r="C67" s="1">
        <v>2050</v>
      </c>
      <c r="D67" s="5">
        <v>0</v>
      </c>
    </row>
    <row r="68" spans="1:4" x14ac:dyDescent="0.45">
      <c r="A68" s="1" t="s">
        <v>13</v>
      </c>
      <c r="B68" s="1" t="s">
        <v>160</v>
      </c>
      <c r="C68" s="1">
        <v>2050</v>
      </c>
      <c r="D68" s="5">
        <v>0</v>
      </c>
    </row>
    <row r="69" spans="1:4" x14ac:dyDescent="0.45">
      <c r="A69" s="1" t="s">
        <v>13</v>
      </c>
      <c r="B69" s="1" t="s">
        <v>161</v>
      </c>
      <c r="C69" s="1">
        <v>2050</v>
      </c>
      <c r="D69" s="5">
        <v>0</v>
      </c>
    </row>
    <row r="70" spans="1:4" x14ac:dyDescent="0.45">
      <c r="A70" s="1" t="s">
        <v>13</v>
      </c>
      <c r="B70" s="1" t="s">
        <v>162</v>
      </c>
      <c r="C70" s="1">
        <v>2050</v>
      </c>
      <c r="D70" s="5">
        <v>0</v>
      </c>
    </row>
    <row r="71" spans="1:4" x14ac:dyDescent="0.45">
      <c r="A71" s="1" t="s">
        <v>13</v>
      </c>
      <c r="B71" s="1" t="s">
        <v>163</v>
      </c>
      <c r="C71" s="1">
        <v>2050</v>
      </c>
      <c r="D71" s="5">
        <v>0</v>
      </c>
    </row>
    <row r="72" spans="1:4" x14ac:dyDescent="0.45">
      <c r="A72" s="1" t="s">
        <v>13</v>
      </c>
      <c r="B72" s="1" t="s">
        <v>164</v>
      </c>
      <c r="C72" s="1">
        <v>2050</v>
      </c>
      <c r="D72" s="5">
        <v>0</v>
      </c>
    </row>
    <row r="73" spans="1:4" x14ac:dyDescent="0.45">
      <c r="A73" s="1" t="s">
        <v>13</v>
      </c>
      <c r="B73" s="1" t="s">
        <v>165</v>
      </c>
      <c r="C73" s="1">
        <v>2050</v>
      </c>
      <c r="D73" s="5">
        <v>0</v>
      </c>
    </row>
    <row r="74" spans="1:4" x14ac:dyDescent="0.45">
      <c r="A74" s="1" t="s">
        <v>13</v>
      </c>
      <c r="B74" s="1" t="s">
        <v>166</v>
      </c>
      <c r="C74" s="1">
        <v>2050</v>
      </c>
      <c r="D74" s="5">
        <v>0</v>
      </c>
    </row>
    <row r="75" spans="1:4" x14ac:dyDescent="0.45">
      <c r="A75" s="1" t="s">
        <v>13</v>
      </c>
      <c r="B75" s="1" t="s">
        <v>167</v>
      </c>
      <c r="C75" s="1">
        <v>2050</v>
      </c>
      <c r="D75" s="5">
        <v>0</v>
      </c>
    </row>
    <row r="76" spans="1:4" x14ac:dyDescent="0.45">
      <c r="A76" s="1" t="s">
        <v>13</v>
      </c>
      <c r="B76" s="1" t="s">
        <v>170</v>
      </c>
      <c r="C76" s="1">
        <v>2050</v>
      </c>
      <c r="D76" s="5">
        <v>0</v>
      </c>
    </row>
    <row r="77" spans="1:4" x14ac:dyDescent="0.45">
      <c r="A77" s="1" t="s">
        <v>132</v>
      </c>
      <c r="B77" s="1" t="s">
        <v>155</v>
      </c>
      <c r="C77" s="1">
        <v>2030</v>
      </c>
      <c r="D77" s="9">
        <v>0</v>
      </c>
    </row>
    <row r="78" spans="1:4" x14ac:dyDescent="0.45">
      <c r="A78" s="1" t="s">
        <v>132</v>
      </c>
      <c r="B78" s="1" t="s">
        <v>156</v>
      </c>
      <c r="C78" s="1">
        <v>2030</v>
      </c>
      <c r="D78" s="9">
        <v>0</v>
      </c>
    </row>
    <row r="79" spans="1:4" x14ac:dyDescent="0.45">
      <c r="A79" s="1" t="s">
        <v>132</v>
      </c>
      <c r="B79" s="1" t="s">
        <v>157</v>
      </c>
      <c r="C79" s="1">
        <v>2030</v>
      </c>
      <c r="D79" s="9">
        <v>2443</v>
      </c>
    </row>
    <row r="80" spans="1:4" x14ac:dyDescent="0.45">
      <c r="A80" s="1" t="s">
        <v>132</v>
      </c>
      <c r="B80" s="1" t="s">
        <v>158</v>
      </c>
      <c r="C80" s="1">
        <v>2030</v>
      </c>
      <c r="D80" s="9">
        <v>0</v>
      </c>
    </row>
    <row r="81" spans="1:4" x14ac:dyDescent="0.45">
      <c r="A81" s="1" t="s">
        <v>132</v>
      </c>
      <c r="B81" s="1" t="s">
        <v>159</v>
      </c>
      <c r="C81" s="1">
        <v>2030</v>
      </c>
      <c r="D81" s="9">
        <v>0</v>
      </c>
    </row>
    <row r="82" spans="1:4" x14ac:dyDescent="0.45">
      <c r="A82" s="1" t="s">
        <v>132</v>
      </c>
      <c r="B82" s="1" t="s">
        <v>169</v>
      </c>
      <c r="C82" s="1">
        <v>2030</v>
      </c>
      <c r="D82" s="9">
        <v>2846</v>
      </c>
    </row>
    <row r="83" spans="1:4" x14ac:dyDescent="0.45">
      <c r="A83" s="1" t="s">
        <v>132</v>
      </c>
      <c r="B83" s="1" t="s">
        <v>160</v>
      </c>
      <c r="C83" s="1">
        <v>2030</v>
      </c>
      <c r="D83" s="9">
        <v>0</v>
      </c>
    </row>
    <row r="84" spans="1:4" x14ac:dyDescent="0.45">
      <c r="A84" s="1" t="s">
        <v>132</v>
      </c>
      <c r="B84" s="1" t="s">
        <v>161</v>
      </c>
      <c r="C84" s="1">
        <v>2030</v>
      </c>
      <c r="D84" s="9">
        <v>0</v>
      </c>
    </row>
    <row r="85" spans="1:4" x14ac:dyDescent="0.45">
      <c r="A85" s="1" t="s">
        <v>132</v>
      </c>
      <c r="B85" s="1" t="s">
        <v>162</v>
      </c>
      <c r="C85" s="1">
        <v>2030</v>
      </c>
      <c r="D85" s="9">
        <v>3160</v>
      </c>
    </row>
    <row r="86" spans="1:4" x14ac:dyDescent="0.45">
      <c r="A86" s="1" t="s">
        <v>132</v>
      </c>
      <c r="B86" s="1" t="s">
        <v>163</v>
      </c>
      <c r="C86" s="1">
        <v>2030</v>
      </c>
      <c r="D86" s="9">
        <v>3551</v>
      </c>
    </row>
    <row r="87" spans="1:4" x14ac:dyDescent="0.45">
      <c r="A87" s="1" t="s">
        <v>132</v>
      </c>
      <c r="B87" s="1" t="s">
        <v>164</v>
      </c>
      <c r="C87" s="1">
        <v>2030</v>
      </c>
      <c r="D87" s="9">
        <v>0</v>
      </c>
    </row>
    <row r="88" spans="1:4" x14ac:dyDescent="0.45">
      <c r="A88" s="1" t="s">
        <v>132</v>
      </c>
      <c r="B88" s="1" t="s">
        <v>165</v>
      </c>
      <c r="C88" s="1">
        <v>2030</v>
      </c>
      <c r="D88" s="9">
        <v>0</v>
      </c>
    </row>
    <row r="89" spans="1:4" x14ac:dyDescent="0.45">
      <c r="A89" s="1" t="s">
        <v>132</v>
      </c>
      <c r="B89" s="1" t="s">
        <v>166</v>
      </c>
      <c r="C89" s="1">
        <v>2030</v>
      </c>
      <c r="D89" s="9">
        <v>0</v>
      </c>
    </row>
    <row r="90" spans="1:4" x14ac:dyDescent="0.45">
      <c r="A90" s="1" t="s">
        <v>132</v>
      </c>
      <c r="B90" s="1" t="s">
        <v>167</v>
      </c>
      <c r="C90" s="1">
        <v>2030</v>
      </c>
      <c r="D90" s="9">
        <v>0</v>
      </c>
    </row>
    <row r="91" spans="1:4" x14ac:dyDescent="0.45">
      <c r="A91" s="1" t="s">
        <v>132</v>
      </c>
      <c r="B91" s="1" t="s">
        <v>170</v>
      </c>
      <c r="C91" s="1">
        <v>2030</v>
      </c>
      <c r="D91" s="9">
        <v>0</v>
      </c>
    </row>
    <row r="92" spans="1:4" x14ac:dyDescent="0.45">
      <c r="A92" s="1" t="s">
        <v>132</v>
      </c>
      <c r="B92" s="1" t="s">
        <v>155</v>
      </c>
      <c r="C92" s="1">
        <v>2035</v>
      </c>
      <c r="D92" s="9">
        <v>0</v>
      </c>
    </row>
    <row r="93" spans="1:4" x14ac:dyDescent="0.45">
      <c r="A93" s="1" t="s">
        <v>132</v>
      </c>
      <c r="B93" s="1" t="s">
        <v>156</v>
      </c>
      <c r="C93" s="1">
        <v>2035</v>
      </c>
      <c r="D93" s="9">
        <v>0</v>
      </c>
    </row>
    <row r="94" spans="1:4" x14ac:dyDescent="0.45">
      <c r="A94" s="1" t="s">
        <v>132</v>
      </c>
      <c r="B94" s="1" t="s">
        <v>157</v>
      </c>
      <c r="C94" s="1">
        <v>2035</v>
      </c>
      <c r="D94" s="9">
        <v>2443</v>
      </c>
    </row>
    <row r="95" spans="1:4" x14ac:dyDescent="0.45">
      <c r="A95" s="1" t="s">
        <v>132</v>
      </c>
      <c r="B95" s="1" t="s">
        <v>158</v>
      </c>
      <c r="C95" s="1">
        <v>2035</v>
      </c>
      <c r="D95" s="9">
        <v>0</v>
      </c>
    </row>
    <row r="96" spans="1:4" x14ac:dyDescent="0.45">
      <c r="A96" s="1" t="s">
        <v>132</v>
      </c>
      <c r="B96" s="1" t="s">
        <v>159</v>
      </c>
      <c r="C96" s="1">
        <v>2035</v>
      </c>
      <c r="D96" s="9">
        <v>0</v>
      </c>
    </row>
    <row r="97" spans="1:4" x14ac:dyDescent="0.45">
      <c r="A97" s="1" t="s">
        <v>132</v>
      </c>
      <c r="B97" s="1" t="s">
        <v>169</v>
      </c>
      <c r="C97" s="1">
        <v>2035</v>
      </c>
      <c r="D97" s="9">
        <v>2846</v>
      </c>
    </row>
    <row r="98" spans="1:4" x14ac:dyDescent="0.45">
      <c r="A98" s="1" t="s">
        <v>132</v>
      </c>
      <c r="B98" s="1" t="s">
        <v>160</v>
      </c>
      <c r="C98" s="1">
        <v>2035</v>
      </c>
      <c r="D98" s="9">
        <v>0</v>
      </c>
    </row>
    <row r="99" spans="1:4" x14ac:dyDescent="0.45">
      <c r="A99" s="1" t="s">
        <v>132</v>
      </c>
      <c r="B99" s="1" t="s">
        <v>161</v>
      </c>
      <c r="C99" s="1">
        <v>2035</v>
      </c>
      <c r="D99" s="9">
        <v>0</v>
      </c>
    </row>
    <row r="100" spans="1:4" x14ac:dyDescent="0.45">
      <c r="A100" s="1" t="s">
        <v>132</v>
      </c>
      <c r="B100" s="1" t="s">
        <v>162</v>
      </c>
      <c r="C100" s="1">
        <v>2035</v>
      </c>
      <c r="D100" s="9">
        <v>3160</v>
      </c>
    </row>
    <row r="101" spans="1:4" x14ac:dyDescent="0.45">
      <c r="A101" s="1" t="s">
        <v>132</v>
      </c>
      <c r="B101" s="1" t="s">
        <v>163</v>
      </c>
      <c r="C101" s="1">
        <v>2035</v>
      </c>
      <c r="D101" s="9">
        <v>3551</v>
      </c>
    </row>
    <row r="102" spans="1:4" x14ac:dyDescent="0.45">
      <c r="A102" s="1" t="s">
        <v>132</v>
      </c>
      <c r="B102" s="1" t="s">
        <v>164</v>
      </c>
      <c r="C102" s="1">
        <v>2035</v>
      </c>
      <c r="D102" s="9">
        <v>0</v>
      </c>
    </row>
    <row r="103" spans="1:4" x14ac:dyDescent="0.45">
      <c r="A103" s="1" t="s">
        <v>132</v>
      </c>
      <c r="B103" s="1" t="s">
        <v>165</v>
      </c>
      <c r="C103" s="1">
        <v>2035</v>
      </c>
      <c r="D103" s="9">
        <v>0</v>
      </c>
    </row>
    <row r="104" spans="1:4" x14ac:dyDescent="0.45">
      <c r="A104" s="1" t="s">
        <v>132</v>
      </c>
      <c r="B104" s="1" t="s">
        <v>166</v>
      </c>
      <c r="C104" s="1">
        <v>2035</v>
      </c>
      <c r="D104" s="9">
        <v>0</v>
      </c>
    </row>
    <row r="105" spans="1:4" x14ac:dyDescent="0.45">
      <c r="A105" s="1" t="s">
        <v>132</v>
      </c>
      <c r="B105" s="1" t="s">
        <v>167</v>
      </c>
      <c r="C105" s="1">
        <v>2035</v>
      </c>
      <c r="D105" s="9">
        <v>0</v>
      </c>
    </row>
    <row r="106" spans="1:4" x14ac:dyDescent="0.45">
      <c r="A106" s="1" t="s">
        <v>132</v>
      </c>
      <c r="B106" s="1" t="s">
        <v>170</v>
      </c>
      <c r="C106" s="1">
        <v>2035</v>
      </c>
      <c r="D106" s="9">
        <v>0</v>
      </c>
    </row>
    <row r="107" spans="1:4" x14ac:dyDescent="0.45">
      <c r="A107" s="1" t="s">
        <v>132</v>
      </c>
      <c r="B107" s="1" t="s">
        <v>155</v>
      </c>
      <c r="C107" s="1">
        <v>2040</v>
      </c>
      <c r="D107" s="9">
        <v>0</v>
      </c>
    </row>
    <row r="108" spans="1:4" x14ac:dyDescent="0.45">
      <c r="A108" s="1" t="s">
        <v>132</v>
      </c>
      <c r="B108" s="1" t="s">
        <v>156</v>
      </c>
      <c r="C108" s="1">
        <v>2040</v>
      </c>
      <c r="D108" s="9">
        <v>0</v>
      </c>
    </row>
    <row r="109" spans="1:4" x14ac:dyDescent="0.45">
      <c r="A109" s="1" t="s">
        <v>132</v>
      </c>
      <c r="B109" s="1" t="s">
        <v>157</v>
      </c>
      <c r="C109" s="1">
        <v>2040</v>
      </c>
      <c r="D109" s="9">
        <v>0</v>
      </c>
    </row>
    <row r="110" spans="1:4" x14ac:dyDescent="0.45">
      <c r="A110" s="1" t="s">
        <v>132</v>
      </c>
      <c r="B110" s="1" t="s">
        <v>158</v>
      </c>
      <c r="C110" s="1">
        <v>2040</v>
      </c>
      <c r="D110" s="9">
        <v>0</v>
      </c>
    </row>
    <row r="111" spans="1:4" x14ac:dyDescent="0.45">
      <c r="A111" s="1" t="s">
        <v>132</v>
      </c>
      <c r="B111" s="1" t="s">
        <v>159</v>
      </c>
      <c r="C111" s="1">
        <v>2040</v>
      </c>
      <c r="D111" s="9">
        <v>0</v>
      </c>
    </row>
    <row r="112" spans="1:4" x14ac:dyDescent="0.45">
      <c r="A112" s="1" t="s">
        <v>132</v>
      </c>
      <c r="B112" s="1" t="s">
        <v>169</v>
      </c>
      <c r="C112" s="1">
        <v>2040</v>
      </c>
      <c r="D112" s="9">
        <v>0</v>
      </c>
    </row>
    <row r="113" spans="1:4" x14ac:dyDescent="0.45">
      <c r="A113" s="1" t="s">
        <v>132</v>
      </c>
      <c r="B113" s="1" t="s">
        <v>160</v>
      </c>
      <c r="C113" s="1">
        <v>2040</v>
      </c>
      <c r="D113" s="9">
        <v>0</v>
      </c>
    </row>
    <row r="114" spans="1:4" x14ac:dyDescent="0.45">
      <c r="A114" s="1" t="s">
        <v>132</v>
      </c>
      <c r="B114" s="1" t="s">
        <v>161</v>
      </c>
      <c r="C114" s="1">
        <v>2040</v>
      </c>
      <c r="D114" s="9">
        <v>0</v>
      </c>
    </row>
    <row r="115" spans="1:4" x14ac:dyDescent="0.45">
      <c r="A115" s="1" t="s">
        <v>132</v>
      </c>
      <c r="B115" s="1" t="s">
        <v>162</v>
      </c>
      <c r="C115" s="1">
        <v>2040</v>
      </c>
      <c r="D115" s="9">
        <v>0</v>
      </c>
    </row>
    <row r="116" spans="1:4" x14ac:dyDescent="0.45">
      <c r="A116" s="1" t="s">
        <v>132</v>
      </c>
      <c r="B116" s="1" t="s">
        <v>163</v>
      </c>
      <c r="C116" s="1">
        <v>2040</v>
      </c>
      <c r="D116" s="9">
        <v>0</v>
      </c>
    </row>
    <row r="117" spans="1:4" x14ac:dyDescent="0.45">
      <c r="A117" s="1" t="s">
        <v>132</v>
      </c>
      <c r="B117" s="1" t="s">
        <v>164</v>
      </c>
      <c r="C117" s="1">
        <v>2040</v>
      </c>
      <c r="D117" s="9">
        <v>0</v>
      </c>
    </row>
    <row r="118" spans="1:4" x14ac:dyDescent="0.45">
      <c r="A118" s="1" t="s">
        <v>132</v>
      </c>
      <c r="B118" s="1" t="s">
        <v>165</v>
      </c>
      <c r="C118" s="1">
        <v>2040</v>
      </c>
      <c r="D118" s="9">
        <v>0</v>
      </c>
    </row>
    <row r="119" spans="1:4" x14ac:dyDescent="0.45">
      <c r="A119" s="1" t="s">
        <v>132</v>
      </c>
      <c r="B119" s="1" t="s">
        <v>166</v>
      </c>
      <c r="C119" s="1">
        <v>2040</v>
      </c>
      <c r="D119" s="9">
        <v>0</v>
      </c>
    </row>
    <row r="120" spans="1:4" x14ac:dyDescent="0.45">
      <c r="A120" s="1" t="s">
        <v>132</v>
      </c>
      <c r="B120" s="1" t="s">
        <v>167</v>
      </c>
      <c r="C120" s="1">
        <v>2040</v>
      </c>
      <c r="D120" s="9">
        <v>0</v>
      </c>
    </row>
    <row r="121" spans="1:4" x14ac:dyDescent="0.45">
      <c r="A121" s="1" t="s">
        <v>132</v>
      </c>
      <c r="B121" s="1" t="s">
        <v>170</v>
      </c>
      <c r="C121" s="1">
        <v>2040</v>
      </c>
      <c r="D121" s="9">
        <v>0</v>
      </c>
    </row>
    <row r="122" spans="1:4" x14ac:dyDescent="0.45">
      <c r="A122" s="1" t="s">
        <v>132</v>
      </c>
      <c r="B122" s="1" t="s">
        <v>155</v>
      </c>
      <c r="C122" s="1">
        <v>2040</v>
      </c>
      <c r="D122" s="9">
        <v>0</v>
      </c>
    </row>
    <row r="123" spans="1:4" x14ac:dyDescent="0.45">
      <c r="A123" s="1" t="s">
        <v>132</v>
      </c>
      <c r="B123" s="1" t="s">
        <v>156</v>
      </c>
      <c r="C123" s="1">
        <v>2040</v>
      </c>
      <c r="D123" s="9">
        <v>0</v>
      </c>
    </row>
    <row r="124" spans="1:4" x14ac:dyDescent="0.45">
      <c r="A124" s="1" t="s">
        <v>132</v>
      </c>
      <c r="B124" s="1" t="s">
        <v>157</v>
      </c>
      <c r="C124" s="1">
        <v>2040</v>
      </c>
      <c r="D124" s="9">
        <v>0</v>
      </c>
    </row>
    <row r="125" spans="1:4" x14ac:dyDescent="0.45">
      <c r="A125" s="1" t="s">
        <v>132</v>
      </c>
      <c r="B125" s="1" t="s">
        <v>158</v>
      </c>
      <c r="C125" s="1">
        <v>2040</v>
      </c>
      <c r="D125" s="9">
        <v>0</v>
      </c>
    </row>
    <row r="126" spans="1:4" x14ac:dyDescent="0.45">
      <c r="A126" s="1" t="s">
        <v>132</v>
      </c>
      <c r="B126" s="1" t="s">
        <v>159</v>
      </c>
      <c r="C126" s="1">
        <v>2040</v>
      </c>
      <c r="D126" s="9">
        <v>0</v>
      </c>
    </row>
    <row r="127" spans="1:4" x14ac:dyDescent="0.45">
      <c r="A127" s="1" t="s">
        <v>132</v>
      </c>
      <c r="B127" s="1" t="s">
        <v>169</v>
      </c>
      <c r="C127" s="1">
        <v>2040</v>
      </c>
      <c r="D127" s="9">
        <v>0</v>
      </c>
    </row>
    <row r="128" spans="1:4" x14ac:dyDescent="0.45">
      <c r="A128" s="1" t="s">
        <v>132</v>
      </c>
      <c r="B128" s="1" t="s">
        <v>160</v>
      </c>
      <c r="C128" s="1">
        <v>2040</v>
      </c>
      <c r="D128" s="9">
        <v>0</v>
      </c>
    </row>
    <row r="129" spans="1:4" x14ac:dyDescent="0.45">
      <c r="A129" s="1" t="s">
        <v>132</v>
      </c>
      <c r="B129" s="1" t="s">
        <v>161</v>
      </c>
      <c r="C129" s="1">
        <v>2040</v>
      </c>
      <c r="D129" s="9">
        <v>0</v>
      </c>
    </row>
    <row r="130" spans="1:4" x14ac:dyDescent="0.45">
      <c r="A130" s="1" t="s">
        <v>132</v>
      </c>
      <c r="B130" s="1" t="s">
        <v>162</v>
      </c>
      <c r="C130" s="1">
        <v>2040</v>
      </c>
      <c r="D130" s="9">
        <v>0</v>
      </c>
    </row>
    <row r="131" spans="1:4" x14ac:dyDescent="0.45">
      <c r="A131" s="1" t="s">
        <v>132</v>
      </c>
      <c r="B131" s="1" t="s">
        <v>163</v>
      </c>
      <c r="C131" s="1">
        <v>2040</v>
      </c>
      <c r="D131" s="9">
        <v>0</v>
      </c>
    </row>
    <row r="132" spans="1:4" x14ac:dyDescent="0.45">
      <c r="A132" s="1" t="s">
        <v>132</v>
      </c>
      <c r="B132" s="1" t="s">
        <v>164</v>
      </c>
      <c r="C132" s="1">
        <v>2040</v>
      </c>
      <c r="D132" s="9">
        <v>0</v>
      </c>
    </row>
    <row r="133" spans="1:4" x14ac:dyDescent="0.45">
      <c r="A133" s="1" t="s">
        <v>132</v>
      </c>
      <c r="B133" s="1" t="s">
        <v>165</v>
      </c>
      <c r="C133" s="1">
        <v>2040</v>
      </c>
      <c r="D133" s="9">
        <v>0</v>
      </c>
    </row>
    <row r="134" spans="1:4" x14ac:dyDescent="0.45">
      <c r="A134" s="1" t="s">
        <v>132</v>
      </c>
      <c r="B134" s="1" t="s">
        <v>166</v>
      </c>
      <c r="C134" s="1">
        <v>2040</v>
      </c>
      <c r="D134" s="9">
        <v>0</v>
      </c>
    </row>
    <row r="135" spans="1:4" x14ac:dyDescent="0.45">
      <c r="A135" s="1" t="s">
        <v>132</v>
      </c>
      <c r="B135" s="1" t="s">
        <v>167</v>
      </c>
      <c r="C135" s="1">
        <v>2040</v>
      </c>
      <c r="D135" s="9">
        <v>0</v>
      </c>
    </row>
    <row r="136" spans="1:4" x14ac:dyDescent="0.45">
      <c r="A136" s="1" t="s">
        <v>132</v>
      </c>
      <c r="B136" s="1" t="s">
        <v>170</v>
      </c>
      <c r="C136" s="1">
        <v>2040</v>
      </c>
      <c r="D136" s="9">
        <v>0</v>
      </c>
    </row>
    <row r="137" spans="1:4" x14ac:dyDescent="0.45">
      <c r="A137" s="1" t="s">
        <v>132</v>
      </c>
      <c r="B137" s="1" t="s">
        <v>155</v>
      </c>
      <c r="C137" s="1">
        <v>2045</v>
      </c>
      <c r="D137" s="9">
        <v>0</v>
      </c>
    </row>
    <row r="138" spans="1:4" x14ac:dyDescent="0.45">
      <c r="A138" s="1" t="s">
        <v>132</v>
      </c>
      <c r="B138" s="1" t="s">
        <v>156</v>
      </c>
      <c r="C138" s="1">
        <v>2045</v>
      </c>
      <c r="D138" s="9">
        <v>0</v>
      </c>
    </row>
    <row r="139" spans="1:4" x14ac:dyDescent="0.45">
      <c r="A139" s="1" t="s">
        <v>132</v>
      </c>
      <c r="B139" s="1" t="s">
        <v>157</v>
      </c>
      <c r="C139" s="1">
        <v>2045</v>
      </c>
      <c r="D139" s="9">
        <v>0</v>
      </c>
    </row>
    <row r="140" spans="1:4" x14ac:dyDescent="0.45">
      <c r="A140" s="1" t="s">
        <v>132</v>
      </c>
      <c r="B140" s="1" t="s">
        <v>158</v>
      </c>
      <c r="C140" s="1">
        <v>2045</v>
      </c>
      <c r="D140" s="9">
        <v>0</v>
      </c>
    </row>
    <row r="141" spans="1:4" x14ac:dyDescent="0.45">
      <c r="A141" s="1" t="s">
        <v>132</v>
      </c>
      <c r="B141" s="1" t="s">
        <v>159</v>
      </c>
      <c r="C141" s="1">
        <v>2045</v>
      </c>
      <c r="D141" s="9">
        <v>0</v>
      </c>
    </row>
    <row r="142" spans="1:4" x14ac:dyDescent="0.45">
      <c r="A142" s="1" t="s">
        <v>132</v>
      </c>
      <c r="B142" s="1" t="s">
        <v>169</v>
      </c>
      <c r="C142" s="1">
        <v>2045</v>
      </c>
      <c r="D142" s="9">
        <v>0</v>
      </c>
    </row>
    <row r="143" spans="1:4" x14ac:dyDescent="0.45">
      <c r="A143" s="1" t="s">
        <v>132</v>
      </c>
      <c r="B143" s="1" t="s">
        <v>160</v>
      </c>
      <c r="C143" s="1">
        <v>2045</v>
      </c>
      <c r="D143" s="9">
        <v>0</v>
      </c>
    </row>
    <row r="144" spans="1:4" x14ac:dyDescent="0.45">
      <c r="A144" s="1" t="s">
        <v>132</v>
      </c>
      <c r="B144" s="1" t="s">
        <v>161</v>
      </c>
      <c r="C144" s="1">
        <v>2045</v>
      </c>
      <c r="D144" s="9">
        <v>0</v>
      </c>
    </row>
    <row r="145" spans="1:4" x14ac:dyDescent="0.45">
      <c r="A145" s="1" t="s">
        <v>132</v>
      </c>
      <c r="B145" s="1" t="s">
        <v>162</v>
      </c>
      <c r="C145" s="1">
        <v>2045</v>
      </c>
      <c r="D145" s="9">
        <v>0</v>
      </c>
    </row>
    <row r="146" spans="1:4" x14ac:dyDescent="0.45">
      <c r="A146" s="1" t="s">
        <v>132</v>
      </c>
      <c r="B146" s="1" t="s">
        <v>163</v>
      </c>
      <c r="C146" s="1">
        <v>2045</v>
      </c>
      <c r="D146" s="9">
        <v>0</v>
      </c>
    </row>
    <row r="147" spans="1:4" x14ac:dyDescent="0.45">
      <c r="A147" s="1" t="s">
        <v>132</v>
      </c>
      <c r="B147" s="1" t="s">
        <v>164</v>
      </c>
      <c r="C147" s="1">
        <v>2045</v>
      </c>
      <c r="D147" s="9">
        <v>0</v>
      </c>
    </row>
    <row r="148" spans="1:4" x14ac:dyDescent="0.45">
      <c r="A148" s="1" t="s">
        <v>132</v>
      </c>
      <c r="B148" s="1" t="s">
        <v>165</v>
      </c>
      <c r="C148" s="1">
        <v>2045</v>
      </c>
      <c r="D148" s="9">
        <v>0</v>
      </c>
    </row>
    <row r="149" spans="1:4" x14ac:dyDescent="0.45">
      <c r="A149" s="1" t="s">
        <v>132</v>
      </c>
      <c r="B149" s="1" t="s">
        <v>166</v>
      </c>
      <c r="C149" s="1">
        <v>2045</v>
      </c>
      <c r="D149" s="9">
        <v>0</v>
      </c>
    </row>
    <row r="150" spans="1:4" x14ac:dyDescent="0.45">
      <c r="A150" s="1" t="s">
        <v>132</v>
      </c>
      <c r="B150" s="1" t="s">
        <v>167</v>
      </c>
      <c r="C150" s="1">
        <v>2045</v>
      </c>
      <c r="D150" s="9">
        <v>0</v>
      </c>
    </row>
    <row r="151" spans="1:4" x14ac:dyDescent="0.45">
      <c r="A151" s="1" t="s">
        <v>132</v>
      </c>
      <c r="B151" s="1" t="s">
        <v>170</v>
      </c>
      <c r="C151" s="1">
        <v>2045</v>
      </c>
      <c r="D151" s="9">
        <v>0</v>
      </c>
    </row>
    <row r="152" spans="1:4" x14ac:dyDescent="0.45">
      <c r="A152" s="1" t="s">
        <v>132</v>
      </c>
      <c r="B152" s="1" t="s">
        <v>155</v>
      </c>
      <c r="C152" s="1">
        <v>2045</v>
      </c>
      <c r="D152" s="9">
        <v>0</v>
      </c>
    </row>
    <row r="153" spans="1:4" x14ac:dyDescent="0.45">
      <c r="A153" s="1" t="s">
        <v>132</v>
      </c>
      <c r="B153" s="1" t="s">
        <v>156</v>
      </c>
      <c r="C153" s="1">
        <v>2045</v>
      </c>
      <c r="D153" s="9">
        <v>0</v>
      </c>
    </row>
    <row r="154" spans="1:4" x14ac:dyDescent="0.45">
      <c r="A154" s="1" t="s">
        <v>132</v>
      </c>
      <c r="B154" s="1" t="s">
        <v>157</v>
      </c>
      <c r="C154" s="1">
        <v>2045</v>
      </c>
      <c r="D154" s="9">
        <v>0</v>
      </c>
    </row>
    <row r="155" spans="1:4" x14ac:dyDescent="0.45">
      <c r="A155" s="1" t="s">
        <v>132</v>
      </c>
      <c r="B155" s="1" t="s">
        <v>158</v>
      </c>
      <c r="C155" s="1">
        <v>2045</v>
      </c>
      <c r="D155" s="9">
        <v>0</v>
      </c>
    </row>
    <row r="156" spans="1:4" x14ac:dyDescent="0.45">
      <c r="A156" s="1" t="s">
        <v>132</v>
      </c>
      <c r="B156" s="1" t="s">
        <v>159</v>
      </c>
      <c r="C156" s="1">
        <v>2045</v>
      </c>
      <c r="D156" s="9">
        <v>0</v>
      </c>
    </row>
    <row r="157" spans="1:4" x14ac:dyDescent="0.45">
      <c r="A157" s="1" t="s">
        <v>132</v>
      </c>
      <c r="B157" s="1" t="s">
        <v>169</v>
      </c>
      <c r="C157" s="1">
        <v>2045</v>
      </c>
      <c r="D157" s="9">
        <v>0</v>
      </c>
    </row>
    <row r="158" spans="1:4" x14ac:dyDescent="0.45">
      <c r="A158" s="1" t="s">
        <v>132</v>
      </c>
      <c r="B158" s="1" t="s">
        <v>160</v>
      </c>
      <c r="C158" s="1">
        <v>2045</v>
      </c>
      <c r="D158" s="9">
        <v>0</v>
      </c>
    </row>
    <row r="159" spans="1:4" x14ac:dyDescent="0.45">
      <c r="A159" s="1" t="s">
        <v>132</v>
      </c>
      <c r="B159" s="1" t="s">
        <v>161</v>
      </c>
      <c r="C159" s="1">
        <v>2045</v>
      </c>
      <c r="D159" s="9">
        <v>0</v>
      </c>
    </row>
    <row r="160" spans="1:4" x14ac:dyDescent="0.45">
      <c r="A160" s="1" t="s">
        <v>132</v>
      </c>
      <c r="B160" s="1" t="s">
        <v>162</v>
      </c>
      <c r="C160" s="1">
        <v>2045</v>
      </c>
      <c r="D160" s="9">
        <v>0</v>
      </c>
    </row>
    <row r="161" spans="1:4" x14ac:dyDescent="0.45">
      <c r="A161" s="1" t="s">
        <v>132</v>
      </c>
      <c r="B161" s="1" t="s">
        <v>163</v>
      </c>
      <c r="C161" s="1">
        <v>2045</v>
      </c>
      <c r="D161" s="9">
        <v>0</v>
      </c>
    </row>
    <row r="162" spans="1:4" x14ac:dyDescent="0.45">
      <c r="A162" s="1" t="s">
        <v>132</v>
      </c>
      <c r="B162" s="1" t="s">
        <v>164</v>
      </c>
      <c r="C162" s="1">
        <v>2045</v>
      </c>
      <c r="D162" s="9">
        <v>0</v>
      </c>
    </row>
    <row r="163" spans="1:4" x14ac:dyDescent="0.45">
      <c r="A163" s="1" t="s">
        <v>132</v>
      </c>
      <c r="B163" s="1" t="s">
        <v>165</v>
      </c>
      <c r="C163" s="1">
        <v>2045</v>
      </c>
      <c r="D163" s="9">
        <v>0</v>
      </c>
    </row>
    <row r="164" spans="1:4" x14ac:dyDescent="0.45">
      <c r="A164" s="1" t="s">
        <v>132</v>
      </c>
      <c r="B164" s="1" t="s">
        <v>166</v>
      </c>
      <c r="C164" s="1">
        <v>2045</v>
      </c>
      <c r="D164" s="9">
        <v>0</v>
      </c>
    </row>
    <row r="165" spans="1:4" x14ac:dyDescent="0.45">
      <c r="A165" s="1" t="s">
        <v>132</v>
      </c>
      <c r="B165" s="1" t="s">
        <v>167</v>
      </c>
      <c r="C165" s="1">
        <v>2045</v>
      </c>
      <c r="D165" s="9">
        <v>0</v>
      </c>
    </row>
    <row r="166" spans="1:4" x14ac:dyDescent="0.45">
      <c r="A166" s="1" t="s">
        <v>132</v>
      </c>
      <c r="B166" s="1" t="s">
        <v>170</v>
      </c>
      <c r="C166" s="1">
        <v>2045</v>
      </c>
      <c r="D166" s="9">
        <v>0</v>
      </c>
    </row>
    <row r="167" spans="1:4" x14ac:dyDescent="0.45">
      <c r="A167" s="1" t="s">
        <v>132</v>
      </c>
      <c r="B167" s="1" t="s">
        <v>155</v>
      </c>
      <c r="C167" s="1">
        <v>2050</v>
      </c>
      <c r="D167" s="9">
        <v>0</v>
      </c>
    </row>
    <row r="168" spans="1:4" x14ac:dyDescent="0.45">
      <c r="A168" s="1" t="s">
        <v>132</v>
      </c>
      <c r="B168" s="1" t="s">
        <v>156</v>
      </c>
      <c r="C168" s="1">
        <v>2050</v>
      </c>
      <c r="D168" s="9">
        <v>0</v>
      </c>
    </row>
    <row r="169" spans="1:4" x14ac:dyDescent="0.45">
      <c r="A169" s="1" t="s">
        <v>132</v>
      </c>
      <c r="B169" s="1" t="s">
        <v>157</v>
      </c>
      <c r="C169" s="1">
        <v>2050</v>
      </c>
      <c r="D169" s="9">
        <v>0</v>
      </c>
    </row>
    <row r="170" spans="1:4" x14ac:dyDescent="0.45">
      <c r="A170" s="1" t="s">
        <v>132</v>
      </c>
      <c r="B170" s="1" t="s">
        <v>158</v>
      </c>
      <c r="C170" s="1">
        <v>2050</v>
      </c>
      <c r="D170" s="9">
        <v>0</v>
      </c>
    </row>
    <row r="171" spans="1:4" x14ac:dyDescent="0.45">
      <c r="A171" s="1" t="s">
        <v>132</v>
      </c>
      <c r="B171" s="1" t="s">
        <v>159</v>
      </c>
      <c r="C171" s="1">
        <v>2050</v>
      </c>
      <c r="D171" s="9">
        <v>0</v>
      </c>
    </row>
    <row r="172" spans="1:4" x14ac:dyDescent="0.45">
      <c r="A172" s="1" t="s">
        <v>132</v>
      </c>
      <c r="B172" s="1" t="s">
        <v>169</v>
      </c>
      <c r="C172" s="1">
        <v>2050</v>
      </c>
      <c r="D172" s="9">
        <v>0</v>
      </c>
    </row>
    <row r="173" spans="1:4" x14ac:dyDescent="0.45">
      <c r="A173" s="1" t="s">
        <v>132</v>
      </c>
      <c r="B173" s="1" t="s">
        <v>160</v>
      </c>
      <c r="C173" s="1">
        <v>2050</v>
      </c>
      <c r="D173" s="9">
        <v>0</v>
      </c>
    </row>
    <row r="174" spans="1:4" x14ac:dyDescent="0.45">
      <c r="A174" s="1" t="s">
        <v>132</v>
      </c>
      <c r="B174" s="1" t="s">
        <v>161</v>
      </c>
      <c r="C174" s="1">
        <v>2050</v>
      </c>
      <c r="D174" s="9">
        <v>0</v>
      </c>
    </row>
    <row r="175" spans="1:4" x14ac:dyDescent="0.45">
      <c r="A175" s="1" t="s">
        <v>132</v>
      </c>
      <c r="B175" s="1" t="s">
        <v>162</v>
      </c>
      <c r="C175" s="1">
        <v>2050</v>
      </c>
      <c r="D175" s="9">
        <v>0</v>
      </c>
    </row>
    <row r="176" spans="1:4" x14ac:dyDescent="0.45">
      <c r="A176" s="1" t="s">
        <v>132</v>
      </c>
      <c r="B176" s="1" t="s">
        <v>163</v>
      </c>
      <c r="C176" s="1">
        <v>2050</v>
      </c>
      <c r="D176" s="9">
        <v>0</v>
      </c>
    </row>
    <row r="177" spans="1:4" x14ac:dyDescent="0.45">
      <c r="A177" s="1" t="s">
        <v>132</v>
      </c>
      <c r="B177" s="1" t="s">
        <v>164</v>
      </c>
      <c r="C177" s="1">
        <v>2050</v>
      </c>
      <c r="D177" s="9">
        <v>0</v>
      </c>
    </row>
    <row r="178" spans="1:4" x14ac:dyDescent="0.45">
      <c r="A178" s="1" t="s">
        <v>132</v>
      </c>
      <c r="B178" s="1" t="s">
        <v>165</v>
      </c>
      <c r="C178" s="1">
        <v>2050</v>
      </c>
      <c r="D178" s="9">
        <v>0</v>
      </c>
    </row>
    <row r="179" spans="1:4" x14ac:dyDescent="0.45">
      <c r="A179" s="1" t="s">
        <v>132</v>
      </c>
      <c r="B179" s="1" t="s">
        <v>166</v>
      </c>
      <c r="C179" s="1">
        <v>2050</v>
      </c>
      <c r="D179" s="9">
        <v>0</v>
      </c>
    </row>
    <row r="180" spans="1:4" x14ac:dyDescent="0.45">
      <c r="A180" s="1" t="s">
        <v>132</v>
      </c>
      <c r="B180" s="1" t="s">
        <v>167</v>
      </c>
      <c r="C180" s="1">
        <v>2050</v>
      </c>
      <c r="D180" s="9">
        <v>0</v>
      </c>
    </row>
    <row r="181" spans="1:4" x14ac:dyDescent="0.45">
      <c r="A181" s="1" t="s">
        <v>132</v>
      </c>
      <c r="B181" s="1" t="s">
        <v>170</v>
      </c>
      <c r="C181" s="1">
        <v>2050</v>
      </c>
      <c r="D181" s="9">
        <v>0</v>
      </c>
    </row>
    <row r="182" spans="1:4" x14ac:dyDescent="0.45">
      <c r="A182" s="1" t="s">
        <v>132</v>
      </c>
      <c r="B182" s="1" t="s">
        <v>155</v>
      </c>
      <c r="C182" s="1">
        <v>2050</v>
      </c>
      <c r="D182" s="9">
        <v>0</v>
      </c>
    </row>
    <row r="183" spans="1:4" x14ac:dyDescent="0.45">
      <c r="A183" s="1" t="s">
        <v>132</v>
      </c>
      <c r="B183" s="1" t="s">
        <v>156</v>
      </c>
      <c r="C183" s="1">
        <v>2050</v>
      </c>
      <c r="D183" s="9">
        <v>0</v>
      </c>
    </row>
    <row r="184" spans="1:4" x14ac:dyDescent="0.45">
      <c r="A184" s="1" t="s">
        <v>132</v>
      </c>
      <c r="B184" s="1" t="s">
        <v>157</v>
      </c>
      <c r="C184" s="1">
        <v>2050</v>
      </c>
      <c r="D184" s="9">
        <v>0</v>
      </c>
    </row>
    <row r="185" spans="1:4" x14ac:dyDescent="0.45">
      <c r="A185" s="1" t="s">
        <v>132</v>
      </c>
      <c r="B185" s="1" t="s">
        <v>158</v>
      </c>
      <c r="C185" s="1">
        <v>2050</v>
      </c>
      <c r="D185" s="9">
        <v>0</v>
      </c>
    </row>
    <row r="186" spans="1:4" x14ac:dyDescent="0.45">
      <c r="A186" s="1" t="s">
        <v>132</v>
      </c>
      <c r="B186" s="1" t="s">
        <v>159</v>
      </c>
      <c r="C186" s="1">
        <v>2050</v>
      </c>
      <c r="D186" s="9">
        <v>0</v>
      </c>
    </row>
    <row r="187" spans="1:4" x14ac:dyDescent="0.45">
      <c r="A187" s="1" t="s">
        <v>132</v>
      </c>
      <c r="B187" s="1" t="s">
        <v>169</v>
      </c>
      <c r="C187" s="1">
        <v>2050</v>
      </c>
      <c r="D187" s="9">
        <v>0</v>
      </c>
    </row>
    <row r="188" spans="1:4" x14ac:dyDescent="0.45">
      <c r="A188" s="1" t="s">
        <v>132</v>
      </c>
      <c r="B188" s="1" t="s">
        <v>160</v>
      </c>
      <c r="C188" s="1">
        <v>2050</v>
      </c>
      <c r="D188" s="9">
        <v>0</v>
      </c>
    </row>
    <row r="189" spans="1:4" x14ac:dyDescent="0.45">
      <c r="A189" s="1" t="s">
        <v>132</v>
      </c>
      <c r="B189" s="1" t="s">
        <v>161</v>
      </c>
      <c r="C189" s="1">
        <v>2050</v>
      </c>
      <c r="D189" s="9">
        <v>0</v>
      </c>
    </row>
    <row r="190" spans="1:4" x14ac:dyDescent="0.45">
      <c r="A190" s="1" t="s">
        <v>132</v>
      </c>
      <c r="B190" s="1" t="s">
        <v>162</v>
      </c>
      <c r="C190" s="1">
        <v>2050</v>
      </c>
      <c r="D190" s="9">
        <v>0</v>
      </c>
    </row>
    <row r="191" spans="1:4" x14ac:dyDescent="0.45">
      <c r="A191" s="1" t="s">
        <v>132</v>
      </c>
      <c r="B191" s="1" t="s">
        <v>163</v>
      </c>
      <c r="C191" s="1">
        <v>2050</v>
      </c>
      <c r="D191" s="9">
        <v>0</v>
      </c>
    </row>
    <row r="192" spans="1:4" x14ac:dyDescent="0.45">
      <c r="A192" s="1" t="s">
        <v>132</v>
      </c>
      <c r="B192" s="1" t="s">
        <v>164</v>
      </c>
      <c r="C192" s="1">
        <v>2050</v>
      </c>
      <c r="D192" s="9">
        <v>0</v>
      </c>
    </row>
    <row r="193" spans="1:4" x14ac:dyDescent="0.45">
      <c r="A193" s="1" t="s">
        <v>132</v>
      </c>
      <c r="B193" s="1" t="s">
        <v>165</v>
      </c>
      <c r="C193" s="1">
        <v>2050</v>
      </c>
      <c r="D193" s="9">
        <v>0</v>
      </c>
    </row>
    <row r="194" spans="1:4" x14ac:dyDescent="0.45">
      <c r="A194" s="1" t="s">
        <v>132</v>
      </c>
      <c r="B194" s="1" t="s">
        <v>166</v>
      </c>
      <c r="C194" s="1">
        <v>2050</v>
      </c>
      <c r="D194" s="9">
        <v>0</v>
      </c>
    </row>
    <row r="195" spans="1:4" x14ac:dyDescent="0.45">
      <c r="A195" s="1" t="s">
        <v>132</v>
      </c>
      <c r="B195" s="1" t="s">
        <v>167</v>
      </c>
      <c r="C195" s="1">
        <v>2050</v>
      </c>
      <c r="D195" s="9">
        <v>0</v>
      </c>
    </row>
    <row r="196" spans="1:4" x14ac:dyDescent="0.45">
      <c r="A196" s="1" t="s">
        <v>132</v>
      </c>
      <c r="B196" s="1" t="s">
        <v>170</v>
      </c>
      <c r="C196" s="1">
        <v>2050</v>
      </c>
      <c r="D196" s="9">
        <v>0</v>
      </c>
    </row>
    <row r="197" spans="1:4" x14ac:dyDescent="0.45">
      <c r="A197" s="1" t="s">
        <v>174</v>
      </c>
      <c r="B197" s="1" t="s">
        <v>155</v>
      </c>
      <c r="C197" s="1">
        <v>2030</v>
      </c>
      <c r="D197" s="9">
        <v>33</v>
      </c>
    </row>
    <row r="198" spans="1:4" x14ac:dyDescent="0.45">
      <c r="A198" s="1" t="s">
        <v>174</v>
      </c>
      <c r="B198" s="1" t="s">
        <v>156</v>
      </c>
      <c r="C198" s="1">
        <v>2030</v>
      </c>
      <c r="D198" s="9">
        <v>33</v>
      </c>
    </row>
    <row r="199" spans="1:4" x14ac:dyDescent="0.45">
      <c r="A199" s="1" t="s">
        <v>174</v>
      </c>
      <c r="B199" s="1" t="s">
        <v>157</v>
      </c>
      <c r="C199" s="1">
        <v>2030</v>
      </c>
      <c r="D199" s="9">
        <v>709</v>
      </c>
    </row>
    <row r="200" spans="1:4" x14ac:dyDescent="0.45">
      <c r="A200" s="1" t="s">
        <v>174</v>
      </c>
      <c r="B200" s="1" t="s">
        <v>158</v>
      </c>
      <c r="C200" s="1">
        <v>2030</v>
      </c>
      <c r="D200" s="9">
        <v>522</v>
      </c>
    </row>
    <row r="201" spans="1:4" x14ac:dyDescent="0.45">
      <c r="A201" s="1" t="s">
        <v>174</v>
      </c>
      <c r="B201" s="1" t="s">
        <v>159</v>
      </c>
      <c r="C201" s="1">
        <v>2030</v>
      </c>
      <c r="D201" s="9">
        <v>3638</v>
      </c>
    </row>
    <row r="202" spans="1:4" x14ac:dyDescent="0.45">
      <c r="A202" s="1" t="s">
        <v>174</v>
      </c>
      <c r="B202" s="1" t="s">
        <v>169</v>
      </c>
      <c r="C202" s="1">
        <v>2030</v>
      </c>
      <c r="D202" s="9">
        <v>7463</v>
      </c>
    </row>
    <row r="203" spans="1:4" x14ac:dyDescent="0.45">
      <c r="A203" s="1" t="s">
        <v>174</v>
      </c>
      <c r="B203" s="1" t="s">
        <v>160</v>
      </c>
      <c r="C203" s="1">
        <v>2030</v>
      </c>
      <c r="D203" s="9">
        <v>861</v>
      </c>
    </row>
    <row r="204" spans="1:4" x14ac:dyDescent="0.45">
      <c r="A204" s="1" t="s">
        <v>174</v>
      </c>
      <c r="B204" s="1" t="s">
        <v>161</v>
      </c>
      <c r="C204" s="1">
        <v>2030</v>
      </c>
      <c r="D204" s="9">
        <v>1904</v>
      </c>
    </row>
    <row r="205" spans="1:4" x14ac:dyDescent="0.45">
      <c r="A205" s="1" t="s">
        <v>174</v>
      </c>
      <c r="B205" s="1" t="s">
        <v>162</v>
      </c>
      <c r="C205" s="1">
        <v>2030</v>
      </c>
      <c r="D205" s="9">
        <v>8196</v>
      </c>
    </row>
    <row r="206" spans="1:4" x14ac:dyDescent="0.45">
      <c r="A206" s="1" t="s">
        <v>174</v>
      </c>
      <c r="B206" s="1" t="s">
        <v>163</v>
      </c>
      <c r="C206" s="1">
        <v>2030</v>
      </c>
      <c r="D206" s="9">
        <v>913</v>
      </c>
    </row>
    <row r="207" spans="1:4" x14ac:dyDescent="0.45">
      <c r="A207" s="1" t="s">
        <v>174</v>
      </c>
      <c r="B207" s="1" t="s">
        <v>164</v>
      </c>
      <c r="C207" s="1">
        <v>2030</v>
      </c>
      <c r="D207" s="9">
        <v>0</v>
      </c>
    </row>
    <row r="208" spans="1:4" x14ac:dyDescent="0.45">
      <c r="A208" s="1" t="s">
        <v>174</v>
      </c>
      <c r="B208" s="1" t="s">
        <v>165</v>
      </c>
      <c r="C208" s="1">
        <v>2030</v>
      </c>
      <c r="D208" s="9">
        <v>287</v>
      </c>
    </row>
    <row r="209" spans="1:4" x14ac:dyDescent="0.45">
      <c r="A209" s="1" t="s">
        <v>174</v>
      </c>
      <c r="B209" s="1" t="s">
        <v>166</v>
      </c>
      <c r="C209" s="1">
        <v>2030</v>
      </c>
      <c r="D209" s="9">
        <v>1929</v>
      </c>
    </row>
    <row r="210" spans="1:4" x14ac:dyDescent="0.45">
      <c r="A210" s="1" t="s">
        <v>174</v>
      </c>
      <c r="B210" s="1" t="s">
        <v>167</v>
      </c>
      <c r="C210" s="1">
        <v>2030</v>
      </c>
      <c r="D210" s="9">
        <v>835</v>
      </c>
    </row>
    <row r="211" spans="1:4" x14ac:dyDescent="0.45">
      <c r="A211" s="1" t="s">
        <v>174</v>
      </c>
      <c r="B211" s="1" t="s">
        <v>170</v>
      </c>
      <c r="C211" s="1">
        <v>2030</v>
      </c>
      <c r="D211" s="9">
        <v>2942</v>
      </c>
    </row>
    <row r="212" spans="1:4" x14ac:dyDescent="0.45">
      <c r="A212" s="1" t="s">
        <v>174</v>
      </c>
      <c r="B212" s="1" t="s">
        <v>155</v>
      </c>
      <c r="C212" s="1">
        <v>2035</v>
      </c>
      <c r="D212" s="9">
        <v>731</v>
      </c>
    </row>
    <row r="213" spans="1:4" x14ac:dyDescent="0.45">
      <c r="A213" s="1" t="s">
        <v>174</v>
      </c>
      <c r="B213" s="1" t="s">
        <v>156</v>
      </c>
      <c r="C213" s="1">
        <v>2035</v>
      </c>
      <c r="D213" s="9">
        <v>0</v>
      </c>
    </row>
    <row r="214" spans="1:4" x14ac:dyDescent="0.45">
      <c r="A214" s="1" t="s">
        <v>174</v>
      </c>
      <c r="B214" s="1" t="s">
        <v>157</v>
      </c>
      <c r="C214" s="1">
        <v>2035</v>
      </c>
      <c r="D214" s="9">
        <v>795</v>
      </c>
    </row>
    <row r="215" spans="1:4" x14ac:dyDescent="0.45">
      <c r="A215" s="1" t="s">
        <v>174</v>
      </c>
      <c r="B215" s="1" t="s">
        <v>158</v>
      </c>
      <c r="C215" s="1">
        <v>2035</v>
      </c>
      <c r="D215" s="9">
        <v>585</v>
      </c>
    </row>
    <row r="216" spans="1:4" x14ac:dyDescent="0.45">
      <c r="A216" s="1" t="s">
        <v>174</v>
      </c>
      <c r="B216" s="1" t="s">
        <v>159</v>
      </c>
      <c r="C216" s="1">
        <v>2035</v>
      </c>
      <c r="D216" s="9">
        <v>4079</v>
      </c>
    </row>
    <row r="217" spans="1:4" x14ac:dyDescent="0.45">
      <c r="A217" s="1" t="s">
        <v>174</v>
      </c>
      <c r="B217" s="1" t="s">
        <v>169</v>
      </c>
      <c r="C217" s="1">
        <v>2035</v>
      </c>
      <c r="D217" s="9">
        <v>8368</v>
      </c>
    </row>
    <row r="218" spans="1:4" x14ac:dyDescent="0.45">
      <c r="A218" s="1" t="s">
        <v>174</v>
      </c>
      <c r="B218" s="1" t="s">
        <v>160</v>
      </c>
      <c r="C218" s="1">
        <v>2035</v>
      </c>
      <c r="D218" s="9">
        <v>965</v>
      </c>
    </row>
    <row r="219" spans="1:4" x14ac:dyDescent="0.45">
      <c r="A219" s="1" t="s">
        <v>174</v>
      </c>
      <c r="B219" s="1" t="s">
        <v>161</v>
      </c>
      <c r="C219" s="1">
        <v>2035</v>
      </c>
      <c r="D219" s="9">
        <v>2135</v>
      </c>
    </row>
    <row r="220" spans="1:4" x14ac:dyDescent="0.45">
      <c r="A220" s="1" t="s">
        <v>174</v>
      </c>
      <c r="B220" s="1" t="s">
        <v>162</v>
      </c>
      <c r="C220" s="1">
        <v>2035</v>
      </c>
      <c r="D220" s="9">
        <v>9190</v>
      </c>
    </row>
    <row r="221" spans="1:4" x14ac:dyDescent="0.45">
      <c r="A221" s="1" t="s">
        <v>174</v>
      </c>
      <c r="B221" s="1" t="s">
        <v>163</v>
      </c>
      <c r="C221" s="1">
        <v>2035</v>
      </c>
      <c r="D221" s="9">
        <v>1024</v>
      </c>
    </row>
    <row r="222" spans="1:4" x14ac:dyDescent="0.45">
      <c r="A222" s="1" t="s">
        <v>174</v>
      </c>
      <c r="B222" s="1" t="s">
        <v>164</v>
      </c>
      <c r="C222" s="1">
        <v>2035</v>
      </c>
      <c r="D222" s="9">
        <v>0</v>
      </c>
    </row>
    <row r="223" spans="1:4" x14ac:dyDescent="0.45">
      <c r="A223" s="1" t="s">
        <v>174</v>
      </c>
      <c r="B223" s="1" t="s">
        <v>165</v>
      </c>
      <c r="C223" s="1">
        <v>2035</v>
      </c>
      <c r="D223" s="9">
        <v>322</v>
      </c>
    </row>
    <row r="224" spans="1:4" x14ac:dyDescent="0.45">
      <c r="A224" s="1" t="s">
        <v>174</v>
      </c>
      <c r="B224" s="1" t="s">
        <v>166</v>
      </c>
      <c r="C224" s="1">
        <v>2035</v>
      </c>
      <c r="D224" s="9">
        <v>2163</v>
      </c>
    </row>
    <row r="225" spans="1:4" x14ac:dyDescent="0.45">
      <c r="A225" s="1" t="s">
        <v>174</v>
      </c>
      <c r="B225" s="1" t="s">
        <v>167</v>
      </c>
      <c r="C225" s="1">
        <v>2035</v>
      </c>
      <c r="D225" s="9">
        <v>936</v>
      </c>
    </row>
    <row r="226" spans="1:4" x14ac:dyDescent="0.45">
      <c r="A226" s="1" t="s">
        <v>174</v>
      </c>
      <c r="B226" s="1" t="s">
        <v>170</v>
      </c>
      <c r="C226" s="1">
        <v>2035</v>
      </c>
      <c r="D226" s="9">
        <v>3299</v>
      </c>
    </row>
    <row r="227" spans="1:4" x14ac:dyDescent="0.45">
      <c r="A227" s="1" t="s">
        <v>174</v>
      </c>
      <c r="B227" s="1" t="s">
        <v>155</v>
      </c>
      <c r="C227" s="1">
        <v>2040</v>
      </c>
      <c r="D227" s="9">
        <v>99</v>
      </c>
    </row>
    <row r="228" spans="1:4" x14ac:dyDescent="0.45">
      <c r="A228" s="1" t="s">
        <v>174</v>
      </c>
      <c r="B228" s="1" t="s">
        <v>156</v>
      </c>
      <c r="C228" s="1">
        <v>2040</v>
      </c>
      <c r="D228" s="9">
        <v>0</v>
      </c>
    </row>
    <row r="229" spans="1:4" x14ac:dyDescent="0.45">
      <c r="A229" s="1" t="s">
        <v>174</v>
      </c>
      <c r="B229" s="1" t="s">
        <v>157</v>
      </c>
      <c r="C229" s="1">
        <v>2040</v>
      </c>
      <c r="D229" s="9">
        <v>107</v>
      </c>
    </row>
    <row r="230" spans="1:4" x14ac:dyDescent="0.45">
      <c r="A230" s="1" t="s">
        <v>174</v>
      </c>
      <c r="B230" s="1" t="s">
        <v>158</v>
      </c>
      <c r="C230" s="1">
        <v>2040</v>
      </c>
      <c r="D230" s="9">
        <v>79</v>
      </c>
    </row>
    <row r="231" spans="1:4" x14ac:dyDescent="0.45">
      <c r="A231" s="1" t="s">
        <v>174</v>
      </c>
      <c r="B231" s="1" t="s">
        <v>159</v>
      </c>
      <c r="C231" s="1">
        <v>2040</v>
      </c>
      <c r="D231" s="9">
        <v>551</v>
      </c>
    </row>
    <row r="232" spans="1:4" x14ac:dyDescent="0.45">
      <c r="A232" s="1" t="s">
        <v>174</v>
      </c>
      <c r="B232" s="1" t="s">
        <v>169</v>
      </c>
      <c r="C232" s="1">
        <v>2040</v>
      </c>
      <c r="D232" s="9">
        <v>1131</v>
      </c>
    </row>
    <row r="233" spans="1:4" x14ac:dyDescent="0.45">
      <c r="A233" s="1" t="s">
        <v>174</v>
      </c>
      <c r="B233" s="1" t="s">
        <v>160</v>
      </c>
      <c r="C233" s="1">
        <v>2040</v>
      </c>
      <c r="D233" s="9">
        <v>130</v>
      </c>
    </row>
    <row r="234" spans="1:4" x14ac:dyDescent="0.45">
      <c r="A234" s="1" t="s">
        <v>174</v>
      </c>
      <c r="B234" s="1" t="s">
        <v>161</v>
      </c>
      <c r="C234" s="1">
        <v>2040</v>
      </c>
      <c r="D234" s="9">
        <v>288</v>
      </c>
    </row>
    <row r="235" spans="1:4" x14ac:dyDescent="0.45">
      <c r="A235" s="1" t="s">
        <v>174</v>
      </c>
      <c r="B235" s="1" t="s">
        <v>162</v>
      </c>
      <c r="C235" s="1">
        <v>2040</v>
      </c>
      <c r="D235" s="9">
        <v>1242</v>
      </c>
    </row>
    <row r="236" spans="1:4" x14ac:dyDescent="0.45">
      <c r="A236" s="1" t="s">
        <v>174</v>
      </c>
      <c r="B236" s="1" t="s">
        <v>163</v>
      </c>
      <c r="C236" s="1">
        <v>2040</v>
      </c>
      <c r="D236" s="9">
        <v>138</v>
      </c>
    </row>
    <row r="237" spans="1:4" x14ac:dyDescent="0.45">
      <c r="A237" s="1" t="s">
        <v>174</v>
      </c>
      <c r="B237" s="1" t="s">
        <v>164</v>
      </c>
      <c r="C237" s="1">
        <v>2040</v>
      </c>
      <c r="D237" s="9">
        <v>0</v>
      </c>
    </row>
    <row r="238" spans="1:4" x14ac:dyDescent="0.45">
      <c r="A238" s="1" t="s">
        <v>174</v>
      </c>
      <c r="B238" s="1" t="s">
        <v>165</v>
      </c>
      <c r="C238" s="1">
        <v>2040</v>
      </c>
      <c r="D238" s="9">
        <v>43</v>
      </c>
    </row>
    <row r="239" spans="1:4" x14ac:dyDescent="0.45">
      <c r="A239" s="1" t="s">
        <v>174</v>
      </c>
      <c r="B239" s="1" t="s">
        <v>166</v>
      </c>
      <c r="C239" s="1">
        <v>2040</v>
      </c>
      <c r="D239" s="9">
        <v>292</v>
      </c>
    </row>
    <row r="240" spans="1:4" x14ac:dyDescent="0.45">
      <c r="A240" s="1" t="s">
        <v>174</v>
      </c>
      <c r="B240" s="1" t="s">
        <v>167</v>
      </c>
      <c r="C240" s="1">
        <v>2040</v>
      </c>
      <c r="D240" s="9">
        <v>126</v>
      </c>
    </row>
    <row r="241" spans="1:4" x14ac:dyDescent="0.45">
      <c r="A241" s="1" t="s">
        <v>174</v>
      </c>
      <c r="B241" s="1" t="s">
        <v>170</v>
      </c>
      <c r="C241" s="1">
        <v>2040</v>
      </c>
      <c r="D241" s="9">
        <v>446</v>
      </c>
    </row>
    <row r="242" spans="1:4" x14ac:dyDescent="0.45">
      <c r="A242" s="1" t="s">
        <v>174</v>
      </c>
      <c r="B242" s="1" t="s">
        <v>155</v>
      </c>
      <c r="C242" s="1">
        <v>2040</v>
      </c>
      <c r="D242" s="9">
        <v>99</v>
      </c>
    </row>
    <row r="243" spans="1:4" x14ac:dyDescent="0.45">
      <c r="A243" s="1" t="s">
        <v>174</v>
      </c>
      <c r="B243" s="1" t="s">
        <v>156</v>
      </c>
      <c r="C243" s="1">
        <v>2040</v>
      </c>
      <c r="D243" s="9">
        <v>0</v>
      </c>
    </row>
    <row r="244" spans="1:4" x14ac:dyDescent="0.45">
      <c r="A244" s="1" t="s">
        <v>174</v>
      </c>
      <c r="B244" s="1" t="s">
        <v>157</v>
      </c>
      <c r="C244" s="1">
        <v>2040</v>
      </c>
      <c r="D244" s="9">
        <v>107</v>
      </c>
    </row>
    <row r="245" spans="1:4" x14ac:dyDescent="0.45">
      <c r="A245" s="1" t="s">
        <v>174</v>
      </c>
      <c r="B245" s="1" t="s">
        <v>158</v>
      </c>
      <c r="C245" s="1">
        <v>2040</v>
      </c>
      <c r="D245" s="9">
        <v>79</v>
      </c>
    </row>
    <row r="246" spans="1:4" x14ac:dyDescent="0.45">
      <c r="A246" s="1" t="s">
        <v>174</v>
      </c>
      <c r="B246" s="1" t="s">
        <v>159</v>
      </c>
      <c r="C246" s="1">
        <v>2040</v>
      </c>
      <c r="D246" s="9">
        <v>551</v>
      </c>
    </row>
    <row r="247" spans="1:4" x14ac:dyDescent="0.45">
      <c r="A247" s="1" t="s">
        <v>174</v>
      </c>
      <c r="B247" s="1" t="s">
        <v>169</v>
      </c>
      <c r="C247" s="1">
        <v>2040</v>
      </c>
      <c r="D247" s="9">
        <v>1131</v>
      </c>
    </row>
    <row r="248" spans="1:4" x14ac:dyDescent="0.45">
      <c r="A248" s="1" t="s">
        <v>174</v>
      </c>
      <c r="B248" s="1" t="s">
        <v>160</v>
      </c>
      <c r="C248" s="1">
        <v>2040</v>
      </c>
      <c r="D248" s="9">
        <v>130</v>
      </c>
    </row>
    <row r="249" spans="1:4" x14ac:dyDescent="0.45">
      <c r="A249" s="1" t="s">
        <v>174</v>
      </c>
      <c r="B249" s="1" t="s">
        <v>161</v>
      </c>
      <c r="C249" s="1">
        <v>2040</v>
      </c>
      <c r="D249" s="9">
        <v>288</v>
      </c>
    </row>
    <row r="250" spans="1:4" x14ac:dyDescent="0.45">
      <c r="A250" s="1" t="s">
        <v>174</v>
      </c>
      <c r="B250" s="1" t="s">
        <v>162</v>
      </c>
      <c r="C250" s="1">
        <v>2040</v>
      </c>
      <c r="D250" s="9">
        <v>1242</v>
      </c>
    </row>
    <row r="251" spans="1:4" x14ac:dyDescent="0.45">
      <c r="A251" s="1" t="s">
        <v>174</v>
      </c>
      <c r="B251" s="1" t="s">
        <v>163</v>
      </c>
      <c r="C251" s="1">
        <v>2040</v>
      </c>
      <c r="D251" s="9">
        <v>138</v>
      </c>
    </row>
    <row r="252" spans="1:4" x14ac:dyDescent="0.45">
      <c r="A252" s="1" t="s">
        <v>174</v>
      </c>
      <c r="B252" s="1" t="s">
        <v>164</v>
      </c>
      <c r="C252" s="1">
        <v>2040</v>
      </c>
      <c r="D252" s="9">
        <v>0</v>
      </c>
    </row>
    <row r="253" spans="1:4" x14ac:dyDescent="0.45">
      <c r="A253" s="1" t="s">
        <v>174</v>
      </c>
      <c r="B253" s="1" t="s">
        <v>165</v>
      </c>
      <c r="C253" s="1">
        <v>2040</v>
      </c>
      <c r="D253" s="9">
        <v>43</v>
      </c>
    </row>
    <row r="254" spans="1:4" x14ac:dyDescent="0.45">
      <c r="A254" s="1" t="s">
        <v>174</v>
      </c>
      <c r="B254" s="1" t="s">
        <v>166</v>
      </c>
      <c r="C254" s="1">
        <v>2040</v>
      </c>
      <c r="D254" s="9">
        <v>292</v>
      </c>
    </row>
    <row r="255" spans="1:4" x14ac:dyDescent="0.45">
      <c r="A255" s="1" t="s">
        <v>174</v>
      </c>
      <c r="B255" s="1" t="s">
        <v>167</v>
      </c>
      <c r="C255" s="1">
        <v>2040</v>
      </c>
      <c r="D255" s="9">
        <v>126</v>
      </c>
    </row>
    <row r="256" spans="1:4" x14ac:dyDescent="0.45">
      <c r="A256" s="1" t="s">
        <v>174</v>
      </c>
      <c r="B256" s="1" t="s">
        <v>170</v>
      </c>
      <c r="C256" s="1">
        <v>2040</v>
      </c>
      <c r="D256" s="9">
        <v>446</v>
      </c>
    </row>
    <row r="257" spans="1:4" x14ac:dyDescent="0.45">
      <c r="A257" s="1" t="s">
        <v>174</v>
      </c>
      <c r="B257" s="1" t="s">
        <v>155</v>
      </c>
      <c r="C257" s="1">
        <v>2045</v>
      </c>
      <c r="D257" s="9">
        <v>0</v>
      </c>
    </row>
    <row r="258" spans="1:4" x14ac:dyDescent="0.45">
      <c r="A258" s="1" t="s">
        <v>174</v>
      </c>
      <c r="B258" s="1" t="s">
        <v>156</v>
      </c>
      <c r="C258" s="1">
        <v>2045</v>
      </c>
      <c r="D258" s="9">
        <v>0</v>
      </c>
    </row>
    <row r="259" spans="1:4" x14ac:dyDescent="0.45">
      <c r="A259" s="1" t="s">
        <v>174</v>
      </c>
      <c r="B259" s="1" t="s">
        <v>157</v>
      </c>
      <c r="C259" s="1">
        <v>2045</v>
      </c>
      <c r="D259" s="9">
        <v>0</v>
      </c>
    </row>
    <row r="260" spans="1:4" x14ac:dyDescent="0.45">
      <c r="A260" s="1" t="s">
        <v>174</v>
      </c>
      <c r="B260" s="1" t="s">
        <v>158</v>
      </c>
      <c r="C260" s="1">
        <v>2045</v>
      </c>
      <c r="D260" s="9">
        <v>0</v>
      </c>
    </row>
    <row r="261" spans="1:4" x14ac:dyDescent="0.45">
      <c r="A261" s="1" t="s">
        <v>174</v>
      </c>
      <c r="B261" s="1" t="s">
        <v>159</v>
      </c>
      <c r="C261" s="1">
        <v>2045</v>
      </c>
      <c r="D261" s="9">
        <v>0</v>
      </c>
    </row>
    <row r="262" spans="1:4" x14ac:dyDescent="0.45">
      <c r="A262" s="1" t="s">
        <v>174</v>
      </c>
      <c r="B262" s="1" t="s">
        <v>169</v>
      </c>
      <c r="C262" s="1">
        <v>2045</v>
      </c>
      <c r="D262" s="9">
        <v>0</v>
      </c>
    </row>
    <row r="263" spans="1:4" x14ac:dyDescent="0.45">
      <c r="A263" s="1" t="s">
        <v>174</v>
      </c>
      <c r="B263" s="1" t="s">
        <v>160</v>
      </c>
      <c r="C263" s="1">
        <v>2045</v>
      </c>
      <c r="D263" s="9">
        <v>0</v>
      </c>
    </row>
    <row r="264" spans="1:4" x14ac:dyDescent="0.45">
      <c r="A264" s="1" t="s">
        <v>174</v>
      </c>
      <c r="B264" s="1" t="s">
        <v>161</v>
      </c>
      <c r="C264" s="1">
        <v>2045</v>
      </c>
      <c r="D264" s="9">
        <v>0</v>
      </c>
    </row>
    <row r="265" spans="1:4" x14ac:dyDescent="0.45">
      <c r="A265" s="1" t="s">
        <v>174</v>
      </c>
      <c r="B265" s="1" t="s">
        <v>162</v>
      </c>
      <c r="C265" s="1">
        <v>2045</v>
      </c>
      <c r="D265" s="9">
        <v>0</v>
      </c>
    </row>
    <row r="266" spans="1:4" x14ac:dyDescent="0.45">
      <c r="A266" s="1" t="s">
        <v>174</v>
      </c>
      <c r="B266" s="1" t="s">
        <v>163</v>
      </c>
      <c r="C266" s="1">
        <v>2045</v>
      </c>
      <c r="D266" s="9">
        <v>0</v>
      </c>
    </row>
    <row r="267" spans="1:4" x14ac:dyDescent="0.45">
      <c r="A267" s="1" t="s">
        <v>174</v>
      </c>
      <c r="B267" s="1" t="s">
        <v>164</v>
      </c>
      <c r="C267" s="1">
        <v>2045</v>
      </c>
      <c r="D267" s="9">
        <v>0</v>
      </c>
    </row>
    <row r="268" spans="1:4" x14ac:dyDescent="0.45">
      <c r="A268" s="1" t="s">
        <v>174</v>
      </c>
      <c r="B268" s="1" t="s">
        <v>165</v>
      </c>
      <c r="C268" s="1">
        <v>2045</v>
      </c>
      <c r="D268" s="9">
        <v>0</v>
      </c>
    </row>
    <row r="269" spans="1:4" x14ac:dyDescent="0.45">
      <c r="A269" s="1" t="s">
        <v>174</v>
      </c>
      <c r="B269" s="1" t="s">
        <v>166</v>
      </c>
      <c r="C269" s="1">
        <v>2045</v>
      </c>
      <c r="D269" s="9">
        <v>0</v>
      </c>
    </row>
    <row r="270" spans="1:4" x14ac:dyDescent="0.45">
      <c r="A270" s="1" t="s">
        <v>174</v>
      </c>
      <c r="B270" s="1" t="s">
        <v>167</v>
      </c>
      <c r="C270" s="1">
        <v>2045</v>
      </c>
      <c r="D270" s="9">
        <v>0</v>
      </c>
    </row>
    <row r="271" spans="1:4" x14ac:dyDescent="0.45">
      <c r="A271" s="1" t="s">
        <v>174</v>
      </c>
      <c r="B271" s="1" t="s">
        <v>170</v>
      </c>
      <c r="C271" s="1">
        <v>2045</v>
      </c>
      <c r="D271" s="9">
        <v>0</v>
      </c>
    </row>
    <row r="272" spans="1:4" x14ac:dyDescent="0.45">
      <c r="A272" s="1" t="s">
        <v>174</v>
      </c>
      <c r="B272" s="1" t="s">
        <v>155</v>
      </c>
      <c r="C272" s="1">
        <v>2045</v>
      </c>
      <c r="D272" s="9">
        <v>0</v>
      </c>
    </row>
    <row r="273" spans="1:4" x14ac:dyDescent="0.45">
      <c r="A273" s="1" t="s">
        <v>174</v>
      </c>
      <c r="B273" s="1" t="s">
        <v>156</v>
      </c>
      <c r="C273" s="1">
        <v>2045</v>
      </c>
      <c r="D273" s="9">
        <v>0</v>
      </c>
    </row>
    <row r="274" spans="1:4" x14ac:dyDescent="0.45">
      <c r="A274" s="1" t="s">
        <v>174</v>
      </c>
      <c r="B274" s="1" t="s">
        <v>157</v>
      </c>
      <c r="C274" s="1">
        <v>2045</v>
      </c>
      <c r="D274" s="9">
        <v>0</v>
      </c>
    </row>
    <row r="275" spans="1:4" x14ac:dyDescent="0.45">
      <c r="A275" s="1" t="s">
        <v>174</v>
      </c>
      <c r="B275" s="1" t="s">
        <v>158</v>
      </c>
      <c r="C275" s="1">
        <v>2045</v>
      </c>
      <c r="D275" s="9">
        <v>0</v>
      </c>
    </row>
    <row r="276" spans="1:4" x14ac:dyDescent="0.45">
      <c r="A276" s="1" t="s">
        <v>174</v>
      </c>
      <c r="B276" s="1" t="s">
        <v>159</v>
      </c>
      <c r="C276" s="1">
        <v>2045</v>
      </c>
      <c r="D276" s="9">
        <v>0</v>
      </c>
    </row>
    <row r="277" spans="1:4" x14ac:dyDescent="0.45">
      <c r="A277" s="1" t="s">
        <v>174</v>
      </c>
      <c r="B277" s="1" t="s">
        <v>169</v>
      </c>
      <c r="C277" s="1">
        <v>2045</v>
      </c>
      <c r="D277" s="9">
        <v>0</v>
      </c>
    </row>
    <row r="278" spans="1:4" x14ac:dyDescent="0.45">
      <c r="A278" s="1" t="s">
        <v>174</v>
      </c>
      <c r="B278" s="1" t="s">
        <v>160</v>
      </c>
      <c r="C278" s="1">
        <v>2045</v>
      </c>
      <c r="D278" s="9">
        <v>0</v>
      </c>
    </row>
    <row r="279" spans="1:4" x14ac:dyDescent="0.45">
      <c r="A279" s="1" t="s">
        <v>174</v>
      </c>
      <c r="B279" s="1" t="s">
        <v>161</v>
      </c>
      <c r="C279" s="1">
        <v>2045</v>
      </c>
      <c r="D279" s="9">
        <v>0</v>
      </c>
    </row>
    <row r="280" spans="1:4" x14ac:dyDescent="0.45">
      <c r="A280" s="1" t="s">
        <v>174</v>
      </c>
      <c r="B280" s="1" t="s">
        <v>162</v>
      </c>
      <c r="C280" s="1">
        <v>2045</v>
      </c>
      <c r="D280" s="9">
        <v>0</v>
      </c>
    </row>
    <row r="281" spans="1:4" x14ac:dyDescent="0.45">
      <c r="A281" s="1" t="s">
        <v>174</v>
      </c>
      <c r="B281" s="1" t="s">
        <v>163</v>
      </c>
      <c r="C281" s="1">
        <v>2045</v>
      </c>
      <c r="D281" s="9">
        <v>0</v>
      </c>
    </row>
    <row r="282" spans="1:4" x14ac:dyDescent="0.45">
      <c r="A282" s="1" t="s">
        <v>174</v>
      </c>
      <c r="B282" s="1" t="s">
        <v>164</v>
      </c>
      <c r="C282" s="1">
        <v>2045</v>
      </c>
      <c r="D282" s="9">
        <v>0</v>
      </c>
    </row>
    <row r="283" spans="1:4" x14ac:dyDescent="0.45">
      <c r="A283" s="1" t="s">
        <v>174</v>
      </c>
      <c r="B283" s="1" t="s">
        <v>165</v>
      </c>
      <c r="C283" s="1">
        <v>2045</v>
      </c>
      <c r="D283" s="9">
        <v>0</v>
      </c>
    </row>
    <row r="284" spans="1:4" x14ac:dyDescent="0.45">
      <c r="A284" s="1" t="s">
        <v>174</v>
      </c>
      <c r="B284" s="1" t="s">
        <v>166</v>
      </c>
      <c r="C284" s="1">
        <v>2045</v>
      </c>
      <c r="D284" s="9">
        <v>0</v>
      </c>
    </row>
    <row r="285" spans="1:4" x14ac:dyDescent="0.45">
      <c r="A285" s="1" t="s">
        <v>174</v>
      </c>
      <c r="B285" s="1" t="s">
        <v>167</v>
      </c>
      <c r="C285" s="1">
        <v>2045</v>
      </c>
      <c r="D285" s="9">
        <v>0</v>
      </c>
    </row>
    <row r="286" spans="1:4" x14ac:dyDescent="0.45">
      <c r="A286" s="1" t="s">
        <v>174</v>
      </c>
      <c r="B286" s="1" t="s">
        <v>170</v>
      </c>
      <c r="C286" s="1">
        <v>2045</v>
      </c>
      <c r="D286" s="9">
        <v>0</v>
      </c>
    </row>
    <row r="287" spans="1:4" x14ac:dyDescent="0.45">
      <c r="A287" s="1" t="s">
        <v>174</v>
      </c>
      <c r="B287" s="1" t="s">
        <v>155</v>
      </c>
      <c r="C287" s="1">
        <v>2050</v>
      </c>
      <c r="D287" s="9">
        <v>0</v>
      </c>
    </row>
    <row r="288" spans="1:4" x14ac:dyDescent="0.45">
      <c r="A288" s="1" t="s">
        <v>174</v>
      </c>
      <c r="B288" s="1" t="s">
        <v>156</v>
      </c>
      <c r="C288" s="1">
        <v>2050</v>
      </c>
      <c r="D288" s="9">
        <v>0</v>
      </c>
    </row>
    <row r="289" spans="1:4" x14ac:dyDescent="0.45">
      <c r="A289" s="1" t="s">
        <v>174</v>
      </c>
      <c r="B289" s="1" t="s">
        <v>157</v>
      </c>
      <c r="C289" s="1">
        <v>2050</v>
      </c>
      <c r="D289" s="9">
        <v>0</v>
      </c>
    </row>
    <row r="290" spans="1:4" x14ac:dyDescent="0.45">
      <c r="A290" s="1" t="s">
        <v>174</v>
      </c>
      <c r="B290" s="1" t="s">
        <v>158</v>
      </c>
      <c r="C290" s="1">
        <v>2050</v>
      </c>
      <c r="D290" s="9">
        <v>0</v>
      </c>
    </row>
    <row r="291" spans="1:4" x14ac:dyDescent="0.45">
      <c r="A291" s="1" t="s">
        <v>174</v>
      </c>
      <c r="B291" s="1" t="s">
        <v>159</v>
      </c>
      <c r="C291" s="1">
        <v>2050</v>
      </c>
      <c r="D291" s="9">
        <v>0</v>
      </c>
    </row>
    <row r="292" spans="1:4" x14ac:dyDescent="0.45">
      <c r="A292" s="1" t="s">
        <v>174</v>
      </c>
      <c r="B292" s="1" t="s">
        <v>169</v>
      </c>
      <c r="C292" s="1">
        <v>2050</v>
      </c>
      <c r="D292" s="9">
        <v>0</v>
      </c>
    </row>
    <row r="293" spans="1:4" x14ac:dyDescent="0.45">
      <c r="A293" s="1" t="s">
        <v>174</v>
      </c>
      <c r="B293" s="1" t="s">
        <v>160</v>
      </c>
      <c r="C293" s="1">
        <v>2050</v>
      </c>
      <c r="D293" s="9">
        <v>0</v>
      </c>
    </row>
    <row r="294" spans="1:4" x14ac:dyDescent="0.45">
      <c r="A294" s="1" t="s">
        <v>174</v>
      </c>
      <c r="B294" s="1" t="s">
        <v>161</v>
      </c>
      <c r="C294" s="1">
        <v>2050</v>
      </c>
      <c r="D294" s="9">
        <v>0</v>
      </c>
    </row>
    <row r="295" spans="1:4" x14ac:dyDescent="0.45">
      <c r="A295" s="1" t="s">
        <v>174</v>
      </c>
      <c r="B295" s="1" t="s">
        <v>162</v>
      </c>
      <c r="C295" s="1">
        <v>2050</v>
      </c>
      <c r="D295" s="9">
        <v>0</v>
      </c>
    </row>
    <row r="296" spans="1:4" x14ac:dyDescent="0.45">
      <c r="A296" s="1" t="s">
        <v>174</v>
      </c>
      <c r="B296" s="1" t="s">
        <v>163</v>
      </c>
      <c r="C296" s="1">
        <v>2050</v>
      </c>
      <c r="D296" s="9">
        <v>0</v>
      </c>
    </row>
    <row r="297" spans="1:4" x14ac:dyDescent="0.45">
      <c r="A297" s="1" t="s">
        <v>174</v>
      </c>
      <c r="B297" s="1" t="s">
        <v>164</v>
      </c>
      <c r="C297" s="1">
        <v>2050</v>
      </c>
      <c r="D297" s="9">
        <v>0</v>
      </c>
    </row>
    <row r="298" spans="1:4" x14ac:dyDescent="0.45">
      <c r="A298" s="1" t="s">
        <v>174</v>
      </c>
      <c r="B298" s="1" t="s">
        <v>165</v>
      </c>
      <c r="C298" s="1">
        <v>2050</v>
      </c>
      <c r="D298" s="9">
        <v>0</v>
      </c>
    </row>
    <row r="299" spans="1:4" x14ac:dyDescent="0.45">
      <c r="A299" s="1" t="s">
        <v>174</v>
      </c>
      <c r="B299" s="1" t="s">
        <v>166</v>
      </c>
      <c r="C299" s="1">
        <v>2050</v>
      </c>
      <c r="D299" s="9">
        <v>0</v>
      </c>
    </row>
    <row r="300" spans="1:4" x14ac:dyDescent="0.45">
      <c r="A300" s="1" t="s">
        <v>174</v>
      </c>
      <c r="B300" s="1" t="s">
        <v>167</v>
      </c>
      <c r="C300" s="1">
        <v>2050</v>
      </c>
      <c r="D300" s="9">
        <v>0</v>
      </c>
    </row>
    <row r="301" spans="1:4" x14ac:dyDescent="0.45">
      <c r="A301" s="1" t="s">
        <v>174</v>
      </c>
      <c r="B301" s="1" t="s">
        <v>170</v>
      </c>
      <c r="C301" s="1">
        <v>2050</v>
      </c>
      <c r="D301" s="9">
        <v>0</v>
      </c>
    </row>
    <row r="302" spans="1:4" x14ac:dyDescent="0.45">
      <c r="A302" s="1" t="s">
        <v>174</v>
      </c>
      <c r="B302" s="1" t="s">
        <v>155</v>
      </c>
      <c r="C302" s="1">
        <v>2050</v>
      </c>
      <c r="D302" s="9">
        <v>0</v>
      </c>
    </row>
    <row r="303" spans="1:4" x14ac:dyDescent="0.45">
      <c r="A303" s="1" t="s">
        <v>174</v>
      </c>
      <c r="B303" s="1" t="s">
        <v>156</v>
      </c>
      <c r="C303" s="1">
        <v>2050</v>
      </c>
      <c r="D303" s="9">
        <v>0</v>
      </c>
    </row>
    <row r="304" spans="1:4" x14ac:dyDescent="0.45">
      <c r="A304" s="1" t="s">
        <v>174</v>
      </c>
      <c r="B304" s="1" t="s">
        <v>157</v>
      </c>
      <c r="C304" s="1">
        <v>2050</v>
      </c>
      <c r="D304" s="9">
        <v>0</v>
      </c>
    </row>
    <row r="305" spans="1:4" x14ac:dyDescent="0.45">
      <c r="A305" s="1" t="s">
        <v>174</v>
      </c>
      <c r="B305" s="1" t="s">
        <v>158</v>
      </c>
      <c r="C305" s="1">
        <v>2050</v>
      </c>
      <c r="D305" s="9">
        <v>0</v>
      </c>
    </row>
    <row r="306" spans="1:4" x14ac:dyDescent="0.45">
      <c r="A306" s="1" t="s">
        <v>174</v>
      </c>
      <c r="B306" s="1" t="s">
        <v>159</v>
      </c>
      <c r="C306" s="1">
        <v>2050</v>
      </c>
      <c r="D306" s="9">
        <v>0</v>
      </c>
    </row>
    <row r="307" spans="1:4" x14ac:dyDescent="0.45">
      <c r="A307" s="1" t="s">
        <v>174</v>
      </c>
      <c r="B307" s="1" t="s">
        <v>169</v>
      </c>
      <c r="C307" s="1">
        <v>2050</v>
      </c>
      <c r="D307" s="9">
        <v>0</v>
      </c>
    </row>
    <row r="308" spans="1:4" x14ac:dyDescent="0.45">
      <c r="A308" s="1" t="s">
        <v>174</v>
      </c>
      <c r="B308" s="1" t="s">
        <v>160</v>
      </c>
      <c r="C308" s="1">
        <v>2050</v>
      </c>
      <c r="D308" s="9">
        <v>0</v>
      </c>
    </row>
    <row r="309" spans="1:4" x14ac:dyDescent="0.45">
      <c r="A309" s="1" t="s">
        <v>174</v>
      </c>
      <c r="B309" s="1" t="s">
        <v>161</v>
      </c>
      <c r="C309" s="1">
        <v>2050</v>
      </c>
      <c r="D309" s="9">
        <v>0</v>
      </c>
    </row>
    <row r="310" spans="1:4" x14ac:dyDescent="0.45">
      <c r="A310" s="1" t="s">
        <v>174</v>
      </c>
      <c r="B310" s="1" t="s">
        <v>162</v>
      </c>
      <c r="C310" s="1">
        <v>2050</v>
      </c>
      <c r="D310" s="9">
        <v>0</v>
      </c>
    </row>
    <row r="311" spans="1:4" x14ac:dyDescent="0.45">
      <c r="A311" s="1" t="s">
        <v>174</v>
      </c>
      <c r="B311" s="1" t="s">
        <v>163</v>
      </c>
      <c r="C311" s="1">
        <v>2050</v>
      </c>
      <c r="D311" s="9">
        <v>0</v>
      </c>
    </row>
    <row r="312" spans="1:4" x14ac:dyDescent="0.45">
      <c r="A312" s="1" t="s">
        <v>174</v>
      </c>
      <c r="B312" s="1" t="s">
        <v>164</v>
      </c>
      <c r="C312" s="1">
        <v>2050</v>
      </c>
      <c r="D312" s="9">
        <v>0</v>
      </c>
    </row>
    <row r="313" spans="1:4" x14ac:dyDescent="0.45">
      <c r="A313" s="1" t="s">
        <v>174</v>
      </c>
      <c r="B313" s="1" t="s">
        <v>165</v>
      </c>
      <c r="C313" s="1">
        <v>2050</v>
      </c>
      <c r="D313" s="9">
        <v>0</v>
      </c>
    </row>
    <row r="314" spans="1:4" x14ac:dyDescent="0.45">
      <c r="A314" s="1" t="s">
        <v>174</v>
      </c>
      <c r="B314" s="1" t="s">
        <v>166</v>
      </c>
      <c r="C314" s="1">
        <v>2050</v>
      </c>
      <c r="D314" s="9">
        <v>0</v>
      </c>
    </row>
    <row r="315" spans="1:4" x14ac:dyDescent="0.45">
      <c r="A315" s="1" t="s">
        <v>174</v>
      </c>
      <c r="B315" s="1" t="s">
        <v>167</v>
      </c>
      <c r="C315" s="1">
        <v>2050</v>
      </c>
      <c r="D315" s="9">
        <v>0</v>
      </c>
    </row>
    <row r="316" spans="1:4" x14ac:dyDescent="0.45">
      <c r="A316" s="1" t="s">
        <v>174</v>
      </c>
      <c r="B316" s="1" t="s">
        <v>170</v>
      </c>
      <c r="C316" s="1">
        <v>2050</v>
      </c>
      <c r="D316" s="9">
        <v>0</v>
      </c>
    </row>
    <row r="317" spans="1:4" x14ac:dyDescent="0.45">
      <c r="A317" s="1" t="s">
        <v>174</v>
      </c>
      <c r="B317" s="1" t="s">
        <v>155</v>
      </c>
      <c r="C317" s="1">
        <v>2030</v>
      </c>
      <c r="D317" s="9">
        <v>652</v>
      </c>
    </row>
    <row r="318" spans="1:4" x14ac:dyDescent="0.45">
      <c r="A318" s="1" t="s">
        <v>174</v>
      </c>
      <c r="B318" s="1" t="s">
        <v>156</v>
      </c>
      <c r="C318" s="1">
        <v>2030</v>
      </c>
      <c r="D318" s="9">
        <v>0</v>
      </c>
    </row>
    <row r="319" spans="1:4" x14ac:dyDescent="0.45">
      <c r="A319" s="1" t="s">
        <v>174</v>
      </c>
      <c r="B319" s="1" t="s">
        <v>157</v>
      </c>
      <c r="C319" s="1">
        <v>2030</v>
      </c>
      <c r="D319" s="9">
        <v>709</v>
      </c>
    </row>
    <row r="320" spans="1:4" x14ac:dyDescent="0.45">
      <c r="A320" s="1" t="s">
        <v>174</v>
      </c>
      <c r="B320" s="1" t="s">
        <v>158</v>
      </c>
      <c r="C320" s="1">
        <v>2030</v>
      </c>
      <c r="D320" s="9">
        <v>522</v>
      </c>
    </row>
    <row r="321" spans="1:4" x14ac:dyDescent="0.45">
      <c r="A321" s="1" t="s">
        <v>174</v>
      </c>
      <c r="B321" s="1" t="s">
        <v>159</v>
      </c>
      <c r="C321" s="1">
        <v>2030</v>
      </c>
      <c r="D321" s="9">
        <v>3638</v>
      </c>
    </row>
    <row r="322" spans="1:4" x14ac:dyDescent="0.45">
      <c r="A322" s="1" t="s">
        <v>174</v>
      </c>
      <c r="B322" s="1" t="s">
        <v>169</v>
      </c>
      <c r="C322" s="1">
        <v>2030</v>
      </c>
      <c r="D322" s="9">
        <v>7463</v>
      </c>
    </row>
    <row r="323" spans="1:4" x14ac:dyDescent="0.45">
      <c r="A323" s="1" t="s">
        <v>174</v>
      </c>
      <c r="B323" s="1" t="s">
        <v>160</v>
      </c>
      <c r="C323" s="1">
        <v>2030</v>
      </c>
      <c r="D323" s="9">
        <v>861</v>
      </c>
    </row>
    <row r="324" spans="1:4" x14ac:dyDescent="0.45">
      <c r="A324" s="1" t="s">
        <v>174</v>
      </c>
      <c r="B324" s="1" t="s">
        <v>161</v>
      </c>
      <c r="C324" s="1">
        <v>2030</v>
      </c>
      <c r="D324" s="9">
        <v>1904</v>
      </c>
    </row>
    <row r="325" spans="1:4" x14ac:dyDescent="0.45">
      <c r="A325" s="1" t="s">
        <v>174</v>
      </c>
      <c r="B325" s="1" t="s">
        <v>162</v>
      </c>
      <c r="C325" s="1">
        <v>2030</v>
      </c>
      <c r="D325" s="9">
        <v>8196</v>
      </c>
    </row>
    <row r="326" spans="1:4" x14ac:dyDescent="0.45">
      <c r="A326" s="1" t="s">
        <v>174</v>
      </c>
      <c r="B326" s="1" t="s">
        <v>163</v>
      </c>
      <c r="C326" s="1">
        <v>2030</v>
      </c>
      <c r="D326" s="9">
        <v>913</v>
      </c>
    </row>
    <row r="327" spans="1:4" x14ac:dyDescent="0.45">
      <c r="A327" s="1" t="s">
        <v>174</v>
      </c>
      <c r="B327" s="1" t="s">
        <v>164</v>
      </c>
      <c r="C327" s="1">
        <v>2030</v>
      </c>
      <c r="D327" s="9">
        <v>0</v>
      </c>
    </row>
    <row r="328" spans="1:4" x14ac:dyDescent="0.45">
      <c r="A328" s="1" t="s">
        <v>174</v>
      </c>
      <c r="B328" s="1" t="s">
        <v>165</v>
      </c>
      <c r="C328" s="1">
        <v>2030</v>
      </c>
      <c r="D328" s="9">
        <v>287</v>
      </c>
    </row>
    <row r="329" spans="1:4" x14ac:dyDescent="0.45">
      <c r="A329" s="1" t="s">
        <v>174</v>
      </c>
      <c r="B329" s="1" t="s">
        <v>166</v>
      </c>
      <c r="C329" s="1">
        <v>2030</v>
      </c>
      <c r="D329" s="9">
        <v>1929</v>
      </c>
    </row>
    <row r="330" spans="1:4" x14ac:dyDescent="0.45">
      <c r="A330" s="1" t="s">
        <v>174</v>
      </c>
      <c r="B330" s="1" t="s">
        <v>167</v>
      </c>
      <c r="C330" s="1">
        <v>2030</v>
      </c>
      <c r="D330" s="9">
        <v>835</v>
      </c>
    </row>
    <row r="331" spans="1:4" x14ac:dyDescent="0.45">
      <c r="A331" s="1" t="s">
        <v>174</v>
      </c>
      <c r="B331" s="1" t="s">
        <v>170</v>
      </c>
      <c r="C331" s="1">
        <v>2030</v>
      </c>
      <c r="D331" s="9">
        <v>2942</v>
      </c>
    </row>
    <row r="332" spans="1:4" x14ac:dyDescent="0.45">
      <c r="A332" s="1" t="s">
        <v>174</v>
      </c>
      <c r="B332" s="1" t="s">
        <v>155</v>
      </c>
      <c r="C332" s="1">
        <v>2035</v>
      </c>
      <c r="D332" s="9">
        <v>731</v>
      </c>
    </row>
    <row r="333" spans="1:4" x14ac:dyDescent="0.45">
      <c r="A333" s="1" t="s">
        <v>174</v>
      </c>
      <c r="B333" s="1" t="s">
        <v>156</v>
      </c>
      <c r="C333" s="1">
        <v>2035</v>
      </c>
      <c r="D333" s="9">
        <v>0</v>
      </c>
    </row>
    <row r="334" spans="1:4" x14ac:dyDescent="0.45">
      <c r="A334" s="1" t="s">
        <v>174</v>
      </c>
      <c r="B334" s="1" t="s">
        <v>157</v>
      </c>
      <c r="C334" s="1">
        <v>2035</v>
      </c>
      <c r="D334" s="9">
        <v>795</v>
      </c>
    </row>
    <row r="335" spans="1:4" x14ac:dyDescent="0.45">
      <c r="A335" s="1" t="s">
        <v>174</v>
      </c>
      <c r="B335" s="1" t="s">
        <v>158</v>
      </c>
      <c r="C335" s="1">
        <v>2035</v>
      </c>
      <c r="D335" s="9">
        <v>585</v>
      </c>
    </row>
    <row r="336" spans="1:4" x14ac:dyDescent="0.45">
      <c r="A336" s="1" t="s">
        <v>174</v>
      </c>
      <c r="B336" s="1" t="s">
        <v>159</v>
      </c>
      <c r="C336" s="1">
        <v>2035</v>
      </c>
      <c r="D336" s="9">
        <v>4079</v>
      </c>
    </row>
    <row r="337" spans="1:4" x14ac:dyDescent="0.45">
      <c r="A337" s="1" t="s">
        <v>174</v>
      </c>
      <c r="B337" s="1" t="s">
        <v>169</v>
      </c>
      <c r="C337" s="1">
        <v>2035</v>
      </c>
      <c r="D337" s="9">
        <v>8368</v>
      </c>
    </row>
    <row r="338" spans="1:4" x14ac:dyDescent="0.45">
      <c r="A338" s="1" t="s">
        <v>174</v>
      </c>
      <c r="B338" s="1" t="s">
        <v>160</v>
      </c>
      <c r="C338" s="1">
        <v>2035</v>
      </c>
      <c r="D338" s="9">
        <v>965</v>
      </c>
    </row>
    <row r="339" spans="1:4" x14ac:dyDescent="0.45">
      <c r="A339" s="1" t="s">
        <v>174</v>
      </c>
      <c r="B339" s="1" t="s">
        <v>161</v>
      </c>
      <c r="C339" s="1">
        <v>2035</v>
      </c>
      <c r="D339" s="9">
        <v>2135</v>
      </c>
    </row>
    <row r="340" spans="1:4" x14ac:dyDescent="0.45">
      <c r="A340" s="1" t="s">
        <v>174</v>
      </c>
      <c r="B340" s="1" t="s">
        <v>162</v>
      </c>
      <c r="C340" s="1">
        <v>2035</v>
      </c>
      <c r="D340" s="9">
        <v>9190</v>
      </c>
    </row>
    <row r="341" spans="1:4" x14ac:dyDescent="0.45">
      <c r="A341" s="1" t="s">
        <v>174</v>
      </c>
      <c r="B341" s="1" t="s">
        <v>163</v>
      </c>
      <c r="C341" s="1">
        <v>2035</v>
      </c>
      <c r="D341" s="9">
        <v>1024</v>
      </c>
    </row>
    <row r="342" spans="1:4" x14ac:dyDescent="0.45">
      <c r="A342" s="1" t="s">
        <v>174</v>
      </c>
      <c r="B342" s="1" t="s">
        <v>164</v>
      </c>
      <c r="C342" s="1">
        <v>2035</v>
      </c>
      <c r="D342" s="9">
        <v>0</v>
      </c>
    </row>
    <row r="343" spans="1:4" x14ac:dyDescent="0.45">
      <c r="A343" s="1" t="s">
        <v>174</v>
      </c>
      <c r="B343" s="1" t="s">
        <v>165</v>
      </c>
      <c r="C343" s="1">
        <v>2035</v>
      </c>
      <c r="D343" s="9">
        <v>322</v>
      </c>
    </row>
    <row r="344" spans="1:4" x14ac:dyDescent="0.45">
      <c r="A344" s="1" t="s">
        <v>174</v>
      </c>
      <c r="B344" s="1" t="s">
        <v>166</v>
      </c>
      <c r="C344" s="1">
        <v>2035</v>
      </c>
      <c r="D344" s="9">
        <v>2163</v>
      </c>
    </row>
    <row r="345" spans="1:4" x14ac:dyDescent="0.45">
      <c r="A345" s="1" t="s">
        <v>174</v>
      </c>
      <c r="B345" s="1" t="s">
        <v>167</v>
      </c>
      <c r="C345" s="1">
        <v>2035</v>
      </c>
      <c r="D345" s="9">
        <v>936</v>
      </c>
    </row>
    <row r="346" spans="1:4" x14ac:dyDescent="0.45">
      <c r="A346" s="1" t="s">
        <v>174</v>
      </c>
      <c r="B346" s="1" t="s">
        <v>170</v>
      </c>
      <c r="C346" s="1">
        <v>2035</v>
      </c>
      <c r="D346" s="9">
        <v>3299</v>
      </c>
    </row>
    <row r="347" spans="1:4" x14ac:dyDescent="0.45">
      <c r="A347" s="1" t="s">
        <v>174</v>
      </c>
      <c r="B347" s="1" t="s">
        <v>155</v>
      </c>
      <c r="C347" s="1">
        <v>2040</v>
      </c>
      <c r="D347" s="9">
        <v>99</v>
      </c>
    </row>
    <row r="348" spans="1:4" x14ac:dyDescent="0.45">
      <c r="A348" s="1" t="s">
        <v>174</v>
      </c>
      <c r="B348" s="1" t="s">
        <v>156</v>
      </c>
      <c r="C348" s="1">
        <v>2040</v>
      </c>
      <c r="D348" s="9">
        <v>0</v>
      </c>
    </row>
    <row r="349" spans="1:4" x14ac:dyDescent="0.45">
      <c r="A349" s="1" t="s">
        <v>174</v>
      </c>
      <c r="B349" s="1" t="s">
        <v>157</v>
      </c>
      <c r="C349" s="1">
        <v>2040</v>
      </c>
      <c r="D349" s="9">
        <v>107</v>
      </c>
    </row>
    <row r="350" spans="1:4" x14ac:dyDescent="0.45">
      <c r="A350" s="1" t="s">
        <v>174</v>
      </c>
      <c r="B350" s="1" t="s">
        <v>158</v>
      </c>
      <c r="C350" s="1">
        <v>2040</v>
      </c>
      <c r="D350" s="9">
        <v>79</v>
      </c>
    </row>
    <row r="351" spans="1:4" x14ac:dyDescent="0.45">
      <c r="A351" s="1" t="s">
        <v>174</v>
      </c>
      <c r="B351" s="1" t="s">
        <v>159</v>
      </c>
      <c r="C351" s="1">
        <v>2040</v>
      </c>
      <c r="D351" s="9">
        <v>551</v>
      </c>
    </row>
    <row r="352" spans="1:4" x14ac:dyDescent="0.45">
      <c r="A352" s="1" t="s">
        <v>174</v>
      </c>
      <c r="B352" s="1" t="s">
        <v>169</v>
      </c>
      <c r="C352" s="1">
        <v>2040</v>
      </c>
      <c r="D352" s="9">
        <v>1131</v>
      </c>
    </row>
    <row r="353" spans="1:4" x14ac:dyDescent="0.45">
      <c r="A353" s="1" t="s">
        <v>174</v>
      </c>
      <c r="B353" s="1" t="s">
        <v>160</v>
      </c>
      <c r="C353" s="1">
        <v>2040</v>
      </c>
      <c r="D353" s="9">
        <v>130</v>
      </c>
    </row>
    <row r="354" spans="1:4" x14ac:dyDescent="0.45">
      <c r="A354" s="1" t="s">
        <v>174</v>
      </c>
      <c r="B354" s="1" t="s">
        <v>161</v>
      </c>
      <c r="C354" s="1">
        <v>2040</v>
      </c>
      <c r="D354" s="9">
        <v>288</v>
      </c>
    </row>
    <row r="355" spans="1:4" x14ac:dyDescent="0.45">
      <c r="A355" s="1" t="s">
        <v>174</v>
      </c>
      <c r="B355" s="1" t="s">
        <v>162</v>
      </c>
      <c r="C355" s="1">
        <v>2040</v>
      </c>
      <c r="D355" s="9">
        <v>1242</v>
      </c>
    </row>
    <row r="356" spans="1:4" x14ac:dyDescent="0.45">
      <c r="A356" s="1" t="s">
        <v>174</v>
      </c>
      <c r="B356" s="1" t="s">
        <v>163</v>
      </c>
      <c r="C356" s="1">
        <v>2040</v>
      </c>
      <c r="D356" s="9">
        <v>138</v>
      </c>
    </row>
    <row r="357" spans="1:4" x14ac:dyDescent="0.45">
      <c r="A357" s="1" t="s">
        <v>174</v>
      </c>
      <c r="B357" s="1" t="s">
        <v>164</v>
      </c>
      <c r="C357" s="1">
        <v>2040</v>
      </c>
      <c r="D357" s="9">
        <v>0</v>
      </c>
    </row>
    <row r="358" spans="1:4" x14ac:dyDescent="0.45">
      <c r="A358" s="1" t="s">
        <v>174</v>
      </c>
      <c r="B358" s="1" t="s">
        <v>165</v>
      </c>
      <c r="C358" s="1">
        <v>2040</v>
      </c>
      <c r="D358" s="9">
        <v>43</v>
      </c>
    </row>
    <row r="359" spans="1:4" x14ac:dyDescent="0.45">
      <c r="A359" s="1" t="s">
        <v>174</v>
      </c>
      <c r="B359" s="1" t="s">
        <v>166</v>
      </c>
      <c r="C359" s="1">
        <v>2040</v>
      </c>
      <c r="D359" s="9">
        <v>292</v>
      </c>
    </row>
    <row r="360" spans="1:4" x14ac:dyDescent="0.45">
      <c r="A360" s="1" t="s">
        <v>174</v>
      </c>
      <c r="B360" s="1" t="s">
        <v>167</v>
      </c>
      <c r="C360" s="1">
        <v>2040</v>
      </c>
      <c r="D360" s="9">
        <v>126</v>
      </c>
    </row>
    <row r="361" spans="1:4" x14ac:dyDescent="0.45">
      <c r="A361" s="1" t="s">
        <v>174</v>
      </c>
      <c r="B361" s="1" t="s">
        <v>170</v>
      </c>
      <c r="C361" s="1">
        <v>2040</v>
      </c>
      <c r="D361" s="9">
        <v>446</v>
      </c>
    </row>
    <row r="362" spans="1:4" x14ac:dyDescent="0.45">
      <c r="A362" s="1" t="s">
        <v>174</v>
      </c>
      <c r="B362" s="1" t="s">
        <v>155</v>
      </c>
      <c r="C362" s="1">
        <v>2040</v>
      </c>
      <c r="D362" s="9">
        <v>99</v>
      </c>
    </row>
    <row r="363" spans="1:4" x14ac:dyDescent="0.45">
      <c r="A363" s="1" t="s">
        <v>174</v>
      </c>
      <c r="B363" s="1" t="s">
        <v>156</v>
      </c>
      <c r="C363" s="1">
        <v>2040</v>
      </c>
      <c r="D363" s="9">
        <v>0</v>
      </c>
    </row>
    <row r="364" spans="1:4" x14ac:dyDescent="0.45">
      <c r="A364" s="1" t="s">
        <v>174</v>
      </c>
      <c r="B364" s="1" t="s">
        <v>157</v>
      </c>
      <c r="C364" s="1">
        <v>2040</v>
      </c>
      <c r="D364" s="9">
        <v>107</v>
      </c>
    </row>
    <row r="365" spans="1:4" x14ac:dyDescent="0.45">
      <c r="A365" s="1" t="s">
        <v>174</v>
      </c>
      <c r="B365" s="1" t="s">
        <v>158</v>
      </c>
      <c r="C365" s="1">
        <v>2040</v>
      </c>
      <c r="D365" s="9">
        <v>79</v>
      </c>
    </row>
    <row r="366" spans="1:4" x14ac:dyDescent="0.45">
      <c r="A366" s="1" t="s">
        <v>174</v>
      </c>
      <c r="B366" s="1" t="s">
        <v>159</v>
      </c>
      <c r="C366" s="1">
        <v>2040</v>
      </c>
      <c r="D366" s="9">
        <v>551</v>
      </c>
    </row>
    <row r="367" spans="1:4" x14ac:dyDescent="0.45">
      <c r="A367" s="1" t="s">
        <v>174</v>
      </c>
      <c r="B367" s="1" t="s">
        <v>169</v>
      </c>
      <c r="C367" s="1">
        <v>2040</v>
      </c>
      <c r="D367" s="9">
        <v>1131</v>
      </c>
    </row>
    <row r="368" spans="1:4" x14ac:dyDescent="0.45">
      <c r="A368" s="1" t="s">
        <v>174</v>
      </c>
      <c r="B368" s="1" t="s">
        <v>160</v>
      </c>
      <c r="C368" s="1">
        <v>2040</v>
      </c>
      <c r="D368" s="9">
        <v>130</v>
      </c>
    </row>
    <row r="369" spans="1:4" x14ac:dyDescent="0.45">
      <c r="A369" s="1" t="s">
        <v>174</v>
      </c>
      <c r="B369" s="1" t="s">
        <v>161</v>
      </c>
      <c r="C369" s="1">
        <v>2040</v>
      </c>
      <c r="D369" s="9">
        <v>288</v>
      </c>
    </row>
    <row r="370" spans="1:4" x14ac:dyDescent="0.45">
      <c r="A370" s="1" t="s">
        <v>174</v>
      </c>
      <c r="B370" s="1" t="s">
        <v>162</v>
      </c>
      <c r="C370" s="1">
        <v>2040</v>
      </c>
      <c r="D370" s="9">
        <v>1242</v>
      </c>
    </row>
    <row r="371" spans="1:4" x14ac:dyDescent="0.45">
      <c r="A371" s="1" t="s">
        <v>174</v>
      </c>
      <c r="B371" s="1" t="s">
        <v>163</v>
      </c>
      <c r="C371" s="1">
        <v>2040</v>
      </c>
      <c r="D371" s="9">
        <v>138</v>
      </c>
    </row>
    <row r="372" spans="1:4" x14ac:dyDescent="0.45">
      <c r="A372" s="1" t="s">
        <v>174</v>
      </c>
      <c r="B372" s="1" t="s">
        <v>164</v>
      </c>
      <c r="C372" s="1">
        <v>2040</v>
      </c>
      <c r="D372" s="9">
        <v>0</v>
      </c>
    </row>
    <row r="373" spans="1:4" x14ac:dyDescent="0.45">
      <c r="A373" s="1" t="s">
        <v>174</v>
      </c>
      <c r="B373" s="1" t="s">
        <v>165</v>
      </c>
      <c r="C373" s="1">
        <v>2040</v>
      </c>
      <c r="D373" s="9">
        <v>43</v>
      </c>
    </row>
    <row r="374" spans="1:4" x14ac:dyDescent="0.45">
      <c r="A374" s="1" t="s">
        <v>174</v>
      </c>
      <c r="B374" s="1" t="s">
        <v>166</v>
      </c>
      <c r="C374" s="1">
        <v>2040</v>
      </c>
      <c r="D374" s="9">
        <v>292</v>
      </c>
    </row>
    <row r="375" spans="1:4" x14ac:dyDescent="0.45">
      <c r="A375" s="1" t="s">
        <v>174</v>
      </c>
      <c r="B375" s="1" t="s">
        <v>167</v>
      </c>
      <c r="C375" s="1">
        <v>2040</v>
      </c>
      <c r="D375" s="9">
        <v>126</v>
      </c>
    </row>
    <row r="376" spans="1:4" x14ac:dyDescent="0.45">
      <c r="A376" s="1" t="s">
        <v>174</v>
      </c>
      <c r="B376" s="1" t="s">
        <v>170</v>
      </c>
      <c r="C376" s="1">
        <v>2040</v>
      </c>
      <c r="D376" s="9">
        <v>446</v>
      </c>
    </row>
    <row r="377" spans="1:4" x14ac:dyDescent="0.45">
      <c r="A377" s="1" t="s">
        <v>174</v>
      </c>
      <c r="B377" s="1" t="s">
        <v>155</v>
      </c>
      <c r="C377" s="1">
        <v>2045</v>
      </c>
      <c r="D377" s="9">
        <v>0</v>
      </c>
    </row>
    <row r="378" spans="1:4" x14ac:dyDescent="0.45">
      <c r="A378" s="1" t="s">
        <v>174</v>
      </c>
      <c r="B378" s="1" t="s">
        <v>156</v>
      </c>
      <c r="C378" s="1">
        <v>2045</v>
      </c>
      <c r="D378" s="9">
        <v>0</v>
      </c>
    </row>
    <row r="379" spans="1:4" x14ac:dyDescent="0.45">
      <c r="A379" s="1" t="s">
        <v>174</v>
      </c>
      <c r="B379" s="1" t="s">
        <v>157</v>
      </c>
      <c r="C379" s="1">
        <v>2045</v>
      </c>
      <c r="D379" s="9">
        <v>0</v>
      </c>
    </row>
    <row r="380" spans="1:4" x14ac:dyDescent="0.45">
      <c r="A380" s="1" t="s">
        <v>174</v>
      </c>
      <c r="B380" s="1" t="s">
        <v>158</v>
      </c>
      <c r="C380" s="1">
        <v>2045</v>
      </c>
      <c r="D380" s="9">
        <v>0</v>
      </c>
    </row>
    <row r="381" spans="1:4" x14ac:dyDescent="0.45">
      <c r="A381" s="1" t="s">
        <v>174</v>
      </c>
      <c r="B381" s="1" t="s">
        <v>159</v>
      </c>
      <c r="C381" s="1">
        <v>2045</v>
      </c>
      <c r="D381" s="9">
        <v>0</v>
      </c>
    </row>
    <row r="382" spans="1:4" x14ac:dyDescent="0.45">
      <c r="A382" s="1" t="s">
        <v>174</v>
      </c>
      <c r="B382" s="1" t="s">
        <v>169</v>
      </c>
      <c r="C382" s="1">
        <v>2045</v>
      </c>
      <c r="D382" s="9">
        <v>0</v>
      </c>
    </row>
    <row r="383" spans="1:4" x14ac:dyDescent="0.45">
      <c r="A383" s="1" t="s">
        <v>174</v>
      </c>
      <c r="B383" s="1" t="s">
        <v>160</v>
      </c>
      <c r="C383" s="1">
        <v>2045</v>
      </c>
      <c r="D383" s="9">
        <v>0</v>
      </c>
    </row>
    <row r="384" spans="1:4" x14ac:dyDescent="0.45">
      <c r="A384" s="1" t="s">
        <v>174</v>
      </c>
      <c r="B384" s="1" t="s">
        <v>161</v>
      </c>
      <c r="C384" s="1">
        <v>2045</v>
      </c>
      <c r="D384" s="9">
        <v>0</v>
      </c>
    </row>
    <row r="385" spans="1:4" x14ac:dyDescent="0.45">
      <c r="A385" s="1" t="s">
        <v>174</v>
      </c>
      <c r="B385" s="1" t="s">
        <v>162</v>
      </c>
      <c r="C385" s="1">
        <v>2045</v>
      </c>
      <c r="D385" s="9">
        <v>0</v>
      </c>
    </row>
    <row r="386" spans="1:4" x14ac:dyDescent="0.45">
      <c r="A386" s="1" t="s">
        <v>174</v>
      </c>
      <c r="B386" s="1" t="s">
        <v>163</v>
      </c>
      <c r="C386" s="1">
        <v>2045</v>
      </c>
      <c r="D386" s="9">
        <v>0</v>
      </c>
    </row>
    <row r="387" spans="1:4" x14ac:dyDescent="0.45">
      <c r="A387" s="1" t="s">
        <v>174</v>
      </c>
      <c r="B387" s="1" t="s">
        <v>164</v>
      </c>
      <c r="C387" s="1">
        <v>2045</v>
      </c>
      <c r="D387" s="9">
        <v>0</v>
      </c>
    </row>
    <row r="388" spans="1:4" x14ac:dyDescent="0.45">
      <c r="A388" s="1" t="s">
        <v>174</v>
      </c>
      <c r="B388" s="1" t="s">
        <v>165</v>
      </c>
      <c r="C388" s="1">
        <v>2045</v>
      </c>
      <c r="D388" s="9">
        <v>0</v>
      </c>
    </row>
    <row r="389" spans="1:4" x14ac:dyDescent="0.45">
      <c r="A389" s="1" t="s">
        <v>174</v>
      </c>
      <c r="B389" s="1" t="s">
        <v>166</v>
      </c>
      <c r="C389" s="1">
        <v>2045</v>
      </c>
      <c r="D389" s="9">
        <v>0</v>
      </c>
    </row>
    <row r="390" spans="1:4" x14ac:dyDescent="0.45">
      <c r="A390" s="1" t="s">
        <v>174</v>
      </c>
      <c r="B390" s="1" t="s">
        <v>167</v>
      </c>
      <c r="C390" s="1">
        <v>2045</v>
      </c>
      <c r="D390" s="9">
        <v>0</v>
      </c>
    </row>
    <row r="391" spans="1:4" x14ac:dyDescent="0.45">
      <c r="A391" s="1" t="s">
        <v>174</v>
      </c>
      <c r="B391" s="1" t="s">
        <v>170</v>
      </c>
      <c r="C391" s="1">
        <v>2045</v>
      </c>
      <c r="D391" s="9">
        <v>0</v>
      </c>
    </row>
    <row r="392" spans="1:4" x14ac:dyDescent="0.45">
      <c r="A392" s="1" t="s">
        <v>174</v>
      </c>
      <c r="B392" s="1" t="s">
        <v>155</v>
      </c>
      <c r="C392" s="1">
        <v>2045</v>
      </c>
      <c r="D392" s="9">
        <v>0</v>
      </c>
    </row>
    <row r="393" spans="1:4" x14ac:dyDescent="0.45">
      <c r="A393" s="1" t="s">
        <v>174</v>
      </c>
      <c r="B393" s="1" t="s">
        <v>156</v>
      </c>
      <c r="C393" s="1">
        <v>2045</v>
      </c>
      <c r="D393" s="9">
        <v>0</v>
      </c>
    </row>
    <row r="394" spans="1:4" x14ac:dyDescent="0.45">
      <c r="A394" s="1" t="s">
        <v>174</v>
      </c>
      <c r="B394" s="1" t="s">
        <v>157</v>
      </c>
      <c r="C394" s="1">
        <v>2045</v>
      </c>
      <c r="D394" s="9">
        <v>0</v>
      </c>
    </row>
    <row r="395" spans="1:4" x14ac:dyDescent="0.45">
      <c r="A395" s="1" t="s">
        <v>174</v>
      </c>
      <c r="B395" s="1" t="s">
        <v>158</v>
      </c>
      <c r="C395" s="1">
        <v>2045</v>
      </c>
      <c r="D395" s="9">
        <v>0</v>
      </c>
    </row>
    <row r="396" spans="1:4" x14ac:dyDescent="0.45">
      <c r="A396" s="1" t="s">
        <v>174</v>
      </c>
      <c r="B396" s="1" t="s">
        <v>159</v>
      </c>
      <c r="C396" s="1">
        <v>2045</v>
      </c>
      <c r="D396" s="9">
        <v>0</v>
      </c>
    </row>
    <row r="397" spans="1:4" x14ac:dyDescent="0.45">
      <c r="A397" s="1" t="s">
        <v>174</v>
      </c>
      <c r="B397" s="1" t="s">
        <v>169</v>
      </c>
      <c r="C397" s="1">
        <v>2045</v>
      </c>
      <c r="D397" s="9">
        <v>0</v>
      </c>
    </row>
    <row r="398" spans="1:4" x14ac:dyDescent="0.45">
      <c r="A398" s="1" t="s">
        <v>174</v>
      </c>
      <c r="B398" s="1" t="s">
        <v>160</v>
      </c>
      <c r="C398" s="1">
        <v>2045</v>
      </c>
      <c r="D398" s="9">
        <v>0</v>
      </c>
    </row>
    <row r="399" spans="1:4" x14ac:dyDescent="0.45">
      <c r="A399" s="1" t="s">
        <v>174</v>
      </c>
      <c r="B399" s="1" t="s">
        <v>161</v>
      </c>
      <c r="C399" s="1">
        <v>2045</v>
      </c>
      <c r="D399" s="9">
        <v>0</v>
      </c>
    </row>
    <row r="400" spans="1:4" x14ac:dyDescent="0.45">
      <c r="A400" s="1" t="s">
        <v>174</v>
      </c>
      <c r="B400" s="1" t="s">
        <v>162</v>
      </c>
      <c r="C400" s="1">
        <v>2045</v>
      </c>
      <c r="D400" s="9">
        <v>0</v>
      </c>
    </row>
    <row r="401" spans="1:4" x14ac:dyDescent="0.45">
      <c r="A401" s="1" t="s">
        <v>174</v>
      </c>
      <c r="B401" s="1" t="s">
        <v>163</v>
      </c>
      <c r="C401" s="1">
        <v>2045</v>
      </c>
      <c r="D401" s="9">
        <v>0</v>
      </c>
    </row>
    <row r="402" spans="1:4" x14ac:dyDescent="0.45">
      <c r="A402" s="1" t="s">
        <v>174</v>
      </c>
      <c r="B402" s="1" t="s">
        <v>164</v>
      </c>
      <c r="C402" s="1">
        <v>2045</v>
      </c>
      <c r="D402" s="9">
        <v>0</v>
      </c>
    </row>
    <row r="403" spans="1:4" x14ac:dyDescent="0.45">
      <c r="A403" s="1" t="s">
        <v>174</v>
      </c>
      <c r="B403" s="1" t="s">
        <v>165</v>
      </c>
      <c r="C403" s="1">
        <v>2045</v>
      </c>
      <c r="D403" s="9">
        <v>0</v>
      </c>
    </row>
    <row r="404" spans="1:4" x14ac:dyDescent="0.45">
      <c r="A404" s="1" t="s">
        <v>174</v>
      </c>
      <c r="B404" s="1" t="s">
        <v>166</v>
      </c>
      <c r="C404" s="1">
        <v>2045</v>
      </c>
      <c r="D404" s="9">
        <v>0</v>
      </c>
    </row>
    <row r="405" spans="1:4" x14ac:dyDescent="0.45">
      <c r="A405" s="1" t="s">
        <v>174</v>
      </c>
      <c r="B405" s="1" t="s">
        <v>167</v>
      </c>
      <c r="C405" s="1">
        <v>2045</v>
      </c>
      <c r="D405" s="9">
        <v>0</v>
      </c>
    </row>
    <row r="406" spans="1:4" x14ac:dyDescent="0.45">
      <c r="A406" s="1" t="s">
        <v>174</v>
      </c>
      <c r="B406" s="1" t="s">
        <v>170</v>
      </c>
      <c r="C406" s="1">
        <v>2045</v>
      </c>
      <c r="D406" s="9">
        <v>0</v>
      </c>
    </row>
    <row r="407" spans="1:4" x14ac:dyDescent="0.45">
      <c r="A407" s="1" t="s">
        <v>174</v>
      </c>
      <c r="B407" s="1" t="s">
        <v>155</v>
      </c>
      <c r="C407" s="1">
        <v>2050</v>
      </c>
      <c r="D407" s="9">
        <v>0</v>
      </c>
    </row>
    <row r="408" spans="1:4" x14ac:dyDescent="0.45">
      <c r="A408" s="1" t="s">
        <v>174</v>
      </c>
      <c r="B408" s="1" t="s">
        <v>156</v>
      </c>
      <c r="C408" s="1">
        <v>2050</v>
      </c>
      <c r="D408" s="9">
        <v>0</v>
      </c>
    </row>
    <row r="409" spans="1:4" x14ac:dyDescent="0.45">
      <c r="A409" s="1" t="s">
        <v>174</v>
      </c>
      <c r="B409" s="1" t="s">
        <v>157</v>
      </c>
      <c r="C409" s="1">
        <v>2050</v>
      </c>
      <c r="D409" s="9">
        <v>0</v>
      </c>
    </row>
    <row r="410" spans="1:4" x14ac:dyDescent="0.45">
      <c r="A410" s="1" t="s">
        <v>174</v>
      </c>
      <c r="B410" s="1" t="s">
        <v>158</v>
      </c>
      <c r="C410" s="1">
        <v>2050</v>
      </c>
      <c r="D410" s="9">
        <v>0</v>
      </c>
    </row>
    <row r="411" spans="1:4" x14ac:dyDescent="0.45">
      <c r="A411" s="1" t="s">
        <v>174</v>
      </c>
      <c r="B411" s="1" t="s">
        <v>159</v>
      </c>
      <c r="C411" s="1">
        <v>2050</v>
      </c>
      <c r="D411" s="9">
        <v>0</v>
      </c>
    </row>
    <row r="412" spans="1:4" x14ac:dyDescent="0.45">
      <c r="A412" s="1" t="s">
        <v>174</v>
      </c>
      <c r="B412" s="1" t="s">
        <v>169</v>
      </c>
      <c r="C412" s="1">
        <v>2050</v>
      </c>
      <c r="D412" s="9">
        <v>0</v>
      </c>
    </row>
    <row r="413" spans="1:4" x14ac:dyDescent="0.45">
      <c r="A413" s="1" t="s">
        <v>174</v>
      </c>
      <c r="B413" s="1" t="s">
        <v>160</v>
      </c>
      <c r="C413" s="1">
        <v>2050</v>
      </c>
      <c r="D413" s="9">
        <v>0</v>
      </c>
    </row>
    <row r="414" spans="1:4" x14ac:dyDescent="0.45">
      <c r="A414" s="1" t="s">
        <v>174</v>
      </c>
      <c r="B414" s="1" t="s">
        <v>161</v>
      </c>
      <c r="C414" s="1">
        <v>2050</v>
      </c>
      <c r="D414" s="9">
        <v>0</v>
      </c>
    </row>
    <row r="415" spans="1:4" x14ac:dyDescent="0.45">
      <c r="A415" s="1" t="s">
        <v>174</v>
      </c>
      <c r="B415" s="1" t="s">
        <v>162</v>
      </c>
      <c r="C415" s="1">
        <v>2050</v>
      </c>
      <c r="D415" s="9">
        <v>0</v>
      </c>
    </row>
    <row r="416" spans="1:4" x14ac:dyDescent="0.45">
      <c r="A416" s="1" t="s">
        <v>174</v>
      </c>
      <c r="B416" s="1" t="s">
        <v>163</v>
      </c>
      <c r="C416" s="1">
        <v>2050</v>
      </c>
      <c r="D416" s="9">
        <v>0</v>
      </c>
    </row>
    <row r="417" spans="1:4" x14ac:dyDescent="0.45">
      <c r="A417" s="1" t="s">
        <v>174</v>
      </c>
      <c r="B417" s="1" t="s">
        <v>164</v>
      </c>
      <c r="C417" s="1">
        <v>2050</v>
      </c>
      <c r="D417" s="9">
        <v>0</v>
      </c>
    </row>
    <row r="418" spans="1:4" x14ac:dyDescent="0.45">
      <c r="A418" s="1" t="s">
        <v>174</v>
      </c>
      <c r="B418" s="1" t="s">
        <v>165</v>
      </c>
      <c r="C418" s="1">
        <v>2050</v>
      </c>
      <c r="D418" s="9">
        <v>0</v>
      </c>
    </row>
    <row r="419" spans="1:4" x14ac:dyDescent="0.45">
      <c r="A419" s="1" t="s">
        <v>174</v>
      </c>
      <c r="B419" s="1" t="s">
        <v>166</v>
      </c>
      <c r="C419" s="1">
        <v>2050</v>
      </c>
      <c r="D419" s="9">
        <v>0</v>
      </c>
    </row>
    <row r="420" spans="1:4" x14ac:dyDescent="0.45">
      <c r="A420" s="1" t="s">
        <v>174</v>
      </c>
      <c r="B420" s="1" t="s">
        <v>167</v>
      </c>
      <c r="C420" s="1">
        <v>2050</v>
      </c>
      <c r="D420" s="9">
        <v>0</v>
      </c>
    </row>
    <row r="421" spans="1:4" x14ac:dyDescent="0.45">
      <c r="A421" s="1" t="s">
        <v>174</v>
      </c>
      <c r="B421" s="1" t="s">
        <v>170</v>
      </c>
      <c r="C421" s="1">
        <v>2050</v>
      </c>
      <c r="D421" s="9">
        <v>0</v>
      </c>
    </row>
    <row r="422" spans="1:4" x14ac:dyDescent="0.45">
      <c r="A422" s="1" t="s">
        <v>174</v>
      </c>
      <c r="B422" s="1" t="s">
        <v>155</v>
      </c>
      <c r="C422" s="1">
        <v>2050</v>
      </c>
      <c r="D422" s="9">
        <v>0</v>
      </c>
    </row>
    <row r="423" spans="1:4" x14ac:dyDescent="0.45">
      <c r="A423" s="1" t="s">
        <v>174</v>
      </c>
      <c r="B423" s="1" t="s">
        <v>156</v>
      </c>
      <c r="C423" s="1">
        <v>2050</v>
      </c>
      <c r="D423" s="9">
        <v>0</v>
      </c>
    </row>
    <row r="424" spans="1:4" x14ac:dyDescent="0.45">
      <c r="A424" s="1" t="s">
        <v>174</v>
      </c>
      <c r="B424" s="1" t="s">
        <v>157</v>
      </c>
      <c r="C424" s="1">
        <v>2050</v>
      </c>
      <c r="D424" s="9">
        <v>0</v>
      </c>
    </row>
    <row r="425" spans="1:4" x14ac:dyDescent="0.45">
      <c r="A425" s="1" t="s">
        <v>174</v>
      </c>
      <c r="B425" s="1" t="s">
        <v>158</v>
      </c>
      <c r="C425" s="1">
        <v>2050</v>
      </c>
      <c r="D425" s="9">
        <v>0</v>
      </c>
    </row>
    <row r="426" spans="1:4" x14ac:dyDescent="0.45">
      <c r="A426" s="1" t="s">
        <v>174</v>
      </c>
      <c r="B426" s="1" t="s">
        <v>159</v>
      </c>
      <c r="C426" s="1">
        <v>2050</v>
      </c>
      <c r="D426" s="9">
        <v>0</v>
      </c>
    </row>
    <row r="427" spans="1:4" x14ac:dyDescent="0.45">
      <c r="A427" s="1" t="s">
        <v>174</v>
      </c>
      <c r="B427" s="1" t="s">
        <v>169</v>
      </c>
      <c r="C427" s="1">
        <v>2050</v>
      </c>
      <c r="D427" s="9">
        <v>0</v>
      </c>
    </row>
    <row r="428" spans="1:4" x14ac:dyDescent="0.45">
      <c r="A428" s="1" t="s">
        <v>174</v>
      </c>
      <c r="B428" s="1" t="s">
        <v>160</v>
      </c>
      <c r="C428" s="1">
        <v>2050</v>
      </c>
      <c r="D428" s="9">
        <v>0</v>
      </c>
    </row>
    <row r="429" spans="1:4" x14ac:dyDescent="0.45">
      <c r="A429" s="1" t="s">
        <v>174</v>
      </c>
      <c r="B429" s="1" t="s">
        <v>161</v>
      </c>
      <c r="C429" s="1">
        <v>2050</v>
      </c>
      <c r="D429" s="9">
        <v>0</v>
      </c>
    </row>
    <row r="430" spans="1:4" x14ac:dyDescent="0.45">
      <c r="A430" s="1" t="s">
        <v>174</v>
      </c>
      <c r="B430" s="1" t="s">
        <v>162</v>
      </c>
      <c r="C430" s="1">
        <v>2050</v>
      </c>
      <c r="D430" s="9">
        <v>0</v>
      </c>
    </row>
    <row r="431" spans="1:4" x14ac:dyDescent="0.45">
      <c r="A431" s="1" t="s">
        <v>174</v>
      </c>
      <c r="B431" s="1" t="s">
        <v>163</v>
      </c>
      <c r="C431" s="1">
        <v>2050</v>
      </c>
      <c r="D431" s="9">
        <v>0</v>
      </c>
    </row>
    <row r="432" spans="1:4" x14ac:dyDescent="0.45">
      <c r="A432" s="1" t="s">
        <v>174</v>
      </c>
      <c r="B432" s="1" t="s">
        <v>164</v>
      </c>
      <c r="C432" s="1">
        <v>2050</v>
      </c>
      <c r="D432" s="9">
        <v>0</v>
      </c>
    </row>
    <row r="433" spans="1:4" x14ac:dyDescent="0.45">
      <c r="A433" s="1" t="s">
        <v>174</v>
      </c>
      <c r="B433" s="1" t="s">
        <v>165</v>
      </c>
      <c r="C433" s="1">
        <v>2050</v>
      </c>
      <c r="D433" s="9">
        <v>0</v>
      </c>
    </row>
    <row r="434" spans="1:4" x14ac:dyDescent="0.45">
      <c r="A434" s="1" t="s">
        <v>174</v>
      </c>
      <c r="B434" s="1" t="s">
        <v>166</v>
      </c>
      <c r="C434" s="1">
        <v>2050</v>
      </c>
      <c r="D434" s="9">
        <v>0</v>
      </c>
    </row>
    <row r="435" spans="1:4" x14ac:dyDescent="0.45">
      <c r="A435" s="1" t="s">
        <v>174</v>
      </c>
      <c r="B435" s="1" t="s">
        <v>167</v>
      </c>
      <c r="C435" s="1">
        <v>2050</v>
      </c>
      <c r="D435" s="9">
        <v>0</v>
      </c>
    </row>
    <row r="436" spans="1:4" x14ac:dyDescent="0.45">
      <c r="A436" s="1" t="s">
        <v>174</v>
      </c>
      <c r="B436" s="1" t="s">
        <v>170</v>
      </c>
      <c r="C436" s="1">
        <v>2050</v>
      </c>
      <c r="D436" s="9">
        <v>0</v>
      </c>
    </row>
    <row r="437" spans="1:4" x14ac:dyDescent="0.45">
      <c r="A437" s="14" t="s">
        <v>153</v>
      </c>
      <c r="B437" s="1" t="s">
        <v>169</v>
      </c>
      <c r="C437" s="1">
        <v>2030</v>
      </c>
      <c r="D437" s="15">
        <v>993.54000000000008</v>
      </c>
    </row>
    <row r="438" spans="1:4" x14ac:dyDescent="0.45">
      <c r="A438" s="14" t="s">
        <v>153</v>
      </c>
      <c r="B438" s="1" t="s">
        <v>169</v>
      </c>
      <c r="C438" s="1">
        <v>2035</v>
      </c>
      <c r="D438" s="15">
        <v>513.90000000000009</v>
      </c>
    </row>
    <row r="439" spans="1:4" x14ac:dyDescent="0.45">
      <c r="A439" s="14" t="s">
        <v>153</v>
      </c>
      <c r="B439" s="1" t="s">
        <v>169</v>
      </c>
      <c r="C439" s="1">
        <v>2040</v>
      </c>
      <c r="D439" s="15">
        <v>239.82000000000002</v>
      </c>
    </row>
    <row r="440" spans="1:4" x14ac:dyDescent="0.45">
      <c r="A440" s="14" t="s">
        <v>153</v>
      </c>
      <c r="B440" s="1" t="s">
        <v>169</v>
      </c>
      <c r="C440" s="1">
        <v>2045</v>
      </c>
      <c r="D440" s="15">
        <v>0</v>
      </c>
    </row>
    <row r="441" spans="1:4" x14ac:dyDescent="0.45">
      <c r="A441" s="14" t="s">
        <v>153</v>
      </c>
      <c r="B441" s="1" t="s">
        <v>169</v>
      </c>
      <c r="C441" s="1">
        <v>2050</v>
      </c>
      <c r="D441" s="1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40BD-C816-4849-947D-62EFB681A577}">
  <dimension ref="A1:F27"/>
  <sheetViews>
    <sheetView workbookViewId="0">
      <selection activeCell="E1" sqref="E1:E26"/>
    </sheetView>
  </sheetViews>
  <sheetFormatPr baseColWidth="10" defaultRowHeight="14.25" x14ac:dyDescent="0.45"/>
  <cols>
    <col min="3" max="3" width="12.19921875" bestFit="1" customWidth="1"/>
  </cols>
  <sheetData>
    <row r="1" spans="1:6" x14ac:dyDescent="0.45">
      <c r="A1" t="s">
        <v>1</v>
      </c>
      <c r="B1" t="s">
        <v>175</v>
      </c>
      <c r="C1" t="s">
        <v>14</v>
      </c>
      <c r="D1" t="s">
        <v>12</v>
      </c>
      <c r="E1" t="s">
        <v>3</v>
      </c>
      <c r="F1" t="s">
        <v>176</v>
      </c>
    </row>
    <row r="2" spans="1:6" x14ac:dyDescent="0.45">
      <c r="A2" t="s">
        <v>152</v>
      </c>
      <c r="B2" t="s">
        <v>152</v>
      </c>
      <c r="C2" t="s">
        <v>177</v>
      </c>
      <c r="D2" t="s">
        <v>169</v>
      </c>
      <c r="E2">
        <v>2030</v>
      </c>
      <c r="F2" s="20">
        <v>1713</v>
      </c>
    </row>
    <row r="3" spans="1:6" x14ac:dyDescent="0.45">
      <c r="A3" t="s">
        <v>152</v>
      </c>
      <c r="B3" t="s">
        <v>152</v>
      </c>
      <c r="C3" t="s">
        <v>177</v>
      </c>
      <c r="D3" t="s">
        <v>169</v>
      </c>
      <c r="E3">
        <v>2035</v>
      </c>
      <c r="F3" s="20">
        <v>1713</v>
      </c>
    </row>
    <row r="4" spans="1:6" x14ac:dyDescent="0.45">
      <c r="A4" t="s">
        <v>152</v>
      </c>
      <c r="B4" t="s">
        <v>152</v>
      </c>
      <c r="C4" t="s">
        <v>177</v>
      </c>
      <c r="D4" t="s">
        <v>169</v>
      </c>
      <c r="E4">
        <v>2040</v>
      </c>
      <c r="F4" s="20">
        <v>1713</v>
      </c>
    </row>
    <row r="5" spans="1:6" x14ac:dyDescent="0.45">
      <c r="A5" t="s">
        <v>152</v>
      </c>
      <c r="B5" t="s">
        <v>152</v>
      </c>
      <c r="C5" t="s">
        <v>177</v>
      </c>
      <c r="D5" t="s">
        <v>169</v>
      </c>
      <c r="E5">
        <v>2045</v>
      </c>
      <c r="F5" s="20">
        <v>1713</v>
      </c>
    </row>
    <row r="6" spans="1:6" x14ac:dyDescent="0.45">
      <c r="A6" t="s">
        <v>152</v>
      </c>
      <c r="B6" t="s">
        <v>152</v>
      </c>
      <c r="C6" t="s">
        <v>177</v>
      </c>
      <c r="D6" t="s">
        <v>169</v>
      </c>
      <c r="E6">
        <v>2050</v>
      </c>
      <c r="F6" s="20">
        <v>1713</v>
      </c>
    </row>
    <row r="7" spans="1:6" x14ac:dyDescent="0.45">
      <c r="A7" t="s">
        <v>126</v>
      </c>
      <c r="B7" t="s">
        <v>178</v>
      </c>
      <c r="C7" t="s">
        <v>179</v>
      </c>
      <c r="D7" t="s">
        <v>169</v>
      </c>
      <c r="E7">
        <v>2030</v>
      </c>
      <c r="F7" s="20">
        <f>990+684</f>
        <v>1674</v>
      </c>
    </row>
    <row r="8" spans="1:6" x14ac:dyDescent="0.45">
      <c r="A8" t="s">
        <v>126</v>
      </c>
      <c r="B8" t="s">
        <v>178</v>
      </c>
      <c r="C8" t="s">
        <v>179</v>
      </c>
      <c r="D8" t="s">
        <v>169</v>
      </c>
      <c r="E8">
        <v>2035</v>
      </c>
      <c r="F8" s="20">
        <f t="shared" ref="F8:F11" si="0">990+684</f>
        <v>1674</v>
      </c>
    </row>
    <row r="9" spans="1:6" x14ac:dyDescent="0.45">
      <c r="A9" t="s">
        <v>126</v>
      </c>
      <c r="B9" t="s">
        <v>178</v>
      </c>
      <c r="C9" t="s">
        <v>179</v>
      </c>
      <c r="D9" t="s">
        <v>169</v>
      </c>
      <c r="E9">
        <v>2040</v>
      </c>
      <c r="F9" s="20">
        <f t="shared" si="0"/>
        <v>1674</v>
      </c>
    </row>
    <row r="10" spans="1:6" x14ac:dyDescent="0.45">
      <c r="A10" t="s">
        <v>126</v>
      </c>
      <c r="B10" t="s">
        <v>178</v>
      </c>
      <c r="C10" t="s">
        <v>179</v>
      </c>
      <c r="D10" t="s">
        <v>169</v>
      </c>
      <c r="E10">
        <v>2045</v>
      </c>
      <c r="F10" s="20">
        <f t="shared" si="0"/>
        <v>1674</v>
      </c>
    </row>
    <row r="11" spans="1:6" x14ac:dyDescent="0.45">
      <c r="A11" t="s">
        <v>126</v>
      </c>
      <c r="B11" t="s">
        <v>178</v>
      </c>
      <c r="C11" t="s">
        <v>179</v>
      </c>
      <c r="D11" t="s">
        <v>169</v>
      </c>
      <c r="E11">
        <v>2050</v>
      </c>
      <c r="F11" s="20">
        <f t="shared" si="0"/>
        <v>1674</v>
      </c>
    </row>
    <row r="12" spans="1:6" x14ac:dyDescent="0.45">
      <c r="A12" t="s">
        <v>133</v>
      </c>
      <c r="B12" t="s">
        <v>133</v>
      </c>
      <c r="C12" t="s">
        <v>180</v>
      </c>
      <c r="D12" t="s">
        <v>169</v>
      </c>
      <c r="E12">
        <v>2030</v>
      </c>
      <c r="F12" s="20">
        <v>1300</v>
      </c>
    </row>
    <row r="13" spans="1:6" x14ac:dyDescent="0.45">
      <c r="A13" t="s">
        <v>133</v>
      </c>
      <c r="B13" t="s">
        <v>133</v>
      </c>
      <c r="C13" t="s">
        <v>180</v>
      </c>
      <c r="D13" t="s">
        <v>169</v>
      </c>
      <c r="E13">
        <v>2035</v>
      </c>
      <c r="F13" s="20">
        <v>1300</v>
      </c>
    </row>
    <row r="14" spans="1:6" x14ac:dyDescent="0.45">
      <c r="A14" t="s">
        <v>133</v>
      </c>
      <c r="B14" t="s">
        <v>133</v>
      </c>
      <c r="C14" t="s">
        <v>180</v>
      </c>
      <c r="D14" t="s">
        <v>169</v>
      </c>
      <c r="E14">
        <v>2040</v>
      </c>
      <c r="F14" s="20">
        <v>1300</v>
      </c>
    </row>
    <row r="15" spans="1:6" x14ac:dyDescent="0.45">
      <c r="A15" t="s">
        <v>133</v>
      </c>
      <c r="B15" t="s">
        <v>133</v>
      </c>
      <c r="C15" t="s">
        <v>180</v>
      </c>
      <c r="D15" t="s">
        <v>169</v>
      </c>
      <c r="E15">
        <v>2045</v>
      </c>
      <c r="F15" s="20">
        <v>1300</v>
      </c>
    </row>
    <row r="16" spans="1:6" x14ac:dyDescent="0.45">
      <c r="A16" t="s">
        <v>133</v>
      </c>
      <c r="B16" t="s">
        <v>133</v>
      </c>
      <c r="C16" t="s">
        <v>180</v>
      </c>
      <c r="D16" t="s">
        <v>169</v>
      </c>
      <c r="E16">
        <v>2050</v>
      </c>
      <c r="F16" s="20">
        <v>1300</v>
      </c>
    </row>
    <row r="17" spans="1:6" x14ac:dyDescent="0.45">
      <c r="A17" t="s">
        <v>181</v>
      </c>
      <c r="B17" t="s">
        <v>181</v>
      </c>
      <c r="C17" t="s">
        <v>182</v>
      </c>
      <c r="D17" t="s">
        <v>169</v>
      </c>
      <c r="E17">
        <v>2030</v>
      </c>
      <c r="F17" s="20">
        <v>2800</v>
      </c>
    </row>
    <row r="18" spans="1:6" x14ac:dyDescent="0.45">
      <c r="A18" t="s">
        <v>181</v>
      </c>
      <c r="B18" t="s">
        <v>181</v>
      </c>
      <c r="C18" t="s">
        <v>182</v>
      </c>
      <c r="D18" t="s">
        <v>169</v>
      </c>
      <c r="E18">
        <v>2035</v>
      </c>
      <c r="F18" s="20">
        <v>2800</v>
      </c>
    </row>
    <row r="19" spans="1:6" x14ac:dyDescent="0.45">
      <c r="A19" t="s">
        <v>181</v>
      </c>
      <c r="B19" t="s">
        <v>181</v>
      </c>
      <c r="C19" t="s">
        <v>182</v>
      </c>
      <c r="D19" t="s">
        <v>169</v>
      </c>
      <c r="E19">
        <v>2040</v>
      </c>
      <c r="F19" s="20">
        <v>2800</v>
      </c>
    </row>
    <row r="20" spans="1:6" x14ac:dyDescent="0.45">
      <c r="A20" t="s">
        <v>181</v>
      </c>
      <c r="B20" t="s">
        <v>181</v>
      </c>
      <c r="C20" t="s">
        <v>182</v>
      </c>
      <c r="D20" t="s">
        <v>169</v>
      </c>
      <c r="E20">
        <v>2045</v>
      </c>
      <c r="F20" s="20">
        <v>2800</v>
      </c>
    </row>
    <row r="21" spans="1:6" x14ac:dyDescent="0.45">
      <c r="A21" t="s">
        <v>181</v>
      </c>
      <c r="B21" t="s">
        <v>181</v>
      </c>
      <c r="C21" t="s">
        <v>182</v>
      </c>
      <c r="D21" t="s">
        <v>169</v>
      </c>
      <c r="E21">
        <v>2050</v>
      </c>
      <c r="F21" s="20">
        <v>2800</v>
      </c>
    </row>
    <row r="22" spans="1:6" x14ac:dyDescent="0.45">
      <c r="A22" t="s">
        <v>69</v>
      </c>
      <c r="B22" t="s">
        <v>69</v>
      </c>
      <c r="C22" t="s">
        <v>37</v>
      </c>
      <c r="D22" t="s">
        <v>169</v>
      </c>
      <c r="E22">
        <v>2030</v>
      </c>
      <c r="F22" s="20">
        <v>2500</v>
      </c>
    </row>
    <row r="23" spans="1:6" x14ac:dyDescent="0.45">
      <c r="A23" t="s">
        <v>69</v>
      </c>
      <c r="B23" t="s">
        <v>69</v>
      </c>
      <c r="C23" t="s">
        <v>37</v>
      </c>
      <c r="D23" t="s">
        <v>169</v>
      </c>
      <c r="E23">
        <v>2035</v>
      </c>
      <c r="F23" s="20">
        <v>2500</v>
      </c>
    </row>
    <row r="24" spans="1:6" x14ac:dyDescent="0.45">
      <c r="A24" t="s">
        <v>69</v>
      </c>
      <c r="B24" t="s">
        <v>69</v>
      </c>
      <c r="C24" t="s">
        <v>37</v>
      </c>
      <c r="D24" t="s">
        <v>169</v>
      </c>
      <c r="E24">
        <v>2040</v>
      </c>
      <c r="F24" s="20">
        <v>2500</v>
      </c>
    </row>
    <row r="25" spans="1:6" x14ac:dyDescent="0.45">
      <c r="A25" t="s">
        <v>69</v>
      </c>
      <c r="B25" t="s">
        <v>69</v>
      </c>
      <c r="C25" t="s">
        <v>37</v>
      </c>
      <c r="D25" t="s">
        <v>169</v>
      </c>
      <c r="E25">
        <v>2045</v>
      </c>
      <c r="F25" s="20">
        <v>2500</v>
      </c>
    </row>
    <row r="26" spans="1:6" x14ac:dyDescent="0.45">
      <c r="A26" t="s">
        <v>69</v>
      </c>
      <c r="B26" t="s">
        <v>69</v>
      </c>
      <c r="C26" t="s">
        <v>37</v>
      </c>
      <c r="D26" t="s">
        <v>169</v>
      </c>
      <c r="E26">
        <v>2050</v>
      </c>
      <c r="F26" s="20">
        <v>2500</v>
      </c>
    </row>
    <row r="27" spans="1:6" x14ac:dyDescent="0.45">
      <c r="A27" s="1"/>
      <c r="B27" s="1"/>
      <c r="C27" s="1"/>
      <c r="D27" s="1"/>
      <c r="E27" s="1"/>
      <c r="F27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BB0B-A487-4A5A-B229-1B10309B92A7}">
  <dimension ref="A1:F26"/>
  <sheetViews>
    <sheetView workbookViewId="0">
      <selection activeCell="F26" sqref="A1:F26"/>
    </sheetView>
  </sheetViews>
  <sheetFormatPr baseColWidth="10" defaultRowHeight="14.25" x14ac:dyDescent="0.45"/>
  <cols>
    <col min="2" max="2" width="15.9296875" bestFit="1" customWidth="1"/>
    <col min="6" max="6" width="21" bestFit="1" customWidth="1"/>
  </cols>
  <sheetData>
    <row r="1" spans="1:6" x14ac:dyDescent="0.45">
      <c r="A1" t="s">
        <v>1</v>
      </c>
      <c r="B1" t="s">
        <v>175</v>
      </c>
      <c r="C1" t="s">
        <v>14</v>
      </c>
      <c r="D1" t="s">
        <v>12</v>
      </c>
      <c r="E1" t="s">
        <v>3</v>
      </c>
      <c r="F1" t="s">
        <v>183</v>
      </c>
    </row>
    <row r="2" spans="1:6" x14ac:dyDescent="0.45">
      <c r="A2" t="s">
        <v>152</v>
      </c>
      <c r="B2" t="s">
        <v>153</v>
      </c>
      <c r="C2" t="s">
        <v>177</v>
      </c>
      <c r="D2" t="s">
        <v>169</v>
      </c>
      <c r="E2">
        <v>2030</v>
      </c>
      <c r="F2" s="22">
        <f t="array" ref="F2">INDEX(_demand!$F$1:$F$26,MATCH(_residual_capacity_location!$A2&amp;_residual_capacity_location!$C2&amp;_residual_capacity_location!$E2,_demand!$A$1:$A$26&amp;_demand!$C$1:$C$26&amp;_demand!$E$1:$E$26,0))</f>
        <v>1713</v>
      </c>
    </row>
    <row r="3" spans="1:6" x14ac:dyDescent="0.45">
      <c r="A3" t="s">
        <v>152</v>
      </c>
      <c r="B3" t="s">
        <v>153</v>
      </c>
      <c r="C3" t="s">
        <v>177</v>
      </c>
      <c r="D3" t="s">
        <v>169</v>
      </c>
      <c r="E3">
        <v>2035</v>
      </c>
      <c r="F3" s="21">
        <f t="array" ref="F3">INDEX(_outputResidualCapacities!$D$1:$D$441,MATCH(_residual_capacity_location!$B3&amp;_residual_capacity_location!$D3&amp;_residual_capacity_location!$E3,_outputResidualCapacities!$A$1:$A$441&amp;_outputResidualCapacities!$B$1:$B$441&amp;_outputResidualCapacities!$C$1:$C$441,0))/INDEX(_outputResidualCapacities!$D$1:$D$441,MATCH(_residual_capacity_location!$B3&amp;_residual_capacity_location!$D3&amp;_residual_capacity_location!$E$22,_outputResidualCapacities!$A$1:$A$441&amp;_outputResidualCapacities!$B$1:$B$441&amp;_outputResidualCapacities!$C$1:$C$441,0))*F2</f>
        <v>886.0344827586207</v>
      </c>
    </row>
    <row r="4" spans="1:6" x14ac:dyDescent="0.45">
      <c r="A4" t="s">
        <v>152</v>
      </c>
      <c r="B4" t="s">
        <v>153</v>
      </c>
      <c r="C4" t="s">
        <v>177</v>
      </c>
      <c r="D4" t="s">
        <v>169</v>
      </c>
      <c r="E4">
        <v>2040</v>
      </c>
      <c r="F4" s="21">
        <f t="array" ref="F4">INDEX(_outputResidualCapacities!$D$1:$D$441,MATCH(_residual_capacity_location!$B4&amp;_residual_capacity_location!$D4&amp;_residual_capacity_location!$E4,_outputResidualCapacities!$A$1:$A$441&amp;_outputResidualCapacities!$B$1:$B$441&amp;_outputResidualCapacities!$C$1:$C$441,0))/INDEX(_outputResidualCapacities!$D$1:$D$441,MATCH(_residual_capacity_location!$B4&amp;_residual_capacity_location!$D4&amp;_residual_capacity_location!$E$22,_outputResidualCapacities!$A$1:$A$441&amp;_outputResidualCapacities!$B$1:$B$441&amp;_outputResidualCapacities!$C$1:$C$441,0))*F3</f>
        <v>213.87039239001192</v>
      </c>
    </row>
    <row r="5" spans="1:6" x14ac:dyDescent="0.45">
      <c r="A5" t="s">
        <v>152</v>
      </c>
      <c r="B5" t="s">
        <v>153</v>
      </c>
      <c r="C5" t="s">
        <v>177</v>
      </c>
      <c r="D5" t="s">
        <v>169</v>
      </c>
      <c r="E5">
        <v>2045</v>
      </c>
      <c r="F5" s="21">
        <f t="array" ref="F5">INDEX(_outputResidualCapacities!$D$1:$D$441,MATCH(_residual_capacity_location!$B5&amp;_residual_capacity_location!$D5&amp;_residual_capacity_location!$E5,_outputResidualCapacities!$A$1:$A$441&amp;_outputResidualCapacities!$B$1:$B$441&amp;_outputResidualCapacities!$C$1:$C$441,0))/INDEX(_outputResidualCapacities!$D$1:$D$441,MATCH(_residual_capacity_location!$B5&amp;_residual_capacity_location!$D5&amp;_residual_capacity_location!$E$22,_outputResidualCapacities!$A$1:$A$441&amp;_outputResidualCapacities!$B$1:$B$441&amp;_outputResidualCapacities!$C$1:$C$441,0))*F4</f>
        <v>0</v>
      </c>
    </row>
    <row r="6" spans="1:6" x14ac:dyDescent="0.45">
      <c r="A6" t="s">
        <v>152</v>
      </c>
      <c r="B6" t="s">
        <v>153</v>
      </c>
      <c r="C6" t="s">
        <v>177</v>
      </c>
      <c r="D6" t="s">
        <v>169</v>
      </c>
      <c r="E6">
        <v>2050</v>
      </c>
      <c r="F6" s="21">
        <f t="array" ref="F6">INDEX(_outputResidualCapacities!$D$1:$D$441,MATCH(_residual_capacity_location!$B6&amp;_residual_capacity_location!$D6&amp;_residual_capacity_location!$E6,_outputResidualCapacities!$A$1:$A$441&amp;_outputResidualCapacities!$B$1:$B$441&amp;_outputResidualCapacities!$C$1:$C$441,0))/INDEX(_outputResidualCapacities!$D$1:$D$441,MATCH(_residual_capacity_location!$B6&amp;_residual_capacity_location!$D6&amp;_residual_capacity_location!$E$22,_outputResidualCapacities!$A$1:$A$441&amp;_outputResidualCapacities!$B$1:$B$441&amp;_outputResidualCapacities!$C$1:$C$441,0))*F5</f>
        <v>0</v>
      </c>
    </row>
    <row r="7" spans="1:6" x14ac:dyDescent="0.45">
      <c r="A7" t="s">
        <v>126</v>
      </c>
      <c r="B7" t="s">
        <v>185</v>
      </c>
      <c r="C7" t="s">
        <v>179</v>
      </c>
      <c r="D7" t="s">
        <v>169</v>
      </c>
      <c r="E7">
        <v>2030</v>
      </c>
      <c r="F7" s="22" cm="1">
        <f t="array" ref="F7">INDEX(_demand!$F$1:$F$26,MATCH(_residual_capacity_location!$A7&amp;_residual_capacity_location!$C7&amp;_residual_capacity_location!$E7,_demand!$A$1:$A$26&amp;_demand!$C$1:$C$26&amp;_demand!$E$1:$E$26,0))</f>
        <v>1674</v>
      </c>
    </row>
    <row r="8" spans="1:6" x14ac:dyDescent="0.45">
      <c r="A8" t="s">
        <v>126</v>
      </c>
      <c r="B8" t="s">
        <v>185</v>
      </c>
      <c r="C8" t="s">
        <v>179</v>
      </c>
      <c r="D8" t="s">
        <v>169</v>
      </c>
      <c r="E8">
        <v>2035</v>
      </c>
      <c r="F8" s="21">
        <f t="array" ref="F8">INDEX(_outputResidualCapacities!$D$1:$D$441,MATCH(_residual_capacity_location!$B8&amp;_residual_capacity_location!$D8&amp;_residual_capacity_location!$E8,_outputResidualCapacities!$A$1:$A$441&amp;_outputResidualCapacities!$B$1:$B$441&amp;_outputResidualCapacities!$C$1:$C$441,0))/INDEX(_outputResidualCapacities!$D$1:$D$441,MATCH(_residual_capacity_location!$B8&amp;_residual_capacity_location!$D8&amp;_residual_capacity_location!$E$7,_outputResidualCapacities!$A$1:$A$441&amp;_outputResidualCapacities!$B$1:$B$441&amp;_outputResidualCapacities!$C$1:$C$441,0))*F7</f>
        <v>1876.9974541069275</v>
      </c>
    </row>
    <row r="9" spans="1:6" x14ac:dyDescent="0.45">
      <c r="A9" t="s">
        <v>126</v>
      </c>
      <c r="B9" t="s">
        <v>185</v>
      </c>
      <c r="C9" t="s">
        <v>179</v>
      </c>
      <c r="D9" t="s">
        <v>169</v>
      </c>
      <c r="E9">
        <v>2040</v>
      </c>
      <c r="F9" s="21">
        <f t="array" ref="F9">INDEX(_outputResidualCapacities!$D$1:$D$441,MATCH(_residual_capacity_location!$B9&amp;_residual_capacity_location!$D9&amp;_residual_capacity_location!$E9,_outputResidualCapacities!$A$1:$A$441&amp;_outputResidualCapacities!$B$1:$B$441&amp;_outputResidualCapacities!$C$1:$C$441,0))/INDEX(_outputResidualCapacities!$D$1:$D$441,MATCH(_residual_capacity_location!$B9&amp;_residual_capacity_location!$D9&amp;_residual_capacity_location!$E$7,_outputResidualCapacities!$A$1:$A$441&amp;_outputResidualCapacities!$B$1:$B$441&amp;_outputResidualCapacities!$C$1:$C$441,0))*F8</f>
        <v>284.45452506966836</v>
      </c>
    </row>
    <row r="10" spans="1:6" x14ac:dyDescent="0.45">
      <c r="A10" t="s">
        <v>126</v>
      </c>
      <c r="B10" t="s">
        <v>185</v>
      </c>
      <c r="C10" t="s">
        <v>179</v>
      </c>
      <c r="D10" t="s">
        <v>169</v>
      </c>
      <c r="E10">
        <v>2045</v>
      </c>
      <c r="F10" s="21">
        <f t="array" ref="F10">INDEX(_outputResidualCapacities!$D$1:$D$441,MATCH(_residual_capacity_location!$B10&amp;_residual_capacity_location!$D10&amp;_residual_capacity_location!$E10,_outputResidualCapacities!$A$1:$A$441&amp;_outputResidualCapacities!$B$1:$B$441&amp;_outputResidualCapacities!$C$1:$C$441,0))/INDEX(_outputResidualCapacities!$D$1:$D$441,MATCH(_residual_capacity_location!$B10&amp;_residual_capacity_location!$D10&amp;_residual_capacity_location!$E$7,_outputResidualCapacities!$A$1:$A$441&amp;_outputResidualCapacities!$B$1:$B$441&amp;_outputResidualCapacities!$C$1:$C$441,0))*F9</f>
        <v>0</v>
      </c>
    </row>
    <row r="11" spans="1:6" x14ac:dyDescent="0.45">
      <c r="A11" t="s">
        <v>126</v>
      </c>
      <c r="B11" t="s">
        <v>185</v>
      </c>
      <c r="C11" t="s">
        <v>179</v>
      </c>
      <c r="D11" t="s">
        <v>169</v>
      </c>
      <c r="E11">
        <v>2050</v>
      </c>
      <c r="F11" s="21">
        <f t="array" ref="F11">INDEX(_outputResidualCapacities!$D$1:$D$441,MATCH(_residual_capacity_location!$B11&amp;_residual_capacity_location!$D11&amp;_residual_capacity_location!$E11,_outputResidualCapacities!$A$1:$A$441&amp;_outputResidualCapacities!$B$1:$B$441&amp;_outputResidualCapacities!$C$1:$C$441,0))/INDEX(_outputResidualCapacities!$D$1:$D$441,MATCH(_residual_capacity_location!$B11&amp;_residual_capacity_location!$D11&amp;_residual_capacity_location!$E$7,_outputResidualCapacities!$A$1:$A$441&amp;_outputResidualCapacities!$B$1:$B$441&amp;_outputResidualCapacities!$C$1:$C$441,0))*F10</f>
        <v>0</v>
      </c>
    </row>
    <row r="12" spans="1:6" x14ac:dyDescent="0.45">
      <c r="A12" t="s">
        <v>133</v>
      </c>
      <c r="B12" t="s">
        <v>132</v>
      </c>
      <c r="C12" t="s">
        <v>180</v>
      </c>
      <c r="D12" t="s">
        <v>169</v>
      </c>
      <c r="E12">
        <v>2030</v>
      </c>
      <c r="F12" s="21">
        <f t="array" ref="F12">INDEX(_demand!$F$1:$F$26,MATCH(_residual_capacity_location!$A12&amp;_residual_capacity_location!$C12&amp;_residual_capacity_location!$E12,_demand!$A$1:$A$26&amp;_demand!$C$1:$C$26&amp;_demand!$E$1:$E$26,0))</f>
        <v>1300</v>
      </c>
    </row>
    <row r="13" spans="1:6" x14ac:dyDescent="0.45">
      <c r="A13" t="s">
        <v>133</v>
      </c>
      <c r="B13" t="s">
        <v>132</v>
      </c>
      <c r="C13" t="s">
        <v>180</v>
      </c>
      <c r="D13" t="s">
        <v>169</v>
      </c>
      <c r="E13">
        <v>2035</v>
      </c>
      <c r="F13" s="21" cm="1">
        <f t="array" ref="F13">INDEX(_outputResidualCapacities!$D$1:$D$441,MATCH(_residual_capacity_location!$B13&amp;_residual_capacity_location!$D13&amp;_residual_capacity_location!$E13,_outputResidualCapacities!$A$1:$A$441&amp;_outputResidualCapacities!$B$1:$B$441&amp;_outputResidualCapacities!$C$1:$C$441,0))/INDEX(_outputResidualCapacities!$D$1:$D$441,MATCH(_residual_capacity_location!$B13&amp;_residual_capacity_location!$D13&amp;_residual_capacity_location!$E$12,_outputResidualCapacities!$A$1:$A$441&amp;_outputResidualCapacities!$B$1:$B$441&amp;_outputResidualCapacities!$C$1:$C$441,0))*F12</f>
        <v>1300</v>
      </c>
    </row>
    <row r="14" spans="1:6" x14ac:dyDescent="0.45">
      <c r="A14" t="s">
        <v>133</v>
      </c>
      <c r="B14" t="s">
        <v>132</v>
      </c>
      <c r="C14" t="s">
        <v>180</v>
      </c>
      <c r="D14" t="s">
        <v>169</v>
      </c>
      <c r="E14">
        <v>2040</v>
      </c>
      <c r="F14" s="21" cm="1">
        <f t="array" ref="F14">INDEX(_outputResidualCapacities!$D$1:$D$441,MATCH(_residual_capacity_location!$B14&amp;_residual_capacity_location!$D14&amp;_residual_capacity_location!$E14,_outputResidualCapacities!$A$1:$A$441&amp;_outputResidualCapacities!$B$1:$B$441&amp;_outputResidualCapacities!$C$1:$C$441,0))/INDEX(_outputResidualCapacities!$D$1:$D$441,MATCH(_residual_capacity_location!$B14&amp;_residual_capacity_location!$D14&amp;_residual_capacity_location!$E$12,_outputResidualCapacities!$A$1:$A$441&amp;_outputResidualCapacities!$B$1:$B$441&amp;_outputResidualCapacities!$C$1:$C$441,0))*F$12</f>
        <v>0</v>
      </c>
    </row>
    <row r="15" spans="1:6" x14ac:dyDescent="0.45">
      <c r="A15" t="s">
        <v>133</v>
      </c>
      <c r="B15" t="s">
        <v>132</v>
      </c>
      <c r="C15" t="s">
        <v>180</v>
      </c>
      <c r="D15" t="s">
        <v>169</v>
      </c>
      <c r="E15">
        <v>2045</v>
      </c>
      <c r="F15" s="21">
        <f t="array" ref="F15">INDEX(_outputResidualCapacities!$D$1:$D$441,MATCH(_residual_capacity_location!$B15&amp;_residual_capacity_location!$D15&amp;_residual_capacity_location!$E15,_outputResidualCapacities!$A$1:$A$441&amp;_outputResidualCapacities!$B$1:$B$441&amp;_outputResidualCapacities!$C$1:$C$441,0))/INDEX(_outputResidualCapacities!$D$1:$D$441,MATCH(_residual_capacity_location!$B15&amp;_residual_capacity_location!$D15&amp;_residual_capacity_location!$E$12,_outputResidualCapacities!$A$1:$A$441&amp;_outputResidualCapacities!$B$1:$B$441&amp;_outputResidualCapacities!$C$1:$C$441,0))</f>
        <v>0</v>
      </c>
    </row>
    <row r="16" spans="1:6" x14ac:dyDescent="0.45">
      <c r="A16" t="s">
        <v>133</v>
      </c>
      <c r="B16" t="s">
        <v>132</v>
      </c>
      <c r="C16" t="s">
        <v>180</v>
      </c>
      <c r="D16" t="s">
        <v>169</v>
      </c>
      <c r="E16">
        <v>2050</v>
      </c>
      <c r="F16" s="21">
        <f t="array" ref="F16">INDEX(_outputResidualCapacities!$D$1:$D$441,MATCH(_residual_capacity_location!$B16&amp;_residual_capacity_location!$D16&amp;_residual_capacity_location!$E16,_outputResidualCapacities!$A$1:$A$441&amp;_outputResidualCapacities!$B$1:$B$441&amp;_outputResidualCapacities!$C$1:$C$441,0))/INDEX(_outputResidualCapacities!$D$1:$D$441,MATCH(_residual_capacity_location!$B16&amp;_residual_capacity_location!$D16&amp;_residual_capacity_location!$E$12,_outputResidualCapacities!$A$1:$A$441&amp;_outputResidualCapacities!$B$1:$B$441&amp;_outputResidualCapacities!$C$1:$C$441,0))</f>
        <v>0</v>
      </c>
    </row>
    <row r="17" spans="1:6" x14ac:dyDescent="0.45">
      <c r="A17" t="s">
        <v>181</v>
      </c>
      <c r="B17" t="s">
        <v>184</v>
      </c>
      <c r="C17" t="s">
        <v>182</v>
      </c>
      <c r="D17" t="s">
        <v>169</v>
      </c>
      <c r="E17">
        <v>2030</v>
      </c>
      <c r="F17" s="21">
        <f>_demand!F17</f>
        <v>2800</v>
      </c>
    </row>
    <row r="18" spans="1:6" x14ac:dyDescent="0.45">
      <c r="A18" t="s">
        <v>181</v>
      </c>
      <c r="B18" t="s">
        <v>184</v>
      </c>
      <c r="C18" t="s">
        <v>182</v>
      </c>
      <c r="D18" t="s">
        <v>169</v>
      </c>
      <c r="E18">
        <v>2035</v>
      </c>
      <c r="F18" s="21">
        <f>_demand!F18</f>
        <v>2800</v>
      </c>
    </row>
    <row r="19" spans="1:6" x14ac:dyDescent="0.45">
      <c r="A19" t="s">
        <v>181</v>
      </c>
      <c r="B19" t="s">
        <v>184</v>
      </c>
      <c r="C19" t="s">
        <v>182</v>
      </c>
      <c r="D19" t="s">
        <v>169</v>
      </c>
      <c r="E19">
        <v>2040</v>
      </c>
      <c r="F19" s="21">
        <f>_demand!F19</f>
        <v>2800</v>
      </c>
    </row>
    <row r="20" spans="1:6" x14ac:dyDescent="0.45">
      <c r="A20" t="s">
        <v>181</v>
      </c>
      <c r="B20" t="s">
        <v>184</v>
      </c>
      <c r="C20" t="s">
        <v>182</v>
      </c>
      <c r="D20" t="s">
        <v>169</v>
      </c>
      <c r="E20">
        <v>2045</v>
      </c>
      <c r="F20" s="21">
        <f>_demand!F20</f>
        <v>2800</v>
      </c>
    </row>
    <row r="21" spans="1:6" x14ac:dyDescent="0.45">
      <c r="A21" t="s">
        <v>181</v>
      </c>
      <c r="B21" t="s">
        <v>184</v>
      </c>
      <c r="C21" t="s">
        <v>182</v>
      </c>
      <c r="D21" t="s">
        <v>169</v>
      </c>
      <c r="E21">
        <v>2050</v>
      </c>
      <c r="F21" s="21">
        <f>_demand!F21</f>
        <v>2800</v>
      </c>
    </row>
    <row r="22" spans="1:6" x14ac:dyDescent="0.45">
      <c r="A22" t="s">
        <v>69</v>
      </c>
      <c r="B22" t="s">
        <v>13</v>
      </c>
      <c r="C22" t="s">
        <v>37</v>
      </c>
      <c r="D22" t="s">
        <v>169</v>
      </c>
      <c r="E22">
        <v>2030</v>
      </c>
      <c r="F22" s="21">
        <f t="array" ref="F22">INDEX(_demand!$F$1:$F$26,MATCH(_residual_capacity_location!$A22&amp;_residual_capacity_location!$C22&amp;_residual_capacity_location!$E22,_demand!$A$1:$A$26&amp;_demand!$C$1:$C$26&amp;_demand!$E$1:$E$26,0))</f>
        <v>2500</v>
      </c>
    </row>
    <row r="23" spans="1:6" x14ac:dyDescent="0.45">
      <c r="A23" t="s">
        <v>69</v>
      </c>
      <c r="B23" t="s">
        <v>13</v>
      </c>
      <c r="C23" t="s">
        <v>37</v>
      </c>
      <c r="D23" t="s">
        <v>169</v>
      </c>
      <c r="E23">
        <v>2035</v>
      </c>
      <c r="F23" s="21">
        <f t="array" ref="F23">INDEX(_outputResidualCapacities!$D$1:$D$441,MATCH(_residual_capacity_location!$B23&amp;_residual_capacity_location!$D23&amp;_residual_capacity_location!$E23,_outputResidualCapacities!$A$1:$A$441&amp;_outputResidualCapacities!$B$1:$B$441&amp;_outputResidualCapacities!$C$1:$C$441,0))/INDEX(_outputResidualCapacities!$D$1:$D$441,MATCH(_residual_capacity_location!$B23&amp;_residual_capacity_location!$D23&amp;_residual_capacity_location!$E$22,_outputResidualCapacities!$A$1:$A$441&amp;_outputResidualCapacities!$B$1:$B$441&amp;_outputResidualCapacities!$C$1:$C$441,0))*F22</f>
        <v>621.35355892648772</v>
      </c>
    </row>
    <row r="24" spans="1:6" x14ac:dyDescent="0.45">
      <c r="A24" t="s">
        <v>69</v>
      </c>
      <c r="B24" t="s">
        <v>13</v>
      </c>
      <c r="C24" t="s">
        <v>37</v>
      </c>
      <c r="D24" t="s">
        <v>169</v>
      </c>
      <c r="E24">
        <v>2040</v>
      </c>
      <c r="F24" s="21">
        <f t="array" ref="F24">INDEX(_outputResidualCapacities!$D$1:$D$441,MATCH(_residual_capacity_location!$B24&amp;_residual_capacity_location!$D24&amp;_residual_capacity_location!$E24,_outputResidualCapacities!$A$1:$A$441&amp;_outputResidualCapacities!$B$1:$B$441&amp;_outputResidualCapacities!$C$1:$C$441,0))/INDEX(_outputResidualCapacities!$D$1:$D$441,MATCH(_residual_capacity_location!$B24&amp;_residual_capacity_location!$D24&amp;_residual_capacity_location!$E$22,_outputResidualCapacities!$A$1:$A$441&amp;_outputResidualCapacities!$B$1:$B$441&amp;_outputResidualCapacities!$C$1:$C$441,0))*F22</f>
        <v>0</v>
      </c>
    </row>
    <row r="25" spans="1:6" x14ac:dyDescent="0.45">
      <c r="A25" t="s">
        <v>69</v>
      </c>
      <c r="B25" t="s">
        <v>13</v>
      </c>
      <c r="C25" t="s">
        <v>37</v>
      </c>
      <c r="D25" t="s">
        <v>169</v>
      </c>
      <c r="E25">
        <v>2045</v>
      </c>
      <c r="F25" s="21">
        <f t="array" ref="F25">INDEX(_outputResidualCapacities!$D$1:$D$441,MATCH(_residual_capacity_location!$B25&amp;_residual_capacity_location!$D25&amp;_residual_capacity_location!$E25,_outputResidualCapacities!$A$1:$A$441&amp;_outputResidualCapacities!$B$1:$B$441&amp;_outputResidualCapacities!$C$1:$C$441,0))/INDEX(_outputResidualCapacities!$D$1:$D$441,MATCH(_residual_capacity_location!$B25&amp;_residual_capacity_location!$D25&amp;_residual_capacity_location!$E$22,_outputResidualCapacities!$A$1:$A$441&amp;_outputResidualCapacities!$B$1:$B$441&amp;_outputResidualCapacities!$C$1:$C$441,0))*F23</f>
        <v>0</v>
      </c>
    </row>
    <row r="26" spans="1:6" x14ac:dyDescent="0.45">
      <c r="A26" t="s">
        <v>69</v>
      </c>
      <c r="B26" t="s">
        <v>13</v>
      </c>
      <c r="C26" t="s">
        <v>37</v>
      </c>
      <c r="D26" t="s">
        <v>169</v>
      </c>
      <c r="E26">
        <v>2050</v>
      </c>
      <c r="F26" s="21">
        <f t="array" ref="F26">INDEX(_outputResidualCapacities!$D$1:$D$441,MATCH(_residual_capacity_location!$B26&amp;_residual_capacity_location!$D26&amp;_residual_capacity_location!$E26,_outputResidualCapacities!$A$1:$A$441&amp;_outputResidualCapacities!$B$1:$B$441&amp;_outputResidualCapacities!$C$1:$C$441,0))/INDEX(_outputResidualCapacities!$D$1:$D$441,MATCH(_residual_capacity_location!$B26&amp;_residual_capacity_location!$D26&amp;_residual_capacity_location!$E$22,_outputResidualCapacities!$A$1:$A$441&amp;_outputResidualCapacities!$B$1:$B$441&amp;_outputResidualCapacities!$C$1:$C$441,0))*F24</f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FF4E-4D23-48F8-9841-1E8C14A6E72F}">
  <dimension ref="A1:E26"/>
  <sheetViews>
    <sheetView tabSelected="1" workbookViewId="0">
      <selection activeCell="E12" sqref="E12"/>
    </sheetView>
  </sheetViews>
  <sheetFormatPr baseColWidth="10" defaultRowHeight="14.25" x14ac:dyDescent="0.45"/>
  <cols>
    <col min="5" max="5" width="21" bestFit="1" customWidth="1"/>
  </cols>
  <sheetData>
    <row r="1" spans="1:5" x14ac:dyDescent="0.45">
      <c r="A1" t="s">
        <v>1</v>
      </c>
      <c r="B1" t="s">
        <v>175</v>
      </c>
      <c r="C1" t="s">
        <v>14</v>
      </c>
      <c r="D1" t="s">
        <v>3</v>
      </c>
      <c r="E1" t="s">
        <v>183</v>
      </c>
    </row>
    <row r="2" spans="1:5" x14ac:dyDescent="0.45">
      <c r="A2" t="s">
        <v>152</v>
      </c>
      <c r="B2" t="s">
        <v>153</v>
      </c>
      <c r="C2" t="s">
        <v>177</v>
      </c>
      <c r="D2">
        <v>2030</v>
      </c>
      <c r="E2" s="23">
        <v>1713</v>
      </c>
    </row>
    <row r="3" spans="1:5" x14ac:dyDescent="0.45">
      <c r="A3" t="s">
        <v>152</v>
      </c>
      <c r="B3" t="s">
        <v>153</v>
      </c>
      <c r="C3" t="s">
        <v>177</v>
      </c>
      <c r="D3">
        <v>2035</v>
      </c>
      <c r="E3" s="23">
        <v>886.0344827586207</v>
      </c>
    </row>
    <row r="4" spans="1:5" x14ac:dyDescent="0.45">
      <c r="A4" t="s">
        <v>152</v>
      </c>
      <c r="B4" t="s">
        <v>153</v>
      </c>
      <c r="C4" t="s">
        <v>177</v>
      </c>
      <c r="D4">
        <v>2040</v>
      </c>
      <c r="E4" s="23">
        <v>213.87039239001192</v>
      </c>
    </row>
    <row r="5" spans="1:5" x14ac:dyDescent="0.45">
      <c r="A5" t="s">
        <v>152</v>
      </c>
      <c r="B5" t="s">
        <v>153</v>
      </c>
      <c r="C5" t="s">
        <v>177</v>
      </c>
      <c r="D5">
        <v>2045</v>
      </c>
      <c r="E5" s="23">
        <v>0</v>
      </c>
    </row>
    <row r="6" spans="1:5" x14ac:dyDescent="0.45">
      <c r="A6" t="s">
        <v>152</v>
      </c>
      <c r="B6" t="s">
        <v>153</v>
      </c>
      <c r="C6" t="s">
        <v>177</v>
      </c>
      <c r="D6">
        <v>2050</v>
      </c>
      <c r="E6" s="23">
        <v>0</v>
      </c>
    </row>
    <row r="7" spans="1:5" x14ac:dyDescent="0.45">
      <c r="A7" t="s">
        <v>126</v>
      </c>
      <c r="B7" t="s">
        <v>174</v>
      </c>
      <c r="C7" t="s">
        <v>179</v>
      </c>
      <c r="D7">
        <v>2030</v>
      </c>
      <c r="E7" s="23">
        <v>1674</v>
      </c>
    </row>
    <row r="8" spans="1:5" x14ac:dyDescent="0.45">
      <c r="A8" t="s">
        <v>126</v>
      </c>
      <c r="B8" t="s">
        <v>174</v>
      </c>
      <c r="C8" t="s">
        <v>179</v>
      </c>
      <c r="D8">
        <v>2035</v>
      </c>
      <c r="E8" s="23">
        <v>1876.9974541069275</v>
      </c>
    </row>
    <row r="9" spans="1:5" x14ac:dyDescent="0.45">
      <c r="A9" t="s">
        <v>126</v>
      </c>
      <c r="B9" t="s">
        <v>174</v>
      </c>
      <c r="C9" t="s">
        <v>179</v>
      </c>
      <c r="D9">
        <v>2040</v>
      </c>
      <c r="E9" s="23">
        <v>284.45452506966836</v>
      </c>
    </row>
    <row r="10" spans="1:5" x14ac:dyDescent="0.45">
      <c r="A10" t="s">
        <v>126</v>
      </c>
      <c r="B10" t="s">
        <v>174</v>
      </c>
      <c r="C10" t="s">
        <v>179</v>
      </c>
      <c r="D10">
        <v>2045</v>
      </c>
      <c r="E10" s="23">
        <v>0</v>
      </c>
    </row>
    <row r="11" spans="1:5" x14ac:dyDescent="0.45">
      <c r="A11" t="s">
        <v>126</v>
      </c>
      <c r="B11" t="s">
        <v>174</v>
      </c>
      <c r="C11" t="s">
        <v>179</v>
      </c>
      <c r="D11">
        <v>2050</v>
      </c>
      <c r="E11" s="23">
        <v>0</v>
      </c>
    </row>
    <row r="12" spans="1:5" x14ac:dyDescent="0.45">
      <c r="A12" t="s">
        <v>133</v>
      </c>
      <c r="B12" t="s">
        <v>132</v>
      </c>
      <c r="C12" t="s">
        <v>180</v>
      </c>
      <c r="D12">
        <v>2030</v>
      </c>
      <c r="E12" s="23">
        <v>1300</v>
      </c>
    </row>
    <row r="13" spans="1:5" x14ac:dyDescent="0.45">
      <c r="A13" t="s">
        <v>133</v>
      </c>
      <c r="B13" t="s">
        <v>132</v>
      </c>
      <c r="C13" t="s">
        <v>180</v>
      </c>
      <c r="D13">
        <v>2035</v>
      </c>
      <c r="E13" s="23">
        <v>1300</v>
      </c>
    </row>
    <row r="14" spans="1:5" x14ac:dyDescent="0.45">
      <c r="A14" t="s">
        <v>133</v>
      </c>
      <c r="B14" t="s">
        <v>132</v>
      </c>
      <c r="C14" t="s">
        <v>180</v>
      </c>
      <c r="D14">
        <v>2040</v>
      </c>
      <c r="E14" s="23">
        <v>0</v>
      </c>
    </row>
    <row r="15" spans="1:5" x14ac:dyDescent="0.45">
      <c r="A15" t="s">
        <v>133</v>
      </c>
      <c r="B15" t="s">
        <v>132</v>
      </c>
      <c r="C15" t="s">
        <v>180</v>
      </c>
      <c r="D15">
        <v>2045</v>
      </c>
      <c r="E15" s="23">
        <v>0</v>
      </c>
    </row>
    <row r="16" spans="1:5" x14ac:dyDescent="0.45">
      <c r="A16" t="s">
        <v>133</v>
      </c>
      <c r="B16" t="s">
        <v>132</v>
      </c>
      <c r="C16" t="s">
        <v>180</v>
      </c>
      <c r="D16">
        <v>2050</v>
      </c>
      <c r="E16" s="23">
        <v>0</v>
      </c>
    </row>
    <row r="17" spans="1:5" x14ac:dyDescent="0.45">
      <c r="A17" t="s">
        <v>181</v>
      </c>
      <c r="B17" t="s">
        <v>184</v>
      </c>
      <c r="C17" t="s">
        <v>182</v>
      </c>
      <c r="D17">
        <v>2030</v>
      </c>
      <c r="E17" s="23">
        <v>2800</v>
      </c>
    </row>
    <row r="18" spans="1:5" x14ac:dyDescent="0.45">
      <c r="A18" t="s">
        <v>181</v>
      </c>
      <c r="B18" t="s">
        <v>184</v>
      </c>
      <c r="C18" t="s">
        <v>182</v>
      </c>
      <c r="D18">
        <v>2035</v>
      </c>
      <c r="E18" s="23">
        <v>2800</v>
      </c>
    </row>
    <row r="19" spans="1:5" x14ac:dyDescent="0.45">
      <c r="A19" t="s">
        <v>181</v>
      </c>
      <c r="B19" t="s">
        <v>184</v>
      </c>
      <c r="C19" t="s">
        <v>182</v>
      </c>
      <c r="D19">
        <v>2040</v>
      </c>
      <c r="E19" s="23">
        <v>2800</v>
      </c>
    </row>
    <row r="20" spans="1:5" x14ac:dyDescent="0.45">
      <c r="A20" t="s">
        <v>181</v>
      </c>
      <c r="B20" t="s">
        <v>184</v>
      </c>
      <c r="C20" t="s">
        <v>182</v>
      </c>
      <c r="D20">
        <v>2045</v>
      </c>
      <c r="E20" s="23">
        <v>2800</v>
      </c>
    </row>
    <row r="21" spans="1:5" x14ac:dyDescent="0.45">
      <c r="A21" t="s">
        <v>181</v>
      </c>
      <c r="B21" t="s">
        <v>184</v>
      </c>
      <c r="C21" t="s">
        <v>182</v>
      </c>
      <c r="D21">
        <v>2050</v>
      </c>
      <c r="E21" s="23">
        <v>2800</v>
      </c>
    </row>
    <row r="22" spans="1:5" x14ac:dyDescent="0.45">
      <c r="A22" t="s">
        <v>69</v>
      </c>
      <c r="B22" t="s">
        <v>13</v>
      </c>
      <c r="C22" t="s">
        <v>37</v>
      </c>
      <c r="D22">
        <v>2030</v>
      </c>
      <c r="E22" s="23">
        <v>2500</v>
      </c>
    </row>
    <row r="23" spans="1:5" x14ac:dyDescent="0.45">
      <c r="A23" t="s">
        <v>69</v>
      </c>
      <c r="B23" t="s">
        <v>13</v>
      </c>
      <c r="C23" t="s">
        <v>37</v>
      </c>
      <c r="D23">
        <v>2035</v>
      </c>
      <c r="E23" s="23">
        <v>621.35355892648772</v>
      </c>
    </row>
    <row r="24" spans="1:5" x14ac:dyDescent="0.45">
      <c r="A24" t="s">
        <v>69</v>
      </c>
      <c r="B24" t="s">
        <v>13</v>
      </c>
      <c r="C24" t="s">
        <v>37</v>
      </c>
      <c r="D24">
        <v>2040</v>
      </c>
      <c r="E24" s="23">
        <v>0</v>
      </c>
    </row>
    <row r="25" spans="1:5" x14ac:dyDescent="0.45">
      <c r="A25" t="s">
        <v>69</v>
      </c>
      <c r="B25" t="s">
        <v>13</v>
      </c>
      <c r="C25" t="s">
        <v>37</v>
      </c>
      <c r="D25">
        <v>2045</v>
      </c>
      <c r="E25" s="23">
        <v>0</v>
      </c>
    </row>
    <row r="26" spans="1:5" x14ac:dyDescent="0.45">
      <c r="A26" t="s">
        <v>69</v>
      </c>
      <c r="B26" t="s">
        <v>13</v>
      </c>
      <c r="C26" t="s">
        <v>37</v>
      </c>
      <c r="D26">
        <v>2050</v>
      </c>
      <c r="E26" s="23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41AC39A0-7C87-4B90-9B61-0B92A1EC5DD1}">
  <ds:schemaRefs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DE7BB2-4417-4268-B3AB-1ABDCADB941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73C353-7473-459A-AD40-9C974F79B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CC460BD-4CCC-4203-B021-769C4D475E6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E5459C7-CF21-421F-BB43-50782AD95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_General_Data_Assumptions</vt:lpstr>
      <vt:lpstr>_inputCapacitiesBof</vt:lpstr>
      <vt:lpstr>_inputAgeStructureBof</vt:lpstr>
      <vt:lpstr>_ProductionSharesEU</vt:lpstr>
      <vt:lpstr>_inputSmrHvcCapacities</vt:lpstr>
      <vt:lpstr>_country_codes</vt:lpstr>
      <vt:lpstr>_maritime_residual_capacity</vt:lpstr>
      <vt:lpstr>_residual_capacity_country</vt:lpstr>
      <vt:lpstr>_outputResidualCapacities</vt:lpstr>
      <vt:lpstr>_demand</vt:lpstr>
      <vt:lpstr>_residual_capacity_location</vt:lpstr>
      <vt:lpstr>residual_capacity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2024-08-12T11:59:58Z</dcterms:created>
  <dcterms:modified xsi:type="dcterms:W3CDTF">2024-11-30T09:21:12Z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0ecfae8d-9336-495f-9a7f-798cc000e891</vt:lpwstr>
  </property>
  <property fmtid="{D5CDD505-2E9C-101B-9397-08002B2CF9AE}" pid="4" name="MediaServiceImageTags">
    <vt:lpwstr/>
  </property>
</Properties>
</file>