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J_ARF_metaT\CLC megaassembly GOI mappings\"/>
    </mc:Choice>
  </mc:AlternateContent>
  <xr:revisionPtr revIDLastSave="0" documentId="13_ncr:1_{0BB71015-89B7-4CDE-B4F3-F820F4BDDA0F}" xr6:coauthVersionLast="47" xr6:coauthVersionMax="47" xr10:uidLastSave="{00000000-0000-0000-0000-000000000000}"/>
  <bookViews>
    <workbookView xWindow="1020" yWindow="15" windowWidth="12638" windowHeight="14265" activeTab="2" xr2:uid="{2FD918FC-FBF3-4568-AC42-383789638357}"/>
  </bookViews>
  <sheets>
    <sheet name="Sheet1" sheetId="1" r:id="rId1"/>
    <sheet name="MetaT data" sheetId="2" r:id="rId2"/>
    <sheet name="R" sheetId="3" r:id="rId3"/>
  </sheets>
  <definedNames>
    <definedName name="_xlnm._FilterDatabase" localSheetId="1" hidden="1">'MetaT data'!$A$1:$AJ$43</definedName>
    <definedName name="_xlnm._FilterDatabase" localSheetId="0" hidden="1">Sheet1!$A$1:$AN$109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Z4" i="1"/>
  <c r="N4" i="1"/>
  <c r="K43" i="2"/>
  <c r="L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G43" i="2"/>
  <c r="AH43" i="2"/>
  <c r="AI43" i="2"/>
  <c r="AJ43" i="2"/>
  <c r="J43" i="2"/>
  <c r="AD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G36" i="2"/>
  <c r="AH36" i="2"/>
  <c r="AI36" i="2"/>
  <c r="AJ36" i="2"/>
  <c r="J36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G29" i="2"/>
  <c r="AH29" i="2"/>
  <c r="AI29" i="2"/>
  <c r="AJ29" i="2"/>
  <c r="J29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G22" i="2"/>
  <c r="AH22" i="2"/>
  <c r="AI22" i="2"/>
  <c r="AJ22" i="2"/>
  <c r="J22" i="2"/>
  <c r="AH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G15" i="2"/>
  <c r="AI15" i="2"/>
  <c r="AJ15" i="2"/>
  <c r="J15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G8" i="2"/>
  <c r="AH8" i="2"/>
  <c r="AI8" i="2"/>
  <c r="AJ8" i="2"/>
  <c r="J8" i="2"/>
  <c r="O109" i="1"/>
  <c r="P109" i="1"/>
  <c r="R109" i="1"/>
  <c r="S109" i="1"/>
  <c r="T109" i="1"/>
  <c r="U109" i="1"/>
  <c r="V109" i="1"/>
  <c r="W109" i="1"/>
  <c r="X109" i="1"/>
  <c r="Y109" i="1"/>
  <c r="Z109" i="1"/>
  <c r="AD109" i="1"/>
  <c r="AH109" i="1"/>
  <c r="AA109" i="1"/>
  <c r="AB109" i="1"/>
  <c r="AI109" i="1"/>
  <c r="AK109" i="1"/>
  <c r="AL109" i="1"/>
  <c r="AN109" i="1"/>
  <c r="AM109" i="1"/>
  <c r="O106" i="1"/>
  <c r="P106" i="1"/>
  <c r="R106" i="1"/>
  <c r="S106" i="1"/>
  <c r="T106" i="1"/>
  <c r="U106" i="1"/>
  <c r="V106" i="1"/>
  <c r="W106" i="1"/>
  <c r="X106" i="1"/>
  <c r="Y106" i="1"/>
  <c r="Z106" i="1"/>
  <c r="AD106" i="1"/>
  <c r="AH106" i="1"/>
  <c r="AA106" i="1"/>
  <c r="AB106" i="1"/>
  <c r="AF106" i="1"/>
  <c r="AI106" i="1"/>
  <c r="AK106" i="1"/>
  <c r="AL106" i="1"/>
  <c r="AM106" i="1"/>
  <c r="O103" i="1"/>
  <c r="P103" i="1"/>
  <c r="R103" i="1"/>
  <c r="S103" i="1"/>
  <c r="T103" i="1"/>
  <c r="U103" i="1"/>
  <c r="V103" i="1"/>
  <c r="W103" i="1"/>
  <c r="X103" i="1"/>
  <c r="Y103" i="1"/>
  <c r="Z103" i="1"/>
  <c r="AD103" i="1"/>
  <c r="AH103" i="1"/>
  <c r="AA103" i="1"/>
  <c r="AB103" i="1"/>
  <c r="AI103" i="1"/>
  <c r="AK103" i="1"/>
  <c r="AL103" i="1"/>
  <c r="AN103" i="1"/>
  <c r="AM103" i="1"/>
  <c r="O100" i="1"/>
  <c r="P100" i="1"/>
  <c r="R100" i="1"/>
  <c r="S100" i="1"/>
  <c r="T100" i="1"/>
  <c r="U100" i="1"/>
  <c r="V100" i="1"/>
  <c r="W100" i="1"/>
  <c r="X100" i="1"/>
  <c r="Y100" i="1"/>
  <c r="Z100" i="1"/>
  <c r="AA100" i="1"/>
  <c r="AB100" i="1"/>
  <c r="AF100" i="1"/>
  <c r="AI100" i="1"/>
  <c r="AK100" i="1"/>
  <c r="AL100" i="1"/>
  <c r="AM100" i="1"/>
  <c r="O97" i="1"/>
  <c r="P97" i="1"/>
  <c r="R97" i="1"/>
  <c r="S97" i="1"/>
  <c r="T97" i="1"/>
  <c r="U97" i="1"/>
  <c r="V97" i="1"/>
  <c r="W97" i="1"/>
  <c r="X97" i="1"/>
  <c r="Y97" i="1"/>
  <c r="Z97" i="1"/>
  <c r="AA97" i="1"/>
  <c r="AB97" i="1"/>
  <c r="AI97" i="1"/>
  <c r="AK97" i="1"/>
  <c r="AL97" i="1"/>
  <c r="AM97" i="1"/>
  <c r="O94" i="1"/>
  <c r="P94" i="1"/>
  <c r="R94" i="1"/>
  <c r="S94" i="1"/>
  <c r="T94" i="1"/>
  <c r="U94" i="1"/>
  <c r="V94" i="1"/>
  <c r="W94" i="1"/>
  <c r="X94" i="1"/>
  <c r="Y94" i="1"/>
  <c r="Z94" i="1"/>
  <c r="AA94" i="1"/>
  <c r="AB94" i="1"/>
  <c r="AI94" i="1"/>
  <c r="AK94" i="1"/>
  <c r="AL94" i="1"/>
  <c r="AM94" i="1"/>
  <c r="AM91" i="1"/>
  <c r="O91" i="1"/>
  <c r="P91" i="1"/>
  <c r="R91" i="1"/>
  <c r="S91" i="1"/>
  <c r="T91" i="1"/>
  <c r="U91" i="1"/>
  <c r="V91" i="1"/>
  <c r="W91" i="1"/>
  <c r="X91" i="1"/>
  <c r="Y91" i="1"/>
  <c r="Z91" i="1"/>
  <c r="AD91" i="1"/>
  <c r="AH91" i="1"/>
  <c r="AA91" i="1"/>
  <c r="AB91" i="1"/>
  <c r="AI91" i="1"/>
  <c r="AK91" i="1"/>
  <c r="AL91" i="1"/>
  <c r="O88" i="1"/>
  <c r="P88" i="1"/>
  <c r="R88" i="1"/>
  <c r="S88" i="1"/>
  <c r="T88" i="1"/>
  <c r="U88" i="1"/>
  <c r="V88" i="1"/>
  <c r="W88" i="1"/>
  <c r="X88" i="1"/>
  <c r="Y88" i="1"/>
  <c r="Z88" i="1"/>
  <c r="AA88" i="1"/>
  <c r="AB88" i="1"/>
  <c r="AI88" i="1"/>
  <c r="AK88" i="1"/>
  <c r="AL88" i="1"/>
  <c r="AM88" i="1"/>
  <c r="O85" i="1"/>
  <c r="P85" i="1"/>
  <c r="R85" i="1"/>
  <c r="S85" i="1"/>
  <c r="T85" i="1"/>
  <c r="U85" i="1"/>
  <c r="V85" i="1"/>
  <c r="W85" i="1"/>
  <c r="X85" i="1"/>
  <c r="Y85" i="1"/>
  <c r="Z85" i="1"/>
  <c r="AA85" i="1"/>
  <c r="AB85" i="1"/>
  <c r="AI85" i="1"/>
  <c r="AK85" i="1"/>
  <c r="AL85" i="1"/>
  <c r="AM85" i="1"/>
  <c r="O82" i="1"/>
  <c r="P82" i="1"/>
  <c r="R82" i="1"/>
  <c r="S82" i="1"/>
  <c r="T82" i="1"/>
  <c r="U82" i="1"/>
  <c r="V82" i="1"/>
  <c r="W82" i="1"/>
  <c r="X82" i="1"/>
  <c r="Y82" i="1"/>
  <c r="Z82" i="1"/>
  <c r="AA82" i="1"/>
  <c r="AB82" i="1"/>
  <c r="AI82" i="1"/>
  <c r="AK82" i="1"/>
  <c r="AL82" i="1"/>
  <c r="AM82" i="1"/>
  <c r="O79" i="1"/>
  <c r="P79" i="1"/>
  <c r="R79" i="1"/>
  <c r="S79" i="1"/>
  <c r="T79" i="1"/>
  <c r="U79" i="1"/>
  <c r="V79" i="1"/>
  <c r="W79" i="1"/>
  <c r="X79" i="1"/>
  <c r="Y79" i="1"/>
  <c r="Z79" i="1"/>
  <c r="AA79" i="1"/>
  <c r="AB79" i="1"/>
  <c r="AI79" i="1"/>
  <c r="AK79" i="1"/>
  <c r="AL79" i="1"/>
  <c r="AM79" i="1"/>
  <c r="O76" i="1"/>
  <c r="P76" i="1"/>
  <c r="R76" i="1"/>
  <c r="S76" i="1"/>
  <c r="T76" i="1"/>
  <c r="U76" i="1"/>
  <c r="V76" i="1"/>
  <c r="W76" i="1"/>
  <c r="X76" i="1"/>
  <c r="Y76" i="1"/>
  <c r="Z76" i="1"/>
  <c r="AA76" i="1"/>
  <c r="AB76" i="1"/>
  <c r="AI76" i="1"/>
  <c r="AK76" i="1"/>
  <c r="AL76" i="1"/>
  <c r="AM76" i="1"/>
  <c r="O73" i="1"/>
  <c r="P73" i="1"/>
  <c r="R73" i="1"/>
  <c r="S73" i="1"/>
  <c r="T73" i="1"/>
  <c r="U73" i="1"/>
  <c r="V73" i="1"/>
  <c r="W73" i="1"/>
  <c r="X73" i="1"/>
  <c r="Y73" i="1"/>
  <c r="Z73" i="1"/>
  <c r="AA73" i="1"/>
  <c r="AB73" i="1"/>
  <c r="AI73" i="1"/>
  <c r="AK73" i="1"/>
  <c r="AL73" i="1"/>
  <c r="AM73" i="1"/>
  <c r="O70" i="1"/>
  <c r="P70" i="1"/>
  <c r="R70" i="1"/>
  <c r="S70" i="1"/>
  <c r="T70" i="1"/>
  <c r="U70" i="1"/>
  <c r="V70" i="1"/>
  <c r="W70" i="1"/>
  <c r="X70" i="1"/>
  <c r="Y70" i="1"/>
  <c r="Z70" i="1"/>
  <c r="AA70" i="1"/>
  <c r="AB70" i="1"/>
  <c r="AI70" i="1"/>
  <c r="AK70" i="1"/>
  <c r="AL70" i="1"/>
  <c r="AM70" i="1"/>
  <c r="O67" i="1"/>
  <c r="P67" i="1"/>
  <c r="R67" i="1"/>
  <c r="S67" i="1"/>
  <c r="T67" i="1"/>
  <c r="U67" i="1"/>
  <c r="V67" i="1"/>
  <c r="W67" i="1"/>
  <c r="X67" i="1"/>
  <c r="Y67" i="1"/>
  <c r="Z67" i="1"/>
  <c r="AA67" i="1"/>
  <c r="AB67" i="1"/>
  <c r="AI67" i="1"/>
  <c r="AK67" i="1"/>
  <c r="AL67" i="1"/>
  <c r="AM67" i="1"/>
  <c r="O64" i="1"/>
  <c r="P64" i="1"/>
  <c r="R64" i="1"/>
  <c r="S64" i="1"/>
  <c r="T64" i="1"/>
  <c r="U64" i="1"/>
  <c r="V64" i="1"/>
  <c r="W64" i="1"/>
  <c r="X64" i="1"/>
  <c r="Y64" i="1"/>
  <c r="Z64" i="1"/>
  <c r="AA64" i="1"/>
  <c r="AB64" i="1"/>
  <c r="AI64" i="1"/>
  <c r="AK64" i="1"/>
  <c r="AL64" i="1"/>
  <c r="AM64" i="1"/>
  <c r="O61" i="1"/>
  <c r="P61" i="1"/>
  <c r="R61" i="1"/>
  <c r="S61" i="1"/>
  <c r="T61" i="1"/>
  <c r="U61" i="1"/>
  <c r="V61" i="1"/>
  <c r="W61" i="1"/>
  <c r="X61" i="1"/>
  <c r="Y61" i="1"/>
  <c r="Z61" i="1"/>
  <c r="AA61" i="1"/>
  <c r="AB61" i="1"/>
  <c r="AI61" i="1"/>
  <c r="AK61" i="1"/>
  <c r="AL61" i="1"/>
  <c r="AM61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I58" i="1"/>
  <c r="AK58" i="1"/>
  <c r="AL58" i="1"/>
  <c r="AM58" i="1"/>
  <c r="O55" i="1"/>
  <c r="P55" i="1"/>
  <c r="R55" i="1"/>
  <c r="S55" i="1"/>
  <c r="T55" i="1"/>
  <c r="U55" i="1"/>
  <c r="V55" i="1"/>
  <c r="W55" i="1"/>
  <c r="X55" i="1"/>
  <c r="Y55" i="1"/>
  <c r="Z55" i="1"/>
  <c r="AA55" i="1"/>
  <c r="AB55" i="1"/>
  <c r="AI55" i="1"/>
  <c r="AK55" i="1"/>
  <c r="AL55" i="1"/>
  <c r="AM55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I52" i="1"/>
  <c r="AK52" i="1"/>
  <c r="AL52" i="1"/>
  <c r="AM52" i="1"/>
  <c r="O49" i="1"/>
  <c r="P49" i="1"/>
  <c r="R49" i="1"/>
  <c r="S49" i="1"/>
  <c r="T49" i="1"/>
  <c r="U49" i="1"/>
  <c r="V49" i="1"/>
  <c r="W49" i="1"/>
  <c r="X49" i="1"/>
  <c r="Y49" i="1"/>
  <c r="Z49" i="1"/>
  <c r="AA49" i="1"/>
  <c r="AB49" i="1"/>
  <c r="AI49" i="1"/>
  <c r="AK49" i="1"/>
  <c r="AL49" i="1"/>
  <c r="AM49" i="1"/>
  <c r="O46" i="1"/>
  <c r="P46" i="1"/>
  <c r="R46" i="1"/>
  <c r="S46" i="1"/>
  <c r="T46" i="1"/>
  <c r="U46" i="1"/>
  <c r="V46" i="1"/>
  <c r="W46" i="1"/>
  <c r="X46" i="1"/>
  <c r="Y46" i="1"/>
  <c r="Z46" i="1"/>
  <c r="AA46" i="1"/>
  <c r="AB46" i="1"/>
  <c r="AI46" i="1"/>
  <c r="AK46" i="1"/>
  <c r="AL46" i="1"/>
  <c r="AM46" i="1"/>
  <c r="O43" i="1"/>
  <c r="P43" i="1"/>
  <c r="R43" i="1"/>
  <c r="S43" i="1"/>
  <c r="T43" i="1"/>
  <c r="U43" i="1"/>
  <c r="V43" i="1"/>
  <c r="W43" i="1"/>
  <c r="X43" i="1"/>
  <c r="Y43" i="1"/>
  <c r="Z43" i="1"/>
  <c r="AA43" i="1"/>
  <c r="AB43" i="1"/>
  <c r="AI43" i="1"/>
  <c r="AK43" i="1"/>
  <c r="AL43" i="1"/>
  <c r="AM43" i="1"/>
  <c r="O40" i="1"/>
  <c r="P40" i="1"/>
  <c r="R40" i="1"/>
  <c r="S40" i="1"/>
  <c r="T40" i="1"/>
  <c r="U40" i="1"/>
  <c r="V40" i="1"/>
  <c r="W40" i="1"/>
  <c r="X40" i="1"/>
  <c r="Y40" i="1"/>
  <c r="Z40" i="1"/>
  <c r="AA40" i="1"/>
  <c r="AB40" i="1"/>
  <c r="AI40" i="1"/>
  <c r="AK40" i="1"/>
  <c r="AL40" i="1"/>
  <c r="AM40" i="1"/>
  <c r="O37" i="1"/>
  <c r="P37" i="1"/>
  <c r="R37" i="1"/>
  <c r="S37" i="1"/>
  <c r="T37" i="1"/>
  <c r="U37" i="1"/>
  <c r="V37" i="1"/>
  <c r="W37" i="1"/>
  <c r="X37" i="1"/>
  <c r="Y37" i="1"/>
  <c r="Z37" i="1"/>
  <c r="AA37" i="1"/>
  <c r="AB37" i="1"/>
  <c r="AK37" i="1"/>
  <c r="AL37" i="1"/>
  <c r="AM37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K34" i="1"/>
  <c r="AL34" i="1"/>
  <c r="AM34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K31" i="1"/>
  <c r="AL31" i="1"/>
  <c r="AM31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K28" i="1"/>
  <c r="AL28" i="1"/>
  <c r="AM28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K25" i="1"/>
  <c r="AL25" i="1"/>
  <c r="AM25" i="1"/>
  <c r="O22" i="1"/>
  <c r="P22" i="1"/>
  <c r="R22" i="1"/>
  <c r="S22" i="1"/>
  <c r="T22" i="1"/>
  <c r="U22" i="1"/>
  <c r="V22" i="1"/>
  <c r="W22" i="1"/>
  <c r="X22" i="1"/>
  <c r="Y22" i="1"/>
  <c r="Z22" i="1"/>
  <c r="AA22" i="1"/>
  <c r="AB22" i="1"/>
  <c r="AK22" i="1"/>
  <c r="AL22" i="1"/>
  <c r="AM22" i="1"/>
  <c r="O19" i="1"/>
  <c r="P19" i="1"/>
  <c r="R19" i="1"/>
  <c r="S19" i="1"/>
  <c r="T19" i="1"/>
  <c r="U19" i="1"/>
  <c r="V19" i="1"/>
  <c r="W19" i="1"/>
  <c r="X19" i="1"/>
  <c r="Y19" i="1"/>
  <c r="Z19" i="1"/>
  <c r="AA19" i="1"/>
  <c r="AB19" i="1"/>
  <c r="AI19" i="1"/>
  <c r="AK19" i="1"/>
  <c r="AL19" i="1"/>
  <c r="AM19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AI16" i="1"/>
  <c r="AK16" i="1"/>
  <c r="AL16" i="1"/>
  <c r="AM16" i="1"/>
  <c r="O13" i="1"/>
  <c r="P13" i="1"/>
  <c r="R13" i="1"/>
  <c r="S13" i="1"/>
  <c r="T13" i="1"/>
  <c r="U13" i="1"/>
  <c r="V13" i="1"/>
  <c r="W13" i="1"/>
  <c r="X13" i="1"/>
  <c r="Y13" i="1"/>
  <c r="Z13" i="1"/>
  <c r="AA13" i="1"/>
  <c r="AB13" i="1"/>
  <c r="AI13" i="1"/>
  <c r="AK13" i="1"/>
  <c r="AL13" i="1"/>
  <c r="AM13" i="1"/>
  <c r="O10" i="1"/>
  <c r="P10" i="1"/>
  <c r="R10" i="1"/>
  <c r="S10" i="1"/>
  <c r="T10" i="1"/>
  <c r="U10" i="1"/>
  <c r="V10" i="1"/>
  <c r="W10" i="1"/>
  <c r="X10" i="1"/>
  <c r="Y10" i="1"/>
  <c r="Z10" i="1"/>
  <c r="AA10" i="1"/>
  <c r="AB10" i="1"/>
  <c r="AI10" i="1"/>
  <c r="AK10" i="1"/>
  <c r="AL10" i="1"/>
  <c r="AM10" i="1"/>
  <c r="O7" i="1"/>
  <c r="P7" i="1"/>
  <c r="R7" i="1"/>
  <c r="S7" i="1"/>
  <c r="T7" i="1"/>
  <c r="U7" i="1"/>
  <c r="V7" i="1"/>
  <c r="W7" i="1"/>
  <c r="X7" i="1"/>
  <c r="Y7" i="1"/>
  <c r="Z7" i="1"/>
  <c r="AA7" i="1"/>
  <c r="AB7" i="1"/>
  <c r="AI7" i="1"/>
  <c r="AK7" i="1"/>
  <c r="AL7" i="1"/>
  <c r="AM7" i="1"/>
  <c r="R4" i="1"/>
  <c r="S4" i="1"/>
  <c r="T4" i="1"/>
  <c r="U4" i="1"/>
  <c r="V4" i="1"/>
  <c r="W4" i="1"/>
  <c r="X4" i="1"/>
  <c r="Y4" i="1"/>
  <c r="AA4" i="1"/>
  <c r="AB4" i="1"/>
  <c r="AI4" i="1"/>
  <c r="AK4" i="1"/>
  <c r="AL4" i="1"/>
  <c r="AM4" i="1"/>
  <c r="O4" i="1"/>
  <c r="P4" i="1"/>
  <c r="AE108" i="1"/>
  <c r="AC108" i="1"/>
  <c r="AG108" i="1"/>
  <c r="M108" i="1"/>
  <c r="N108" i="1"/>
  <c r="AE107" i="1"/>
  <c r="AE109" i="1"/>
  <c r="AC107" i="1"/>
  <c r="AG107" i="1"/>
  <c r="AG109" i="1"/>
  <c r="M107" i="1"/>
  <c r="N107" i="1"/>
  <c r="N109" i="1"/>
  <c r="AE105" i="1"/>
  <c r="AC105" i="1"/>
  <c r="AG105" i="1"/>
  <c r="M105" i="1"/>
  <c r="N105" i="1"/>
  <c r="AE104" i="1"/>
  <c r="AE106" i="1"/>
  <c r="AC104" i="1"/>
  <c r="AG104" i="1"/>
  <c r="AG106" i="1"/>
  <c r="M104" i="1"/>
  <c r="N104" i="1"/>
  <c r="N106" i="1"/>
  <c r="AE102" i="1"/>
  <c r="AC102" i="1"/>
  <c r="AG102" i="1"/>
  <c r="M102" i="1"/>
  <c r="N102" i="1"/>
  <c r="AE101" i="1"/>
  <c r="AC101" i="1"/>
  <c r="AG101" i="1"/>
  <c r="AG103" i="1"/>
  <c r="M101" i="1"/>
  <c r="N101" i="1"/>
  <c r="N103" i="1"/>
  <c r="AE99" i="1"/>
  <c r="AC99" i="1"/>
  <c r="AG99" i="1"/>
  <c r="M99" i="1"/>
  <c r="N99" i="1"/>
  <c r="AE98" i="1"/>
  <c r="AC98" i="1"/>
  <c r="AG98" i="1"/>
  <c r="M98" i="1"/>
  <c r="N98" i="1"/>
  <c r="AE96" i="1"/>
  <c r="AC96" i="1"/>
  <c r="AG96" i="1"/>
  <c r="M96" i="1"/>
  <c r="N96" i="1"/>
  <c r="AE95" i="1"/>
  <c r="AC95" i="1"/>
  <c r="AG95" i="1"/>
  <c r="AG97" i="1"/>
  <c r="M95" i="1"/>
  <c r="N95" i="1"/>
  <c r="AE93" i="1"/>
  <c r="AC93" i="1"/>
  <c r="AG93" i="1"/>
  <c r="M93" i="1"/>
  <c r="N93" i="1"/>
  <c r="AE92" i="1"/>
  <c r="AC92" i="1"/>
  <c r="AG92" i="1"/>
  <c r="M92" i="1"/>
  <c r="N92" i="1"/>
  <c r="AE90" i="1"/>
  <c r="AC90" i="1"/>
  <c r="AG90" i="1"/>
  <c r="M90" i="1"/>
  <c r="N90" i="1"/>
  <c r="AE89" i="1"/>
  <c r="AC89" i="1"/>
  <c r="AG89" i="1"/>
  <c r="M89" i="1"/>
  <c r="N89" i="1"/>
  <c r="AE87" i="1"/>
  <c r="AC87" i="1"/>
  <c r="AG87" i="1"/>
  <c r="M87" i="1"/>
  <c r="N87" i="1"/>
  <c r="AE86" i="1"/>
  <c r="AC86" i="1"/>
  <c r="AG86" i="1"/>
  <c r="M86" i="1"/>
  <c r="N86" i="1"/>
  <c r="AE84" i="1"/>
  <c r="AC84" i="1"/>
  <c r="AG84" i="1"/>
  <c r="M84" i="1"/>
  <c r="N84" i="1"/>
  <c r="AE83" i="1"/>
  <c r="AC83" i="1"/>
  <c r="AG83" i="1"/>
  <c r="M83" i="1"/>
  <c r="N83" i="1"/>
  <c r="AE81" i="1"/>
  <c r="AC81" i="1"/>
  <c r="AG81" i="1"/>
  <c r="M81" i="1"/>
  <c r="N81" i="1"/>
  <c r="AE80" i="1"/>
  <c r="AC80" i="1"/>
  <c r="AG80" i="1"/>
  <c r="M80" i="1"/>
  <c r="N80" i="1"/>
  <c r="AE78" i="1"/>
  <c r="AC78" i="1"/>
  <c r="AG78" i="1"/>
  <c r="M78" i="1"/>
  <c r="N78" i="1"/>
  <c r="AE77" i="1"/>
  <c r="AC77" i="1"/>
  <c r="AG77" i="1"/>
  <c r="M77" i="1"/>
  <c r="N77" i="1"/>
  <c r="AE75" i="1"/>
  <c r="AC75" i="1"/>
  <c r="AG75" i="1"/>
  <c r="M75" i="1"/>
  <c r="N75" i="1"/>
  <c r="AE74" i="1"/>
  <c r="AC74" i="1"/>
  <c r="AG74" i="1"/>
  <c r="M74" i="1"/>
  <c r="N74" i="1"/>
  <c r="AE72" i="1"/>
  <c r="AC72" i="1"/>
  <c r="AG72" i="1"/>
  <c r="M72" i="1"/>
  <c r="N72" i="1"/>
  <c r="AE71" i="1"/>
  <c r="AC71" i="1"/>
  <c r="AG71" i="1"/>
  <c r="M71" i="1"/>
  <c r="N71" i="1"/>
  <c r="AE69" i="1"/>
  <c r="AC69" i="1"/>
  <c r="AG69" i="1"/>
  <c r="M69" i="1"/>
  <c r="N69" i="1"/>
  <c r="AE68" i="1"/>
  <c r="AC68" i="1"/>
  <c r="AG68" i="1"/>
  <c r="M68" i="1"/>
  <c r="N68" i="1"/>
  <c r="AE66" i="1"/>
  <c r="AC66" i="1"/>
  <c r="AG66" i="1"/>
  <c r="M66" i="1"/>
  <c r="N66" i="1"/>
  <c r="AE65" i="1"/>
  <c r="AC65" i="1"/>
  <c r="AG65" i="1"/>
  <c r="M65" i="1"/>
  <c r="N65" i="1"/>
  <c r="AE63" i="1"/>
  <c r="AC63" i="1"/>
  <c r="AG63" i="1"/>
  <c r="M63" i="1"/>
  <c r="N63" i="1"/>
  <c r="AE62" i="1"/>
  <c r="AC62" i="1"/>
  <c r="AG62" i="1"/>
  <c r="M62" i="1"/>
  <c r="N62" i="1"/>
  <c r="AE60" i="1"/>
  <c r="AC60" i="1"/>
  <c r="AG60" i="1"/>
  <c r="M60" i="1"/>
  <c r="N60" i="1"/>
  <c r="AE59" i="1"/>
  <c r="AC59" i="1"/>
  <c r="AG59" i="1"/>
  <c r="M59" i="1"/>
  <c r="N59" i="1"/>
  <c r="AE57" i="1"/>
  <c r="AC57" i="1"/>
  <c r="AG57" i="1"/>
  <c r="M57" i="1"/>
  <c r="N57" i="1"/>
  <c r="AE56" i="1"/>
  <c r="AC56" i="1"/>
  <c r="AG56" i="1"/>
  <c r="M56" i="1"/>
  <c r="N56" i="1"/>
  <c r="AE54" i="1"/>
  <c r="AC54" i="1"/>
  <c r="AG54" i="1"/>
  <c r="M54" i="1"/>
  <c r="N54" i="1"/>
  <c r="AE53" i="1"/>
  <c r="AC53" i="1"/>
  <c r="AG53" i="1"/>
  <c r="M53" i="1"/>
  <c r="N53" i="1"/>
  <c r="AE51" i="1"/>
  <c r="AC51" i="1"/>
  <c r="AG51" i="1"/>
  <c r="M51" i="1"/>
  <c r="N51" i="1"/>
  <c r="AE50" i="1"/>
  <c r="AC50" i="1"/>
  <c r="AG50" i="1"/>
  <c r="M50" i="1"/>
  <c r="N50" i="1"/>
  <c r="AE48" i="1"/>
  <c r="AC48" i="1"/>
  <c r="AG48" i="1"/>
  <c r="M48" i="1"/>
  <c r="N48" i="1"/>
  <c r="AE47" i="1"/>
  <c r="AC47" i="1"/>
  <c r="AG47" i="1"/>
  <c r="M47" i="1"/>
  <c r="N47" i="1"/>
  <c r="AE45" i="1"/>
  <c r="AC45" i="1"/>
  <c r="AG45" i="1"/>
  <c r="M45" i="1"/>
  <c r="N45" i="1"/>
  <c r="AE44" i="1"/>
  <c r="AC44" i="1"/>
  <c r="AG44" i="1"/>
  <c r="M44" i="1"/>
  <c r="N44" i="1"/>
  <c r="AE42" i="1"/>
  <c r="AC42" i="1"/>
  <c r="AG42" i="1"/>
  <c r="M42" i="1"/>
  <c r="N42" i="1"/>
  <c r="AE41" i="1"/>
  <c r="AC41" i="1"/>
  <c r="AG41" i="1"/>
  <c r="M41" i="1"/>
  <c r="N41" i="1"/>
  <c r="AE39" i="1"/>
  <c r="AC39" i="1"/>
  <c r="AG39" i="1"/>
  <c r="M39" i="1"/>
  <c r="N39" i="1"/>
  <c r="AE38" i="1"/>
  <c r="AC38" i="1"/>
  <c r="AG38" i="1"/>
  <c r="M38" i="1"/>
  <c r="N38" i="1"/>
  <c r="AE36" i="1"/>
  <c r="AC36" i="1"/>
  <c r="AG36" i="1"/>
  <c r="M36" i="1"/>
  <c r="N36" i="1"/>
  <c r="AE35" i="1"/>
  <c r="AC35" i="1"/>
  <c r="AG35" i="1"/>
  <c r="M35" i="1"/>
  <c r="N35" i="1"/>
  <c r="AE33" i="1"/>
  <c r="AC33" i="1"/>
  <c r="AG33" i="1"/>
  <c r="M33" i="1"/>
  <c r="N33" i="1"/>
  <c r="AE32" i="1"/>
  <c r="AC32" i="1"/>
  <c r="AG32" i="1"/>
  <c r="M32" i="1"/>
  <c r="N32" i="1"/>
  <c r="AE30" i="1"/>
  <c r="AC30" i="1"/>
  <c r="AG30" i="1"/>
  <c r="M30" i="1"/>
  <c r="N30" i="1"/>
  <c r="AE29" i="1"/>
  <c r="AC29" i="1"/>
  <c r="AG29" i="1"/>
  <c r="M29" i="1"/>
  <c r="N29" i="1"/>
  <c r="AE27" i="1"/>
  <c r="AC27" i="1"/>
  <c r="AG27" i="1"/>
  <c r="M27" i="1"/>
  <c r="N27" i="1"/>
  <c r="AE26" i="1"/>
  <c r="AC26" i="1"/>
  <c r="AG26" i="1"/>
  <c r="M26" i="1"/>
  <c r="N26" i="1"/>
  <c r="AE24" i="1"/>
  <c r="AC24" i="1"/>
  <c r="AG24" i="1"/>
  <c r="M24" i="1"/>
  <c r="N24" i="1"/>
  <c r="AE23" i="1"/>
  <c r="AC23" i="1"/>
  <c r="AG23" i="1"/>
  <c r="M23" i="1"/>
  <c r="N23" i="1"/>
  <c r="AE21" i="1"/>
  <c r="AC21" i="1"/>
  <c r="AG21" i="1"/>
  <c r="M21" i="1"/>
  <c r="N21" i="1"/>
  <c r="AE20" i="1"/>
  <c r="AC20" i="1"/>
  <c r="AG20" i="1"/>
  <c r="M20" i="1"/>
  <c r="N20" i="1"/>
  <c r="AE18" i="1"/>
  <c r="AC18" i="1"/>
  <c r="AG18" i="1"/>
  <c r="M18" i="1"/>
  <c r="N18" i="1"/>
  <c r="AE17" i="1"/>
  <c r="AC17" i="1"/>
  <c r="AG17" i="1"/>
  <c r="M17" i="1"/>
  <c r="N17" i="1"/>
  <c r="AE15" i="1"/>
  <c r="AC15" i="1"/>
  <c r="AG15" i="1"/>
  <c r="M15" i="1"/>
  <c r="N15" i="1"/>
  <c r="AE14" i="1"/>
  <c r="AC14" i="1"/>
  <c r="AG14" i="1"/>
  <c r="M14" i="1"/>
  <c r="N14" i="1"/>
  <c r="AE12" i="1"/>
  <c r="AC12" i="1"/>
  <c r="AG12" i="1"/>
  <c r="M12" i="1"/>
  <c r="N12" i="1"/>
  <c r="AE11" i="1"/>
  <c r="AC11" i="1"/>
  <c r="AG11" i="1"/>
  <c r="M11" i="1"/>
  <c r="N11" i="1"/>
  <c r="AE9" i="1"/>
  <c r="AC9" i="1"/>
  <c r="AG9" i="1"/>
  <c r="M9" i="1"/>
  <c r="N9" i="1"/>
  <c r="AE8" i="1"/>
  <c r="AC8" i="1"/>
  <c r="AG8" i="1"/>
  <c r="M8" i="1"/>
  <c r="N8" i="1"/>
  <c r="AE6" i="1"/>
  <c r="AC6" i="1"/>
  <c r="AG6" i="1"/>
  <c r="M6" i="1"/>
  <c r="N6" i="1"/>
  <c r="AE5" i="1"/>
  <c r="AC5" i="1"/>
  <c r="AG5" i="1"/>
  <c r="M5" i="1"/>
  <c r="N5" i="1"/>
  <c r="AE3" i="1"/>
  <c r="AC3" i="1"/>
  <c r="AG3" i="1"/>
  <c r="M3" i="1"/>
  <c r="N3" i="1"/>
  <c r="AE2" i="1"/>
  <c r="AC2" i="1"/>
  <c r="AG2" i="1"/>
  <c r="M2" i="1"/>
  <c r="N2" i="1"/>
  <c r="AN106" i="1"/>
  <c r="AF103" i="1"/>
  <c r="N100" i="1"/>
  <c r="AE103" i="1"/>
  <c r="AD100" i="1"/>
  <c r="AH100" i="1"/>
  <c r="AG100" i="1"/>
  <c r="AF109" i="1"/>
  <c r="N97" i="1"/>
  <c r="N94" i="1"/>
  <c r="AE97" i="1"/>
  <c r="AN88" i="1"/>
  <c r="AD97" i="1"/>
  <c r="AH97" i="1"/>
  <c r="AE100" i="1"/>
  <c r="AC103" i="1"/>
  <c r="AC106" i="1"/>
  <c r="AN52" i="1"/>
  <c r="AN100" i="1"/>
  <c r="AC109" i="1"/>
  <c r="AG94" i="1"/>
  <c r="AF97" i="1"/>
  <c r="N91" i="1"/>
  <c r="AE94" i="1"/>
  <c r="AG55" i="1"/>
  <c r="AG67" i="1"/>
  <c r="AG91" i="1"/>
  <c r="AC100" i="1"/>
  <c r="AN97" i="1"/>
  <c r="AF88" i="1"/>
  <c r="AF91" i="1"/>
  <c r="AN79" i="1"/>
  <c r="AN82" i="1"/>
  <c r="AF94" i="1"/>
  <c r="AN40" i="1"/>
  <c r="N88" i="1"/>
  <c r="AE91" i="1"/>
  <c r="AN91" i="1"/>
  <c r="AC97" i="1"/>
  <c r="AG52" i="1"/>
  <c r="AG64" i="1"/>
  <c r="AG88" i="1"/>
  <c r="AN94" i="1"/>
  <c r="AD76" i="1"/>
  <c r="AH76" i="1"/>
  <c r="AF82" i="1"/>
  <c r="N85" i="1"/>
  <c r="AE88" i="1"/>
  <c r="AD85" i="1"/>
  <c r="AH85" i="1"/>
  <c r="AD88" i="1"/>
  <c r="AH88" i="1"/>
  <c r="AD94" i="1"/>
  <c r="AH94" i="1"/>
  <c r="AC91" i="1"/>
  <c r="AE82" i="1"/>
  <c r="AC94" i="1"/>
  <c r="AG79" i="1"/>
  <c r="AF55" i="1"/>
  <c r="AF79" i="1"/>
  <c r="AN85" i="1"/>
  <c r="AG76" i="1"/>
  <c r="AN46" i="1"/>
  <c r="AF85" i="1"/>
  <c r="AD82" i="1"/>
  <c r="AH82" i="1"/>
  <c r="AG37" i="1"/>
  <c r="AG49" i="1"/>
  <c r="AG61" i="1"/>
  <c r="AG73" i="1"/>
  <c r="AG85" i="1"/>
  <c r="AN73" i="1"/>
  <c r="N82" i="1"/>
  <c r="AE85" i="1"/>
  <c r="AD64" i="1"/>
  <c r="AH64" i="1"/>
  <c r="AF70" i="1"/>
  <c r="AG46" i="1"/>
  <c r="AG58" i="1"/>
  <c r="AG70" i="1"/>
  <c r="AG82" i="1"/>
  <c r="AN58" i="1"/>
  <c r="AD67" i="1"/>
  <c r="AH67" i="1"/>
  <c r="AF73" i="1"/>
  <c r="AC88" i="1"/>
  <c r="N67" i="1"/>
  <c r="AE70" i="1"/>
  <c r="N79" i="1"/>
  <c r="AF52" i="1"/>
  <c r="AD70" i="1"/>
  <c r="AH70" i="1"/>
  <c r="AF76" i="1"/>
  <c r="AD49" i="1"/>
  <c r="AH49" i="1"/>
  <c r="AD73" i="1"/>
  <c r="AH73" i="1"/>
  <c r="N64" i="1"/>
  <c r="AE67" i="1"/>
  <c r="N76" i="1"/>
  <c r="AE79" i="1"/>
  <c r="AN64" i="1"/>
  <c r="AF25" i="1"/>
  <c r="AF28" i="1"/>
  <c r="AF31" i="1"/>
  <c r="AF34" i="1"/>
  <c r="AF61" i="1"/>
  <c r="AN67" i="1"/>
  <c r="AD79" i="1"/>
  <c r="AH79" i="1"/>
  <c r="AE64" i="1"/>
  <c r="N73" i="1"/>
  <c r="AE76" i="1"/>
  <c r="AN49" i="1"/>
  <c r="AD58" i="1"/>
  <c r="AH58" i="1"/>
  <c r="AF64" i="1"/>
  <c r="AN70" i="1"/>
  <c r="AF67" i="1"/>
  <c r="AC82" i="1"/>
  <c r="AC85" i="1"/>
  <c r="N70" i="1"/>
  <c r="AE73" i="1"/>
  <c r="AN76" i="1"/>
  <c r="N16" i="1"/>
  <c r="AE19" i="1"/>
  <c r="N28" i="1"/>
  <c r="AE31" i="1"/>
  <c r="N40" i="1"/>
  <c r="AE43" i="1"/>
  <c r="N52" i="1"/>
  <c r="AE55" i="1"/>
  <c r="AF16" i="1"/>
  <c r="AD52" i="1"/>
  <c r="AH52" i="1"/>
  <c r="AF58" i="1"/>
  <c r="AD55" i="1"/>
  <c r="AH55" i="1"/>
  <c r="N49" i="1"/>
  <c r="AE52" i="1"/>
  <c r="N61" i="1"/>
  <c r="AF43" i="1"/>
  <c r="AD61" i="1"/>
  <c r="AH61" i="1"/>
  <c r="N46" i="1"/>
  <c r="AE49" i="1"/>
  <c r="N58" i="1"/>
  <c r="AE61" i="1"/>
  <c r="AF40" i="1"/>
  <c r="AN55" i="1"/>
  <c r="AF49" i="1"/>
  <c r="AC64" i="1"/>
  <c r="AC67" i="1"/>
  <c r="AC70" i="1"/>
  <c r="AC73" i="1"/>
  <c r="AC76" i="1"/>
  <c r="AC79" i="1"/>
  <c r="N55" i="1"/>
  <c r="AE58" i="1"/>
  <c r="AN61" i="1"/>
  <c r="AG28" i="1"/>
  <c r="AD34" i="1"/>
  <c r="AH34" i="1"/>
  <c r="AF37" i="1"/>
  <c r="AE46" i="1"/>
  <c r="AD37" i="1"/>
  <c r="AH37" i="1"/>
  <c r="AD43" i="1"/>
  <c r="AH43" i="1"/>
  <c r="AG19" i="1"/>
  <c r="AG31" i="1"/>
  <c r="AG43" i="1"/>
  <c r="AN37" i="1"/>
  <c r="AF46" i="1"/>
  <c r="AG34" i="1"/>
  <c r="AG40" i="1"/>
  <c r="AN43" i="1"/>
  <c r="AC49" i="1"/>
  <c r="AC52" i="1"/>
  <c r="AC55" i="1"/>
  <c r="AC58" i="1"/>
  <c r="AC61" i="1"/>
  <c r="AE40" i="1"/>
  <c r="AE28" i="1"/>
  <c r="N37" i="1"/>
  <c r="AG25" i="1"/>
  <c r="AD19" i="1"/>
  <c r="AH19" i="1"/>
  <c r="AD28" i="1"/>
  <c r="AH28" i="1"/>
  <c r="AD31" i="1"/>
  <c r="AH31" i="1"/>
  <c r="N34" i="1"/>
  <c r="AE37" i="1"/>
  <c r="AN13" i="1"/>
  <c r="AD40" i="1"/>
  <c r="AH40" i="1"/>
  <c r="AD46" i="1"/>
  <c r="AH46" i="1"/>
  <c r="N31" i="1"/>
  <c r="AE34" i="1"/>
  <c r="N43" i="1"/>
  <c r="AC46" i="1"/>
  <c r="AN22" i="1"/>
  <c r="AN25" i="1"/>
  <c r="AN28" i="1"/>
  <c r="AN31" i="1"/>
  <c r="AN34" i="1"/>
  <c r="AN16" i="1"/>
  <c r="AC28" i="1"/>
  <c r="AN19" i="1"/>
  <c r="AC37" i="1"/>
  <c r="AC40" i="1"/>
  <c r="N25" i="1"/>
  <c r="AC34" i="1"/>
  <c r="AC43" i="1"/>
  <c r="AD22" i="1"/>
  <c r="AH22" i="1"/>
  <c r="AC31" i="1"/>
  <c r="AF19" i="1"/>
  <c r="AF22" i="1"/>
  <c r="AD16" i="1"/>
  <c r="AH16" i="1"/>
  <c r="N22" i="1"/>
  <c r="AE25" i="1"/>
  <c r="AD25" i="1"/>
  <c r="AH25" i="1"/>
  <c r="AG22" i="1"/>
  <c r="N19" i="1"/>
  <c r="AE22" i="1"/>
  <c r="AF13" i="1"/>
  <c r="AG16" i="1"/>
  <c r="N13" i="1"/>
  <c r="AE16" i="1"/>
  <c r="AC19" i="1"/>
  <c r="AC22" i="1"/>
  <c r="AC25" i="1"/>
  <c r="AD13" i="1"/>
  <c r="AH13" i="1"/>
  <c r="AG13" i="1"/>
  <c r="AN10" i="1"/>
  <c r="AE13" i="1"/>
  <c r="AC16" i="1"/>
  <c r="N10" i="1"/>
  <c r="AG10" i="1"/>
  <c r="AF7" i="1"/>
  <c r="AE10" i="1"/>
  <c r="AC13" i="1"/>
  <c r="AE7" i="1"/>
  <c r="AF10" i="1"/>
  <c r="AN7" i="1"/>
  <c r="AN4" i="1"/>
  <c r="N7" i="1"/>
  <c r="AF4" i="1"/>
  <c r="AG7" i="1"/>
  <c r="AD7" i="1"/>
  <c r="AH7" i="1"/>
  <c r="AD10" i="1"/>
  <c r="AH10" i="1"/>
  <c r="AC10" i="1"/>
  <c r="AC7" i="1"/>
  <c r="AH4" i="1"/>
  <c r="AG4" i="1"/>
  <c r="AE4" i="1"/>
  <c r="AC4" i="1"/>
</calcChain>
</file>

<file path=xl/sharedStrings.xml><?xml version="1.0" encoding="utf-8"?>
<sst xmlns="http://schemas.openxmlformats.org/spreadsheetml/2006/main" count="797" uniqueCount="128">
  <si>
    <t>Sample</t>
  </si>
  <si>
    <t>Date</t>
  </si>
  <si>
    <t>Study day</t>
  </si>
  <si>
    <t>ADH_ambient</t>
  </si>
  <si>
    <t>ADH_internal</t>
  </si>
  <si>
    <t>ADH_soil</t>
  </si>
  <si>
    <t>Stage</t>
  </si>
  <si>
    <t>Tray g</t>
  </si>
  <si>
    <t>Wet soil and tray g</t>
  </si>
  <si>
    <t>Wet soil g</t>
  </si>
  <si>
    <t>Dry soil and tray</t>
  </si>
  <si>
    <t>Dry soil</t>
  </si>
  <si>
    <t>Gravimetric moisture</t>
  </si>
  <si>
    <t>pH</t>
  </si>
  <si>
    <t>EC</t>
  </si>
  <si>
    <t>DO</t>
  </si>
  <si>
    <t>Nematode Abundances in 100gdw</t>
  </si>
  <si>
    <t>Nematode Richness</t>
  </si>
  <si>
    <t>Nematode Shannon</t>
  </si>
  <si>
    <t>EI</t>
  </si>
  <si>
    <t>SI</t>
  </si>
  <si>
    <t>CO2 (μmol/gdw soil)</t>
  </si>
  <si>
    <t>CO2 (μg C/gdw soil)</t>
  </si>
  <si>
    <t>NH4        (mg/g dry weight soil)</t>
  </si>
  <si>
    <t>NH4          (ug/g dry weight soil)</t>
  </si>
  <si>
    <t>NO3-        (mg/g dry weight soil)</t>
  </si>
  <si>
    <t>NO3-          (ug/g dry weight soil)</t>
  </si>
  <si>
    <t>Ratio NH4 to NO3</t>
  </si>
  <si>
    <t>Ratio NO3 to NH4</t>
  </si>
  <si>
    <t>Log NH4 to NO3</t>
  </si>
  <si>
    <t>TBS</t>
  </si>
  <si>
    <t>Sorting</t>
  </si>
  <si>
    <t>N_percent</t>
  </si>
  <si>
    <t>C_percent</t>
  </si>
  <si>
    <t>CN_ratio</t>
  </si>
  <si>
    <t>con_int_sp1</t>
  </si>
  <si>
    <t>Initial</t>
  </si>
  <si>
    <t>SP1</t>
  </si>
  <si>
    <t>con_15_sp1</t>
  </si>
  <si>
    <t>gr_int_sp1</t>
  </si>
  <si>
    <t>gr_15_sp1</t>
  </si>
  <si>
    <t>con_int_sp2</t>
  </si>
  <si>
    <t>SP2</t>
  </si>
  <si>
    <t>con_15_sp2</t>
  </si>
  <si>
    <t>gr_int_sp2</t>
  </si>
  <si>
    <t>gr_15_sp2</t>
  </si>
  <si>
    <t>con_int_sp3</t>
  </si>
  <si>
    <t>SP3</t>
  </si>
  <si>
    <t>con_15_sp3</t>
  </si>
  <si>
    <t>gr_int_sp3</t>
  </si>
  <si>
    <t>gr_15_sp3</t>
  </si>
  <si>
    <t>Active</t>
  </si>
  <si>
    <t>Advanced4</t>
  </si>
  <si>
    <t>Advanced6</t>
  </si>
  <si>
    <t>Advanced11</t>
  </si>
  <si>
    <t>Skeletonization4</t>
  </si>
  <si>
    <t>CON_SP1_0</t>
  </si>
  <si>
    <t>SP1_0</t>
  </si>
  <si>
    <t>CON_SP2_0</t>
  </si>
  <si>
    <t>SP2_0</t>
  </si>
  <si>
    <t>CON_SP3_0</t>
  </si>
  <si>
    <t>SP3_0</t>
  </si>
  <si>
    <t>CON_SP1_12</t>
  </si>
  <si>
    <t>SP1_12</t>
  </si>
  <si>
    <t>CON_SP2_12</t>
  </si>
  <si>
    <t>SP2_12</t>
  </si>
  <si>
    <t>CON_SP3_12</t>
  </si>
  <si>
    <t>SP3_12</t>
  </si>
  <si>
    <t>CON_SP1_58</t>
  </si>
  <si>
    <t>SP1_58</t>
  </si>
  <si>
    <t>CON_SP2_58</t>
  </si>
  <si>
    <t>SP2_58</t>
  </si>
  <si>
    <t>CON_SP3_58</t>
  </si>
  <si>
    <t>SP3_58</t>
  </si>
  <si>
    <t>CON_SP1_86</t>
  </si>
  <si>
    <t>SP1_86</t>
  </si>
  <si>
    <t>CON_SP2_86</t>
  </si>
  <si>
    <t>SP2_86</t>
  </si>
  <si>
    <t>CON_SP3_86</t>
  </si>
  <si>
    <t>SP3_86</t>
  </si>
  <si>
    <t>CON_SP1_168</t>
  </si>
  <si>
    <t>SP1_168</t>
  </si>
  <si>
    <t>CON_SP2_168</t>
  </si>
  <si>
    <t>SP2_168</t>
  </si>
  <si>
    <t>CON_SP3_168</t>
  </si>
  <si>
    <t>SP3_168</t>
  </si>
  <si>
    <t>CON_SP1_376</t>
  </si>
  <si>
    <t>SP1_376</t>
  </si>
  <si>
    <t>CON_SP2_376</t>
  </si>
  <si>
    <t>SP2_376</t>
  </si>
  <si>
    <t>CON_SP3_376</t>
  </si>
  <si>
    <t>SP3_376</t>
  </si>
  <si>
    <t>MetaT</t>
  </si>
  <si>
    <t>CON_0</t>
  </si>
  <si>
    <t>CON</t>
  </si>
  <si>
    <t>CON_12</t>
  </si>
  <si>
    <t>CON_58</t>
  </si>
  <si>
    <t>CON_86</t>
  </si>
  <si>
    <t>CON_168</t>
  </si>
  <si>
    <t>CON_376</t>
  </si>
  <si>
    <t>Sort</t>
  </si>
  <si>
    <t>Trt</t>
  </si>
  <si>
    <t>Gravimetric_moisture</t>
  </si>
  <si>
    <t>Nematode_Abundances</t>
  </si>
  <si>
    <t>Nematode_Richness</t>
  </si>
  <si>
    <t>Nematode_Shannon</t>
  </si>
  <si>
    <t>CO2_μmol_gdw</t>
  </si>
  <si>
    <t>CO2_μg C_gdw</t>
  </si>
  <si>
    <t>NH4_mg_gdw</t>
  </si>
  <si>
    <t>NH4_ug_gdw</t>
  </si>
  <si>
    <t>NO3_mg_gdw</t>
  </si>
  <si>
    <t>NO3_ug_gdw</t>
  </si>
  <si>
    <t>Study_day</t>
  </si>
  <si>
    <t>Rep</t>
  </si>
  <si>
    <t>Decomposition</t>
  </si>
  <si>
    <t>Control</t>
  </si>
  <si>
    <t>Study_con</t>
  </si>
  <si>
    <t>con</t>
  </si>
  <si>
    <t>Sample_name</t>
  </si>
  <si>
    <t>d.0</t>
  </si>
  <si>
    <t>d.12</t>
  </si>
  <si>
    <t>d.58</t>
  </si>
  <si>
    <t>d.86</t>
  </si>
  <si>
    <t>d.168</t>
  </si>
  <si>
    <t>d.376</t>
  </si>
  <si>
    <t>timepoint</t>
  </si>
  <si>
    <t>temp_ambient</t>
  </si>
  <si>
    <t>temp_soil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</si>
</sst>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5" fontId="0" fillId="5" borderId="0" xfId="0" applyNumberFormat="1" applyFill="1"/>
    <xf numFmtId="0" fontId="0" fillId="0" borderId="0" xfId="0" applyFill="1"/>
    <xf numFmtId="15" fontId="0" fillId="0" borderId="0" xfId="0" applyNumberFormat="1" applyFill="1"/>
    <xf numFmtId="0" fontId="0" fillId="0" borderId="0" xfId="0" applyNumberFormat="1" applyFill="1"/>
    <xf numFmtId="0" fontId="0" fillId="0" borderId="0" xfId="0" applyNumberFormat="1" applyAlignment="1">
      <alignment wrapText="1"/>
    </xf>
    <xf numFmtId="0" fontId="0" fillId="5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8EA8-DBE1-4A09-9081-DFD899731CCA}">
  <dimension ref="A1:AN109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N4" sqref="AN4"/>
    </sheetView>
  </sheetViews>
  <sheetFormatPr defaultRowHeight="14.25" x14ac:dyDescent="0.45"/>
  <cols>
    <col min="1" max="1" width="14" customWidth="1"/>
    <col min="2" max="3" width="12.73046875" customWidth="1"/>
    <col min="4" max="4" width="8" customWidth="1"/>
    <col min="5" max="7" width="13.59765625" customWidth="1"/>
    <col min="8" max="8" width="13" customWidth="1"/>
    <col min="9" max="9" width="12" customWidth="1"/>
    <col min="10" max="10" width="9.265625" customWidth="1"/>
    <col min="11" max="11" width="9.59765625" customWidth="1"/>
    <col min="14" max="14" width="11.59765625" customWidth="1"/>
    <col min="15" max="15" width="8.1328125" customWidth="1"/>
    <col min="18" max="18" width="14.59765625" customWidth="1"/>
    <col min="19" max="19" width="10.73046875" customWidth="1"/>
    <col min="20" max="20" width="13.73046875" customWidth="1"/>
    <col min="23" max="24" width="13.265625" customWidth="1"/>
    <col min="25" max="25" width="12.59765625" customWidth="1"/>
    <col min="26" max="26" width="13.59765625" customWidth="1"/>
    <col min="27" max="27" width="14.59765625" customWidth="1"/>
    <col min="28" max="28" width="12.86328125" customWidth="1"/>
    <col min="37" max="37" width="13" customWidth="1"/>
    <col min="38" max="38" width="11.3984375" customWidth="1"/>
  </cols>
  <sheetData>
    <row r="1" spans="1:40" s="1" customFormat="1" ht="42.75" x14ac:dyDescent="0.45">
      <c r="A1" s="1" t="s">
        <v>0</v>
      </c>
      <c r="B1" s="1" t="s">
        <v>1</v>
      </c>
      <c r="C1" s="1" t="s">
        <v>92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E1" s="1" t="s">
        <v>28</v>
      </c>
      <c r="AG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40" x14ac:dyDescent="0.45">
      <c r="A2" s="3" t="s">
        <v>35</v>
      </c>
      <c r="B2" s="4">
        <v>43222</v>
      </c>
      <c r="C2" s="4"/>
      <c r="D2">
        <v>0</v>
      </c>
      <c r="E2">
        <v>0</v>
      </c>
      <c r="F2">
        <v>0</v>
      </c>
      <c r="G2">
        <v>0</v>
      </c>
      <c r="H2" t="s">
        <v>36</v>
      </c>
      <c r="I2">
        <v>2.4329999999999998</v>
      </c>
      <c r="K2">
        <v>2.1339999999999999</v>
      </c>
      <c r="L2">
        <v>3.6829999999999998</v>
      </c>
      <c r="M2">
        <f>L2-I2</f>
        <v>1.25</v>
      </c>
      <c r="N2">
        <f>(K2-M2)/M2</f>
        <v>0.70719999999999994</v>
      </c>
      <c r="O2">
        <v>7.6</v>
      </c>
      <c r="P2">
        <v>40.909999999999997</v>
      </c>
      <c r="R2">
        <v>501</v>
      </c>
      <c r="S2">
        <v>29</v>
      </c>
      <c r="T2">
        <v>2.608383026761365</v>
      </c>
      <c r="U2">
        <v>61.184210526315795</v>
      </c>
      <c r="V2">
        <v>42.995169082125607</v>
      </c>
      <c r="W2">
        <v>10.254178172718156</v>
      </c>
      <c r="X2">
        <v>123.05013807261787</v>
      </c>
      <c r="Y2">
        <v>2.3208814933333332E-2</v>
      </c>
      <c r="Z2">
        <v>23.208814933333333</v>
      </c>
      <c r="AA2">
        <v>9.6604757333333315E-3</v>
      </c>
      <c r="AB2">
        <v>9.6604757333333318</v>
      </c>
      <c r="AC2">
        <f>(Z2/AB2)</f>
        <v>2.4024505183788882</v>
      </c>
      <c r="AE2">
        <f>(AB2/Z2)</f>
        <v>0.4162416633974107</v>
      </c>
      <c r="AG2">
        <f>LOG10(AC2)</f>
        <v>0.38065445156792693</v>
      </c>
      <c r="AI2">
        <v>3</v>
      </c>
      <c r="AJ2" t="s">
        <v>37</v>
      </c>
      <c r="AK2">
        <v>0.79400000000000004</v>
      </c>
      <c r="AL2">
        <v>13.253</v>
      </c>
      <c r="AM2">
        <v>16.684200000000001</v>
      </c>
    </row>
    <row r="3" spans="1:40" x14ac:dyDescent="0.45">
      <c r="A3" s="3" t="s">
        <v>38</v>
      </c>
      <c r="B3" s="4">
        <v>43222</v>
      </c>
      <c r="C3" s="4"/>
      <c r="D3">
        <v>0</v>
      </c>
      <c r="E3">
        <v>0</v>
      </c>
      <c r="F3">
        <v>0</v>
      </c>
      <c r="G3">
        <v>0</v>
      </c>
      <c r="H3" t="s">
        <v>36</v>
      </c>
      <c r="I3">
        <v>2.4279999999999999</v>
      </c>
      <c r="K3">
        <v>2.3279999999999998</v>
      </c>
      <c r="L3">
        <v>4.0960000000000001</v>
      </c>
      <c r="M3">
        <f t="shared" ref="M3:M105" si="0">L3-I3</f>
        <v>1.6680000000000001</v>
      </c>
      <c r="N3">
        <f t="shared" ref="N3:N107" si="1">(K3-M3)/M3</f>
        <v>0.39568345323740983</v>
      </c>
      <c r="O3">
        <v>7.72</v>
      </c>
      <c r="P3">
        <v>43.57</v>
      </c>
      <c r="Q3">
        <v>98.2</v>
      </c>
      <c r="R3">
        <v>318</v>
      </c>
      <c r="S3">
        <v>23</v>
      </c>
      <c r="T3">
        <v>2.632367094497408</v>
      </c>
      <c r="U3">
        <v>51.204819277108427</v>
      </c>
      <c r="V3">
        <v>52.42290748898678</v>
      </c>
      <c r="W3">
        <v>1.9527080976201969</v>
      </c>
      <c r="X3">
        <v>23.432497171442364</v>
      </c>
      <c r="Y3">
        <v>6.4610839328537147E-3</v>
      </c>
      <c r="Z3">
        <v>6.4610839328537146</v>
      </c>
      <c r="AA3">
        <v>6.5597122302158252E-3</v>
      </c>
      <c r="AB3">
        <v>6.5597122302158253</v>
      </c>
      <c r="AC3">
        <f t="shared" ref="AC3:AC98" si="2">(Z3/AB3)</f>
        <v>0.98496453900709213</v>
      </c>
      <c r="AE3">
        <f t="shared" ref="AE3:AE98" si="3">(AB3/Z3)</f>
        <v>1.0152649769585254</v>
      </c>
      <c r="AG3">
        <f t="shared" ref="AG3:AG98" si="4">LOG10(AC3)</f>
        <v>-6.5794048229632493E-3</v>
      </c>
      <c r="AI3">
        <v>3</v>
      </c>
      <c r="AJ3" t="s">
        <v>37</v>
      </c>
      <c r="AK3">
        <v>0.29399999999999998</v>
      </c>
      <c r="AL3">
        <v>3.8439999999999999</v>
      </c>
      <c r="AM3">
        <v>13.0633</v>
      </c>
    </row>
    <row r="4" spans="1:40" s="7" customFormat="1" x14ac:dyDescent="0.45">
      <c r="A4" s="7" t="s">
        <v>56</v>
      </c>
      <c r="B4" s="8">
        <v>43222</v>
      </c>
      <c r="C4" s="8" t="s">
        <v>92</v>
      </c>
      <c r="E4" s="7">
        <v>0</v>
      </c>
      <c r="F4" s="7">
        <v>0</v>
      </c>
      <c r="G4" s="7">
        <v>0</v>
      </c>
      <c r="H4" s="7" t="s">
        <v>36</v>
      </c>
      <c r="N4" s="7">
        <f>((1/16)*N2)+((15/16)*N3)</f>
        <v>0.41515323741007171</v>
      </c>
      <c r="O4" s="7">
        <f t="shared" ref="O4:P4" si="5">((1/16)*O2)+((15/16)*O3)</f>
        <v>7.7124999999999995</v>
      </c>
      <c r="P4" s="7">
        <f t="shared" si="5"/>
        <v>43.403749999999995</v>
      </c>
      <c r="Q4" s="7">
        <v>98.2</v>
      </c>
      <c r="R4" s="7">
        <f t="shared" ref="R4" si="6">((1/16)*R2)+((15/16)*R3)</f>
        <v>329.4375</v>
      </c>
      <c r="S4" s="7">
        <f t="shared" ref="S4" si="7">((1/16)*S2)+((15/16)*S3)</f>
        <v>23.375</v>
      </c>
      <c r="T4" s="7">
        <f t="shared" ref="T4" si="8">((1/16)*T2)+((15/16)*T3)</f>
        <v>2.6308680902639052</v>
      </c>
      <c r="U4" s="7">
        <f t="shared" ref="U4" si="9">((1/16)*U2)+((15/16)*U3)</f>
        <v>51.828531230183891</v>
      </c>
      <c r="V4" s="7">
        <f t="shared" ref="V4" si="10">((1/16)*V2)+((15/16)*V3)</f>
        <v>51.833673838557957</v>
      </c>
      <c r="W4" s="7">
        <f t="shared" ref="W4" si="11">((1/16)*W2)+((15/16)*W3)</f>
        <v>2.4715499773138196</v>
      </c>
      <c r="X4" s="7">
        <f t="shared" ref="X4" si="12">((1/16)*X2)+((15/16)*X3)</f>
        <v>29.658599727765832</v>
      </c>
      <c r="Y4" s="7">
        <f t="shared" ref="Y4" si="13">((1/16)*Y2)+((15/16)*Y3)</f>
        <v>7.5078171203836908E-3</v>
      </c>
      <c r="Z4" s="7">
        <f>((1/16)*Z2)+((15/16)*Z3)</f>
        <v>7.5078171203836908</v>
      </c>
      <c r="AA4" s="7">
        <f t="shared" ref="AA4" si="14">((1/16)*AA2)+((15/16)*AA3)</f>
        <v>6.7535099491606689E-3</v>
      </c>
      <c r="AB4" s="7">
        <f t="shared" ref="AB4" si="15">((1/16)*AB2)+((15/16)*AB3)</f>
        <v>6.7535099491606694</v>
      </c>
      <c r="AC4" s="7">
        <f>((1/16)*AC2)+((15/16)*AC3)</f>
        <v>1.0735574127178293</v>
      </c>
      <c r="AD4" s="7">
        <f>Z4/AB4</f>
        <v>1.1116911320041465</v>
      </c>
      <c r="AE4" s="7">
        <f t="shared" ref="AE4" si="16">((1/16)*AE2)+((15/16)*AE3)</f>
        <v>0.97782601986095574</v>
      </c>
      <c r="AF4" s="7">
        <f>AB4/Z4</f>
        <v>0.89953042820194962</v>
      </c>
      <c r="AG4" s="7">
        <f t="shared" ref="AG4" si="17">((1/16)*AG2)+((15/16)*AG3)</f>
        <v>1.7622711201467387E-2</v>
      </c>
      <c r="AH4" s="7">
        <f>LOG(AD4)</f>
        <v>4.5984141293758912E-2</v>
      </c>
      <c r="AI4" s="7">
        <f t="shared" ref="AI4" si="18">((1/16)*AI2)+((15/16)*AI3)</f>
        <v>3</v>
      </c>
      <c r="AJ4" s="7" t="s">
        <v>37</v>
      </c>
      <c r="AK4" s="7">
        <f t="shared" ref="AK4" si="19">((1/16)*AK2)+((15/16)*AK3)</f>
        <v>0.32525000000000004</v>
      </c>
      <c r="AL4" s="7">
        <f t="shared" ref="AL4" si="20">((1/16)*AL2)+((15/16)*AL3)</f>
        <v>4.4320624999999998</v>
      </c>
      <c r="AM4" s="7">
        <f t="shared" ref="AM4" si="21">((1/16)*AM2)+((15/16)*AM3)</f>
        <v>13.28960625</v>
      </c>
      <c r="AN4" s="7">
        <f>AL4/AK4</f>
        <v>13.626633358954647</v>
      </c>
    </row>
    <row r="5" spans="1:40" x14ac:dyDescent="0.45">
      <c r="A5" s="3" t="s">
        <v>39</v>
      </c>
      <c r="B5" s="4">
        <v>43222</v>
      </c>
      <c r="C5" s="4"/>
      <c r="D5">
        <v>0</v>
      </c>
      <c r="E5">
        <v>0</v>
      </c>
      <c r="F5">
        <v>0</v>
      </c>
      <c r="G5">
        <v>0</v>
      </c>
      <c r="H5" t="s">
        <v>36</v>
      </c>
      <c r="I5">
        <v>2.407</v>
      </c>
      <c r="K5">
        <v>2.0139999999999998</v>
      </c>
      <c r="L5">
        <v>3.9340000000000002</v>
      </c>
      <c r="M5">
        <f t="shared" si="0"/>
        <v>1.5270000000000001</v>
      </c>
      <c r="N5">
        <f t="shared" si="1"/>
        <v>0.31892599869024207</v>
      </c>
      <c r="O5">
        <v>7.4</v>
      </c>
      <c r="P5">
        <v>23.22</v>
      </c>
      <c r="R5">
        <v>458</v>
      </c>
      <c r="S5">
        <v>13</v>
      </c>
      <c r="T5">
        <v>0.99741594180952076</v>
      </c>
      <c r="U5">
        <v>50.996015936254977</v>
      </c>
      <c r="V5">
        <v>9.225092250922506</v>
      </c>
      <c r="W5">
        <v>4.1429713006802587</v>
      </c>
      <c r="X5">
        <v>49.715655608163104</v>
      </c>
      <c r="Y5">
        <v>1.5060376337044313E-2</v>
      </c>
      <c r="Z5">
        <v>15.060376337044312</v>
      </c>
      <c r="AA5">
        <v>1.3069677363021176E-2</v>
      </c>
      <c r="AB5">
        <v>13.069677363021176</v>
      </c>
      <c r="AC5">
        <f t="shared" si="2"/>
        <v>1.1523143164693217</v>
      </c>
      <c r="AE5">
        <f t="shared" si="3"/>
        <v>0.86781877627276993</v>
      </c>
      <c r="AG5">
        <f t="shared" si="4"/>
        <v>6.1570957636815311E-2</v>
      </c>
      <c r="AI5">
        <v>3</v>
      </c>
      <c r="AJ5" t="s">
        <v>37</v>
      </c>
      <c r="AK5">
        <v>0.73799999999999999</v>
      </c>
      <c r="AL5">
        <v>11.412000000000001</v>
      </c>
      <c r="AM5">
        <v>15.472300000000001</v>
      </c>
    </row>
    <row r="6" spans="1:40" x14ac:dyDescent="0.45">
      <c r="A6" s="3" t="s">
        <v>40</v>
      </c>
      <c r="B6" s="4">
        <v>43222</v>
      </c>
      <c r="C6" s="4"/>
      <c r="D6">
        <v>0</v>
      </c>
      <c r="E6">
        <v>0</v>
      </c>
      <c r="F6">
        <v>0</v>
      </c>
      <c r="G6">
        <v>0</v>
      </c>
      <c r="H6" t="s">
        <v>36</v>
      </c>
      <c r="I6">
        <v>2.4620000000000002</v>
      </c>
      <c r="K6">
        <v>2.2290000000000001</v>
      </c>
      <c r="L6">
        <v>4.0380000000000003</v>
      </c>
      <c r="M6">
        <f t="shared" si="0"/>
        <v>1.5760000000000001</v>
      </c>
      <c r="N6">
        <f t="shared" si="1"/>
        <v>0.41434010152284262</v>
      </c>
      <c r="O6">
        <v>7.51</v>
      </c>
      <c r="P6">
        <v>18.45</v>
      </c>
      <c r="Q6">
        <v>96.7</v>
      </c>
      <c r="R6">
        <v>351</v>
      </c>
      <c r="S6">
        <v>19</v>
      </c>
      <c r="T6">
        <v>2.2618099967043515</v>
      </c>
      <c r="U6">
        <v>59.842519685039377</v>
      </c>
      <c r="V6">
        <v>52.336448598130836</v>
      </c>
      <c r="W6">
        <v>2.7263560073527882</v>
      </c>
      <c r="X6">
        <v>32.716272088233453</v>
      </c>
      <c r="Y6">
        <v>7.5280609137055839E-3</v>
      </c>
      <c r="Z6">
        <v>7.5280609137055841</v>
      </c>
      <c r="AA6">
        <v>6.175951776649747E-3</v>
      </c>
      <c r="AB6">
        <v>6.1759517766497467</v>
      </c>
      <c r="AC6">
        <f t="shared" si="2"/>
        <v>1.2189312977099236</v>
      </c>
      <c r="AE6">
        <f t="shared" si="3"/>
        <v>0.82039078156312628</v>
      </c>
      <c r="AG6">
        <f t="shared" si="4"/>
        <v>8.5979228287531601E-2</v>
      </c>
      <c r="AI6">
        <v>3</v>
      </c>
      <c r="AJ6" t="s">
        <v>37</v>
      </c>
      <c r="AK6">
        <v>0.46400000000000002</v>
      </c>
      <c r="AL6">
        <v>6.0529999999999999</v>
      </c>
      <c r="AM6">
        <v>13.0549</v>
      </c>
    </row>
    <row r="7" spans="1:40" s="7" customFormat="1" x14ac:dyDescent="0.45">
      <c r="A7" s="7" t="s">
        <v>57</v>
      </c>
      <c r="B7" s="8">
        <v>43222</v>
      </c>
      <c r="C7" s="8" t="s">
        <v>92</v>
      </c>
      <c r="D7" s="7">
        <v>0</v>
      </c>
      <c r="E7" s="7">
        <v>0</v>
      </c>
      <c r="F7" s="7">
        <v>0</v>
      </c>
      <c r="G7" s="7">
        <v>0</v>
      </c>
      <c r="H7" s="7" t="s">
        <v>36</v>
      </c>
      <c r="N7" s="7">
        <f>((1/16)*N5)+((15/16)*N6)</f>
        <v>0.40837672009580506</v>
      </c>
      <c r="O7" s="7">
        <f t="shared" ref="O7:AM7" si="22">((1/16)*O5)+((15/16)*O6)</f>
        <v>7.5031249999999998</v>
      </c>
      <c r="P7" s="7">
        <f t="shared" si="22"/>
        <v>18.748125000000002</v>
      </c>
      <c r="Q7" s="7">
        <v>96.7</v>
      </c>
      <c r="R7" s="7">
        <f t="shared" si="22"/>
        <v>357.6875</v>
      </c>
      <c r="S7" s="7">
        <f t="shared" si="22"/>
        <v>18.625</v>
      </c>
      <c r="T7" s="7">
        <f t="shared" si="22"/>
        <v>2.1827853682734246</v>
      </c>
      <c r="U7" s="7">
        <f t="shared" si="22"/>
        <v>59.289613200740348</v>
      </c>
      <c r="V7" s="7">
        <f t="shared" si="22"/>
        <v>49.641988826430321</v>
      </c>
      <c r="W7" s="7">
        <f t="shared" si="22"/>
        <v>2.8148944631857549</v>
      </c>
      <c r="X7" s="7">
        <f t="shared" si="22"/>
        <v>33.778733558229057</v>
      </c>
      <c r="Y7" s="7">
        <f t="shared" si="22"/>
        <v>7.9988306276642541E-3</v>
      </c>
      <c r="Z7" s="7">
        <f t="shared" si="22"/>
        <v>7.9988306276642547</v>
      </c>
      <c r="AA7" s="7">
        <f t="shared" si="22"/>
        <v>6.6068096257979611E-3</v>
      </c>
      <c r="AB7" s="7">
        <f t="shared" si="22"/>
        <v>6.6068096257979603</v>
      </c>
      <c r="AC7" s="7">
        <f t="shared" si="22"/>
        <v>1.2147677363823861</v>
      </c>
      <c r="AD7" s="7">
        <f>Z7/AB7</f>
        <v>1.2106948861415343</v>
      </c>
      <c r="AE7" s="7">
        <f t="shared" si="22"/>
        <v>0.823355031232479</v>
      </c>
      <c r="AF7" s="7">
        <f>AB7/Z7</f>
        <v>0.82597193681637193</v>
      </c>
      <c r="AG7" s="7">
        <f t="shared" si="22"/>
        <v>8.4453711371861834E-2</v>
      </c>
      <c r="AH7" s="7">
        <f>LOG(AD7)</f>
        <v>8.3034707997821269E-2</v>
      </c>
      <c r="AI7" s="7">
        <f t="shared" si="22"/>
        <v>3</v>
      </c>
      <c r="AJ7" s="7" t="s">
        <v>37</v>
      </c>
      <c r="AK7" s="7">
        <f t="shared" si="22"/>
        <v>0.48112500000000002</v>
      </c>
      <c r="AL7" s="7">
        <f t="shared" si="22"/>
        <v>6.3879375000000005</v>
      </c>
      <c r="AM7" s="7">
        <f t="shared" si="22"/>
        <v>13.205987499999999</v>
      </c>
      <c r="AN7" s="7">
        <f>AL7/AK7</f>
        <v>13.277084957131724</v>
      </c>
    </row>
    <row r="8" spans="1:40" x14ac:dyDescent="0.45">
      <c r="A8" s="5" t="s">
        <v>41</v>
      </c>
      <c r="B8" s="4">
        <v>43222</v>
      </c>
      <c r="C8" s="4"/>
      <c r="D8">
        <v>0</v>
      </c>
      <c r="E8">
        <v>0</v>
      </c>
      <c r="F8">
        <v>0</v>
      </c>
      <c r="G8">
        <v>0</v>
      </c>
      <c r="H8" t="s">
        <v>36</v>
      </c>
      <c r="I8">
        <v>2.4470000000000001</v>
      </c>
      <c r="K8">
        <v>2.0390000000000001</v>
      </c>
      <c r="L8">
        <v>3.6850000000000001</v>
      </c>
      <c r="M8">
        <f t="shared" si="0"/>
        <v>1.238</v>
      </c>
      <c r="N8">
        <f t="shared" si="1"/>
        <v>0.64701130856219724</v>
      </c>
      <c r="O8">
        <v>7.09</v>
      </c>
      <c r="P8">
        <v>42.46</v>
      </c>
      <c r="R8">
        <v>619</v>
      </c>
      <c r="S8">
        <v>25</v>
      </c>
      <c r="T8">
        <v>2.6356098382401907</v>
      </c>
      <c r="U8">
        <v>68.539325842696627</v>
      </c>
      <c r="V8">
        <v>56.589147286821706</v>
      </c>
      <c r="W8">
        <v>10.23868224421288</v>
      </c>
      <c r="X8">
        <v>122.86418693055458</v>
      </c>
      <c r="Y8">
        <v>1.6716066774367256E-2</v>
      </c>
      <c r="Z8">
        <v>16.716066774367256</v>
      </c>
      <c r="AA8">
        <v>8.7972364028002167E-3</v>
      </c>
      <c r="AB8">
        <v>8.7972364028002161</v>
      </c>
      <c r="AC8">
        <f t="shared" si="2"/>
        <v>1.900149775336994</v>
      </c>
      <c r="AE8">
        <f t="shared" si="3"/>
        <v>0.5262743037309513</v>
      </c>
      <c r="AG8">
        <f t="shared" si="4"/>
        <v>0.27878783465742529</v>
      </c>
      <c r="AI8">
        <v>3</v>
      </c>
      <c r="AJ8" t="s">
        <v>42</v>
      </c>
      <c r="AK8">
        <v>0.83899999999999997</v>
      </c>
      <c r="AL8">
        <v>12.435</v>
      </c>
      <c r="AM8">
        <v>14.827</v>
      </c>
    </row>
    <row r="9" spans="1:40" x14ac:dyDescent="0.45">
      <c r="A9" s="5" t="s">
        <v>43</v>
      </c>
      <c r="B9" s="4">
        <v>43222</v>
      </c>
      <c r="C9" s="4"/>
      <c r="D9">
        <v>0</v>
      </c>
      <c r="E9">
        <v>0</v>
      </c>
      <c r="F9">
        <v>0</v>
      </c>
      <c r="G9">
        <v>0</v>
      </c>
      <c r="H9" t="s">
        <v>36</v>
      </c>
      <c r="I9">
        <v>2.4300000000000002</v>
      </c>
      <c r="K9">
        <v>2.1120000000000001</v>
      </c>
      <c r="L9">
        <v>3.851</v>
      </c>
      <c r="M9">
        <f t="shared" si="0"/>
        <v>1.4209999999999998</v>
      </c>
      <c r="N9">
        <f t="shared" si="1"/>
        <v>0.48627726952850131</v>
      </c>
      <c r="O9">
        <v>7.18</v>
      </c>
      <c r="P9">
        <v>19.7</v>
      </c>
      <c r="Q9">
        <v>96.7</v>
      </c>
      <c r="R9">
        <v>559</v>
      </c>
      <c r="S9">
        <v>22</v>
      </c>
      <c r="T9">
        <v>2.2896538333157008</v>
      </c>
      <c r="U9">
        <v>70.243902439024382</v>
      </c>
      <c r="V9">
        <v>50.507099391480736</v>
      </c>
      <c r="W9">
        <v>3.6870760974535211</v>
      </c>
      <c r="X9">
        <v>44.244913169442256</v>
      </c>
      <c r="Y9">
        <v>9.6707107670654501E-3</v>
      </c>
      <c r="Z9">
        <v>9.6707107670654509</v>
      </c>
      <c r="AA9">
        <v>8.8839746657283624E-3</v>
      </c>
      <c r="AB9">
        <v>8.8839746657283616</v>
      </c>
      <c r="AC9">
        <f t="shared" si="2"/>
        <v>1.0885567700200762</v>
      </c>
      <c r="AE9">
        <f t="shared" si="3"/>
        <v>0.91864754098360635</v>
      </c>
      <c r="AG9">
        <f t="shared" si="4"/>
        <v>3.68510831369189E-2</v>
      </c>
      <c r="AI9">
        <v>3</v>
      </c>
      <c r="AJ9" t="s">
        <v>42</v>
      </c>
      <c r="AK9">
        <v>0.56299999999999994</v>
      </c>
      <c r="AL9">
        <v>7.4720000000000004</v>
      </c>
      <c r="AM9">
        <v>13.271599999999999</v>
      </c>
    </row>
    <row r="10" spans="1:40" s="7" customFormat="1" x14ac:dyDescent="0.45">
      <c r="A10" s="7" t="s">
        <v>58</v>
      </c>
      <c r="B10" s="8">
        <v>43222</v>
      </c>
      <c r="C10" s="8" t="s">
        <v>92</v>
      </c>
      <c r="D10" s="7">
        <v>0</v>
      </c>
      <c r="E10" s="7">
        <v>0</v>
      </c>
      <c r="F10" s="7">
        <v>0</v>
      </c>
      <c r="G10" s="7">
        <v>0</v>
      </c>
      <c r="H10" s="7" t="s">
        <v>36</v>
      </c>
      <c r="N10" s="7">
        <f>((1/16)*N8)+((15/16)*N9)</f>
        <v>0.49632314696810731</v>
      </c>
      <c r="O10" s="7">
        <f t="shared" ref="O10:AM10" si="23">((1/16)*O8)+((15/16)*O9)</f>
        <v>7.1743749999999995</v>
      </c>
      <c r="P10" s="7">
        <f t="shared" si="23"/>
        <v>21.122499999999999</v>
      </c>
      <c r="Q10" s="7">
        <v>96.7</v>
      </c>
      <c r="R10" s="7">
        <f t="shared" si="23"/>
        <v>562.75</v>
      </c>
      <c r="S10" s="7">
        <f t="shared" si="23"/>
        <v>22.1875</v>
      </c>
      <c r="T10" s="7">
        <f t="shared" si="23"/>
        <v>2.3112760836234814</v>
      </c>
      <c r="U10" s="7">
        <f t="shared" si="23"/>
        <v>70.137366401753894</v>
      </c>
      <c r="V10" s="7">
        <f t="shared" si="23"/>
        <v>50.887227384939543</v>
      </c>
      <c r="W10" s="7">
        <f t="shared" si="23"/>
        <v>4.0965514816259807</v>
      </c>
      <c r="X10" s="7">
        <f t="shared" si="23"/>
        <v>49.158617779511772</v>
      </c>
      <c r="Y10" s="7">
        <f t="shared" si="23"/>
        <v>1.0111045517521814E-2</v>
      </c>
      <c r="Z10" s="7">
        <f t="shared" si="23"/>
        <v>10.111045517521813</v>
      </c>
      <c r="AA10" s="7">
        <f t="shared" si="23"/>
        <v>8.8785535242953545E-3</v>
      </c>
      <c r="AB10" s="7">
        <f t="shared" si="23"/>
        <v>8.8785535242953522</v>
      </c>
      <c r="AC10" s="7">
        <f t="shared" si="23"/>
        <v>1.1392813328523836</v>
      </c>
      <c r="AD10" s="7">
        <f>Z10/AB10</f>
        <v>1.1388167554381305</v>
      </c>
      <c r="AE10" s="7">
        <f t="shared" si="23"/>
        <v>0.89412421365531536</v>
      </c>
      <c r="AF10" s="7">
        <f>AB10/Z10</f>
        <v>0.87810439671242413</v>
      </c>
      <c r="AG10" s="7">
        <f t="shared" si="23"/>
        <v>5.1972130106950551E-2</v>
      </c>
      <c r="AH10" s="7">
        <f>LOG(AD10)</f>
        <v>5.6453848307012583E-2</v>
      </c>
      <c r="AI10" s="7">
        <f t="shared" si="23"/>
        <v>3</v>
      </c>
      <c r="AJ10" s="7" t="s">
        <v>42</v>
      </c>
      <c r="AK10" s="7">
        <f t="shared" si="23"/>
        <v>0.58024999999999993</v>
      </c>
      <c r="AL10" s="7">
        <f t="shared" si="23"/>
        <v>7.7821875000000009</v>
      </c>
      <c r="AM10" s="7">
        <f t="shared" si="23"/>
        <v>13.368812499999999</v>
      </c>
      <c r="AN10" s="7">
        <f>AL10/AK10</f>
        <v>13.411783713916419</v>
      </c>
    </row>
    <row r="11" spans="1:40" x14ac:dyDescent="0.45">
      <c r="A11" s="5" t="s">
        <v>44</v>
      </c>
      <c r="B11" s="4">
        <v>43222</v>
      </c>
      <c r="C11" s="4"/>
      <c r="D11">
        <v>0</v>
      </c>
      <c r="E11">
        <v>0</v>
      </c>
      <c r="F11">
        <v>0</v>
      </c>
      <c r="G11">
        <v>0</v>
      </c>
      <c r="H11" t="s">
        <v>36</v>
      </c>
      <c r="I11">
        <v>2.496</v>
      </c>
      <c r="K11">
        <v>2.2130000000000001</v>
      </c>
      <c r="L11">
        <v>4.1150000000000002</v>
      </c>
      <c r="M11">
        <f t="shared" si="0"/>
        <v>1.6190000000000002</v>
      </c>
      <c r="N11">
        <f t="shared" si="1"/>
        <v>0.36689314391599742</v>
      </c>
      <c r="O11">
        <v>7.13</v>
      </c>
      <c r="P11">
        <v>45.54</v>
      </c>
      <c r="R11">
        <v>470</v>
      </c>
      <c r="S11">
        <v>18</v>
      </c>
      <c r="T11">
        <v>2.1693072735284202</v>
      </c>
      <c r="U11">
        <v>41.618497109826592</v>
      </c>
      <c r="V11">
        <v>33.443163097199346</v>
      </c>
      <c r="W11">
        <v>5.2091409426903272</v>
      </c>
      <c r="X11">
        <v>62.509691312283906</v>
      </c>
      <c r="Y11">
        <v>1.0636251183858348E-2</v>
      </c>
      <c r="Z11">
        <v>10.636251183858349</v>
      </c>
      <c r="AA11">
        <v>8.5075429277331697E-3</v>
      </c>
      <c r="AB11">
        <v>8.5075429277331693</v>
      </c>
      <c r="AC11">
        <f t="shared" si="2"/>
        <v>1.2502142245072836</v>
      </c>
      <c r="AE11">
        <f t="shared" si="3"/>
        <v>0.79986291980808777</v>
      </c>
      <c r="AG11">
        <f t="shared" si="4"/>
        <v>9.6984435848081418E-2</v>
      </c>
      <c r="AI11">
        <v>3</v>
      </c>
      <c r="AJ11" t="s">
        <v>42</v>
      </c>
      <c r="AK11">
        <v>0.748</v>
      </c>
      <c r="AL11">
        <v>10.792999999999999</v>
      </c>
      <c r="AM11">
        <v>14.4246</v>
      </c>
    </row>
    <row r="12" spans="1:40" x14ac:dyDescent="0.45">
      <c r="A12" s="5" t="s">
        <v>45</v>
      </c>
      <c r="B12" s="4">
        <v>43222</v>
      </c>
      <c r="C12" s="4"/>
      <c r="D12">
        <v>0</v>
      </c>
      <c r="E12">
        <v>0</v>
      </c>
      <c r="F12">
        <v>0</v>
      </c>
      <c r="G12">
        <v>0</v>
      </c>
      <c r="H12" t="s">
        <v>36</v>
      </c>
      <c r="I12">
        <v>2.4809999999999999</v>
      </c>
      <c r="K12">
        <v>2.3069999999999999</v>
      </c>
      <c r="L12">
        <v>4.1689999999999996</v>
      </c>
      <c r="M12">
        <f t="shared" si="0"/>
        <v>1.6879999999999997</v>
      </c>
      <c r="N12">
        <f t="shared" si="1"/>
        <v>0.36670616113744092</v>
      </c>
      <c r="O12">
        <v>7.38</v>
      </c>
      <c r="P12">
        <v>43.46</v>
      </c>
      <c r="Q12">
        <v>98</v>
      </c>
      <c r="R12">
        <v>180</v>
      </c>
      <c r="S12">
        <v>27</v>
      </c>
      <c r="T12">
        <v>2.7138137790320176</v>
      </c>
      <c r="U12">
        <v>62.745098039215677</v>
      </c>
      <c r="V12">
        <v>72.563176895306853</v>
      </c>
      <c r="W12">
        <v>2.0013812578137151</v>
      </c>
      <c r="X12">
        <v>24.016575093764583</v>
      </c>
      <c r="Y12">
        <v>8.3970426540284377E-3</v>
      </c>
      <c r="Z12">
        <v>8.3970426540284375</v>
      </c>
      <c r="AA12">
        <v>8.50820142180095E-3</v>
      </c>
      <c r="AB12">
        <v>8.5082014218009494</v>
      </c>
      <c r="AC12">
        <f t="shared" si="2"/>
        <v>0.98693510387663308</v>
      </c>
      <c r="AE12">
        <f t="shared" si="3"/>
        <v>1.0132378472222223</v>
      </c>
      <c r="AG12">
        <f t="shared" si="4"/>
        <v>-5.71140351565018E-3</v>
      </c>
      <c r="AI12">
        <v>3</v>
      </c>
      <c r="AJ12" t="s">
        <v>42</v>
      </c>
      <c r="AK12">
        <v>0.29399999999999998</v>
      </c>
      <c r="AL12">
        <v>3.9239999999999999</v>
      </c>
      <c r="AM12">
        <v>13.3537</v>
      </c>
    </row>
    <row r="13" spans="1:40" s="7" customFormat="1" x14ac:dyDescent="0.45">
      <c r="A13" s="7" t="s">
        <v>59</v>
      </c>
      <c r="B13" s="8">
        <v>43222</v>
      </c>
      <c r="C13" s="8" t="s">
        <v>92</v>
      </c>
      <c r="D13" s="7">
        <v>0</v>
      </c>
      <c r="E13" s="7">
        <v>0</v>
      </c>
      <c r="F13" s="7">
        <v>0</v>
      </c>
      <c r="G13" s="7">
        <v>0</v>
      </c>
      <c r="H13" s="7" t="s">
        <v>36</v>
      </c>
      <c r="N13" s="7">
        <f>((1/16)*N11)+((15/16)*N12)</f>
        <v>0.36671784756110071</v>
      </c>
      <c r="O13" s="7">
        <f t="shared" ref="O13:AM13" si="24">((1/16)*O11)+((15/16)*O12)</f>
        <v>7.3643749999999999</v>
      </c>
      <c r="P13" s="7">
        <f t="shared" si="24"/>
        <v>43.589999999999996</v>
      </c>
      <c r="Q13" s="7">
        <v>98</v>
      </c>
      <c r="R13" s="7">
        <f t="shared" si="24"/>
        <v>198.125</v>
      </c>
      <c r="S13" s="7">
        <f t="shared" si="24"/>
        <v>26.4375</v>
      </c>
      <c r="T13" s="7">
        <f t="shared" si="24"/>
        <v>2.6797821224380427</v>
      </c>
      <c r="U13" s="7">
        <f t="shared" si="24"/>
        <v>61.424685481128861</v>
      </c>
      <c r="V13" s="7">
        <f t="shared" si="24"/>
        <v>70.118176032925135</v>
      </c>
      <c r="W13" s="7">
        <f t="shared" si="24"/>
        <v>2.2018662381185035</v>
      </c>
      <c r="X13" s="7">
        <f t="shared" si="24"/>
        <v>26.422394857422042</v>
      </c>
      <c r="Y13" s="7">
        <f t="shared" si="24"/>
        <v>8.5369931871428079E-3</v>
      </c>
      <c r="Z13" s="7">
        <f t="shared" si="24"/>
        <v>8.5369931871428069</v>
      </c>
      <c r="AA13" s="7">
        <f t="shared" si="24"/>
        <v>8.5081602659217142E-3</v>
      </c>
      <c r="AB13" s="7">
        <f t="shared" si="24"/>
        <v>8.5081602659217133</v>
      </c>
      <c r="AC13" s="7">
        <f>((1/16)*AC11)+((15/16)*AC12)</f>
        <v>1.0033900489160488</v>
      </c>
      <c r="AD13" s="7">
        <f>Z13/AB13</f>
        <v>1.0033888549721588</v>
      </c>
      <c r="AE13" s="7">
        <f t="shared" si="24"/>
        <v>0.99990191425883901</v>
      </c>
      <c r="AF13" s="7">
        <f>AB13/Z13</f>
        <v>0.99662259057855196</v>
      </c>
      <c r="AG13" s="7">
        <f t="shared" si="24"/>
        <v>7.0708644458304486E-4</v>
      </c>
      <c r="AH13" s="7">
        <f>LOG(AD13)</f>
        <v>1.4692728418491871E-3</v>
      </c>
      <c r="AI13" s="7">
        <f t="shared" si="24"/>
        <v>3</v>
      </c>
      <c r="AJ13" s="7" t="s">
        <v>42</v>
      </c>
      <c r="AK13" s="7">
        <f t="shared" si="24"/>
        <v>0.32237500000000002</v>
      </c>
      <c r="AL13" s="7">
        <f t="shared" si="24"/>
        <v>4.3533124999999995</v>
      </c>
      <c r="AM13" s="7">
        <f t="shared" si="24"/>
        <v>13.42063125</v>
      </c>
      <c r="AN13" s="7">
        <f>AL13/AK13</f>
        <v>13.503877471888327</v>
      </c>
    </row>
    <row r="14" spans="1:40" x14ac:dyDescent="0.45">
      <c r="A14" s="6" t="s">
        <v>46</v>
      </c>
      <c r="B14" s="4">
        <v>43222</v>
      </c>
      <c r="C14" s="4"/>
      <c r="D14">
        <v>0</v>
      </c>
      <c r="E14">
        <v>0</v>
      </c>
      <c r="F14">
        <v>0</v>
      </c>
      <c r="G14">
        <v>0</v>
      </c>
      <c r="H14" t="s">
        <v>36</v>
      </c>
      <c r="I14">
        <v>2.4700000000000002</v>
      </c>
      <c r="K14">
        <v>2.085</v>
      </c>
      <c r="L14">
        <v>3.762</v>
      </c>
      <c r="M14">
        <f t="shared" si="0"/>
        <v>1.2919999999999998</v>
      </c>
      <c r="N14">
        <f t="shared" si="1"/>
        <v>0.61377708978328194</v>
      </c>
      <c r="O14">
        <v>7.27</v>
      </c>
      <c r="P14">
        <v>48.15</v>
      </c>
      <c r="R14">
        <v>278</v>
      </c>
      <c r="S14">
        <v>21</v>
      </c>
      <c r="T14">
        <v>2.3402073968512322</v>
      </c>
      <c r="U14">
        <v>60.384615384615394</v>
      </c>
      <c r="V14">
        <v>50.658682634730546</v>
      </c>
      <c r="W14">
        <v>7.355159015383915</v>
      </c>
      <c r="X14">
        <v>88.26190818460698</v>
      </c>
      <c r="Y14">
        <v>1.8392755417956663E-2</v>
      </c>
      <c r="Z14">
        <v>18.392755417956664</v>
      </c>
      <c r="AA14">
        <v>6.2829721362229118E-3</v>
      </c>
      <c r="AB14">
        <v>6.2829721362229121</v>
      </c>
      <c r="AC14">
        <f t="shared" si="2"/>
        <v>2.9273972602739731</v>
      </c>
      <c r="AE14">
        <f t="shared" si="3"/>
        <v>0.34160037435657459</v>
      </c>
      <c r="AG14">
        <f t="shared" si="4"/>
        <v>0.46648166204361358</v>
      </c>
      <c r="AI14">
        <v>3</v>
      </c>
      <c r="AJ14" t="s">
        <v>47</v>
      </c>
      <c r="AK14">
        <v>0.77700000000000002</v>
      </c>
      <c r="AL14">
        <v>11.574999999999999</v>
      </c>
      <c r="AM14">
        <v>14.898099999999999</v>
      </c>
    </row>
    <row r="15" spans="1:40" x14ac:dyDescent="0.45">
      <c r="A15" s="6" t="s">
        <v>48</v>
      </c>
      <c r="B15" s="4">
        <v>43222</v>
      </c>
      <c r="C15" s="4"/>
      <c r="D15">
        <v>0</v>
      </c>
      <c r="E15">
        <v>0</v>
      </c>
      <c r="F15">
        <v>0</v>
      </c>
      <c r="G15">
        <v>0</v>
      </c>
      <c r="H15" t="s">
        <v>36</v>
      </c>
      <c r="I15">
        <v>2.4470000000000001</v>
      </c>
      <c r="K15">
        <v>2.1890000000000001</v>
      </c>
      <c r="L15">
        <v>3.9860000000000002</v>
      </c>
      <c r="M15">
        <f t="shared" si="0"/>
        <v>1.5390000000000001</v>
      </c>
      <c r="N15">
        <f t="shared" si="1"/>
        <v>0.42235217673814157</v>
      </c>
      <c r="O15">
        <v>7.21</v>
      </c>
      <c r="P15">
        <v>30.65</v>
      </c>
      <c r="Q15">
        <v>98.4</v>
      </c>
      <c r="R15">
        <v>393</v>
      </c>
      <c r="S15">
        <v>22</v>
      </c>
      <c r="T15">
        <v>2.5032999994264746</v>
      </c>
      <c r="U15">
        <v>73.394495412844037</v>
      </c>
      <c r="V15">
        <v>67.185289957567178</v>
      </c>
      <c r="W15">
        <v>3.4453567431993921</v>
      </c>
      <c r="X15">
        <v>41.344280918392705</v>
      </c>
      <c r="Y15">
        <v>1.0954008230452674E-2</v>
      </c>
      <c r="Z15">
        <v>10.954008230452674</v>
      </c>
      <c r="AA15">
        <v>6.3493801169590657E-3</v>
      </c>
      <c r="AB15">
        <v>6.3493801169590656</v>
      </c>
      <c r="AC15">
        <f t="shared" si="2"/>
        <v>1.7252090800477893</v>
      </c>
      <c r="AE15">
        <f t="shared" si="3"/>
        <v>0.57963988919667608</v>
      </c>
      <c r="AG15">
        <f t="shared" si="4"/>
        <v>0.2368417352403602</v>
      </c>
      <c r="AI15">
        <v>3</v>
      </c>
      <c r="AJ15" t="s">
        <v>47</v>
      </c>
      <c r="AK15">
        <v>0.26300000000000001</v>
      </c>
      <c r="AL15">
        <v>3.6760000000000002</v>
      </c>
      <c r="AM15">
        <v>13.9907</v>
      </c>
    </row>
    <row r="16" spans="1:40" s="7" customFormat="1" x14ac:dyDescent="0.45">
      <c r="A16" s="7" t="s">
        <v>60</v>
      </c>
      <c r="B16" s="8">
        <v>43222</v>
      </c>
      <c r="C16" s="8" t="s">
        <v>92</v>
      </c>
      <c r="D16" s="7">
        <v>0</v>
      </c>
      <c r="E16" s="7">
        <v>0</v>
      </c>
      <c r="F16" s="7">
        <v>0</v>
      </c>
      <c r="G16" s="7">
        <v>0</v>
      </c>
      <c r="H16" s="7" t="s">
        <v>36</v>
      </c>
      <c r="N16" s="7">
        <f>((1/16)*N14)+((15/16)*N15)</f>
        <v>0.43431623380346285</v>
      </c>
      <c r="O16" s="7">
        <f t="shared" ref="O16:AM16" si="25">((1/16)*O14)+((15/16)*O15)</f>
        <v>7.2137500000000001</v>
      </c>
      <c r="P16" s="7">
        <f t="shared" si="25"/>
        <v>31.743749999999999</v>
      </c>
      <c r="Q16" s="7">
        <v>98.4</v>
      </c>
      <c r="R16" s="7">
        <f t="shared" si="25"/>
        <v>385.8125</v>
      </c>
      <c r="S16" s="7">
        <f t="shared" si="25"/>
        <v>21.9375</v>
      </c>
      <c r="T16" s="7">
        <f t="shared" si="25"/>
        <v>2.4931067117655221</v>
      </c>
      <c r="U16" s="7">
        <f t="shared" si="25"/>
        <v>72.581377911079755</v>
      </c>
      <c r="V16" s="7">
        <f t="shared" si="25"/>
        <v>66.152376999889881</v>
      </c>
      <c r="W16" s="7">
        <f t="shared" si="25"/>
        <v>3.6897193852109247</v>
      </c>
      <c r="X16" s="7">
        <f t="shared" si="25"/>
        <v>44.276632622531103</v>
      </c>
      <c r="Y16" s="7">
        <f t="shared" si="25"/>
        <v>1.1418929929671673E-2</v>
      </c>
      <c r="Z16" s="7">
        <f t="shared" si="25"/>
        <v>11.418929929671673</v>
      </c>
      <c r="AA16" s="7">
        <f t="shared" si="25"/>
        <v>6.3452296181630554E-3</v>
      </c>
      <c r="AB16" s="7">
        <f t="shared" si="25"/>
        <v>6.3452296181630556</v>
      </c>
      <c r="AC16" s="7">
        <f t="shared" si="25"/>
        <v>1.8003458413119258</v>
      </c>
      <c r="AD16" s="7">
        <f>Z16/AB16</f>
        <v>1.7996086220402934</v>
      </c>
      <c r="AE16" s="7">
        <f t="shared" si="25"/>
        <v>0.56476241951916972</v>
      </c>
      <c r="AF16" s="7">
        <f>AB16/Z16</f>
        <v>0.55567637749271126</v>
      </c>
      <c r="AG16" s="7">
        <f t="shared" si="25"/>
        <v>0.25119423066556351</v>
      </c>
      <c r="AH16" s="7">
        <f>LOG(AD16)</f>
        <v>0.25517806523122211</v>
      </c>
      <c r="AI16" s="7">
        <f t="shared" si="25"/>
        <v>3</v>
      </c>
      <c r="AJ16" s="7" t="s">
        <v>47</v>
      </c>
      <c r="AK16" s="7">
        <f t="shared" si="25"/>
        <v>0.29512500000000003</v>
      </c>
      <c r="AL16" s="7">
        <f t="shared" si="25"/>
        <v>4.1696875000000002</v>
      </c>
      <c r="AM16" s="7">
        <f t="shared" si="25"/>
        <v>14.0474125</v>
      </c>
      <c r="AN16" s="7">
        <f>AL16/AK16</f>
        <v>14.128547225751799</v>
      </c>
    </row>
    <row r="17" spans="1:40" x14ac:dyDescent="0.45">
      <c r="A17" s="6" t="s">
        <v>49</v>
      </c>
      <c r="B17" s="4">
        <v>43222</v>
      </c>
      <c r="C17" s="4"/>
      <c r="D17">
        <v>0</v>
      </c>
      <c r="E17">
        <v>0</v>
      </c>
      <c r="F17">
        <v>0</v>
      </c>
      <c r="G17">
        <v>0</v>
      </c>
      <c r="H17" t="s">
        <v>36</v>
      </c>
      <c r="I17">
        <v>2.4239999999999999</v>
      </c>
      <c r="K17">
        <v>2.0230000000000001</v>
      </c>
      <c r="L17">
        <v>3.8540000000000001</v>
      </c>
      <c r="M17">
        <f t="shared" si="0"/>
        <v>1.4300000000000002</v>
      </c>
      <c r="N17">
        <f t="shared" si="1"/>
        <v>0.41468531468531461</v>
      </c>
      <c r="O17">
        <v>6.86</v>
      </c>
      <c r="P17">
        <v>152.19999999999999</v>
      </c>
      <c r="R17">
        <v>810</v>
      </c>
      <c r="S17">
        <v>17</v>
      </c>
      <c r="T17">
        <v>1.9826094240846468</v>
      </c>
      <c r="U17">
        <v>72.265625</v>
      </c>
      <c r="V17">
        <v>60.33519553072626</v>
      </c>
      <c r="W17">
        <v>6.8137706993712257</v>
      </c>
      <c r="X17">
        <v>81.765248392454708</v>
      </c>
      <c r="Y17">
        <v>4.2561279254079258E-2</v>
      </c>
      <c r="Z17">
        <v>42.56127925407926</v>
      </c>
      <c r="AA17">
        <v>3.9618733799533803E-2</v>
      </c>
      <c r="AB17">
        <v>39.618733799533807</v>
      </c>
      <c r="AC17">
        <f t="shared" si="2"/>
        <v>1.0742715673205103</v>
      </c>
      <c r="AE17">
        <f t="shared" si="3"/>
        <v>0.93086332210600964</v>
      </c>
      <c r="AG17">
        <f t="shared" si="4"/>
        <v>3.1114081438336671E-2</v>
      </c>
      <c r="AI17">
        <v>3</v>
      </c>
      <c r="AJ17" t="s">
        <v>47</v>
      </c>
      <c r="AK17">
        <v>0.78300000000000003</v>
      </c>
      <c r="AL17">
        <v>11.474</v>
      </c>
      <c r="AM17">
        <v>14.6449</v>
      </c>
    </row>
    <row r="18" spans="1:40" x14ac:dyDescent="0.45">
      <c r="A18" s="6" t="s">
        <v>50</v>
      </c>
      <c r="B18" s="4">
        <v>43222</v>
      </c>
      <c r="C18" s="4"/>
      <c r="D18">
        <v>0</v>
      </c>
      <c r="E18">
        <v>0</v>
      </c>
      <c r="F18">
        <v>0</v>
      </c>
      <c r="G18">
        <v>0</v>
      </c>
      <c r="H18" t="s">
        <v>36</v>
      </c>
      <c r="I18">
        <v>2.4340000000000002</v>
      </c>
      <c r="K18">
        <v>2.351</v>
      </c>
      <c r="L18">
        <v>4.0709999999999997</v>
      </c>
      <c r="M18">
        <f t="shared" si="0"/>
        <v>1.6369999999999996</v>
      </c>
      <c r="N18">
        <f t="shared" si="1"/>
        <v>0.43616371411117938</v>
      </c>
      <c r="O18">
        <v>7.17</v>
      </c>
      <c r="P18">
        <v>57.04</v>
      </c>
      <c r="Q18">
        <v>97.1</v>
      </c>
      <c r="R18">
        <v>322</v>
      </c>
      <c r="S18">
        <v>20</v>
      </c>
      <c r="T18">
        <v>2.4179888041855575</v>
      </c>
      <c r="U18">
        <v>61.832061068702295</v>
      </c>
      <c r="V18">
        <v>57.805907172995788</v>
      </c>
      <c r="W18">
        <v>2.880304268097218</v>
      </c>
      <c r="X18">
        <v>34.563651217166623</v>
      </c>
      <c r="Y18">
        <v>1.0907184687436369E-2</v>
      </c>
      <c r="Z18">
        <v>10.907184687436368</v>
      </c>
      <c r="AA18">
        <v>9.6586796986357203E-3</v>
      </c>
      <c r="AB18">
        <v>9.6586796986357211</v>
      </c>
      <c r="AC18">
        <f t="shared" si="2"/>
        <v>1.1292624900872319</v>
      </c>
      <c r="AE18">
        <f t="shared" si="3"/>
        <v>0.88553370786516894</v>
      </c>
      <c r="AG18">
        <f t="shared" si="4"/>
        <v>5.279490272775577E-2</v>
      </c>
      <c r="AI18">
        <v>3</v>
      </c>
      <c r="AJ18" t="s">
        <v>47</v>
      </c>
      <c r="AK18">
        <v>0.4</v>
      </c>
      <c r="AL18">
        <v>5.2750000000000004</v>
      </c>
      <c r="AM18">
        <v>13.179500000000001</v>
      </c>
    </row>
    <row r="19" spans="1:40" s="7" customFormat="1" x14ac:dyDescent="0.45">
      <c r="A19" s="7" t="s">
        <v>61</v>
      </c>
      <c r="B19" s="8">
        <v>43222</v>
      </c>
      <c r="C19" s="8" t="s">
        <v>92</v>
      </c>
      <c r="D19" s="7">
        <v>0</v>
      </c>
      <c r="E19" s="7">
        <v>0</v>
      </c>
      <c r="F19" s="7">
        <v>0</v>
      </c>
      <c r="G19" s="7">
        <v>0</v>
      </c>
      <c r="H19" s="7" t="s">
        <v>36</v>
      </c>
      <c r="N19" s="7">
        <f>((1/16)*N17)+((15/16)*N18)</f>
        <v>0.43482131414706282</v>
      </c>
      <c r="O19" s="7">
        <f t="shared" ref="O19:AM19" si="26">((1/16)*O17)+((15/16)*O18)</f>
        <v>7.1506249999999998</v>
      </c>
      <c r="P19" s="7">
        <f t="shared" si="26"/>
        <v>62.987499999999997</v>
      </c>
      <c r="Q19" s="7">
        <v>97.1</v>
      </c>
      <c r="R19" s="7">
        <f t="shared" si="26"/>
        <v>352.5</v>
      </c>
      <c r="S19" s="7">
        <f t="shared" si="26"/>
        <v>19.8125</v>
      </c>
      <c r="T19" s="7">
        <f t="shared" si="26"/>
        <v>2.390777592929251</v>
      </c>
      <c r="U19" s="7">
        <f t="shared" si="26"/>
        <v>62.484158814408403</v>
      </c>
      <c r="V19" s="7">
        <f t="shared" si="26"/>
        <v>57.963987695353943</v>
      </c>
      <c r="W19" s="7">
        <f t="shared" si="26"/>
        <v>3.1261459200518433</v>
      </c>
      <c r="X19" s="7">
        <f t="shared" si="26"/>
        <v>37.513751040622132</v>
      </c>
      <c r="Y19" s="7">
        <f t="shared" si="26"/>
        <v>1.2885565597851549E-2</v>
      </c>
      <c r="Z19" s="7">
        <f t="shared" si="26"/>
        <v>12.885565597851549</v>
      </c>
      <c r="AA19" s="7">
        <f t="shared" si="26"/>
        <v>1.1531183079941852E-2</v>
      </c>
      <c r="AB19" s="7">
        <f t="shared" si="26"/>
        <v>11.531183079941851</v>
      </c>
      <c r="AC19" s="7">
        <f t="shared" si="26"/>
        <v>1.1258255574143119</v>
      </c>
      <c r="AD19" s="7">
        <f>Z19/AB19</f>
        <v>1.1174539081133492</v>
      </c>
      <c r="AE19" s="7">
        <f t="shared" si="26"/>
        <v>0.88836680875522145</v>
      </c>
      <c r="AF19" s="7">
        <f>AB19/Z19</f>
        <v>0.89489149640932186</v>
      </c>
      <c r="AG19" s="7">
        <f t="shared" si="26"/>
        <v>5.1439851397167079E-2</v>
      </c>
      <c r="AH19" s="7">
        <f>LOG(AD19)</f>
        <v>4.8229618725799978E-2</v>
      </c>
      <c r="AI19" s="7">
        <f t="shared" si="26"/>
        <v>3</v>
      </c>
      <c r="AJ19" s="7" t="s">
        <v>47</v>
      </c>
      <c r="AK19" s="7">
        <f t="shared" si="26"/>
        <v>0.42393750000000002</v>
      </c>
      <c r="AL19" s="7">
        <f t="shared" si="26"/>
        <v>5.6624375000000002</v>
      </c>
      <c r="AM19" s="7">
        <f t="shared" si="26"/>
        <v>13.271087500000002</v>
      </c>
      <c r="AN19" s="7">
        <f>AL19/AK19</f>
        <v>13.356774288662834</v>
      </c>
    </row>
    <row r="20" spans="1:40" x14ac:dyDescent="0.45">
      <c r="A20" s="3" t="s">
        <v>35</v>
      </c>
      <c r="B20" s="4">
        <v>43234</v>
      </c>
      <c r="C20" s="4"/>
      <c r="D20">
        <v>12</v>
      </c>
      <c r="E20">
        <v>6035.6</v>
      </c>
      <c r="F20">
        <v>5352</v>
      </c>
      <c r="G20">
        <v>5362.4</v>
      </c>
      <c r="H20" t="s">
        <v>51</v>
      </c>
      <c r="I20">
        <v>2.44</v>
      </c>
      <c r="K20">
        <v>2.21</v>
      </c>
      <c r="L20">
        <v>4.01</v>
      </c>
      <c r="M20">
        <f t="shared" si="0"/>
        <v>1.5699999999999998</v>
      </c>
      <c r="N20">
        <f t="shared" si="1"/>
        <v>0.40764331210191096</v>
      </c>
      <c r="O20">
        <v>7.48</v>
      </c>
      <c r="P20">
        <v>74.84</v>
      </c>
      <c r="R20">
        <v>831</v>
      </c>
      <c r="S20">
        <v>17</v>
      </c>
      <c r="T20">
        <v>2.3927999830576754</v>
      </c>
      <c r="U20">
        <v>45.026178010471206</v>
      </c>
      <c r="V20">
        <v>39.828080229226366</v>
      </c>
      <c r="W20">
        <v>5.6831354275276933</v>
      </c>
      <c r="X20">
        <v>68.197625130332312</v>
      </c>
      <c r="Y20">
        <v>1.2875244161358813E-2</v>
      </c>
      <c r="Z20">
        <v>12.875244161358813</v>
      </c>
      <c r="AA20">
        <v>1.1749129511677283E-2</v>
      </c>
      <c r="AB20">
        <v>11.749129511677282</v>
      </c>
      <c r="AC20">
        <f t="shared" si="2"/>
        <v>1.0958466453674123</v>
      </c>
      <c r="AE20">
        <f t="shared" si="3"/>
        <v>0.91253644314868787</v>
      </c>
      <c r="AG20">
        <f t="shared" si="4"/>
        <v>3.9749782496322064E-2</v>
      </c>
      <c r="AJ20" t="s">
        <v>37</v>
      </c>
      <c r="AK20">
        <v>0.66400000000000003</v>
      </c>
      <c r="AL20">
        <v>9.4160000000000004</v>
      </c>
      <c r="AM20">
        <v>14.1854</v>
      </c>
    </row>
    <row r="21" spans="1:40" x14ac:dyDescent="0.45">
      <c r="A21" s="3" t="s">
        <v>38</v>
      </c>
      <c r="B21" s="4">
        <v>43234</v>
      </c>
      <c r="C21" s="4"/>
      <c r="D21">
        <v>12</v>
      </c>
      <c r="E21">
        <v>6035.6</v>
      </c>
      <c r="F21">
        <v>5352</v>
      </c>
      <c r="G21">
        <v>5362.4</v>
      </c>
      <c r="H21" t="s">
        <v>51</v>
      </c>
      <c r="I21">
        <v>2.4300000000000002</v>
      </c>
      <c r="K21">
        <v>2.36</v>
      </c>
      <c r="L21">
        <v>4.25</v>
      </c>
      <c r="M21">
        <f t="shared" si="0"/>
        <v>1.8199999999999998</v>
      </c>
      <c r="N21">
        <f t="shared" si="1"/>
        <v>0.29670329670329676</v>
      </c>
      <c r="O21">
        <v>7.57</v>
      </c>
      <c r="P21">
        <v>45.89</v>
      </c>
      <c r="Q21">
        <v>100</v>
      </c>
      <c r="R21">
        <v>673</v>
      </c>
      <c r="S21">
        <v>24</v>
      </c>
      <c r="T21">
        <v>2.6327440702815625</v>
      </c>
      <c r="U21">
        <v>64.255319148936167</v>
      </c>
      <c r="V21">
        <v>50.074294205052006</v>
      </c>
      <c r="W21">
        <v>2.6683812315735285</v>
      </c>
      <c r="X21">
        <v>32.020574778882349</v>
      </c>
      <c r="Y21">
        <v>7.7629304029304021E-3</v>
      </c>
      <c r="Z21">
        <v>7.7629304029304018</v>
      </c>
      <c r="AA21">
        <v>7.3064908424908415E-3</v>
      </c>
      <c r="AB21">
        <v>7.3064908424908417</v>
      </c>
      <c r="AC21">
        <f t="shared" si="2"/>
        <v>1.0624704212020823</v>
      </c>
      <c r="AE21">
        <f t="shared" si="3"/>
        <v>0.94120267260579071</v>
      </c>
      <c r="AG21">
        <f t="shared" si="4"/>
        <v>2.6316848287028613E-2</v>
      </c>
      <c r="AJ21" t="s">
        <v>37</v>
      </c>
      <c r="AK21">
        <v>0.48599999999999999</v>
      </c>
      <c r="AL21">
        <v>5.7469999999999999</v>
      </c>
      <c r="AM21">
        <v>11.829800000000001</v>
      </c>
    </row>
    <row r="22" spans="1:40" s="7" customFormat="1" x14ac:dyDescent="0.45">
      <c r="A22" s="7" t="s">
        <v>62</v>
      </c>
      <c r="B22" s="8">
        <v>43234</v>
      </c>
      <c r="C22" s="8" t="s">
        <v>92</v>
      </c>
      <c r="D22" s="7">
        <v>12</v>
      </c>
      <c r="E22" s="7">
        <v>6035.6</v>
      </c>
      <c r="F22" s="7">
        <v>5352</v>
      </c>
      <c r="G22" s="7">
        <v>5362.4</v>
      </c>
      <c r="H22" s="7" t="s">
        <v>51</v>
      </c>
      <c r="N22" s="7">
        <f>((1/16)*N20)+((15/16)*N21)</f>
        <v>0.30363704766571015</v>
      </c>
      <c r="O22" s="7">
        <f t="shared" ref="O22:AM22" si="27">((1/16)*O20)+((15/16)*O21)</f>
        <v>7.564375000000001</v>
      </c>
      <c r="P22" s="7">
        <f t="shared" si="27"/>
        <v>47.699375000000003</v>
      </c>
      <c r="Q22" s="7">
        <v>100</v>
      </c>
      <c r="R22" s="7">
        <f t="shared" si="27"/>
        <v>682.875</v>
      </c>
      <c r="S22" s="7">
        <f t="shared" si="27"/>
        <v>23.5625</v>
      </c>
      <c r="T22" s="7">
        <f t="shared" si="27"/>
        <v>2.6177475648300699</v>
      </c>
      <c r="U22" s="7">
        <f t="shared" si="27"/>
        <v>63.053497827782103</v>
      </c>
      <c r="V22" s="7">
        <f t="shared" si="27"/>
        <v>49.433905831562903</v>
      </c>
      <c r="W22" s="7">
        <f t="shared" si="27"/>
        <v>2.856803368820664</v>
      </c>
      <c r="X22" s="7">
        <f t="shared" si="27"/>
        <v>34.281640425847968</v>
      </c>
      <c r="Y22" s="7">
        <f t="shared" si="27"/>
        <v>8.0824500128321777E-3</v>
      </c>
      <c r="Z22" s="7">
        <f t="shared" si="27"/>
        <v>8.0824500128321777</v>
      </c>
      <c r="AA22" s="7">
        <f t="shared" si="27"/>
        <v>7.5841557593149941E-3</v>
      </c>
      <c r="AB22" s="7">
        <f t="shared" si="27"/>
        <v>7.584155759314994</v>
      </c>
      <c r="AC22" s="7">
        <f t="shared" si="27"/>
        <v>1.0645564352124155</v>
      </c>
      <c r="AD22" s="7">
        <f>Z22/AB22</f>
        <v>1.0657020068324903</v>
      </c>
      <c r="AE22" s="7">
        <f t="shared" si="27"/>
        <v>0.93941103326472186</v>
      </c>
      <c r="AF22" s="7">
        <f>AB22/Z22</f>
        <v>0.93834861301634254</v>
      </c>
      <c r="AG22" s="7">
        <f t="shared" si="27"/>
        <v>2.7156406675109452E-2</v>
      </c>
      <c r="AH22" s="7">
        <f>LOG(AD22)</f>
        <v>2.7635783601937376E-2</v>
      </c>
      <c r="AJ22" s="7" t="s">
        <v>37</v>
      </c>
      <c r="AK22" s="7">
        <f t="shared" si="27"/>
        <v>0.49712499999999998</v>
      </c>
      <c r="AL22" s="7">
        <f t="shared" si="27"/>
        <v>5.9763124999999997</v>
      </c>
      <c r="AM22" s="7">
        <f t="shared" si="27"/>
        <v>11.977024999999999</v>
      </c>
      <c r="AN22" s="7">
        <f>AL22/AK22</f>
        <v>12.021750062861454</v>
      </c>
    </row>
    <row r="23" spans="1:40" x14ac:dyDescent="0.45">
      <c r="A23" s="3" t="s">
        <v>39</v>
      </c>
      <c r="B23" s="4">
        <v>43234</v>
      </c>
      <c r="C23" s="4"/>
      <c r="D23">
        <v>12</v>
      </c>
      <c r="E23">
        <v>6035.6</v>
      </c>
      <c r="F23">
        <v>5352</v>
      </c>
      <c r="G23">
        <v>5362.4</v>
      </c>
      <c r="H23" t="s">
        <v>51</v>
      </c>
      <c r="I23">
        <v>2.36</v>
      </c>
      <c r="K23">
        <v>2.41</v>
      </c>
      <c r="L23">
        <v>4.0199999999999996</v>
      </c>
      <c r="M23">
        <f t="shared" si="0"/>
        <v>1.6599999999999997</v>
      </c>
      <c r="N23">
        <f t="shared" si="1"/>
        <v>0.451807228915663</v>
      </c>
      <c r="O23">
        <v>7.07</v>
      </c>
      <c r="P23">
        <v>4.3109999999999999</v>
      </c>
      <c r="R23">
        <v>144</v>
      </c>
      <c r="S23">
        <v>0</v>
      </c>
      <c r="T23">
        <v>0</v>
      </c>
      <c r="W23">
        <v>11.026203941200666</v>
      </c>
      <c r="X23">
        <v>132.31444729440801</v>
      </c>
      <c r="Y23">
        <v>8.432096385542172</v>
      </c>
      <c r="Z23">
        <v>8432.0963855421724</v>
      </c>
      <c r="AA23">
        <v>9.7174297188755041E-4</v>
      </c>
      <c r="AB23">
        <v>0.97174297188755043</v>
      </c>
      <c r="AC23">
        <f t="shared" si="2"/>
        <v>8677.2908366533884</v>
      </c>
      <c r="AE23">
        <f t="shared" si="3"/>
        <v>1.1524334251606977E-4</v>
      </c>
      <c r="AG23">
        <f t="shared" si="4"/>
        <v>3.9383841539387183</v>
      </c>
      <c r="AJ23" t="s">
        <v>37</v>
      </c>
      <c r="AK23">
        <v>0.98899999999999999</v>
      </c>
      <c r="AL23">
        <v>27.873999999999999</v>
      </c>
      <c r="AM23">
        <v>28.189900000000002</v>
      </c>
    </row>
    <row r="24" spans="1:40" x14ac:dyDescent="0.45">
      <c r="A24" s="3" t="s">
        <v>40</v>
      </c>
      <c r="B24" s="4">
        <v>43234</v>
      </c>
      <c r="C24" s="4"/>
      <c r="D24">
        <v>12</v>
      </c>
      <c r="E24">
        <v>6035.6</v>
      </c>
      <c r="F24">
        <v>5352</v>
      </c>
      <c r="G24">
        <v>5362.4</v>
      </c>
      <c r="H24" t="s">
        <v>51</v>
      </c>
      <c r="I24">
        <v>2.46</v>
      </c>
      <c r="K24">
        <v>2.2400000000000002</v>
      </c>
      <c r="L24">
        <v>4.1399999999999997</v>
      </c>
      <c r="M24">
        <f t="shared" si="0"/>
        <v>1.6799999999999997</v>
      </c>
      <c r="N24">
        <f t="shared" si="1"/>
        <v>0.3333333333333337</v>
      </c>
      <c r="O24">
        <v>6.5</v>
      </c>
      <c r="P24">
        <v>185.1</v>
      </c>
      <c r="Q24">
        <v>38.799999999999997</v>
      </c>
      <c r="R24">
        <v>275</v>
      </c>
      <c r="S24">
        <v>18</v>
      </c>
      <c r="T24">
        <v>1.7731142956693273</v>
      </c>
      <c r="U24">
        <v>60.106382978723403</v>
      </c>
      <c r="V24">
        <v>26.289926289926292</v>
      </c>
      <c r="W24">
        <v>48.201301652777907</v>
      </c>
      <c r="X24">
        <v>578.41561983333497</v>
      </c>
      <c r="Y24">
        <v>0.19537777777777782</v>
      </c>
      <c r="Z24">
        <v>195.37777777777782</v>
      </c>
      <c r="AA24">
        <v>2.7377777777777786E-3</v>
      </c>
      <c r="AB24">
        <v>2.7377777777777785</v>
      </c>
      <c r="AC24">
        <f t="shared" si="2"/>
        <v>71.36363636363636</v>
      </c>
      <c r="AE24">
        <f t="shared" si="3"/>
        <v>1.4012738853503185E-2</v>
      </c>
      <c r="AG24">
        <f t="shared" si="4"/>
        <v>1.8534769715870274</v>
      </c>
      <c r="AJ24" t="s">
        <v>37</v>
      </c>
      <c r="AK24">
        <v>0.436</v>
      </c>
      <c r="AL24">
        <v>8.5990000000000002</v>
      </c>
      <c r="AM24">
        <v>19.723700000000001</v>
      </c>
    </row>
    <row r="25" spans="1:40" s="7" customFormat="1" x14ac:dyDescent="0.45">
      <c r="A25" s="7" t="s">
        <v>63</v>
      </c>
      <c r="B25" s="8">
        <v>43234</v>
      </c>
      <c r="C25" s="8" t="s">
        <v>92</v>
      </c>
      <c r="D25" s="7">
        <v>12</v>
      </c>
      <c r="E25" s="7">
        <v>6035.6</v>
      </c>
      <c r="F25" s="7">
        <v>5352</v>
      </c>
      <c r="G25" s="7">
        <v>5362.4</v>
      </c>
      <c r="H25" s="7" t="s">
        <v>51</v>
      </c>
      <c r="N25" s="7">
        <f>((1/16)*N23)+((15/16)*N24)</f>
        <v>0.34073795180722927</v>
      </c>
      <c r="O25" s="7">
        <f>((1/16)*O23)+((15/16)*O24)</f>
        <v>6.5356249999999996</v>
      </c>
      <c r="P25" s="7">
        <f>((1/16)*P23)+((15/16)*P24)</f>
        <v>173.80068750000001</v>
      </c>
      <c r="Q25" s="7">
        <v>38.799999999999997</v>
      </c>
      <c r="R25" s="7">
        <f t="shared" ref="R25:AC25" si="28">((1/16)*R23)+((15/16)*R24)</f>
        <v>266.8125</v>
      </c>
      <c r="S25" s="7">
        <f t="shared" si="28"/>
        <v>16.875</v>
      </c>
      <c r="T25" s="7">
        <f t="shared" si="28"/>
        <v>1.6622946521899944</v>
      </c>
      <c r="U25" s="7">
        <f t="shared" si="28"/>
        <v>56.349734042553187</v>
      </c>
      <c r="V25" s="7">
        <f t="shared" si="28"/>
        <v>24.646805896805898</v>
      </c>
      <c r="W25" s="7">
        <f t="shared" si="28"/>
        <v>45.877858045804331</v>
      </c>
      <c r="X25" s="7">
        <f t="shared" si="28"/>
        <v>550.53429654965203</v>
      </c>
      <c r="Y25" s="7">
        <f t="shared" si="28"/>
        <v>0.71017269076305245</v>
      </c>
      <c r="Z25" s="7">
        <f t="shared" si="28"/>
        <v>710.17269076305251</v>
      </c>
      <c r="AA25" s="7">
        <f t="shared" si="28"/>
        <v>2.6274006024096393E-3</v>
      </c>
      <c r="AB25" s="7">
        <f t="shared" si="28"/>
        <v>2.6274006024096392</v>
      </c>
      <c r="AC25" s="7">
        <f t="shared" si="28"/>
        <v>609.2340863817459</v>
      </c>
      <c r="AD25" s="7">
        <f>Z25/AB25</f>
        <v>270.29478873976797</v>
      </c>
      <c r="AE25" s="7">
        <f>((1/16)*AE23)+((15/16)*AE24)</f>
        <v>1.314414538406649E-2</v>
      </c>
      <c r="AF25" s="7">
        <f>AB25/Z25</f>
        <v>3.6996643726001362E-3</v>
      </c>
      <c r="AG25" s="7">
        <f>((1/16)*AG23)+((15/16)*AG24)</f>
        <v>1.9837836704840079</v>
      </c>
      <c r="AH25" s="7">
        <f>LOG(AD25)</f>
        <v>2.4318376726192592</v>
      </c>
      <c r="AJ25" s="7" t="s">
        <v>37</v>
      </c>
      <c r="AK25" s="7">
        <f>((1/16)*AK23)+((15/16)*AK24)</f>
        <v>0.47056249999999999</v>
      </c>
      <c r="AL25" s="7">
        <f>((1/16)*AL23)+((15/16)*AL24)</f>
        <v>9.8036875000000006</v>
      </c>
      <c r="AM25" s="7">
        <f>((1/16)*AM23)+((15/16)*AM24)</f>
        <v>20.252837500000002</v>
      </c>
      <c r="AN25" s="7">
        <f>AL25/AK25</f>
        <v>20.833975295523974</v>
      </c>
    </row>
    <row r="26" spans="1:40" x14ac:dyDescent="0.45">
      <c r="A26" s="5" t="s">
        <v>41</v>
      </c>
      <c r="B26" s="4">
        <v>43234</v>
      </c>
      <c r="C26" s="4"/>
      <c r="D26">
        <v>12</v>
      </c>
      <c r="E26">
        <v>6035.6</v>
      </c>
      <c r="F26">
        <v>5352</v>
      </c>
      <c r="G26">
        <v>5362.4</v>
      </c>
      <c r="H26" t="s">
        <v>51</v>
      </c>
      <c r="I26">
        <v>2.44</v>
      </c>
      <c r="K26">
        <v>2.57</v>
      </c>
      <c r="L26">
        <v>4.4400000000000004</v>
      </c>
      <c r="M26">
        <f t="shared" si="0"/>
        <v>2.0000000000000004</v>
      </c>
      <c r="N26">
        <f t="shared" si="1"/>
        <v>0.28499999999999964</v>
      </c>
      <c r="O26">
        <v>7.13</v>
      </c>
      <c r="P26">
        <v>35.369999999999997</v>
      </c>
      <c r="R26">
        <v>478</v>
      </c>
      <c r="S26">
        <v>22</v>
      </c>
      <c r="T26">
        <v>2.5350828781151291</v>
      </c>
      <c r="U26">
        <v>54.913294797687875</v>
      </c>
      <c r="V26">
        <v>39.534883720930225</v>
      </c>
      <c r="W26">
        <v>1.7416981230109583</v>
      </c>
      <c r="X26">
        <v>20.900377476131503</v>
      </c>
      <c r="Y26">
        <v>9.3547999999999982E-3</v>
      </c>
      <c r="Z26">
        <v>9.3547999999999973</v>
      </c>
      <c r="AA26">
        <v>1.0115519999999998E-2</v>
      </c>
      <c r="AB26">
        <v>10.115519999999998</v>
      </c>
      <c r="AC26">
        <f t="shared" si="2"/>
        <v>0.92479674796747957</v>
      </c>
      <c r="AE26">
        <f t="shared" si="3"/>
        <v>1.0813186813186815</v>
      </c>
      <c r="AG26">
        <f t="shared" si="4"/>
        <v>-3.3953706110247964E-2</v>
      </c>
      <c r="AJ26" t="s">
        <v>42</v>
      </c>
      <c r="AK26">
        <v>0.91400000000000003</v>
      </c>
      <c r="AL26">
        <v>12.782</v>
      </c>
      <c r="AM26">
        <v>13.9893</v>
      </c>
    </row>
    <row r="27" spans="1:40" x14ac:dyDescent="0.45">
      <c r="A27" s="5" t="s">
        <v>43</v>
      </c>
      <c r="B27" s="4">
        <v>43234</v>
      </c>
      <c r="C27" s="4"/>
      <c r="D27">
        <v>12</v>
      </c>
      <c r="E27">
        <v>6035.6</v>
      </c>
      <c r="F27">
        <v>5352</v>
      </c>
      <c r="G27">
        <v>5362.4</v>
      </c>
      <c r="H27" t="s">
        <v>51</v>
      </c>
      <c r="I27">
        <v>2.4300000000000002</v>
      </c>
      <c r="K27">
        <v>2.48</v>
      </c>
      <c r="L27">
        <v>4.25</v>
      </c>
      <c r="M27">
        <f t="shared" si="0"/>
        <v>1.8199999999999998</v>
      </c>
      <c r="N27">
        <f t="shared" si="1"/>
        <v>0.36263736263736274</v>
      </c>
      <c r="O27">
        <v>7.01</v>
      </c>
      <c r="P27">
        <v>52.4</v>
      </c>
      <c r="Q27">
        <v>101</v>
      </c>
      <c r="R27">
        <v>660</v>
      </c>
      <c r="S27">
        <v>23</v>
      </c>
      <c r="T27">
        <v>2.4747331312579619</v>
      </c>
      <c r="U27">
        <v>49.710982658959537</v>
      </c>
      <c r="V27">
        <v>47.352496217851744</v>
      </c>
      <c r="W27">
        <v>2.054802068895647</v>
      </c>
      <c r="X27">
        <v>24.657624826747764</v>
      </c>
      <c r="Y27">
        <v>9.2114285714285718E-3</v>
      </c>
      <c r="Z27">
        <v>9.2114285714285717</v>
      </c>
      <c r="AA27">
        <v>7.4527179487179499E-3</v>
      </c>
      <c r="AB27">
        <v>7.4527179487179502</v>
      </c>
      <c r="AC27">
        <f t="shared" si="2"/>
        <v>1.2359824475865429</v>
      </c>
      <c r="AE27">
        <f t="shared" si="3"/>
        <v>0.80907297830374769</v>
      </c>
      <c r="AG27">
        <f t="shared" si="4"/>
        <v>9.2012303300988391E-2</v>
      </c>
      <c r="AJ27" t="s">
        <v>42</v>
      </c>
      <c r="AK27">
        <v>0.52200000000000002</v>
      </c>
      <c r="AL27">
        <v>6.4189999999999996</v>
      </c>
      <c r="AM27">
        <v>12.293799999999999</v>
      </c>
    </row>
    <row r="28" spans="1:40" s="7" customFormat="1" x14ac:dyDescent="0.45">
      <c r="A28" s="7" t="s">
        <v>64</v>
      </c>
      <c r="B28" s="8">
        <v>43234</v>
      </c>
      <c r="C28" s="8" t="s">
        <v>92</v>
      </c>
      <c r="D28" s="7">
        <v>12</v>
      </c>
      <c r="E28" s="7">
        <v>6035.6</v>
      </c>
      <c r="F28" s="7">
        <v>5352</v>
      </c>
      <c r="G28" s="7">
        <v>5362.4</v>
      </c>
      <c r="H28" s="7" t="s">
        <v>51</v>
      </c>
      <c r="N28" s="7">
        <f>((1/16)*N26)+((15/16)*N27)</f>
        <v>0.35778502747252749</v>
      </c>
      <c r="O28" s="7">
        <f t="shared" ref="O28:AM28" si="29">((1/16)*O26)+((15/16)*O27)</f>
        <v>7.0174999999999992</v>
      </c>
      <c r="P28" s="7">
        <f t="shared" si="29"/>
        <v>51.335625</v>
      </c>
      <c r="Q28" s="7">
        <v>101</v>
      </c>
      <c r="R28" s="7">
        <f t="shared" si="29"/>
        <v>648.625</v>
      </c>
      <c r="S28" s="7">
        <f t="shared" si="29"/>
        <v>22.9375</v>
      </c>
      <c r="T28" s="7">
        <f t="shared" si="29"/>
        <v>2.4785049904365346</v>
      </c>
      <c r="U28" s="7">
        <f t="shared" si="29"/>
        <v>50.036127167630056</v>
      </c>
      <c r="V28" s="7">
        <f t="shared" si="29"/>
        <v>46.863895436794152</v>
      </c>
      <c r="W28" s="7">
        <f t="shared" si="29"/>
        <v>2.0352330722778538</v>
      </c>
      <c r="X28" s="7">
        <f t="shared" si="29"/>
        <v>24.422796867334245</v>
      </c>
      <c r="Y28" s="7">
        <f t="shared" si="29"/>
        <v>9.2203892857142863E-3</v>
      </c>
      <c r="Z28" s="7">
        <f t="shared" si="29"/>
        <v>9.2203892857142868</v>
      </c>
      <c r="AA28" s="7">
        <f t="shared" si="29"/>
        <v>7.6191430769230782E-3</v>
      </c>
      <c r="AB28" s="7">
        <f t="shared" si="29"/>
        <v>7.6191430769230788</v>
      </c>
      <c r="AC28" s="7">
        <f t="shared" si="29"/>
        <v>1.2165333413603514</v>
      </c>
      <c r="AD28" s="7">
        <f>Z28/AB28</f>
        <v>1.2101609318298636</v>
      </c>
      <c r="AE28" s="7">
        <f t="shared" si="29"/>
        <v>0.82608833474218102</v>
      </c>
      <c r="AF28" s="7">
        <f>AB28/Z28</f>
        <v>0.8263363770039388</v>
      </c>
      <c r="AG28" s="7">
        <f t="shared" si="29"/>
        <v>8.4139427712786125E-2</v>
      </c>
      <c r="AH28" s="7">
        <f>LOG(AD28)</f>
        <v>8.2843128298455457E-2</v>
      </c>
      <c r="AJ28" s="7" t="s">
        <v>42</v>
      </c>
      <c r="AK28" s="7">
        <f t="shared" si="29"/>
        <v>0.54649999999999999</v>
      </c>
      <c r="AL28" s="7">
        <f t="shared" si="29"/>
        <v>6.8166874999999996</v>
      </c>
      <c r="AM28" s="7">
        <f t="shared" si="29"/>
        <v>12.39976875</v>
      </c>
      <c r="AN28" s="7">
        <f>AL28/AK28</f>
        <v>12.473353156450138</v>
      </c>
    </row>
    <row r="29" spans="1:40" x14ac:dyDescent="0.45">
      <c r="A29" s="5" t="s">
        <v>44</v>
      </c>
      <c r="B29" s="4">
        <v>43234</v>
      </c>
      <c r="C29" s="4"/>
      <c r="D29">
        <v>12</v>
      </c>
      <c r="E29">
        <v>6035.6</v>
      </c>
      <c r="F29">
        <v>5352</v>
      </c>
      <c r="G29">
        <v>5362.4</v>
      </c>
      <c r="H29" t="s">
        <v>51</v>
      </c>
      <c r="I29">
        <v>2.4900000000000002</v>
      </c>
      <c r="K29">
        <v>2.25</v>
      </c>
      <c r="L29">
        <v>3.89</v>
      </c>
      <c r="M29">
        <f t="shared" si="0"/>
        <v>1.4</v>
      </c>
      <c r="N29">
        <f t="shared" si="1"/>
        <v>0.60714285714285721</v>
      </c>
      <c r="O29">
        <v>6.92</v>
      </c>
      <c r="P29">
        <v>4.7089999999999996</v>
      </c>
      <c r="R29">
        <v>989</v>
      </c>
      <c r="S29">
        <v>10</v>
      </c>
      <c r="T29">
        <v>1.5143355087836299</v>
      </c>
      <c r="U29">
        <v>85.714285714285722</v>
      </c>
      <c r="V29">
        <v>43.703703703703702</v>
      </c>
      <c r="W29">
        <v>58.503535714055253</v>
      </c>
      <c r="X29">
        <v>702.04242856866301</v>
      </c>
      <c r="Y29">
        <v>6.0497142857142849</v>
      </c>
      <c r="Z29">
        <v>6049.7142857142853</v>
      </c>
      <c r="AA29">
        <v>7.9285714285714289E-4</v>
      </c>
      <c r="AB29">
        <v>0.79285714285714293</v>
      </c>
      <c r="AC29">
        <f t="shared" si="2"/>
        <v>7630.2702702702691</v>
      </c>
      <c r="AE29">
        <f t="shared" si="3"/>
        <v>1.3105695664494192E-4</v>
      </c>
      <c r="AG29">
        <f t="shared" si="4"/>
        <v>3.8825399212849177</v>
      </c>
      <c r="AJ29" t="s">
        <v>42</v>
      </c>
      <c r="AK29">
        <v>1.329</v>
      </c>
      <c r="AL29">
        <v>28.492000000000001</v>
      </c>
      <c r="AM29">
        <v>21.442399999999999</v>
      </c>
    </row>
    <row r="30" spans="1:40" x14ac:dyDescent="0.45">
      <c r="A30" s="5" t="s">
        <v>45</v>
      </c>
      <c r="B30" s="4">
        <v>43234</v>
      </c>
      <c r="C30" s="4"/>
      <c r="D30">
        <v>12</v>
      </c>
      <c r="E30">
        <v>6035.6</v>
      </c>
      <c r="F30">
        <v>5352</v>
      </c>
      <c r="G30">
        <v>5362.4</v>
      </c>
      <c r="H30" t="s">
        <v>51</v>
      </c>
      <c r="I30">
        <v>2.0699999999999998</v>
      </c>
      <c r="K30">
        <v>2.63</v>
      </c>
      <c r="L30">
        <v>4.4000000000000004</v>
      </c>
      <c r="M30">
        <f t="shared" si="0"/>
        <v>2.3300000000000005</v>
      </c>
      <c r="N30">
        <f t="shared" si="1"/>
        <v>0.12875536480686667</v>
      </c>
      <c r="O30">
        <v>6.59</v>
      </c>
      <c r="P30">
        <v>620.5</v>
      </c>
      <c r="Q30">
        <v>29</v>
      </c>
      <c r="R30">
        <v>504</v>
      </c>
      <c r="S30">
        <v>18</v>
      </c>
      <c r="T30">
        <v>1.9028910307872338</v>
      </c>
      <c r="U30">
        <v>70.652173913043484</v>
      </c>
      <c r="V30">
        <v>27.027027027027028</v>
      </c>
      <c r="W30">
        <v>39.58888750163166</v>
      </c>
      <c r="X30">
        <v>475.06665001957998</v>
      </c>
      <c r="Y30">
        <v>0.27960022889842628</v>
      </c>
      <c r="Z30">
        <v>279.60022889842628</v>
      </c>
      <c r="AA30">
        <v>4.9364234620886977E-3</v>
      </c>
      <c r="AB30">
        <v>4.9364234620886975</v>
      </c>
      <c r="AC30">
        <f t="shared" si="2"/>
        <v>56.640243902439025</v>
      </c>
      <c r="AE30">
        <f t="shared" si="3"/>
        <v>1.7655291204650661E-2</v>
      </c>
      <c r="AG30">
        <f t="shared" si="4"/>
        <v>1.7531251148309945</v>
      </c>
      <c r="AJ30" t="s">
        <v>42</v>
      </c>
      <c r="AK30">
        <v>0.52500000000000002</v>
      </c>
      <c r="AL30">
        <v>7.2720000000000002</v>
      </c>
      <c r="AM30">
        <v>13.850300000000001</v>
      </c>
    </row>
    <row r="31" spans="1:40" s="7" customFormat="1" x14ac:dyDescent="0.45">
      <c r="A31" s="7" t="s">
        <v>65</v>
      </c>
      <c r="B31" s="8">
        <v>43234</v>
      </c>
      <c r="C31" s="8" t="s">
        <v>92</v>
      </c>
      <c r="D31" s="7">
        <v>12</v>
      </c>
      <c r="E31" s="7">
        <v>6035.6</v>
      </c>
      <c r="F31" s="7">
        <v>5352</v>
      </c>
      <c r="G31" s="7">
        <v>5362.4</v>
      </c>
      <c r="H31" s="7" t="s">
        <v>51</v>
      </c>
      <c r="N31" s="7">
        <f>((1/16)*N29)+((15/16)*N30)</f>
        <v>0.15865458307786606</v>
      </c>
      <c r="O31" s="7">
        <f t="shared" ref="O31:AM31" si="30">((1/16)*O29)+((15/16)*O30)</f>
        <v>6.6106249999999998</v>
      </c>
      <c r="P31" s="7">
        <f t="shared" si="30"/>
        <v>582.01306250000005</v>
      </c>
      <c r="Q31" s="7">
        <v>29</v>
      </c>
      <c r="R31" s="7">
        <f t="shared" si="30"/>
        <v>534.3125</v>
      </c>
      <c r="S31" s="7">
        <f t="shared" si="30"/>
        <v>17.5</v>
      </c>
      <c r="T31" s="7">
        <f t="shared" si="30"/>
        <v>1.8786063106620086</v>
      </c>
      <c r="U31" s="7">
        <f t="shared" si="30"/>
        <v>71.593555900621126</v>
      </c>
      <c r="V31" s="7">
        <f t="shared" si="30"/>
        <v>28.06931931931932</v>
      </c>
      <c r="W31" s="7">
        <f t="shared" si="30"/>
        <v>40.771053014908134</v>
      </c>
      <c r="X31" s="7">
        <f t="shared" si="30"/>
        <v>489.25263617889766</v>
      </c>
      <c r="Y31" s="7">
        <f t="shared" si="30"/>
        <v>0.64023235744941753</v>
      </c>
      <c r="Z31" s="7">
        <f t="shared" si="30"/>
        <v>640.23235744941746</v>
      </c>
      <c r="AA31" s="7">
        <f t="shared" si="30"/>
        <v>4.6774505671367253E-3</v>
      </c>
      <c r="AB31" s="7">
        <f t="shared" si="30"/>
        <v>4.6774505671367255</v>
      </c>
      <c r="AC31" s="7">
        <f t="shared" si="30"/>
        <v>529.99212055042835</v>
      </c>
      <c r="AD31" s="7">
        <f>Z31/AB31</f>
        <v>136.87634925478903</v>
      </c>
      <c r="AE31" s="7">
        <f t="shared" si="30"/>
        <v>1.6560026564150305E-2</v>
      </c>
      <c r="AF31" s="7">
        <f>AB31/Z31</f>
        <v>7.3058640549986172E-3</v>
      </c>
      <c r="AG31" s="7">
        <f t="shared" si="30"/>
        <v>1.8862135402343647</v>
      </c>
      <c r="AH31" s="7">
        <f>LOG(AD31)</f>
        <v>2.1363284132510167</v>
      </c>
      <c r="AJ31" s="7" t="s">
        <v>42</v>
      </c>
      <c r="AK31" s="7">
        <f t="shared" si="30"/>
        <v>0.57525000000000004</v>
      </c>
      <c r="AL31" s="7">
        <f t="shared" si="30"/>
        <v>8.5982500000000002</v>
      </c>
      <c r="AM31" s="7">
        <f t="shared" si="30"/>
        <v>14.32480625</v>
      </c>
      <c r="AN31" s="7">
        <f>AL31/AK31</f>
        <v>14.946979574098217</v>
      </c>
    </row>
    <row r="32" spans="1:40" x14ac:dyDescent="0.45">
      <c r="A32" s="6" t="s">
        <v>46</v>
      </c>
      <c r="B32" s="4">
        <v>43234</v>
      </c>
      <c r="C32" s="4"/>
      <c r="D32">
        <v>12</v>
      </c>
      <c r="E32">
        <v>6035.6</v>
      </c>
      <c r="F32">
        <v>5352</v>
      </c>
      <c r="G32">
        <v>5362.4</v>
      </c>
      <c r="H32" t="s">
        <v>51</v>
      </c>
      <c r="I32">
        <v>2.4700000000000002</v>
      </c>
      <c r="K32">
        <v>2.74</v>
      </c>
      <c r="L32">
        <v>4.57</v>
      </c>
      <c r="M32">
        <f t="shared" si="0"/>
        <v>2.1</v>
      </c>
      <c r="N32">
        <f t="shared" si="1"/>
        <v>0.30476190476190479</v>
      </c>
      <c r="O32">
        <v>7.26</v>
      </c>
      <c r="P32">
        <v>70.78</v>
      </c>
      <c r="R32">
        <v>527</v>
      </c>
      <c r="S32">
        <v>23</v>
      </c>
      <c r="T32">
        <v>2.5892266147192635</v>
      </c>
      <c r="U32">
        <v>53.086419753086425</v>
      </c>
      <c r="V32">
        <v>46.289752650176681</v>
      </c>
      <c r="W32">
        <v>3.4287311898154291</v>
      </c>
      <c r="X32">
        <v>41.144774277785146</v>
      </c>
      <c r="Y32">
        <v>1.9108673015873014E-2</v>
      </c>
      <c r="Z32">
        <v>19.108673015873013</v>
      </c>
      <c r="AA32">
        <v>2.0253384126984127E-2</v>
      </c>
      <c r="AB32">
        <v>20.253384126984127</v>
      </c>
      <c r="AC32">
        <f t="shared" si="2"/>
        <v>0.9434805016320218</v>
      </c>
      <c r="AE32">
        <f t="shared" si="3"/>
        <v>1.0599053168244721</v>
      </c>
      <c r="AG32">
        <f t="shared" si="4"/>
        <v>-2.5267070720163175E-2</v>
      </c>
      <c r="AJ32" t="s">
        <v>47</v>
      </c>
      <c r="AK32">
        <v>0.89900000000000002</v>
      </c>
      <c r="AL32">
        <v>13.311</v>
      </c>
      <c r="AM32">
        <v>14.81</v>
      </c>
    </row>
    <row r="33" spans="1:40" x14ac:dyDescent="0.45">
      <c r="A33" s="6" t="s">
        <v>48</v>
      </c>
      <c r="B33" s="4">
        <v>43234</v>
      </c>
      <c r="C33" s="4"/>
      <c r="D33">
        <v>12</v>
      </c>
      <c r="E33">
        <v>6035.6</v>
      </c>
      <c r="F33">
        <v>5352</v>
      </c>
      <c r="G33">
        <v>5362.4</v>
      </c>
      <c r="H33" t="s">
        <v>51</v>
      </c>
      <c r="I33">
        <v>2.44</v>
      </c>
      <c r="K33">
        <v>2.27</v>
      </c>
      <c r="L33">
        <v>4.09</v>
      </c>
      <c r="M33">
        <f t="shared" si="0"/>
        <v>1.65</v>
      </c>
      <c r="N33">
        <f t="shared" si="1"/>
        <v>0.37575757575757585</v>
      </c>
      <c r="O33">
        <v>7.34</v>
      </c>
      <c r="P33">
        <v>45.58</v>
      </c>
      <c r="Q33">
        <v>99.3</v>
      </c>
      <c r="R33">
        <v>633</v>
      </c>
      <c r="S33">
        <v>24</v>
      </c>
      <c r="T33">
        <v>2.5914436550798903</v>
      </c>
      <c r="U33">
        <v>64.251207729468604</v>
      </c>
      <c r="V33">
        <v>58.888888888888893</v>
      </c>
      <c r="W33">
        <v>1.7505394602028705</v>
      </c>
      <c r="X33">
        <v>21.006473522434447</v>
      </c>
      <c r="Y33">
        <v>1.3005494949494951E-2</v>
      </c>
      <c r="Z33">
        <v>13.005494949494951</v>
      </c>
      <c r="AA33">
        <v>8.5553777777777791E-3</v>
      </c>
      <c r="AB33">
        <v>8.55537777777778</v>
      </c>
      <c r="AC33">
        <f t="shared" si="2"/>
        <v>1.5201543739279586</v>
      </c>
      <c r="AE33">
        <f t="shared" si="3"/>
        <v>0.65782792665726386</v>
      </c>
      <c r="AG33">
        <f t="shared" si="4"/>
        <v>0.18188769343210881</v>
      </c>
      <c r="AJ33" t="s">
        <v>47</v>
      </c>
      <c r="AK33">
        <v>0.64500000000000002</v>
      </c>
      <c r="AL33">
        <v>8.7880000000000003</v>
      </c>
      <c r="AM33">
        <v>13.6341</v>
      </c>
    </row>
    <row r="34" spans="1:40" s="7" customFormat="1" x14ac:dyDescent="0.45">
      <c r="A34" s="7" t="s">
        <v>66</v>
      </c>
      <c r="B34" s="8">
        <v>43234</v>
      </c>
      <c r="C34" s="8" t="s">
        <v>92</v>
      </c>
      <c r="D34" s="7">
        <v>12</v>
      </c>
      <c r="E34" s="7">
        <v>6035.6</v>
      </c>
      <c r="F34" s="7">
        <v>5352</v>
      </c>
      <c r="G34" s="7">
        <v>5362.4</v>
      </c>
      <c r="H34" s="7" t="s">
        <v>51</v>
      </c>
      <c r="N34" s="7">
        <f>((1/16)*N32)+((15/16)*N33)</f>
        <v>0.37132034632034638</v>
      </c>
      <c r="O34" s="7">
        <f t="shared" ref="O34:AM34" si="31">((1/16)*O32)+((15/16)*O33)</f>
        <v>7.335</v>
      </c>
      <c r="P34" s="7">
        <f t="shared" si="31"/>
        <v>47.154999999999994</v>
      </c>
      <c r="Q34" s="7">
        <v>99.3</v>
      </c>
      <c r="R34" s="7">
        <f t="shared" si="31"/>
        <v>626.375</v>
      </c>
      <c r="S34" s="7">
        <f t="shared" si="31"/>
        <v>23.9375</v>
      </c>
      <c r="T34" s="7">
        <f t="shared" si="31"/>
        <v>2.5913050900573511</v>
      </c>
      <c r="U34" s="7">
        <f t="shared" si="31"/>
        <v>63.553408480944711</v>
      </c>
      <c r="V34" s="7">
        <f t="shared" si="31"/>
        <v>58.101442873969376</v>
      </c>
      <c r="W34" s="7">
        <f t="shared" si="31"/>
        <v>1.8554264433036556</v>
      </c>
      <c r="X34" s="7">
        <f t="shared" si="31"/>
        <v>22.265117319643863</v>
      </c>
      <c r="Y34" s="7">
        <f t="shared" si="31"/>
        <v>1.3386943578643579E-2</v>
      </c>
      <c r="Z34" s="7">
        <f t="shared" si="31"/>
        <v>13.38694357864358</v>
      </c>
      <c r="AA34" s="7">
        <f t="shared" si="31"/>
        <v>9.2865031746031754E-3</v>
      </c>
      <c r="AB34" s="7">
        <f t="shared" si="31"/>
        <v>9.2865031746031761</v>
      </c>
      <c r="AC34" s="7">
        <f t="shared" si="31"/>
        <v>1.4841122569094625</v>
      </c>
      <c r="AD34" s="7">
        <f>Z34/AB34</f>
        <v>1.4415483769234398</v>
      </c>
      <c r="AE34" s="7">
        <f t="shared" si="31"/>
        <v>0.68295776354271442</v>
      </c>
      <c r="AF34" s="7">
        <f>AB34/Z34</f>
        <v>0.69369853693998484</v>
      </c>
      <c r="AG34" s="7">
        <f t="shared" si="31"/>
        <v>0.16894052067259183</v>
      </c>
      <c r="AH34" s="7">
        <f>LOG(AD34)</f>
        <v>0.15882922145774236</v>
      </c>
      <c r="AJ34" s="7" t="s">
        <v>47</v>
      </c>
      <c r="AK34" s="7">
        <f t="shared" si="31"/>
        <v>0.6608750000000001</v>
      </c>
      <c r="AL34" s="7">
        <f t="shared" si="31"/>
        <v>9.0706875</v>
      </c>
      <c r="AM34" s="7">
        <f t="shared" si="31"/>
        <v>13.707593750000001</v>
      </c>
      <c r="AN34" s="7">
        <f>AL34/AK34</f>
        <v>13.725269529033476</v>
      </c>
    </row>
    <row r="35" spans="1:40" x14ac:dyDescent="0.45">
      <c r="A35" s="6" t="s">
        <v>49</v>
      </c>
      <c r="B35" s="4">
        <v>43234</v>
      </c>
      <c r="C35" s="4"/>
      <c r="D35">
        <v>12</v>
      </c>
      <c r="E35">
        <v>6035.6</v>
      </c>
      <c r="F35">
        <v>5352</v>
      </c>
      <c r="G35">
        <v>5362.4</v>
      </c>
      <c r="H35" t="s">
        <v>51</v>
      </c>
      <c r="I35">
        <v>2.2999999999999998</v>
      </c>
      <c r="K35">
        <v>2.31</v>
      </c>
      <c r="L35">
        <v>4.08</v>
      </c>
      <c r="M35">
        <f t="shared" si="0"/>
        <v>1.7800000000000002</v>
      </c>
      <c r="N35">
        <f t="shared" si="1"/>
        <v>0.29775280898876388</v>
      </c>
      <c r="O35">
        <v>7.03</v>
      </c>
      <c r="P35">
        <v>3.0569999999999999</v>
      </c>
      <c r="R35">
        <v>29</v>
      </c>
      <c r="S35">
        <v>0</v>
      </c>
      <c r="T35">
        <v>0</v>
      </c>
      <c r="W35">
        <v>61.089331182225344</v>
      </c>
      <c r="X35">
        <v>733.0719741867041</v>
      </c>
      <c r="Y35">
        <v>6.2347505617977532</v>
      </c>
      <c r="Z35">
        <v>6234.7505617977531</v>
      </c>
      <c r="AA35">
        <v>3.0851910112359546E-3</v>
      </c>
      <c r="AB35">
        <v>3.0851910112359544</v>
      </c>
      <c r="AC35">
        <f t="shared" si="2"/>
        <v>2020.8637128435228</v>
      </c>
      <c r="AE35">
        <f t="shared" si="3"/>
        <v>4.9483792184724679E-4</v>
      </c>
      <c r="AG35">
        <f t="shared" si="4"/>
        <v>3.3055370256598788</v>
      </c>
      <c r="AJ35" t="s">
        <v>47</v>
      </c>
      <c r="AK35">
        <v>1.0069999999999999</v>
      </c>
      <c r="AL35">
        <v>24.158999999999999</v>
      </c>
      <c r="AM35">
        <v>23.985299999999999</v>
      </c>
    </row>
    <row r="36" spans="1:40" x14ac:dyDescent="0.45">
      <c r="A36" s="6" t="s">
        <v>50</v>
      </c>
      <c r="B36" s="4">
        <v>43234</v>
      </c>
      <c r="C36" s="4"/>
      <c r="D36">
        <v>12</v>
      </c>
      <c r="E36">
        <v>6035.6</v>
      </c>
      <c r="F36">
        <v>5352</v>
      </c>
      <c r="G36">
        <v>5362.4</v>
      </c>
      <c r="H36" t="s">
        <v>51</v>
      </c>
      <c r="I36">
        <v>2.4300000000000002</v>
      </c>
      <c r="K36">
        <v>2.4900000000000002</v>
      </c>
      <c r="L36">
        <v>4.25</v>
      </c>
      <c r="M36">
        <f t="shared" si="0"/>
        <v>1.8199999999999998</v>
      </c>
      <c r="N36">
        <f t="shared" si="1"/>
        <v>0.36813186813186838</v>
      </c>
      <c r="O36">
        <v>5.99</v>
      </c>
      <c r="P36">
        <v>407.7</v>
      </c>
      <c r="Q36">
        <v>48.9</v>
      </c>
      <c r="R36">
        <v>300</v>
      </c>
      <c r="S36">
        <v>20</v>
      </c>
      <c r="T36">
        <v>1.848343828176688</v>
      </c>
      <c r="U36">
        <v>58.13953488372092</v>
      </c>
      <c r="V36">
        <v>33.178654292343381</v>
      </c>
      <c r="W36">
        <v>46.035052947569312</v>
      </c>
      <c r="X36">
        <v>552.42063537083186</v>
      </c>
      <c r="Y36">
        <v>0.59734461538461547</v>
      </c>
      <c r="Z36">
        <v>597.34461538461551</v>
      </c>
      <c r="AA36">
        <v>1.5031208791208795E-3</v>
      </c>
      <c r="AB36">
        <v>1.5031208791208794</v>
      </c>
      <c r="AC36">
        <f t="shared" si="2"/>
        <v>397.40291262135923</v>
      </c>
      <c r="AE36">
        <f t="shared" si="3"/>
        <v>2.5163378733280401E-3</v>
      </c>
      <c r="AG36">
        <f t="shared" si="4"/>
        <v>2.5992310457902752</v>
      </c>
      <c r="AJ36" t="s">
        <v>47</v>
      </c>
      <c r="AK36">
        <v>0.63600000000000001</v>
      </c>
      <c r="AL36">
        <v>12.195</v>
      </c>
      <c r="AM36">
        <v>19.18</v>
      </c>
    </row>
    <row r="37" spans="1:40" s="7" customFormat="1" x14ac:dyDescent="0.45">
      <c r="A37" s="7" t="s">
        <v>67</v>
      </c>
      <c r="B37" s="8">
        <v>43234</v>
      </c>
      <c r="C37" s="8" t="s">
        <v>92</v>
      </c>
      <c r="D37" s="7">
        <v>12</v>
      </c>
      <c r="E37" s="7">
        <v>6035.6</v>
      </c>
      <c r="F37" s="7">
        <v>5352</v>
      </c>
      <c r="G37" s="7">
        <v>5362.4</v>
      </c>
      <c r="H37" s="7" t="s">
        <v>51</v>
      </c>
      <c r="N37" s="7">
        <f>((1/16)*N35)+((15/16)*N36)</f>
        <v>0.36373317693542434</v>
      </c>
      <c r="O37" s="7">
        <f t="shared" ref="O37:AM37" si="32">((1/16)*O35)+((15/16)*O36)</f>
        <v>6.0550000000000006</v>
      </c>
      <c r="P37" s="7">
        <f t="shared" si="32"/>
        <v>382.40981249999999</v>
      </c>
      <c r="Q37" s="7">
        <v>48.9</v>
      </c>
      <c r="R37" s="7">
        <f t="shared" si="32"/>
        <v>283.0625</v>
      </c>
      <c r="S37" s="7">
        <f t="shared" si="32"/>
        <v>18.75</v>
      </c>
      <c r="T37" s="7">
        <f t="shared" si="32"/>
        <v>1.732822338915645</v>
      </c>
      <c r="U37" s="7">
        <f t="shared" si="32"/>
        <v>54.505813953488364</v>
      </c>
      <c r="V37" s="7">
        <f t="shared" si="32"/>
        <v>31.104988399071921</v>
      </c>
      <c r="W37" s="7">
        <f t="shared" si="32"/>
        <v>46.975945337235316</v>
      </c>
      <c r="X37" s="7">
        <f t="shared" si="32"/>
        <v>563.7113440468238</v>
      </c>
      <c r="Y37" s="7">
        <f t="shared" si="32"/>
        <v>0.94968248703543656</v>
      </c>
      <c r="Z37" s="7">
        <f t="shared" si="32"/>
        <v>949.68248703543657</v>
      </c>
      <c r="AA37" s="7">
        <f t="shared" si="32"/>
        <v>1.6020002623780717E-3</v>
      </c>
      <c r="AB37" s="7">
        <f t="shared" si="32"/>
        <v>1.6020002623780716</v>
      </c>
      <c r="AC37" s="7">
        <f t="shared" si="32"/>
        <v>498.86921263524448</v>
      </c>
      <c r="AD37" s="7">
        <f>Z37/AB37</f>
        <v>592.81044412919812</v>
      </c>
      <c r="AE37" s="7">
        <f t="shared" si="32"/>
        <v>2.3899941263604905E-3</v>
      </c>
      <c r="AF37" s="7">
        <f>AB37/Z37</f>
        <v>1.6868798616882302E-3</v>
      </c>
      <c r="AG37" s="7">
        <f t="shared" si="32"/>
        <v>2.6433751695321255</v>
      </c>
      <c r="AH37" s="7">
        <f>LOG(AD37)</f>
        <v>2.7729158464350414</v>
      </c>
      <c r="AJ37" s="7" t="s">
        <v>47</v>
      </c>
      <c r="AK37" s="7">
        <f t="shared" si="32"/>
        <v>0.65918750000000004</v>
      </c>
      <c r="AL37" s="7">
        <f t="shared" si="32"/>
        <v>12.94275</v>
      </c>
      <c r="AM37" s="7">
        <f t="shared" si="32"/>
        <v>19.480331249999999</v>
      </c>
      <c r="AN37" s="7">
        <f>AL37/AK37</f>
        <v>19.634398407129989</v>
      </c>
    </row>
    <row r="38" spans="1:40" x14ac:dyDescent="0.45">
      <c r="A38" s="3" t="s">
        <v>35</v>
      </c>
      <c r="B38" s="4">
        <v>43280</v>
      </c>
      <c r="C38" s="4"/>
      <c r="D38">
        <v>58</v>
      </c>
      <c r="E38">
        <v>31864</v>
      </c>
      <c r="F38">
        <v>40296</v>
      </c>
      <c r="G38">
        <v>41581</v>
      </c>
      <c r="H38" t="s">
        <v>52</v>
      </c>
      <c r="I38">
        <v>2.4350000000000001</v>
      </c>
      <c r="K38">
        <v>2.3140000000000001</v>
      </c>
      <c r="L38">
        <v>3.8919999999999999</v>
      </c>
      <c r="M38">
        <f t="shared" si="0"/>
        <v>1.4569999999999999</v>
      </c>
      <c r="N38">
        <f t="shared" si="1"/>
        <v>0.58819492107069338</v>
      </c>
      <c r="O38">
        <v>7.32</v>
      </c>
      <c r="P38">
        <v>38.35</v>
      </c>
      <c r="R38">
        <v>1061</v>
      </c>
      <c r="S38">
        <v>20</v>
      </c>
      <c r="T38">
        <v>2.2337931596635823</v>
      </c>
      <c r="U38">
        <v>68.271954674220964</v>
      </c>
      <c r="V38">
        <v>24.832214765100669</v>
      </c>
      <c r="W38">
        <v>8.3536336530903981</v>
      </c>
      <c r="X38">
        <v>100.24360383708479</v>
      </c>
      <c r="Y38">
        <v>1.1604410889956531E-2</v>
      </c>
      <c r="Z38">
        <v>11.604410889956531</v>
      </c>
      <c r="AA38">
        <v>8.8176582017844892E-3</v>
      </c>
      <c r="AB38">
        <v>8.8176582017844893</v>
      </c>
      <c r="AC38">
        <f t="shared" si="2"/>
        <v>1.3160422670509124</v>
      </c>
      <c r="AE38">
        <f t="shared" si="3"/>
        <v>0.75985401459854018</v>
      </c>
      <c r="AG38">
        <f t="shared" si="4"/>
        <v>0.11926983764587056</v>
      </c>
      <c r="AI38">
        <v>25</v>
      </c>
      <c r="AJ38" t="s">
        <v>37</v>
      </c>
      <c r="AK38">
        <v>0.79100000000000004</v>
      </c>
      <c r="AL38">
        <v>11.404</v>
      </c>
      <c r="AM38">
        <v>14.4087</v>
      </c>
    </row>
    <row r="39" spans="1:40" x14ac:dyDescent="0.45">
      <c r="A39" s="3" t="s">
        <v>38</v>
      </c>
      <c r="B39" s="4">
        <v>43280</v>
      </c>
      <c r="C39" s="4"/>
      <c r="D39">
        <v>58</v>
      </c>
      <c r="E39">
        <v>31864</v>
      </c>
      <c r="F39">
        <v>40296</v>
      </c>
      <c r="G39">
        <v>41581</v>
      </c>
      <c r="H39" t="s">
        <v>52</v>
      </c>
      <c r="I39">
        <v>2.4249999999999998</v>
      </c>
      <c r="K39">
        <v>2.024</v>
      </c>
      <c r="L39">
        <v>3.895</v>
      </c>
      <c r="M39">
        <f t="shared" si="0"/>
        <v>1.4700000000000002</v>
      </c>
      <c r="N39">
        <f t="shared" si="1"/>
        <v>0.37687074829931955</v>
      </c>
      <c r="O39">
        <v>7.33</v>
      </c>
      <c r="P39">
        <v>56.01</v>
      </c>
      <c r="Q39">
        <v>95.4</v>
      </c>
      <c r="R39">
        <v>876</v>
      </c>
      <c r="S39">
        <v>20</v>
      </c>
      <c r="T39">
        <v>2.0889440971443292</v>
      </c>
      <c r="U39">
        <v>62.909090909090907</v>
      </c>
      <c r="V39">
        <v>23.45215759849906</v>
      </c>
      <c r="W39">
        <v>3.1164919469165149</v>
      </c>
      <c r="X39">
        <v>37.397903362998179</v>
      </c>
      <c r="Y39">
        <v>2.6068752834467121E-3</v>
      </c>
      <c r="Z39">
        <v>2.6068752834467119</v>
      </c>
      <c r="AA39">
        <v>1.1415176417233559E-2</v>
      </c>
      <c r="AB39">
        <v>11.415176417233559</v>
      </c>
      <c r="AC39">
        <f t="shared" si="2"/>
        <v>0.22836925056288199</v>
      </c>
      <c r="AE39">
        <f t="shared" si="3"/>
        <v>4.3788732394366194</v>
      </c>
      <c r="AG39">
        <f t="shared" si="4"/>
        <v>-0.6413623733241165</v>
      </c>
      <c r="AI39">
        <v>25</v>
      </c>
      <c r="AJ39" t="s">
        <v>37</v>
      </c>
      <c r="AK39">
        <v>0.42699999999999999</v>
      </c>
      <c r="AL39">
        <v>5.274</v>
      </c>
      <c r="AM39">
        <v>12.348699999999999</v>
      </c>
    </row>
    <row r="40" spans="1:40" s="7" customFormat="1" x14ac:dyDescent="0.45">
      <c r="A40" s="7" t="s">
        <v>68</v>
      </c>
      <c r="B40" s="8">
        <v>43280</v>
      </c>
      <c r="C40" s="8" t="s">
        <v>92</v>
      </c>
      <c r="D40" s="7">
        <v>58</v>
      </c>
      <c r="E40" s="7">
        <v>31864</v>
      </c>
      <c r="F40" s="7">
        <v>40296</v>
      </c>
      <c r="G40" s="7">
        <v>41581</v>
      </c>
      <c r="H40" s="7" t="s">
        <v>52</v>
      </c>
      <c r="N40" s="7">
        <f>((1/16)*N38)+((15/16)*N39)</f>
        <v>0.39007850909753039</v>
      </c>
      <c r="O40" s="7">
        <f t="shared" ref="O40:AM40" si="33">((1/16)*O38)+((15/16)*O39)</f>
        <v>7.3293750000000006</v>
      </c>
      <c r="P40" s="7">
        <f t="shared" si="33"/>
        <v>54.90625</v>
      </c>
      <c r="Q40" s="7">
        <v>95.4</v>
      </c>
      <c r="R40" s="7">
        <f t="shared" si="33"/>
        <v>887.5625</v>
      </c>
      <c r="S40" s="7">
        <f t="shared" si="33"/>
        <v>20</v>
      </c>
      <c r="T40" s="7">
        <f t="shared" si="33"/>
        <v>2.0979971635517827</v>
      </c>
      <c r="U40" s="7">
        <f t="shared" si="33"/>
        <v>63.244269894411538</v>
      </c>
      <c r="V40" s="7">
        <f t="shared" si="33"/>
        <v>23.53841117141166</v>
      </c>
      <c r="W40" s="7">
        <f t="shared" si="33"/>
        <v>3.4438133035523828</v>
      </c>
      <c r="X40" s="7">
        <f t="shared" si="33"/>
        <v>41.325759642628597</v>
      </c>
      <c r="Y40" s="7">
        <f t="shared" si="33"/>
        <v>3.1692212588535756E-3</v>
      </c>
      <c r="Z40" s="7">
        <f t="shared" si="33"/>
        <v>3.1692212588535758</v>
      </c>
      <c r="AA40" s="7">
        <f t="shared" si="33"/>
        <v>1.1252831528767993E-2</v>
      </c>
      <c r="AB40" s="7">
        <f t="shared" si="33"/>
        <v>11.252831528767992</v>
      </c>
      <c r="AC40" s="7">
        <f t="shared" si="33"/>
        <v>0.29634881409338387</v>
      </c>
      <c r="AD40" s="7">
        <f>Z40/AB40</f>
        <v>0.28163767054997896</v>
      </c>
      <c r="AE40" s="7">
        <f t="shared" si="33"/>
        <v>4.1526845378842401</v>
      </c>
      <c r="AF40" s="7">
        <f>AB40/Z40</f>
        <v>3.5506613800888602</v>
      </c>
      <c r="AG40" s="7">
        <f t="shared" si="33"/>
        <v>-0.59382286013849228</v>
      </c>
      <c r="AH40" s="7">
        <f>LOG(AD40)</f>
        <v>-0.55030925642690354</v>
      </c>
      <c r="AI40" s="7">
        <f t="shared" si="33"/>
        <v>25</v>
      </c>
      <c r="AJ40" s="7" t="s">
        <v>37</v>
      </c>
      <c r="AK40" s="7">
        <f t="shared" si="33"/>
        <v>0.44975000000000004</v>
      </c>
      <c r="AL40" s="7">
        <f t="shared" si="33"/>
        <v>5.6571249999999997</v>
      </c>
      <c r="AM40" s="7">
        <f t="shared" si="33"/>
        <v>12.477449999999999</v>
      </c>
      <c r="AN40" s="7">
        <f>AL40/AK40</f>
        <v>12.578376876042244</v>
      </c>
    </row>
    <row r="41" spans="1:40" x14ac:dyDescent="0.45">
      <c r="A41" s="3" t="s">
        <v>39</v>
      </c>
      <c r="B41" s="4">
        <v>43280</v>
      </c>
      <c r="C41" s="4"/>
      <c r="D41">
        <v>58</v>
      </c>
      <c r="E41">
        <v>31864</v>
      </c>
      <c r="F41">
        <v>40296</v>
      </c>
      <c r="G41">
        <v>41581</v>
      </c>
      <c r="H41" t="s">
        <v>52</v>
      </c>
      <c r="I41">
        <v>2.3149999999999999</v>
      </c>
      <c r="K41">
        <v>2.3050000000000002</v>
      </c>
      <c r="L41">
        <v>3.4540000000000002</v>
      </c>
      <c r="M41">
        <f t="shared" si="0"/>
        <v>1.1390000000000002</v>
      </c>
      <c r="N41">
        <f t="shared" si="1"/>
        <v>1.0237050043898153</v>
      </c>
      <c r="O41">
        <v>7.53</v>
      </c>
      <c r="P41">
        <v>1577</v>
      </c>
      <c r="R41">
        <v>20</v>
      </c>
      <c r="S41">
        <v>0</v>
      </c>
      <c r="T41">
        <v>0</v>
      </c>
      <c r="W41">
        <v>87.831182422602836</v>
      </c>
      <c r="X41">
        <v>1053.9741890712344</v>
      </c>
      <c r="Y41">
        <v>3.2085168276265725</v>
      </c>
      <c r="Z41">
        <v>3208.5168276265726</v>
      </c>
      <c r="AA41">
        <v>9.0392156862745081E-4</v>
      </c>
      <c r="AB41">
        <v>0.90392156862745077</v>
      </c>
      <c r="AC41">
        <f t="shared" si="2"/>
        <v>3549.5522388059708</v>
      </c>
      <c r="AE41">
        <f t="shared" si="3"/>
        <v>2.8172567488016144E-4</v>
      </c>
      <c r="AG41">
        <f t="shared" si="4"/>
        <v>3.5501735720746903</v>
      </c>
      <c r="AI41">
        <v>25</v>
      </c>
      <c r="AJ41" t="s">
        <v>37</v>
      </c>
      <c r="AK41">
        <v>1.492</v>
      </c>
      <c r="AL41">
        <v>22.263999999999999</v>
      </c>
      <c r="AM41">
        <v>14.9199</v>
      </c>
    </row>
    <row r="42" spans="1:40" x14ac:dyDescent="0.45">
      <c r="A42" s="3" t="s">
        <v>40</v>
      </c>
      <c r="B42" s="4">
        <v>43280</v>
      </c>
      <c r="C42" s="4"/>
      <c r="D42">
        <v>58</v>
      </c>
      <c r="E42">
        <v>31864</v>
      </c>
      <c r="F42">
        <v>40296</v>
      </c>
      <c r="G42">
        <v>41581</v>
      </c>
      <c r="H42" t="s">
        <v>52</v>
      </c>
      <c r="I42">
        <v>2.4620000000000002</v>
      </c>
      <c r="K42">
        <v>2.62</v>
      </c>
      <c r="L42">
        <v>4.32</v>
      </c>
      <c r="M42">
        <f t="shared" si="0"/>
        <v>1.8580000000000001</v>
      </c>
      <c r="N42">
        <f t="shared" si="1"/>
        <v>0.4101184068891281</v>
      </c>
      <c r="O42">
        <v>6.25</v>
      </c>
      <c r="P42">
        <v>602.29999999999995</v>
      </c>
      <c r="Q42">
        <v>63</v>
      </c>
      <c r="R42">
        <v>307</v>
      </c>
      <c r="S42">
        <v>11</v>
      </c>
      <c r="T42">
        <v>1.8025993942847256</v>
      </c>
      <c r="U42">
        <v>76.326530612244895</v>
      </c>
      <c r="V42">
        <v>0</v>
      </c>
      <c r="W42">
        <v>61.784027638149709</v>
      </c>
      <c r="X42">
        <v>741.40833165779645</v>
      </c>
      <c r="Y42">
        <v>0.71088769285970577</v>
      </c>
      <c r="Z42">
        <v>710.88769285970579</v>
      </c>
      <c r="AA42">
        <v>6.6106350914962326E-3</v>
      </c>
      <c r="AB42">
        <v>6.6106350914962322</v>
      </c>
      <c r="AC42">
        <f t="shared" si="2"/>
        <v>107.53697383390217</v>
      </c>
      <c r="AE42">
        <f t="shared" si="3"/>
        <v>9.2991272150224798E-3</v>
      </c>
      <c r="AG42">
        <f t="shared" si="4"/>
        <v>2.0315578109608015</v>
      </c>
      <c r="AI42">
        <v>25</v>
      </c>
      <c r="AJ42" t="s">
        <v>37</v>
      </c>
      <c r="AK42">
        <v>0.68400000000000005</v>
      </c>
      <c r="AL42">
        <v>9.657</v>
      </c>
      <c r="AM42">
        <v>14.113099999999999</v>
      </c>
    </row>
    <row r="43" spans="1:40" s="7" customFormat="1" x14ac:dyDescent="0.45">
      <c r="A43" s="7" t="s">
        <v>69</v>
      </c>
      <c r="B43" s="8">
        <v>43280</v>
      </c>
      <c r="C43" s="8" t="s">
        <v>92</v>
      </c>
      <c r="D43" s="7">
        <v>58</v>
      </c>
      <c r="E43" s="7">
        <v>31864</v>
      </c>
      <c r="F43" s="7">
        <v>40296</v>
      </c>
      <c r="G43" s="7">
        <v>41581</v>
      </c>
      <c r="H43" s="7" t="s">
        <v>52</v>
      </c>
      <c r="N43" s="7">
        <f>((1/16)*N41)+((15/16)*N42)</f>
        <v>0.44846756923292103</v>
      </c>
      <c r="O43" s="7">
        <f t="shared" ref="O43:AM43" si="34">((1/16)*O41)+((15/16)*O42)</f>
        <v>6.33</v>
      </c>
      <c r="P43" s="7">
        <f t="shared" si="34"/>
        <v>663.21875</v>
      </c>
      <c r="Q43" s="7">
        <v>63</v>
      </c>
      <c r="R43" s="7">
        <f t="shared" si="34"/>
        <v>289.0625</v>
      </c>
      <c r="S43" s="7">
        <f t="shared" si="34"/>
        <v>10.3125</v>
      </c>
      <c r="T43" s="7">
        <f t="shared" si="34"/>
        <v>1.6899369321419302</v>
      </c>
      <c r="U43" s="7">
        <f t="shared" si="34"/>
        <v>71.556122448979593</v>
      </c>
      <c r="V43" s="7">
        <f t="shared" si="34"/>
        <v>0</v>
      </c>
      <c r="W43" s="7">
        <f t="shared" si="34"/>
        <v>63.41197481217803</v>
      </c>
      <c r="X43" s="7">
        <f t="shared" si="34"/>
        <v>760.94369774613631</v>
      </c>
      <c r="Y43" s="7">
        <f t="shared" si="34"/>
        <v>0.866989513782635</v>
      </c>
      <c r="Z43" s="7">
        <f t="shared" si="34"/>
        <v>866.98951378263496</v>
      </c>
      <c r="AA43" s="7">
        <f t="shared" si="34"/>
        <v>6.253965496316934E-3</v>
      </c>
      <c r="AB43" s="7">
        <f t="shared" si="34"/>
        <v>6.2539654963169333</v>
      </c>
      <c r="AC43" s="7">
        <f t="shared" si="34"/>
        <v>322.66292789465643</v>
      </c>
      <c r="AD43" s="7">
        <f>Z43/AB43</f>
        <v>138.63036409350514</v>
      </c>
      <c r="AE43" s="7">
        <f t="shared" si="34"/>
        <v>8.7355396187635843E-3</v>
      </c>
      <c r="AF43" s="7">
        <f>AB43/Z43</f>
        <v>7.2134269179694836E-3</v>
      </c>
      <c r="AG43" s="7">
        <f t="shared" si="34"/>
        <v>2.1264712960304193</v>
      </c>
      <c r="AH43" s="7">
        <f>LOG(AD43)</f>
        <v>2.1418583638543418</v>
      </c>
      <c r="AI43" s="7">
        <f t="shared" si="34"/>
        <v>25</v>
      </c>
      <c r="AJ43" s="7" t="s">
        <v>37</v>
      </c>
      <c r="AK43" s="7">
        <f t="shared" si="34"/>
        <v>0.73450000000000015</v>
      </c>
      <c r="AL43" s="7">
        <f t="shared" si="34"/>
        <v>10.4449375</v>
      </c>
      <c r="AM43" s="7">
        <f t="shared" si="34"/>
        <v>14.163525</v>
      </c>
      <c r="AN43" s="7">
        <f>AL43/AK43</f>
        <v>14.220473110959833</v>
      </c>
    </row>
    <row r="44" spans="1:40" x14ac:dyDescent="0.45">
      <c r="A44" s="5" t="s">
        <v>41</v>
      </c>
      <c r="B44" s="4">
        <v>43280</v>
      </c>
      <c r="C44" s="4"/>
      <c r="D44">
        <v>58</v>
      </c>
      <c r="E44">
        <v>31864</v>
      </c>
      <c r="F44">
        <v>40296</v>
      </c>
      <c r="G44">
        <v>41581</v>
      </c>
      <c r="H44" t="s">
        <v>52</v>
      </c>
      <c r="I44">
        <v>2.4420000000000002</v>
      </c>
      <c r="K44">
        <v>2.1230000000000002</v>
      </c>
      <c r="L44">
        <v>3.718</v>
      </c>
      <c r="M44">
        <f t="shared" si="0"/>
        <v>1.2759999999999998</v>
      </c>
      <c r="N44">
        <f t="shared" si="1"/>
        <v>0.66379310344827624</v>
      </c>
      <c r="O44">
        <v>7.34</v>
      </c>
      <c r="P44">
        <v>76.37</v>
      </c>
      <c r="R44">
        <v>865</v>
      </c>
      <c r="S44">
        <v>20</v>
      </c>
      <c r="T44">
        <v>2.4719595878729361</v>
      </c>
      <c r="U44">
        <v>61.764705882352942</v>
      </c>
      <c r="V44">
        <v>48.852459016393446</v>
      </c>
      <c r="W44">
        <v>8.0007205307740819</v>
      </c>
      <c r="X44">
        <v>96.008646369288982</v>
      </c>
      <c r="Y44">
        <v>1.0453057471264371E-2</v>
      </c>
      <c r="Z44">
        <v>10.453057471264371</v>
      </c>
      <c r="AA44">
        <v>9.1397701149425314E-3</v>
      </c>
      <c r="AB44">
        <v>9.1397701149425306</v>
      </c>
      <c r="AC44">
        <f t="shared" si="2"/>
        <v>1.1436893203883496</v>
      </c>
      <c r="AE44">
        <f t="shared" si="3"/>
        <v>0.87436332767402369</v>
      </c>
      <c r="AG44">
        <f t="shared" si="4"/>
        <v>5.8308065745910659E-2</v>
      </c>
      <c r="AI44">
        <v>26</v>
      </c>
      <c r="AJ44" t="s">
        <v>42</v>
      </c>
      <c r="AK44">
        <v>0.96499999999999997</v>
      </c>
      <c r="AL44">
        <v>14.754</v>
      </c>
      <c r="AM44">
        <v>15.2873</v>
      </c>
    </row>
    <row r="45" spans="1:40" x14ac:dyDescent="0.45">
      <c r="A45" s="5" t="s">
        <v>43</v>
      </c>
      <c r="B45" s="4">
        <v>43280</v>
      </c>
      <c r="C45" s="4"/>
      <c r="D45">
        <v>58</v>
      </c>
      <c r="E45">
        <v>31864</v>
      </c>
      <c r="F45">
        <v>40296</v>
      </c>
      <c r="G45">
        <v>41581</v>
      </c>
      <c r="H45" t="s">
        <v>52</v>
      </c>
      <c r="I45">
        <v>2.4319999999999999</v>
      </c>
      <c r="K45">
        <v>2.0750000000000002</v>
      </c>
      <c r="L45">
        <v>3.88</v>
      </c>
      <c r="M45">
        <f t="shared" si="0"/>
        <v>1.448</v>
      </c>
      <c r="N45">
        <f t="shared" si="1"/>
        <v>0.43301104972375709</v>
      </c>
      <c r="O45">
        <v>7.3</v>
      </c>
      <c r="P45">
        <v>30.78</v>
      </c>
      <c r="Q45">
        <v>97.3</v>
      </c>
      <c r="R45">
        <v>387</v>
      </c>
      <c r="S45">
        <v>20</v>
      </c>
      <c r="T45">
        <v>1.9431478584714652</v>
      </c>
      <c r="U45">
        <v>62.499999999999986</v>
      </c>
      <c r="V45">
        <v>38.392857142857139</v>
      </c>
      <c r="W45">
        <v>2.5070358524584497</v>
      </c>
      <c r="X45">
        <v>30.084430229501404</v>
      </c>
      <c r="Y45">
        <v>7.2605893186003696E-4</v>
      </c>
      <c r="Z45">
        <v>0.726058931860037</v>
      </c>
      <c r="AA45">
        <v>7.7726519337016587E-3</v>
      </c>
      <c r="AB45">
        <v>7.7726519337016589</v>
      </c>
      <c r="AC45">
        <f t="shared" si="2"/>
        <v>9.3411996066863331E-2</v>
      </c>
      <c r="AE45">
        <f t="shared" si="3"/>
        <v>10.705263157894736</v>
      </c>
      <c r="AG45">
        <f t="shared" si="4"/>
        <v>-1.0295973476338969</v>
      </c>
      <c r="AI45">
        <v>26</v>
      </c>
      <c r="AJ45" t="s">
        <v>42</v>
      </c>
      <c r="AK45">
        <v>0.34399999999999997</v>
      </c>
      <c r="AL45">
        <v>4.2439999999999998</v>
      </c>
      <c r="AM45">
        <v>12.349500000000001</v>
      </c>
    </row>
    <row r="46" spans="1:40" s="7" customFormat="1" x14ac:dyDescent="0.45">
      <c r="A46" s="7" t="s">
        <v>70</v>
      </c>
      <c r="B46" s="8">
        <v>43280</v>
      </c>
      <c r="C46" s="8" t="s">
        <v>92</v>
      </c>
      <c r="D46" s="7">
        <v>58</v>
      </c>
      <c r="E46" s="7">
        <v>31864</v>
      </c>
      <c r="F46" s="7">
        <v>40296</v>
      </c>
      <c r="G46" s="7">
        <v>41581</v>
      </c>
      <c r="H46" s="7" t="s">
        <v>52</v>
      </c>
      <c r="N46" s="7">
        <f>((1/16)*N44)+((15/16)*N45)</f>
        <v>0.44743492808153951</v>
      </c>
      <c r="O46" s="7">
        <f t="shared" ref="O46:AM46" si="35">((1/16)*O44)+((15/16)*O45)</f>
        <v>7.3025000000000002</v>
      </c>
      <c r="P46" s="7">
        <f t="shared" si="35"/>
        <v>33.629375000000003</v>
      </c>
      <c r="Q46" s="7">
        <v>97.3</v>
      </c>
      <c r="R46" s="7">
        <f t="shared" si="35"/>
        <v>416.875</v>
      </c>
      <c r="S46" s="7">
        <f t="shared" si="35"/>
        <v>20</v>
      </c>
      <c r="T46" s="7">
        <f t="shared" si="35"/>
        <v>1.976198591559057</v>
      </c>
      <c r="U46" s="7">
        <f t="shared" si="35"/>
        <v>62.454044117647044</v>
      </c>
      <c r="V46" s="7">
        <f t="shared" si="35"/>
        <v>39.046582259953162</v>
      </c>
      <c r="W46" s="7">
        <f t="shared" si="35"/>
        <v>2.8503911448531767</v>
      </c>
      <c r="X46" s="7">
        <f t="shared" si="35"/>
        <v>34.204693738238127</v>
      </c>
      <c r="Y46" s="7">
        <f t="shared" si="35"/>
        <v>1.3339963405728079E-3</v>
      </c>
      <c r="Z46" s="7">
        <f t="shared" si="35"/>
        <v>1.3339963405728079</v>
      </c>
      <c r="AA46" s="7">
        <f t="shared" si="35"/>
        <v>7.8580968200292131E-3</v>
      </c>
      <c r="AB46" s="7">
        <f t="shared" si="35"/>
        <v>7.8580968200292141</v>
      </c>
      <c r="AC46" s="7">
        <f t="shared" si="35"/>
        <v>0.15905432883695622</v>
      </c>
      <c r="AD46" s="7">
        <f>Z46/AB46</f>
        <v>0.16976074119787296</v>
      </c>
      <c r="AE46" s="7">
        <f t="shared" si="35"/>
        <v>10.090831918505941</v>
      </c>
      <c r="AF46" s="7">
        <f>AB46/Z46</f>
        <v>5.890643460577266</v>
      </c>
      <c r="AG46" s="7">
        <f t="shared" si="35"/>
        <v>-0.96160325929765889</v>
      </c>
      <c r="AH46" s="7">
        <f>LOG(AD46)</f>
        <v>-0.77016273725138495</v>
      </c>
      <c r="AI46" s="7">
        <f t="shared" si="35"/>
        <v>26</v>
      </c>
      <c r="AJ46" s="7" t="s">
        <v>42</v>
      </c>
      <c r="AK46" s="7">
        <f t="shared" si="35"/>
        <v>0.38281249999999994</v>
      </c>
      <c r="AL46" s="7">
        <f t="shared" si="35"/>
        <v>4.9008750000000001</v>
      </c>
      <c r="AM46" s="7">
        <f t="shared" si="35"/>
        <v>12.5331125</v>
      </c>
      <c r="AN46" s="7">
        <f>AL46/AK46</f>
        <v>12.802285714285716</v>
      </c>
    </row>
    <row r="47" spans="1:40" x14ac:dyDescent="0.45">
      <c r="A47" s="5" t="s">
        <v>44</v>
      </c>
      <c r="B47" s="4">
        <v>43280</v>
      </c>
      <c r="C47" s="4"/>
      <c r="D47">
        <v>58</v>
      </c>
      <c r="E47">
        <v>31864</v>
      </c>
      <c r="F47">
        <v>40296</v>
      </c>
      <c r="G47">
        <v>41581</v>
      </c>
      <c r="H47" t="s">
        <v>52</v>
      </c>
      <c r="I47">
        <v>2.339</v>
      </c>
      <c r="K47">
        <v>2.9540000000000002</v>
      </c>
      <c r="L47">
        <v>4.0199999999999996</v>
      </c>
      <c r="M47">
        <f t="shared" si="0"/>
        <v>1.6809999999999996</v>
      </c>
      <c r="N47">
        <f t="shared" si="1"/>
        <v>0.75728732897085116</v>
      </c>
      <c r="O47">
        <v>6.08</v>
      </c>
      <c r="P47">
        <v>427.3</v>
      </c>
      <c r="R47">
        <v>5848</v>
      </c>
      <c r="S47">
        <v>4</v>
      </c>
      <c r="T47">
        <v>0.39386129346386345</v>
      </c>
      <c r="U47">
        <v>99.590163934426229</v>
      </c>
      <c r="V47">
        <v>0</v>
      </c>
      <c r="W47">
        <v>81.793966810849895</v>
      </c>
      <c r="X47">
        <v>981.52760173019885</v>
      </c>
      <c r="Y47">
        <v>0.50000682133650609</v>
      </c>
      <c r="Z47">
        <v>500.00682133650611</v>
      </c>
      <c r="AA47">
        <v>1.4526908586159036E-4</v>
      </c>
      <c r="AB47">
        <v>0.14526908586159037</v>
      </c>
      <c r="AC47">
        <f t="shared" si="2"/>
        <v>3441.9354838709669</v>
      </c>
      <c r="AE47">
        <f t="shared" si="3"/>
        <v>2.9053420805998131E-4</v>
      </c>
      <c r="AG47">
        <f t="shared" si="4"/>
        <v>3.536802725590197</v>
      </c>
      <c r="AI47">
        <v>26</v>
      </c>
      <c r="AJ47" t="s">
        <v>42</v>
      </c>
      <c r="AK47">
        <v>1.1299999999999999</v>
      </c>
      <c r="AL47">
        <v>17.878</v>
      </c>
      <c r="AM47">
        <v>15.817600000000001</v>
      </c>
    </row>
    <row r="48" spans="1:40" x14ac:dyDescent="0.45">
      <c r="A48" s="5" t="s">
        <v>45</v>
      </c>
      <c r="B48" s="4">
        <v>43280</v>
      </c>
      <c r="C48" s="4"/>
      <c r="D48">
        <v>58</v>
      </c>
      <c r="E48">
        <v>31864</v>
      </c>
      <c r="F48">
        <v>40296</v>
      </c>
      <c r="G48">
        <v>41581</v>
      </c>
      <c r="H48" t="s">
        <v>52</v>
      </c>
      <c r="I48">
        <v>2.48</v>
      </c>
      <c r="K48">
        <v>2.379</v>
      </c>
      <c r="L48">
        <v>4.1120000000000001</v>
      </c>
      <c r="M48">
        <f t="shared" si="0"/>
        <v>1.6320000000000001</v>
      </c>
      <c r="N48">
        <f t="shared" si="1"/>
        <v>0.45772058823529399</v>
      </c>
      <c r="O48">
        <v>6.41</v>
      </c>
      <c r="P48">
        <v>331.3</v>
      </c>
      <c r="Q48">
        <v>71.599999999999994</v>
      </c>
      <c r="R48">
        <v>6950</v>
      </c>
      <c r="S48">
        <v>11</v>
      </c>
      <c r="T48">
        <v>1.7220772013318144</v>
      </c>
      <c r="U48">
        <v>83.870967741935488</v>
      </c>
      <c r="V48">
        <v>17.012448132780083</v>
      </c>
      <c r="W48">
        <v>69.012708972828506</v>
      </c>
      <c r="X48">
        <v>828.15250767394195</v>
      </c>
      <c r="Y48">
        <v>8.6977328431372541E-2</v>
      </c>
      <c r="Z48">
        <v>86.977328431372541</v>
      </c>
      <c r="AA48">
        <v>4.3148529411764707E-4</v>
      </c>
      <c r="AB48">
        <v>0.43148529411764708</v>
      </c>
      <c r="AC48">
        <f t="shared" si="2"/>
        <v>201.57657657657654</v>
      </c>
      <c r="AE48">
        <f t="shared" si="3"/>
        <v>4.9608938547486044E-3</v>
      </c>
      <c r="AG48">
        <f t="shared" si="4"/>
        <v>2.304440065201292</v>
      </c>
      <c r="AI48">
        <v>26</v>
      </c>
      <c r="AJ48" t="s">
        <v>42</v>
      </c>
      <c r="AK48">
        <v>0.90600000000000003</v>
      </c>
      <c r="AL48">
        <v>11.428000000000001</v>
      </c>
      <c r="AM48">
        <v>12.613</v>
      </c>
    </row>
    <row r="49" spans="1:40" s="7" customFormat="1" x14ac:dyDescent="0.45">
      <c r="A49" s="7" t="s">
        <v>71</v>
      </c>
      <c r="B49" s="8">
        <v>43280</v>
      </c>
      <c r="C49" s="8" t="s">
        <v>92</v>
      </c>
      <c r="D49" s="7">
        <v>58</v>
      </c>
      <c r="E49" s="7">
        <v>31864</v>
      </c>
      <c r="F49" s="7">
        <v>40296</v>
      </c>
      <c r="G49" s="7">
        <v>41581</v>
      </c>
      <c r="H49" s="7" t="s">
        <v>52</v>
      </c>
      <c r="N49" s="7">
        <f>((1/16)*N47)+((15/16)*N48)</f>
        <v>0.4764435095312663</v>
      </c>
      <c r="O49" s="7">
        <f t="shared" ref="O49:AM49" si="36">((1/16)*O47)+((15/16)*O48)</f>
        <v>6.3893750000000002</v>
      </c>
      <c r="P49" s="7">
        <f t="shared" si="36"/>
        <v>337.3</v>
      </c>
      <c r="Q49" s="7">
        <v>71.599999999999994</v>
      </c>
      <c r="R49" s="7">
        <f t="shared" si="36"/>
        <v>6881.125</v>
      </c>
      <c r="S49" s="7">
        <f t="shared" si="36"/>
        <v>10.5625</v>
      </c>
      <c r="T49" s="7">
        <f t="shared" si="36"/>
        <v>1.6390637070900675</v>
      </c>
      <c r="U49" s="7">
        <f t="shared" si="36"/>
        <v>84.853417503966156</v>
      </c>
      <c r="V49" s="7">
        <f t="shared" si="36"/>
        <v>15.949170124481327</v>
      </c>
      <c r="W49" s="7">
        <f t="shared" si="36"/>
        <v>69.811537587704848</v>
      </c>
      <c r="X49" s="7">
        <f t="shared" si="36"/>
        <v>837.738451052458</v>
      </c>
      <c r="Y49" s="7">
        <f t="shared" si="36"/>
        <v>0.11279167173794338</v>
      </c>
      <c r="Z49" s="7">
        <f t="shared" si="36"/>
        <v>112.79167173794339</v>
      </c>
      <c r="AA49" s="7">
        <f t="shared" si="36"/>
        <v>4.135967811016435E-4</v>
      </c>
      <c r="AB49" s="7">
        <f t="shared" si="36"/>
        <v>0.41359678110164355</v>
      </c>
      <c r="AC49" s="7">
        <f t="shared" si="36"/>
        <v>404.09900828247595</v>
      </c>
      <c r="AD49" s="7">
        <f>Z49/AB49</f>
        <v>272.70925909412301</v>
      </c>
      <c r="AE49" s="7">
        <f t="shared" si="36"/>
        <v>4.6689963768305658E-3</v>
      </c>
      <c r="AF49" s="7">
        <f>AB49/Z49</f>
        <v>3.6669088659540506E-3</v>
      </c>
      <c r="AG49" s="7">
        <f t="shared" si="36"/>
        <v>2.3814627314755987</v>
      </c>
      <c r="AH49" s="7">
        <f>LOG(AD49)</f>
        <v>2.435699883468657</v>
      </c>
      <c r="AI49" s="7">
        <f t="shared" si="36"/>
        <v>26</v>
      </c>
      <c r="AJ49" s="7" t="s">
        <v>42</v>
      </c>
      <c r="AK49" s="7">
        <f t="shared" si="36"/>
        <v>0.91999999999999993</v>
      </c>
      <c r="AL49" s="7">
        <f t="shared" si="36"/>
        <v>11.831125</v>
      </c>
      <c r="AM49" s="7">
        <f t="shared" si="36"/>
        <v>12.813287499999999</v>
      </c>
      <c r="AN49" s="7">
        <f>AL49/AK49</f>
        <v>12.859918478260871</v>
      </c>
    </row>
    <row r="50" spans="1:40" x14ac:dyDescent="0.45">
      <c r="A50" s="6" t="s">
        <v>46</v>
      </c>
      <c r="B50" s="4">
        <v>43280</v>
      </c>
      <c r="C50" s="4"/>
      <c r="D50">
        <v>58</v>
      </c>
      <c r="E50">
        <v>31864</v>
      </c>
      <c r="F50">
        <v>40296</v>
      </c>
      <c r="G50">
        <v>41581</v>
      </c>
      <c r="H50" t="s">
        <v>52</v>
      </c>
      <c r="I50">
        <v>2.4729999999999999</v>
      </c>
      <c r="K50">
        <v>2.1320000000000001</v>
      </c>
      <c r="L50">
        <v>3.798</v>
      </c>
      <c r="M50">
        <f t="shared" si="0"/>
        <v>1.3250000000000002</v>
      </c>
      <c r="N50">
        <f t="shared" si="1"/>
        <v>0.60905660377358473</v>
      </c>
      <c r="O50">
        <v>7.33</v>
      </c>
      <c r="P50">
        <v>41.56</v>
      </c>
      <c r="R50">
        <v>708</v>
      </c>
      <c r="S50">
        <v>18</v>
      </c>
      <c r="T50">
        <v>2.425564755375444</v>
      </c>
      <c r="U50">
        <v>57.837837837837839</v>
      </c>
      <c r="V50">
        <v>31.877729257641924</v>
      </c>
      <c r="W50">
        <v>7.459120308732043</v>
      </c>
      <c r="X50">
        <v>89.509443704784502</v>
      </c>
      <c r="Y50">
        <v>1.4511545157232702E-2</v>
      </c>
      <c r="Z50">
        <v>14.511545157232701</v>
      </c>
      <c r="AA50">
        <v>9.6715028930817598E-3</v>
      </c>
      <c r="AB50">
        <v>9.6715028930817599</v>
      </c>
      <c r="AC50">
        <f t="shared" si="2"/>
        <v>1.5004436557231586</v>
      </c>
      <c r="AE50">
        <f t="shared" si="3"/>
        <v>0.66646954464813724</v>
      </c>
      <c r="AG50">
        <f t="shared" si="4"/>
        <v>0.17621969155163514</v>
      </c>
      <c r="AI50">
        <v>23</v>
      </c>
      <c r="AJ50" t="s">
        <v>47</v>
      </c>
      <c r="AK50">
        <v>0.86699999999999999</v>
      </c>
      <c r="AL50">
        <v>13.026999999999999</v>
      </c>
      <c r="AM50">
        <v>15.0268</v>
      </c>
    </row>
    <row r="51" spans="1:40" x14ac:dyDescent="0.45">
      <c r="A51" s="6" t="s">
        <v>48</v>
      </c>
      <c r="B51" s="4">
        <v>43280</v>
      </c>
      <c r="C51" s="4"/>
      <c r="D51">
        <v>58</v>
      </c>
      <c r="E51">
        <v>31864</v>
      </c>
      <c r="F51">
        <v>40296</v>
      </c>
      <c r="G51">
        <v>41581</v>
      </c>
      <c r="H51" t="s">
        <v>52</v>
      </c>
      <c r="I51">
        <v>2.4489999999999998</v>
      </c>
      <c r="K51">
        <v>2.2879999999999998</v>
      </c>
      <c r="L51">
        <v>4.1059999999999999</v>
      </c>
      <c r="M51">
        <f t="shared" si="0"/>
        <v>1.657</v>
      </c>
      <c r="N51">
        <f t="shared" si="1"/>
        <v>0.38080869040434506</v>
      </c>
      <c r="O51">
        <v>7.31</v>
      </c>
      <c r="P51">
        <v>29.72</v>
      </c>
      <c r="Q51">
        <v>97.8</v>
      </c>
      <c r="R51">
        <v>365</v>
      </c>
      <c r="S51">
        <v>21</v>
      </c>
      <c r="T51">
        <v>2.371261053038745</v>
      </c>
      <c r="U51">
        <v>63.934426229508205</v>
      </c>
      <c r="V51">
        <v>39.449541284403672</v>
      </c>
      <c r="W51">
        <v>2.3731796330251353</v>
      </c>
      <c r="X51">
        <v>28.478155596301626</v>
      </c>
      <c r="Y51">
        <v>8.1375658821162752E-3</v>
      </c>
      <c r="Z51">
        <v>8.1375658821162755</v>
      </c>
      <c r="AA51">
        <v>5.663156708911688E-3</v>
      </c>
      <c r="AB51">
        <v>5.6631567089116883</v>
      </c>
      <c r="AC51">
        <f t="shared" si="2"/>
        <v>1.4369310793237973</v>
      </c>
      <c r="AE51">
        <f t="shared" si="3"/>
        <v>0.69592760180995472</v>
      </c>
      <c r="AG51">
        <f t="shared" si="4"/>
        <v>0.15743593821969851</v>
      </c>
      <c r="AI51">
        <v>23</v>
      </c>
      <c r="AJ51" t="s">
        <v>47</v>
      </c>
      <c r="AK51">
        <v>0.60899999999999999</v>
      </c>
      <c r="AL51">
        <v>8</v>
      </c>
      <c r="AM51">
        <v>13.1364</v>
      </c>
    </row>
    <row r="52" spans="1:40" s="7" customFormat="1" x14ac:dyDescent="0.45">
      <c r="A52" s="7" t="s">
        <v>72</v>
      </c>
      <c r="B52" s="8">
        <v>43280</v>
      </c>
      <c r="C52" s="8" t="s">
        <v>92</v>
      </c>
      <c r="D52" s="7">
        <v>58</v>
      </c>
      <c r="E52" s="7">
        <v>31864</v>
      </c>
      <c r="F52" s="7">
        <v>40296</v>
      </c>
      <c r="G52" s="7">
        <v>41581</v>
      </c>
      <c r="H52" s="7" t="s">
        <v>52</v>
      </c>
      <c r="N52" s="7">
        <f>((1/16)*N50)+((15/16)*N51)</f>
        <v>0.39507418498992253</v>
      </c>
      <c r="O52" s="7">
        <f t="shared" ref="O52:AM52" si="37">((1/16)*O50)+((15/16)*O51)</f>
        <v>7.3112499999999994</v>
      </c>
      <c r="P52" s="7">
        <f t="shared" si="37"/>
        <v>30.459999999999997</v>
      </c>
      <c r="Q52" s="7">
        <v>97.8</v>
      </c>
      <c r="R52" s="7">
        <f t="shared" si="37"/>
        <v>386.4375</v>
      </c>
      <c r="S52" s="7">
        <f t="shared" si="37"/>
        <v>20.8125</v>
      </c>
      <c r="T52" s="7">
        <f t="shared" si="37"/>
        <v>2.374655034434789</v>
      </c>
      <c r="U52" s="7">
        <f t="shared" si="37"/>
        <v>63.553389455028807</v>
      </c>
      <c r="V52" s="7">
        <f t="shared" si="37"/>
        <v>38.97630303273106</v>
      </c>
      <c r="W52" s="7">
        <f t="shared" si="37"/>
        <v>2.6910509252568167</v>
      </c>
      <c r="X52" s="7">
        <f t="shared" si="37"/>
        <v>32.292611103081803</v>
      </c>
      <c r="Y52" s="7">
        <f t="shared" si="37"/>
        <v>8.5359395868110522E-3</v>
      </c>
      <c r="Z52" s="7">
        <f t="shared" si="37"/>
        <v>8.5359395868110521</v>
      </c>
      <c r="AA52" s="7">
        <f t="shared" si="37"/>
        <v>5.9136783454223178E-3</v>
      </c>
      <c r="AB52" s="7">
        <f t="shared" si="37"/>
        <v>5.9136783454223183</v>
      </c>
      <c r="AC52" s="7">
        <f t="shared" si="37"/>
        <v>1.4409006153487574</v>
      </c>
      <c r="AD52" s="7">
        <f>Z52/AB52</f>
        <v>1.4434230420088003</v>
      </c>
      <c r="AE52" s="7">
        <f t="shared" si="37"/>
        <v>0.69408647323734118</v>
      </c>
      <c r="AF52" s="7">
        <f>AB52/Z52</f>
        <v>0.69279758663704571</v>
      </c>
      <c r="AG52" s="7">
        <f t="shared" si="37"/>
        <v>0.15860992280294456</v>
      </c>
      <c r="AH52" s="7">
        <f>LOG(AD52)</f>
        <v>0.159393633854508</v>
      </c>
      <c r="AI52" s="7">
        <f t="shared" si="37"/>
        <v>23</v>
      </c>
      <c r="AJ52" s="7" t="s">
        <v>47</v>
      </c>
      <c r="AK52" s="7">
        <f t="shared" si="37"/>
        <v>0.62512499999999993</v>
      </c>
      <c r="AL52" s="7">
        <f t="shared" si="37"/>
        <v>8.3141874999999992</v>
      </c>
      <c r="AM52" s="7">
        <f t="shared" si="37"/>
        <v>13.25455</v>
      </c>
      <c r="AN52" s="7">
        <f>AL52/AK52</f>
        <v>13.300039992001599</v>
      </c>
    </row>
    <row r="53" spans="1:40" x14ac:dyDescent="0.45">
      <c r="A53" s="6" t="s">
        <v>49</v>
      </c>
      <c r="B53" s="4">
        <v>43280</v>
      </c>
      <c r="C53" s="4"/>
      <c r="D53">
        <v>58</v>
      </c>
      <c r="E53">
        <v>31864</v>
      </c>
      <c r="F53">
        <v>40296</v>
      </c>
      <c r="G53">
        <v>41581</v>
      </c>
      <c r="H53" t="s">
        <v>52</v>
      </c>
      <c r="I53">
        <v>2.3010000000000002</v>
      </c>
      <c r="K53">
        <v>2.2400000000000002</v>
      </c>
      <c r="L53">
        <v>3.6339999999999999</v>
      </c>
      <c r="M53">
        <f t="shared" si="0"/>
        <v>1.3329999999999997</v>
      </c>
      <c r="N53">
        <f t="shared" si="1"/>
        <v>0.68042010502625705</v>
      </c>
      <c r="O53">
        <v>6.47</v>
      </c>
      <c r="P53">
        <v>476.3</v>
      </c>
      <c r="R53">
        <v>4085</v>
      </c>
      <c r="S53">
        <v>5</v>
      </c>
      <c r="T53">
        <v>0.35449672178547664</v>
      </c>
      <c r="U53">
        <v>98.054474708171213</v>
      </c>
      <c r="V53">
        <v>0</v>
      </c>
      <c r="W53">
        <v>81.126760587968391</v>
      </c>
      <c r="X53">
        <v>973.5211270556207</v>
      </c>
      <c r="Y53">
        <v>0.76761590397599433</v>
      </c>
      <c r="Z53">
        <v>767.61590397599434</v>
      </c>
      <c r="AA53">
        <v>4.8082420605151301E-3</v>
      </c>
      <c r="AB53">
        <v>4.8082420605151297</v>
      </c>
      <c r="AC53">
        <f t="shared" si="2"/>
        <v>159.64585274930107</v>
      </c>
      <c r="AE53">
        <f t="shared" si="3"/>
        <v>6.2638645650904832E-3</v>
      </c>
      <c r="AG53">
        <f t="shared" si="4"/>
        <v>2.2031576409995597</v>
      </c>
      <c r="AI53">
        <v>23</v>
      </c>
      <c r="AJ53" t="s">
        <v>47</v>
      </c>
      <c r="AK53">
        <v>1.3340000000000001</v>
      </c>
      <c r="AL53">
        <v>17.891999999999999</v>
      </c>
      <c r="AM53">
        <v>13.4156</v>
      </c>
    </row>
    <row r="54" spans="1:40" x14ac:dyDescent="0.45">
      <c r="A54" s="6" t="s">
        <v>50</v>
      </c>
      <c r="B54" s="4">
        <v>43280</v>
      </c>
      <c r="C54" s="4"/>
      <c r="D54">
        <v>58</v>
      </c>
      <c r="E54">
        <v>31864</v>
      </c>
      <c r="F54">
        <v>40296</v>
      </c>
      <c r="G54">
        <v>41581</v>
      </c>
      <c r="H54" t="s">
        <v>52</v>
      </c>
      <c r="I54">
        <v>2.4359999999999999</v>
      </c>
      <c r="K54">
        <v>2.391</v>
      </c>
      <c r="L54">
        <v>4.1219999999999999</v>
      </c>
      <c r="M54">
        <f t="shared" si="0"/>
        <v>1.6859999999999999</v>
      </c>
      <c r="N54">
        <f t="shared" si="1"/>
        <v>0.41814946619217086</v>
      </c>
      <c r="O54">
        <v>6.43</v>
      </c>
      <c r="P54">
        <v>258.7</v>
      </c>
      <c r="Q54">
        <v>87</v>
      </c>
      <c r="R54">
        <v>1435</v>
      </c>
      <c r="S54">
        <v>9</v>
      </c>
      <c r="T54">
        <v>1.4635201372413562</v>
      </c>
      <c r="U54">
        <v>80</v>
      </c>
      <c r="V54">
        <v>6.5693430656934311</v>
      </c>
      <c r="W54">
        <v>49.267838579501316</v>
      </c>
      <c r="X54">
        <v>591.21406295401596</v>
      </c>
      <c r="Y54">
        <v>5.0675207591933565E-2</v>
      </c>
      <c r="Z54">
        <v>50.675207591933564</v>
      </c>
      <c r="AA54">
        <v>3.539701067615658E-3</v>
      </c>
      <c r="AB54">
        <v>3.5397010676156579</v>
      </c>
      <c r="AC54">
        <f t="shared" si="2"/>
        <v>14.316239316239317</v>
      </c>
      <c r="AE54">
        <f t="shared" si="3"/>
        <v>6.9850746268656713E-2</v>
      </c>
      <c r="AG54">
        <f t="shared" si="4"/>
        <v>1.1558289496267025</v>
      </c>
      <c r="AI54">
        <v>23</v>
      </c>
      <c r="AJ54" t="s">
        <v>47</v>
      </c>
      <c r="AK54">
        <v>0.55500000000000005</v>
      </c>
      <c r="AL54">
        <v>8.1929999999999996</v>
      </c>
      <c r="AM54">
        <v>14.7529</v>
      </c>
    </row>
    <row r="55" spans="1:40" s="7" customFormat="1" x14ac:dyDescent="0.45">
      <c r="A55" s="7" t="s">
        <v>73</v>
      </c>
      <c r="B55" s="8">
        <v>43280</v>
      </c>
      <c r="C55" s="8" t="s">
        <v>92</v>
      </c>
      <c r="D55" s="7">
        <v>58</v>
      </c>
      <c r="E55" s="7">
        <v>31864</v>
      </c>
      <c r="F55" s="7">
        <v>40296</v>
      </c>
      <c r="G55" s="7">
        <v>41581</v>
      </c>
      <c r="H55" s="7" t="s">
        <v>52</v>
      </c>
      <c r="N55" s="7">
        <f>((1/16)*N53)+((15/16)*N54)</f>
        <v>0.43454138111930124</v>
      </c>
      <c r="O55" s="7">
        <f t="shared" ref="O55:AM55" si="38">((1/16)*O53)+((15/16)*O54)</f>
        <v>6.4324999999999992</v>
      </c>
      <c r="P55" s="7">
        <f t="shared" si="38"/>
        <v>272.3</v>
      </c>
      <c r="Q55" s="7">
        <v>87</v>
      </c>
      <c r="R55" s="7">
        <f t="shared" si="38"/>
        <v>1600.625</v>
      </c>
      <c r="S55" s="7">
        <f t="shared" si="38"/>
        <v>8.75</v>
      </c>
      <c r="T55" s="7">
        <f t="shared" si="38"/>
        <v>1.3942061737753637</v>
      </c>
      <c r="U55" s="7">
        <f t="shared" si="38"/>
        <v>81.128404669260703</v>
      </c>
      <c r="V55" s="7">
        <f t="shared" si="38"/>
        <v>6.1587591240875916</v>
      </c>
      <c r="W55" s="7">
        <f t="shared" si="38"/>
        <v>51.259021205030507</v>
      </c>
      <c r="X55" s="7">
        <f t="shared" si="38"/>
        <v>615.10825446036631</v>
      </c>
      <c r="Y55" s="7">
        <f t="shared" si="38"/>
        <v>9.5484001115937356E-2</v>
      </c>
      <c r="Z55" s="7">
        <f t="shared" si="38"/>
        <v>95.48400111593736</v>
      </c>
      <c r="AA55" s="7">
        <f t="shared" si="38"/>
        <v>3.6189848796718753E-3</v>
      </c>
      <c r="AB55" s="7">
        <f t="shared" si="38"/>
        <v>3.6189848796718747</v>
      </c>
      <c r="AC55" s="7">
        <f t="shared" si="38"/>
        <v>23.399340155805675</v>
      </c>
      <c r="AD55" s="7">
        <f>Z55/AB55</f>
        <v>26.384194543690572</v>
      </c>
      <c r="AE55" s="7">
        <f t="shared" si="38"/>
        <v>6.5876566162183833E-2</v>
      </c>
      <c r="AF55" s="7">
        <f>AB55/Z55</f>
        <v>3.7901479173224811E-2</v>
      </c>
      <c r="AG55" s="7">
        <f t="shared" si="38"/>
        <v>1.2212869928375061</v>
      </c>
      <c r="AH55" s="7">
        <f>LOG(AD55)</f>
        <v>1.4213438405798482</v>
      </c>
      <c r="AI55" s="7">
        <f t="shared" si="38"/>
        <v>23</v>
      </c>
      <c r="AJ55" s="7" t="s">
        <v>47</v>
      </c>
      <c r="AK55" s="7">
        <f t="shared" si="38"/>
        <v>0.60368750000000004</v>
      </c>
      <c r="AL55" s="7">
        <f t="shared" si="38"/>
        <v>8.7991875000000004</v>
      </c>
      <c r="AM55" s="7">
        <f t="shared" si="38"/>
        <v>14.66931875</v>
      </c>
      <c r="AN55" s="7">
        <f>AL55/AK55</f>
        <v>14.575732477482141</v>
      </c>
    </row>
    <row r="56" spans="1:40" x14ac:dyDescent="0.45">
      <c r="A56" s="3" t="s">
        <v>35</v>
      </c>
      <c r="B56" s="4">
        <v>43308</v>
      </c>
      <c r="C56" s="4"/>
      <c r="D56">
        <v>86</v>
      </c>
      <c r="E56">
        <v>48562</v>
      </c>
      <c r="F56">
        <v>60190</v>
      </c>
      <c r="G56">
        <v>61203</v>
      </c>
      <c r="H56" t="s">
        <v>53</v>
      </c>
      <c r="I56">
        <v>2.4350000000000001</v>
      </c>
      <c r="K56">
        <v>2.8780000000000001</v>
      </c>
      <c r="L56">
        <v>4.4260000000000002</v>
      </c>
      <c r="M56">
        <f t="shared" si="0"/>
        <v>1.9910000000000001</v>
      </c>
      <c r="N56">
        <f t="shared" si="1"/>
        <v>0.44550477147162226</v>
      </c>
      <c r="O56">
        <v>7.15</v>
      </c>
      <c r="P56">
        <v>80.86</v>
      </c>
      <c r="R56">
        <v>1804</v>
      </c>
      <c r="S56">
        <v>14</v>
      </c>
      <c r="T56">
        <v>2.143327648874652</v>
      </c>
      <c r="U56">
        <v>77.48091603053436</v>
      </c>
      <c r="V56">
        <v>0</v>
      </c>
      <c r="W56">
        <v>6.4654317425334416</v>
      </c>
      <c r="X56">
        <v>77.585180910401306</v>
      </c>
      <c r="Y56">
        <v>1.6952879959819186E-2</v>
      </c>
      <c r="Z56">
        <v>16.952879959819185</v>
      </c>
      <c r="AA56">
        <v>2.3490416206261504E-2</v>
      </c>
      <c r="AB56">
        <v>23.490416206261504</v>
      </c>
      <c r="AC56">
        <f t="shared" si="2"/>
        <v>0.72169346898588793</v>
      </c>
      <c r="AE56">
        <f t="shared" si="3"/>
        <v>1.3856298317417004</v>
      </c>
      <c r="AG56">
        <f t="shared" si="4"/>
        <v>-0.14164722486188311</v>
      </c>
      <c r="AI56">
        <v>26</v>
      </c>
      <c r="AJ56" t="s">
        <v>37</v>
      </c>
      <c r="AK56">
        <v>0.72099999999999997</v>
      </c>
      <c r="AL56">
        <v>10.411</v>
      </c>
      <c r="AM56">
        <v>14.444000000000001</v>
      </c>
    </row>
    <row r="57" spans="1:40" x14ac:dyDescent="0.45">
      <c r="A57" s="3" t="s">
        <v>38</v>
      </c>
      <c r="B57" s="4">
        <v>43308</v>
      </c>
      <c r="C57" s="4"/>
      <c r="D57">
        <v>86</v>
      </c>
      <c r="E57">
        <v>48562</v>
      </c>
      <c r="F57">
        <v>60190</v>
      </c>
      <c r="G57">
        <v>61203</v>
      </c>
      <c r="H57" t="s">
        <v>53</v>
      </c>
      <c r="I57">
        <v>2.4289999999999998</v>
      </c>
      <c r="K57">
        <v>2.7730000000000001</v>
      </c>
      <c r="L57">
        <v>4.5259999999999998</v>
      </c>
      <c r="M57">
        <f t="shared" si="0"/>
        <v>2.097</v>
      </c>
      <c r="N57">
        <f t="shared" si="1"/>
        <v>0.3223652837386744</v>
      </c>
      <c r="O57">
        <v>7.24</v>
      </c>
      <c r="P57">
        <v>57.59</v>
      </c>
      <c r="Q57">
        <v>97.9</v>
      </c>
      <c r="R57">
        <v>904</v>
      </c>
      <c r="S57">
        <v>10</v>
      </c>
      <c r="T57">
        <v>1.5208827953058652</v>
      </c>
      <c r="U57">
        <v>64.468864468864467</v>
      </c>
      <c r="V57">
        <v>2.2670025188916876</v>
      </c>
      <c r="W57">
        <v>2.321636569033382</v>
      </c>
      <c r="X57">
        <v>27.859638828400584</v>
      </c>
      <c r="Y57">
        <v>5.30356636464791E-3</v>
      </c>
      <c r="Z57">
        <v>5.3035663646479101</v>
      </c>
      <c r="AA57">
        <v>1.0977395008742648E-2</v>
      </c>
      <c r="AB57">
        <v>10.977395008742649</v>
      </c>
      <c r="AC57">
        <f t="shared" si="2"/>
        <v>0.48313523931898489</v>
      </c>
      <c r="AE57">
        <f t="shared" si="3"/>
        <v>2.0698138297872339</v>
      </c>
      <c r="AG57">
        <f t="shared" si="4"/>
        <v>-0.31593128442689183</v>
      </c>
      <c r="AI57">
        <v>26</v>
      </c>
      <c r="AJ57" t="s">
        <v>37</v>
      </c>
      <c r="AK57">
        <v>0.436</v>
      </c>
      <c r="AL57">
        <v>5.6420000000000003</v>
      </c>
      <c r="AM57">
        <v>12.951700000000001</v>
      </c>
    </row>
    <row r="58" spans="1:40" s="7" customFormat="1" x14ac:dyDescent="0.45">
      <c r="A58" s="7" t="s">
        <v>74</v>
      </c>
      <c r="B58" s="8">
        <v>43308</v>
      </c>
      <c r="C58" s="8" t="s">
        <v>92</v>
      </c>
      <c r="D58" s="7">
        <v>86</v>
      </c>
      <c r="E58" s="7">
        <v>48562</v>
      </c>
      <c r="F58" s="7">
        <v>60190</v>
      </c>
      <c r="G58" s="7">
        <v>61203</v>
      </c>
      <c r="H58" s="7" t="s">
        <v>53</v>
      </c>
      <c r="N58" s="7">
        <f>((1/16)*N56)+((15/16)*N57)</f>
        <v>0.33006150172198362</v>
      </c>
      <c r="O58" s="7">
        <f t="shared" ref="O58:AM58" si="39">((1/16)*O56)+((15/16)*O57)</f>
        <v>7.2343750000000009</v>
      </c>
      <c r="P58" s="7">
        <f t="shared" si="39"/>
        <v>59.044375000000002</v>
      </c>
      <c r="Q58" s="7">
        <v>97.9</v>
      </c>
      <c r="R58" s="7">
        <f t="shared" si="39"/>
        <v>960.25</v>
      </c>
      <c r="S58" s="7">
        <f t="shared" si="39"/>
        <v>10.25</v>
      </c>
      <c r="T58" s="7">
        <f t="shared" si="39"/>
        <v>1.5597855986539144</v>
      </c>
      <c r="U58" s="7">
        <f t="shared" si="39"/>
        <v>65.282117691468841</v>
      </c>
      <c r="V58" s="7">
        <f t="shared" si="39"/>
        <v>2.1253148614609572</v>
      </c>
      <c r="W58" s="7">
        <f t="shared" si="39"/>
        <v>2.5806237673771357</v>
      </c>
      <c r="X58" s="7">
        <f t="shared" si="39"/>
        <v>30.96748520852563</v>
      </c>
      <c r="Y58" s="7">
        <f t="shared" si="39"/>
        <v>6.0316484643461151E-3</v>
      </c>
      <c r="Z58" s="7">
        <f t="shared" si="39"/>
        <v>6.031648464346115</v>
      </c>
      <c r="AA58" s="7">
        <f t="shared" si="39"/>
        <v>1.1759458833587576E-2</v>
      </c>
      <c r="AB58" s="7">
        <f t="shared" si="39"/>
        <v>11.759458833587576</v>
      </c>
      <c r="AC58" s="7">
        <f t="shared" si="39"/>
        <v>0.4980451286731663</v>
      </c>
      <c r="AD58" s="7">
        <f>Z58/AB58</f>
        <v>0.51291888085176274</v>
      </c>
      <c r="AE58" s="7">
        <f t="shared" si="39"/>
        <v>2.0270523299093881</v>
      </c>
      <c r="AF58" s="7">
        <f>AB58/Z58</f>
        <v>1.9496260272957415</v>
      </c>
      <c r="AG58" s="7">
        <f t="shared" si="39"/>
        <v>-0.30503853070407877</v>
      </c>
      <c r="AH58" s="7">
        <f>LOG(AD58)</f>
        <v>-0.28995131399953861</v>
      </c>
      <c r="AI58" s="7">
        <f t="shared" si="39"/>
        <v>26</v>
      </c>
      <c r="AJ58" s="7" t="s">
        <v>37</v>
      </c>
      <c r="AK58" s="7">
        <f t="shared" si="39"/>
        <v>0.45381250000000001</v>
      </c>
      <c r="AL58" s="7">
        <f t="shared" si="39"/>
        <v>5.9400625000000007</v>
      </c>
      <c r="AM58" s="7">
        <f t="shared" si="39"/>
        <v>13.044968750000001</v>
      </c>
      <c r="AN58" s="7">
        <f>AL58/AK58</f>
        <v>13.089243905798101</v>
      </c>
    </row>
    <row r="59" spans="1:40" x14ac:dyDescent="0.45">
      <c r="A59" s="3" t="s">
        <v>39</v>
      </c>
      <c r="B59" s="4">
        <v>43308</v>
      </c>
      <c r="C59" s="4"/>
      <c r="D59">
        <v>86</v>
      </c>
      <c r="E59">
        <v>48562</v>
      </c>
      <c r="F59">
        <v>60190</v>
      </c>
      <c r="G59">
        <v>61203</v>
      </c>
      <c r="H59" t="s">
        <v>53</v>
      </c>
      <c r="I59">
        <v>2.3380000000000001</v>
      </c>
      <c r="K59">
        <v>2.88</v>
      </c>
      <c r="L59">
        <v>3.7679999999999998</v>
      </c>
      <c r="M59">
        <f t="shared" si="0"/>
        <v>1.4299999999999997</v>
      </c>
      <c r="N59">
        <f t="shared" si="1"/>
        <v>1.0139860139860144</v>
      </c>
      <c r="O59">
        <v>6.54</v>
      </c>
      <c r="P59">
        <v>1202</v>
      </c>
      <c r="R59">
        <v>2935</v>
      </c>
      <c r="S59">
        <v>4</v>
      </c>
      <c r="T59">
        <v>0.36730544202302162</v>
      </c>
      <c r="U59">
        <v>99.655172413793096</v>
      </c>
      <c r="V59">
        <v>0</v>
      </c>
      <c r="W59">
        <v>111.19497466361938</v>
      </c>
      <c r="X59">
        <v>1334.3396959634324</v>
      </c>
      <c r="Y59">
        <v>4.3131524475524481</v>
      </c>
      <c r="Z59">
        <v>4313.1524475524484</v>
      </c>
      <c r="AA59">
        <v>8.3513286713286718E-4</v>
      </c>
      <c r="AB59">
        <v>0.83513286713286716</v>
      </c>
      <c r="AC59">
        <f t="shared" si="2"/>
        <v>5164.6302250803865</v>
      </c>
      <c r="AE59">
        <f t="shared" si="3"/>
        <v>1.9362470427095003E-4</v>
      </c>
      <c r="AG59">
        <f t="shared" si="4"/>
        <v>3.7130392325437387</v>
      </c>
      <c r="AI59">
        <v>26</v>
      </c>
      <c r="AJ59" t="s">
        <v>37</v>
      </c>
      <c r="AK59">
        <v>1.627</v>
      </c>
      <c r="AL59">
        <v>27.451000000000001</v>
      </c>
      <c r="AM59">
        <v>16.868300000000001</v>
      </c>
    </row>
    <row r="60" spans="1:40" x14ac:dyDescent="0.45">
      <c r="A60" s="3" t="s">
        <v>40</v>
      </c>
      <c r="B60" s="4">
        <v>43308</v>
      </c>
      <c r="C60" s="4"/>
      <c r="D60">
        <v>86</v>
      </c>
      <c r="E60">
        <v>48562</v>
      </c>
      <c r="F60">
        <v>60190</v>
      </c>
      <c r="G60">
        <v>61203</v>
      </c>
      <c r="H60" t="s">
        <v>53</v>
      </c>
      <c r="I60">
        <v>2.4609999999999999</v>
      </c>
      <c r="K60">
        <v>2.9119999999999999</v>
      </c>
      <c r="L60">
        <v>4.492</v>
      </c>
      <c r="M60">
        <f t="shared" si="0"/>
        <v>2.0310000000000001</v>
      </c>
      <c r="N60">
        <f t="shared" si="1"/>
        <v>0.433776464795667</v>
      </c>
      <c r="O60">
        <v>6.21</v>
      </c>
      <c r="P60">
        <v>498.3</v>
      </c>
      <c r="Q60">
        <v>72</v>
      </c>
      <c r="R60">
        <v>3907</v>
      </c>
      <c r="S60">
        <v>5</v>
      </c>
      <c r="T60">
        <v>0.32190088009284179</v>
      </c>
      <c r="U60">
        <v>99.513381995133827</v>
      </c>
      <c r="V60">
        <v>0</v>
      </c>
      <c r="W60">
        <v>57.027715075360163</v>
      </c>
      <c r="X60">
        <v>684.33258090432173</v>
      </c>
      <c r="Y60">
        <v>0.61824441161989174</v>
      </c>
      <c r="Z60">
        <v>618.24441161989171</v>
      </c>
      <c r="AA60">
        <v>2.6771474150664696E-2</v>
      </c>
      <c r="AB60">
        <v>26.771474150664694</v>
      </c>
      <c r="AC60">
        <f t="shared" si="2"/>
        <v>23.093401885175666</v>
      </c>
      <c r="AE60">
        <f t="shared" si="3"/>
        <v>4.3302411873840436E-2</v>
      </c>
      <c r="AG60">
        <f t="shared" si="4"/>
        <v>1.3634879134773874</v>
      </c>
      <c r="AI60">
        <v>26</v>
      </c>
      <c r="AJ60" t="s">
        <v>37</v>
      </c>
      <c r="AK60">
        <v>0.44500000000000001</v>
      </c>
      <c r="AL60">
        <v>5.9039999999999999</v>
      </c>
      <c r="AM60">
        <v>13.2707</v>
      </c>
    </row>
    <row r="61" spans="1:40" s="7" customFormat="1" x14ac:dyDescent="0.45">
      <c r="A61" s="7" t="s">
        <v>75</v>
      </c>
      <c r="B61" s="8">
        <v>43308</v>
      </c>
      <c r="C61" s="8" t="s">
        <v>92</v>
      </c>
      <c r="D61" s="7">
        <v>86</v>
      </c>
      <c r="E61" s="7">
        <v>48562</v>
      </c>
      <c r="F61" s="7">
        <v>60190</v>
      </c>
      <c r="G61" s="7">
        <v>61203</v>
      </c>
      <c r="H61" s="7" t="s">
        <v>53</v>
      </c>
      <c r="N61" s="7">
        <f>((1/16)*N59)+((15/16)*N60)</f>
        <v>0.47003956162006372</v>
      </c>
      <c r="O61" s="7">
        <f t="shared" ref="O61:AM61" si="40">((1/16)*O59)+((15/16)*O60)</f>
        <v>6.2306250000000007</v>
      </c>
      <c r="P61" s="7">
        <f t="shared" si="40"/>
        <v>542.28125</v>
      </c>
      <c r="Q61" s="7">
        <v>72</v>
      </c>
      <c r="R61" s="7">
        <f t="shared" si="40"/>
        <v>3846.25</v>
      </c>
      <c r="S61" s="7">
        <f t="shared" si="40"/>
        <v>4.9375</v>
      </c>
      <c r="T61" s="7">
        <f t="shared" si="40"/>
        <v>0.32473866521347805</v>
      </c>
      <c r="U61" s="7">
        <f t="shared" si="40"/>
        <v>99.522243896300026</v>
      </c>
      <c r="V61" s="7">
        <f t="shared" si="40"/>
        <v>0</v>
      </c>
      <c r="W61" s="7">
        <f t="shared" si="40"/>
        <v>60.413168799626362</v>
      </c>
      <c r="X61" s="7">
        <f t="shared" si="40"/>
        <v>724.95802559551612</v>
      </c>
      <c r="Y61" s="7">
        <f t="shared" si="40"/>
        <v>0.84917616386567651</v>
      </c>
      <c r="Z61" s="7">
        <f t="shared" si="40"/>
        <v>849.17616386567647</v>
      </c>
      <c r="AA61" s="7">
        <f t="shared" si="40"/>
        <v>2.5150452820443956E-2</v>
      </c>
      <c r="AB61" s="7">
        <f t="shared" si="40"/>
        <v>25.150452820443956</v>
      </c>
      <c r="AC61" s="7">
        <f t="shared" si="40"/>
        <v>344.43945333487636</v>
      </c>
      <c r="AD61" s="7">
        <f>Z61/AB61</f>
        <v>33.763851884822117</v>
      </c>
      <c r="AE61" s="7">
        <f t="shared" si="40"/>
        <v>4.0608112675742346E-2</v>
      </c>
      <c r="AF61" s="7">
        <f>AB61/Z61</f>
        <v>2.9617473841885039E-2</v>
      </c>
      <c r="AG61" s="7">
        <f t="shared" si="40"/>
        <v>1.5103348709190343</v>
      </c>
      <c r="AH61" s="7">
        <f>LOG(AD61)</f>
        <v>1.5284519864399164</v>
      </c>
      <c r="AI61" s="7">
        <f t="shared" si="40"/>
        <v>26</v>
      </c>
      <c r="AJ61" s="7" t="s">
        <v>37</v>
      </c>
      <c r="AK61" s="7">
        <f t="shared" si="40"/>
        <v>0.51887499999999998</v>
      </c>
      <c r="AL61" s="7">
        <f t="shared" si="40"/>
        <v>7.2506874999999997</v>
      </c>
      <c r="AM61" s="7">
        <f t="shared" si="40"/>
        <v>13.49555</v>
      </c>
      <c r="AN61" s="7">
        <f>AL61/AK61</f>
        <v>13.973861720067454</v>
      </c>
    </row>
    <row r="62" spans="1:40" x14ac:dyDescent="0.45">
      <c r="A62" s="5" t="s">
        <v>41</v>
      </c>
      <c r="B62" s="4">
        <v>43308</v>
      </c>
      <c r="C62" s="4"/>
      <c r="D62">
        <v>86</v>
      </c>
      <c r="E62">
        <v>48562</v>
      </c>
      <c r="F62">
        <v>60190</v>
      </c>
      <c r="G62">
        <v>61203</v>
      </c>
      <c r="H62" t="s">
        <v>53</v>
      </c>
      <c r="I62">
        <v>2.4470000000000001</v>
      </c>
      <c r="K62">
        <v>2.9830000000000001</v>
      </c>
      <c r="L62">
        <v>4.4039999999999999</v>
      </c>
      <c r="M62">
        <f t="shared" si="0"/>
        <v>1.9569999999999999</v>
      </c>
      <c r="N62">
        <f t="shared" si="1"/>
        <v>0.52427184466019439</v>
      </c>
      <c r="O62">
        <v>7.32</v>
      </c>
      <c r="P62">
        <v>37.51</v>
      </c>
      <c r="R62">
        <v>689</v>
      </c>
      <c r="S62">
        <v>18</v>
      </c>
      <c r="T62">
        <v>2.2122698703385324</v>
      </c>
      <c r="U62">
        <v>67.632850241545896</v>
      </c>
      <c r="V62">
        <v>35.885167464114829</v>
      </c>
      <c r="W62">
        <v>4.8570416416483928</v>
      </c>
      <c r="X62">
        <v>58.284499699780724</v>
      </c>
      <c r="Y62">
        <v>9.6171391585760536E-3</v>
      </c>
      <c r="Z62">
        <v>9.6171391585760535</v>
      </c>
      <c r="AA62">
        <v>9.9910938511326881E-3</v>
      </c>
      <c r="AB62">
        <v>9.991093851132689</v>
      </c>
      <c r="AC62">
        <f t="shared" si="2"/>
        <v>0.96257119609438557</v>
      </c>
      <c r="AE62">
        <f t="shared" si="3"/>
        <v>1.0388841927303467</v>
      </c>
      <c r="AG62">
        <f t="shared" si="4"/>
        <v>-1.6567138258523764E-2</v>
      </c>
      <c r="AI62">
        <v>26</v>
      </c>
      <c r="AJ62" t="s">
        <v>42</v>
      </c>
      <c r="AK62">
        <v>0.82199999999999995</v>
      </c>
      <c r="AL62">
        <v>11.942</v>
      </c>
      <c r="AM62">
        <v>14.5198</v>
      </c>
    </row>
    <row r="63" spans="1:40" x14ac:dyDescent="0.45">
      <c r="A63" s="5" t="s">
        <v>43</v>
      </c>
      <c r="B63" s="4">
        <v>43308</v>
      </c>
      <c r="C63" s="4"/>
      <c r="D63">
        <v>86</v>
      </c>
      <c r="E63">
        <v>48562</v>
      </c>
      <c r="F63">
        <v>60190</v>
      </c>
      <c r="G63">
        <v>61203</v>
      </c>
      <c r="H63" t="s">
        <v>53</v>
      </c>
      <c r="I63">
        <v>2.4340000000000002</v>
      </c>
      <c r="K63">
        <v>2.4590000000000001</v>
      </c>
      <c r="L63">
        <v>4.1870000000000003</v>
      </c>
      <c r="M63">
        <f t="shared" si="0"/>
        <v>1.7530000000000001</v>
      </c>
      <c r="N63">
        <f t="shared" si="1"/>
        <v>0.40273816314888755</v>
      </c>
      <c r="O63">
        <v>6.89</v>
      </c>
      <c r="P63">
        <v>21.83</v>
      </c>
      <c r="Q63">
        <v>96.6</v>
      </c>
      <c r="R63">
        <v>539</v>
      </c>
      <c r="S63">
        <v>21</v>
      </c>
      <c r="T63">
        <v>2.3434332965832483</v>
      </c>
      <c r="U63">
        <v>60.240963855421683</v>
      </c>
      <c r="V63">
        <v>31.958762886597942</v>
      </c>
      <c r="W63">
        <v>1.9598600553986976</v>
      </c>
      <c r="X63">
        <v>23.518320664784376</v>
      </c>
      <c r="Y63">
        <v>1.0369040501996577E-2</v>
      </c>
      <c r="Z63">
        <v>10.369040501996578</v>
      </c>
      <c r="AA63">
        <v>7.4363825822399707E-3</v>
      </c>
      <c r="AB63">
        <v>7.436382582239971</v>
      </c>
      <c r="AC63">
        <f t="shared" si="2"/>
        <v>1.3943661971830983</v>
      </c>
      <c r="AE63">
        <f t="shared" si="3"/>
        <v>0.71717171717171724</v>
      </c>
      <c r="AG63">
        <f t="shared" si="4"/>
        <v>0.14437684587847455</v>
      </c>
      <c r="AI63">
        <v>26</v>
      </c>
      <c r="AJ63" t="s">
        <v>42</v>
      </c>
      <c r="AK63">
        <v>0.501</v>
      </c>
      <c r="AL63">
        <v>6.5640000000000001</v>
      </c>
      <c r="AM63">
        <v>13.089600000000001</v>
      </c>
    </row>
    <row r="64" spans="1:40" s="7" customFormat="1" x14ac:dyDescent="0.45">
      <c r="A64" s="7" t="s">
        <v>76</v>
      </c>
      <c r="B64" s="8">
        <v>43308</v>
      </c>
      <c r="C64" s="8" t="s">
        <v>92</v>
      </c>
      <c r="D64" s="7">
        <v>86</v>
      </c>
      <c r="E64" s="7">
        <v>48562</v>
      </c>
      <c r="F64" s="7">
        <v>60190</v>
      </c>
      <c r="G64" s="7">
        <v>61203</v>
      </c>
      <c r="H64" s="7" t="s">
        <v>53</v>
      </c>
      <c r="N64" s="7">
        <f>((1/16)*N62)+((15/16)*N63)</f>
        <v>0.41033401824334426</v>
      </c>
      <c r="O64" s="7">
        <f>((1/16)*O62)+((15/16)*O63)</f>
        <v>6.9168749999999992</v>
      </c>
      <c r="P64" s="7">
        <f t="shared" ref="P64:AM64" si="41">((1/16)*P62)+((15/16)*P63)</f>
        <v>22.81</v>
      </c>
      <c r="Q64" s="7">
        <v>96.6</v>
      </c>
      <c r="R64" s="7">
        <f t="shared" si="41"/>
        <v>548.375</v>
      </c>
      <c r="S64" s="7">
        <f t="shared" si="41"/>
        <v>20.8125</v>
      </c>
      <c r="T64" s="7">
        <f t="shared" si="41"/>
        <v>2.3352355824429534</v>
      </c>
      <c r="U64" s="7">
        <f t="shared" si="41"/>
        <v>60.70295675455445</v>
      </c>
      <c r="V64" s="7">
        <f t="shared" si="41"/>
        <v>32.204163172692745</v>
      </c>
      <c r="W64" s="7">
        <f t="shared" si="41"/>
        <v>2.1409339045393034</v>
      </c>
      <c r="X64" s="7">
        <f t="shared" si="41"/>
        <v>25.691206854471648</v>
      </c>
      <c r="Y64" s="7">
        <f t="shared" si="41"/>
        <v>1.0322046668032795E-2</v>
      </c>
      <c r="Z64" s="7">
        <f t="shared" si="41"/>
        <v>10.322046668032796</v>
      </c>
      <c r="AA64" s="7">
        <f t="shared" si="41"/>
        <v>7.5960520365457654E-3</v>
      </c>
      <c r="AB64" s="7">
        <f t="shared" si="41"/>
        <v>7.5960520365457658</v>
      </c>
      <c r="AC64" s="7">
        <f t="shared" si="41"/>
        <v>1.3673790096150535</v>
      </c>
      <c r="AD64" s="7">
        <f>Z64/AB64</f>
        <v>1.3588699258999086</v>
      </c>
      <c r="AE64" s="7">
        <f t="shared" si="41"/>
        <v>0.73727874689413153</v>
      </c>
      <c r="AF64" s="7">
        <f>AB64/Z64</f>
        <v>0.73590560872686328</v>
      </c>
      <c r="AG64" s="7">
        <f t="shared" si="41"/>
        <v>0.13431784686991213</v>
      </c>
      <c r="AH64" s="7">
        <f>LOG(AD64)</f>
        <v>0.13317788707280381</v>
      </c>
      <c r="AI64" s="7">
        <f t="shared" si="41"/>
        <v>26</v>
      </c>
      <c r="AJ64" s="7" t="s">
        <v>42</v>
      </c>
      <c r="AK64" s="7">
        <f t="shared" si="41"/>
        <v>0.52106249999999998</v>
      </c>
      <c r="AL64" s="7">
        <f t="shared" si="41"/>
        <v>6.900125000000001</v>
      </c>
      <c r="AM64" s="7">
        <f t="shared" si="41"/>
        <v>13.178987500000002</v>
      </c>
      <c r="AN64" s="7">
        <f>AL64/AK64</f>
        <v>13.242413338131225</v>
      </c>
    </row>
    <row r="65" spans="1:40" x14ac:dyDescent="0.45">
      <c r="A65" s="5" t="s">
        <v>44</v>
      </c>
      <c r="B65" s="4">
        <v>43308</v>
      </c>
      <c r="C65" s="4"/>
      <c r="D65">
        <v>86</v>
      </c>
      <c r="E65">
        <v>48562</v>
      </c>
      <c r="F65">
        <v>60190</v>
      </c>
      <c r="G65">
        <v>61203</v>
      </c>
      <c r="H65" t="s">
        <v>53</v>
      </c>
      <c r="I65">
        <v>2.3250000000000002</v>
      </c>
      <c r="K65">
        <v>2.5369999999999999</v>
      </c>
      <c r="L65">
        <v>3.8879999999999999</v>
      </c>
      <c r="M65">
        <f t="shared" si="0"/>
        <v>1.5629999999999997</v>
      </c>
      <c r="N65">
        <f t="shared" si="1"/>
        <v>0.62316058861164447</v>
      </c>
      <c r="O65">
        <v>6.95</v>
      </c>
      <c r="P65">
        <v>409</v>
      </c>
      <c r="R65">
        <v>47608</v>
      </c>
      <c r="S65">
        <v>5</v>
      </c>
      <c r="T65">
        <v>1.3304216664255677</v>
      </c>
      <c r="U65">
        <v>98.91304347826086</v>
      </c>
      <c r="V65">
        <v>0</v>
      </c>
      <c r="W65">
        <v>60.387546176032018</v>
      </c>
      <c r="X65">
        <v>724.65055411238438</v>
      </c>
      <c r="Y65">
        <v>0.44063399445510776</v>
      </c>
      <c r="Z65">
        <v>440.63399445510777</v>
      </c>
      <c r="AA65">
        <v>5.2096962252079347E-2</v>
      </c>
      <c r="AB65">
        <v>52.096962252079344</v>
      </c>
      <c r="AC65">
        <f t="shared" si="2"/>
        <v>8.457959454968428</v>
      </c>
      <c r="AE65">
        <f t="shared" si="3"/>
        <v>0.11823182711198428</v>
      </c>
      <c r="AG65">
        <f t="shared" si="4"/>
        <v>0.927265598932697</v>
      </c>
      <c r="AI65">
        <v>26</v>
      </c>
      <c r="AJ65" t="s">
        <v>42</v>
      </c>
      <c r="AK65">
        <v>0.86299999999999999</v>
      </c>
      <c r="AL65">
        <v>12.634</v>
      </c>
      <c r="AM65">
        <v>14.6388</v>
      </c>
    </row>
    <row r="66" spans="1:40" x14ac:dyDescent="0.45">
      <c r="A66" s="5" t="s">
        <v>45</v>
      </c>
      <c r="B66" s="4">
        <v>43308</v>
      </c>
      <c r="C66" s="4"/>
      <c r="D66">
        <v>86</v>
      </c>
      <c r="E66">
        <v>48562</v>
      </c>
      <c r="F66">
        <v>60190</v>
      </c>
      <c r="G66">
        <v>61203</v>
      </c>
      <c r="H66" t="s">
        <v>53</v>
      </c>
      <c r="I66">
        <v>2.4830000000000001</v>
      </c>
      <c r="K66">
        <v>2.161</v>
      </c>
      <c r="L66">
        <v>3.9870000000000001</v>
      </c>
      <c r="M66">
        <f t="shared" si="0"/>
        <v>1.504</v>
      </c>
      <c r="N66">
        <f t="shared" si="1"/>
        <v>0.43683510638297873</v>
      </c>
      <c r="O66">
        <v>6.7</v>
      </c>
      <c r="P66">
        <v>203.9</v>
      </c>
      <c r="Q66">
        <v>88.2</v>
      </c>
      <c r="R66">
        <v>3016</v>
      </c>
      <c r="S66">
        <v>12</v>
      </c>
      <c r="T66">
        <v>1.8989324189359653</v>
      </c>
      <c r="U66">
        <v>80.073800738007378</v>
      </c>
      <c r="V66">
        <v>13.600000000000001</v>
      </c>
      <c r="W66">
        <v>9.512146374995428</v>
      </c>
      <c r="X66">
        <v>114.14575649994514</v>
      </c>
      <c r="Y66">
        <v>0.1023026595744681</v>
      </c>
      <c r="Z66">
        <v>102.30265957446811</v>
      </c>
      <c r="AA66">
        <v>3.6277212765957453E-2</v>
      </c>
      <c r="AB66">
        <v>36.277212765957451</v>
      </c>
      <c r="AC66">
        <f t="shared" si="2"/>
        <v>2.8200253485424591</v>
      </c>
      <c r="AE66">
        <f t="shared" si="3"/>
        <v>0.35460674157303368</v>
      </c>
      <c r="AG66">
        <f t="shared" si="4"/>
        <v>0.45025301210753016</v>
      </c>
      <c r="AI66">
        <v>26</v>
      </c>
      <c r="AJ66" t="s">
        <v>42</v>
      </c>
      <c r="AK66">
        <v>0.44600000000000001</v>
      </c>
      <c r="AL66">
        <v>5.8029999999999999</v>
      </c>
      <c r="AM66">
        <v>13.018599999999999</v>
      </c>
    </row>
    <row r="67" spans="1:40" s="7" customFormat="1" x14ac:dyDescent="0.45">
      <c r="A67" s="7" t="s">
        <v>77</v>
      </c>
      <c r="B67" s="8">
        <v>43308</v>
      </c>
      <c r="C67" s="8" t="s">
        <v>92</v>
      </c>
      <c r="D67" s="7">
        <v>86</v>
      </c>
      <c r="E67" s="7">
        <v>48562</v>
      </c>
      <c r="F67" s="7">
        <v>60190</v>
      </c>
      <c r="G67" s="7">
        <v>61203</v>
      </c>
      <c r="H67" s="7" t="s">
        <v>53</v>
      </c>
      <c r="N67" s="7">
        <f>((1/16)*N65)+((15/16)*N66)</f>
        <v>0.4484804490222703</v>
      </c>
      <c r="O67" s="7">
        <f t="shared" ref="O67:AM67" si="42">((1/16)*O65)+((15/16)*O66)</f>
        <v>6.7156250000000002</v>
      </c>
      <c r="P67" s="7">
        <f t="shared" si="42"/>
        <v>216.71875</v>
      </c>
      <c r="Q67" s="7">
        <v>88.2</v>
      </c>
      <c r="R67" s="7">
        <f t="shared" si="42"/>
        <v>5803</v>
      </c>
      <c r="S67" s="7">
        <f t="shared" si="42"/>
        <v>11.5625</v>
      </c>
      <c r="T67" s="7">
        <f t="shared" si="42"/>
        <v>1.8634004969040656</v>
      </c>
      <c r="U67" s="7">
        <f t="shared" si="42"/>
        <v>81.251253409273218</v>
      </c>
      <c r="V67" s="7">
        <f t="shared" si="42"/>
        <v>12.750000000000002</v>
      </c>
      <c r="W67" s="7">
        <f t="shared" si="42"/>
        <v>12.691858862560213</v>
      </c>
      <c r="X67" s="7">
        <f t="shared" si="42"/>
        <v>152.3023063507226</v>
      </c>
      <c r="Y67" s="7">
        <f t="shared" si="42"/>
        <v>0.12344836800450809</v>
      </c>
      <c r="Z67" s="7">
        <f t="shared" si="42"/>
        <v>123.44836800450808</v>
      </c>
      <c r="AA67" s="7">
        <f t="shared" si="42"/>
        <v>3.7265947108840076E-2</v>
      </c>
      <c r="AB67" s="7">
        <f t="shared" si="42"/>
        <v>37.265947108840074</v>
      </c>
      <c r="AC67" s="7">
        <f t="shared" si="42"/>
        <v>3.1723962301940825</v>
      </c>
      <c r="AD67" s="7">
        <f>Z67/AB67</f>
        <v>3.3126319758883618</v>
      </c>
      <c r="AE67" s="7">
        <f t="shared" si="42"/>
        <v>0.33983330941921808</v>
      </c>
      <c r="AF67" s="7">
        <f>AB67/Z67</f>
        <v>0.30187476522556539</v>
      </c>
      <c r="AG67" s="7">
        <f t="shared" si="42"/>
        <v>0.48006629878410312</v>
      </c>
      <c r="AH67" s="7">
        <f>LOG(AD67)</f>
        <v>0.52017318966435</v>
      </c>
      <c r="AI67" s="7">
        <f t="shared" si="42"/>
        <v>26</v>
      </c>
      <c r="AJ67" s="7" t="s">
        <v>42</v>
      </c>
      <c r="AK67" s="7">
        <f t="shared" si="42"/>
        <v>0.47206250000000005</v>
      </c>
      <c r="AL67" s="7">
        <f t="shared" si="42"/>
        <v>6.2299375000000001</v>
      </c>
      <c r="AM67" s="7">
        <f t="shared" si="42"/>
        <v>13.1198625</v>
      </c>
      <c r="AN67" s="7">
        <f>AL67/AK67</f>
        <v>13.197272606911159</v>
      </c>
    </row>
    <row r="68" spans="1:40" x14ac:dyDescent="0.45">
      <c r="A68" s="6" t="s">
        <v>46</v>
      </c>
      <c r="B68" s="4">
        <v>43308</v>
      </c>
      <c r="C68" s="4"/>
      <c r="D68">
        <v>86</v>
      </c>
      <c r="E68">
        <v>48562</v>
      </c>
      <c r="F68">
        <v>60190</v>
      </c>
      <c r="G68">
        <v>61203</v>
      </c>
      <c r="H68" t="s">
        <v>53</v>
      </c>
      <c r="I68">
        <v>2.4700000000000002</v>
      </c>
      <c r="K68">
        <v>2.2309999999999999</v>
      </c>
      <c r="L68">
        <v>4.0460000000000003</v>
      </c>
      <c r="M68">
        <f t="shared" si="0"/>
        <v>1.5760000000000001</v>
      </c>
      <c r="N68">
        <f t="shared" si="1"/>
        <v>0.41560913705583741</v>
      </c>
      <c r="O68">
        <v>7.31</v>
      </c>
      <c r="P68">
        <v>33.270000000000003</v>
      </c>
      <c r="R68">
        <v>487</v>
      </c>
      <c r="S68">
        <v>20</v>
      </c>
      <c r="T68">
        <v>2.3576210831370736</v>
      </c>
      <c r="U68">
        <v>52.694610778443106</v>
      </c>
      <c r="V68">
        <v>32.188841201716741</v>
      </c>
      <c r="W68">
        <v>3.4988549606487096</v>
      </c>
      <c r="X68">
        <v>41.986259527784526</v>
      </c>
      <c r="Y68">
        <v>8.2671573604060911E-3</v>
      </c>
      <c r="Z68">
        <v>8.2671573604060917</v>
      </c>
      <c r="AA68">
        <v>7.5423654822335028E-3</v>
      </c>
      <c r="AB68">
        <v>7.5423654822335031</v>
      </c>
      <c r="AC68">
        <f t="shared" si="2"/>
        <v>1.0960960960960962</v>
      </c>
      <c r="AE68">
        <f t="shared" si="3"/>
        <v>0.9123287671232877</v>
      </c>
      <c r="AG68">
        <f t="shared" si="4"/>
        <v>3.9848630950154854E-2</v>
      </c>
      <c r="AI68">
        <v>24</v>
      </c>
      <c r="AJ68" t="s">
        <v>47</v>
      </c>
      <c r="AK68">
        <v>0.88100000000000001</v>
      </c>
      <c r="AL68">
        <v>12.648999999999999</v>
      </c>
      <c r="AM68">
        <v>14.353199999999999</v>
      </c>
    </row>
    <row r="69" spans="1:40" x14ac:dyDescent="0.45">
      <c r="A69" s="6" t="s">
        <v>48</v>
      </c>
      <c r="B69" s="4">
        <v>43308</v>
      </c>
      <c r="C69" s="4"/>
      <c r="D69">
        <v>86</v>
      </c>
      <c r="E69">
        <v>48562</v>
      </c>
      <c r="F69">
        <v>60190</v>
      </c>
      <c r="G69">
        <v>61203</v>
      </c>
      <c r="H69" t="s">
        <v>53</v>
      </c>
      <c r="I69">
        <v>2.4430000000000001</v>
      </c>
      <c r="K69">
        <v>2.73</v>
      </c>
      <c r="L69">
        <v>4.4249999999999998</v>
      </c>
      <c r="M69">
        <f t="shared" si="0"/>
        <v>1.9819999999999998</v>
      </c>
      <c r="N69">
        <f t="shared" si="1"/>
        <v>0.37739656912209907</v>
      </c>
      <c r="O69">
        <v>7.38</v>
      </c>
      <c r="P69">
        <v>41.68</v>
      </c>
      <c r="Q69">
        <v>98.8</v>
      </c>
      <c r="R69">
        <v>457</v>
      </c>
      <c r="S69">
        <v>19</v>
      </c>
      <c r="T69">
        <v>2.3463807731098667</v>
      </c>
      <c r="U69">
        <v>53.543307086614178</v>
      </c>
      <c r="V69">
        <v>53.90625</v>
      </c>
      <c r="W69">
        <v>1.5506496526652946</v>
      </c>
      <c r="X69">
        <v>18.607795831983534</v>
      </c>
      <c r="Y69">
        <v>4.7602825428859743E-3</v>
      </c>
      <c r="Z69">
        <v>4.7602825428859745</v>
      </c>
      <c r="AA69">
        <v>5.2524722502522705E-3</v>
      </c>
      <c r="AB69">
        <v>5.2524722502522705</v>
      </c>
      <c r="AC69">
        <f t="shared" si="2"/>
        <v>0.90629370629370642</v>
      </c>
      <c r="AE69">
        <f t="shared" si="3"/>
        <v>1.103395061728395</v>
      </c>
      <c r="AG69">
        <f t="shared" si="4"/>
        <v>-4.2731035930487216E-2</v>
      </c>
      <c r="AI69">
        <v>24</v>
      </c>
      <c r="AJ69" t="s">
        <v>47</v>
      </c>
      <c r="AK69">
        <v>0.50800000000000001</v>
      </c>
      <c r="AL69">
        <v>6.3650000000000002</v>
      </c>
      <c r="AM69">
        <v>12.5253</v>
      </c>
    </row>
    <row r="70" spans="1:40" s="7" customFormat="1" x14ac:dyDescent="0.45">
      <c r="A70" s="7" t="s">
        <v>78</v>
      </c>
      <c r="B70" s="8">
        <v>43308</v>
      </c>
      <c r="C70" s="8" t="s">
        <v>92</v>
      </c>
      <c r="D70" s="7">
        <v>86</v>
      </c>
      <c r="E70" s="7">
        <v>48562</v>
      </c>
      <c r="F70" s="7">
        <v>60190</v>
      </c>
      <c r="G70" s="7">
        <v>61203</v>
      </c>
      <c r="H70" s="7" t="s">
        <v>53</v>
      </c>
      <c r="N70" s="7">
        <f>((1/16)*N68)+((15/16)*N69)</f>
        <v>0.37978485461795775</v>
      </c>
      <c r="O70" s="7">
        <f t="shared" ref="O70:AM70" si="43">((1/16)*O68)+((15/16)*O69)</f>
        <v>7.3756250000000003</v>
      </c>
      <c r="P70" s="7">
        <f t="shared" si="43"/>
        <v>41.154375000000002</v>
      </c>
      <c r="Q70" s="7">
        <v>98.8</v>
      </c>
      <c r="R70" s="7">
        <f t="shared" si="43"/>
        <v>458.875</v>
      </c>
      <c r="S70" s="7">
        <f t="shared" si="43"/>
        <v>19.0625</v>
      </c>
      <c r="T70" s="7">
        <f t="shared" si="43"/>
        <v>2.3470832924865674</v>
      </c>
      <c r="U70" s="7">
        <f t="shared" si="43"/>
        <v>53.490263567353487</v>
      </c>
      <c r="V70" s="7">
        <f t="shared" si="43"/>
        <v>52.548911950107296</v>
      </c>
      <c r="W70" s="7">
        <f t="shared" si="43"/>
        <v>1.672412484414258</v>
      </c>
      <c r="X70" s="7">
        <f t="shared" si="43"/>
        <v>20.068949812971095</v>
      </c>
      <c r="Y70" s="7">
        <f t="shared" si="43"/>
        <v>4.9794622189809814E-3</v>
      </c>
      <c r="Z70" s="7">
        <f t="shared" si="43"/>
        <v>4.9794622189809816</v>
      </c>
      <c r="AA70" s="7">
        <f t="shared" si="43"/>
        <v>5.3955905772510972E-3</v>
      </c>
      <c r="AB70" s="7">
        <f t="shared" si="43"/>
        <v>5.3955905772510979</v>
      </c>
      <c r="AC70" s="7">
        <f t="shared" si="43"/>
        <v>0.91815635565635578</v>
      </c>
      <c r="AD70" s="7">
        <f>Z70/AB70</f>
        <v>0.92287621673434639</v>
      </c>
      <c r="AE70" s="7">
        <f t="shared" si="43"/>
        <v>1.0914534183155757</v>
      </c>
      <c r="AF70" s="7">
        <f>AB70/Z70</f>
        <v>1.0835689357545271</v>
      </c>
      <c r="AG70" s="7">
        <f t="shared" si="43"/>
        <v>-3.7569806750447084E-2</v>
      </c>
      <c r="AH70" s="7">
        <f>LOG(AD70)</f>
        <v>-3.4856545988506946E-2</v>
      </c>
      <c r="AI70" s="7">
        <f t="shared" si="43"/>
        <v>24</v>
      </c>
      <c r="AJ70" s="7" t="s">
        <v>47</v>
      </c>
      <c r="AK70" s="7">
        <f t="shared" si="43"/>
        <v>0.53131249999999997</v>
      </c>
      <c r="AL70" s="7">
        <f t="shared" si="43"/>
        <v>6.7577500000000006</v>
      </c>
      <c r="AM70" s="7">
        <f t="shared" si="43"/>
        <v>12.63954375</v>
      </c>
      <c r="AN70" s="7">
        <f>AL70/AK70</f>
        <v>12.718974238324904</v>
      </c>
    </row>
    <row r="71" spans="1:40" x14ac:dyDescent="0.45">
      <c r="A71" s="6" t="s">
        <v>49</v>
      </c>
      <c r="B71" s="4">
        <v>43308</v>
      </c>
      <c r="C71" s="4"/>
      <c r="D71">
        <v>86</v>
      </c>
      <c r="E71">
        <v>48562</v>
      </c>
      <c r="F71">
        <v>60190</v>
      </c>
      <c r="G71">
        <v>61203</v>
      </c>
      <c r="H71" t="s">
        <v>53</v>
      </c>
      <c r="I71">
        <v>2.3210000000000002</v>
      </c>
      <c r="K71">
        <v>2.19</v>
      </c>
      <c r="L71">
        <v>3.4809999999999999</v>
      </c>
      <c r="M71">
        <f t="shared" si="0"/>
        <v>1.1599999999999997</v>
      </c>
      <c r="N71">
        <f t="shared" si="1"/>
        <v>0.88793103448275912</v>
      </c>
      <c r="O71">
        <v>6.77</v>
      </c>
      <c r="P71">
        <v>551</v>
      </c>
      <c r="R71">
        <v>38582</v>
      </c>
      <c r="S71">
        <v>5</v>
      </c>
      <c r="T71">
        <v>0.75738150705460616</v>
      </c>
      <c r="U71">
        <v>96.774193548387103</v>
      </c>
      <c r="V71">
        <v>0</v>
      </c>
      <c r="W71">
        <v>95.156957995778896</v>
      </c>
      <c r="X71">
        <v>1141.8834959493465</v>
      </c>
      <c r="Y71">
        <v>0.93188275862068992</v>
      </c>
      <c r="Z71">
        <v>931.88275862068997</v>
      </c>
      <c r="AA71">
        <v>6.9918896551724161E-2</v>
      </c>
      <c r="AB71">
        <v>69.91889655172416</v>
      </c>
      <c r="AC71">
        <f t="shared" si="2"/>
        <v>13.328052995391705</v>
      </c>
      <c r="AE71">
        <f t="shared" si="3"/>
        <v>7.5029713668287409E-2</v>
      </c>
      <c r="AG71">
        <f t="shared" si="4"/>
        <v>1.1247667109204875</v>
      </c>
      <c r="AI71">
        <v>24</v>
      </c>
      <c r="AJ71" t="s">
        <v>47</v>
      </c>
      <c r="AK71">
        <v>1.4790000000000001</v>
      </c>
      <c r="AL71">
        <v>22.446000000000002</v>
      </c>
      <c r="AM71">
        <v>15.1791</v>
      </c>
    </row>
    <row r="72" spans="1:40" x14ac:dyDescent="0.45">
      <c r="A72" s="6" t="s">
        <v>50</v>
      </c>
      <c r="B72" s="4">
        <v>43308</v>
      </c>
      <c r="C72" s="4"/>
      <c r="D72">
        <v>86</v>
      </c>
      <c r="E72">
        <v>48562</v>
      </c>
      <c r="F72">
        <v>60190</v>
      </c>
      <c r="G72">
        <v>61203</v>
      </c>
      <c r="H72" t="s">
        <v>53</v>
      </c>
      <c r="I72">
        <v>2.2989999999999999</v>
      </c>
      <c r="K72">
        <v>2.86</v>
      </c>
      <c r="L72">
        <v>4.2930000000000001</v>
      </c>
      <c r="M72">
        <f t="shared" si="0"/>
        <v>1.9940000000000002</v>
      </c>
      <c r="N72">
        <f t="shared" si="1"/>
        <v>0.43430290872617833</v>
      </c>
      <c r="O72">
        <v>6.49</v>
      </c>
      <c r="P72">
        <v>240.3</v>
      </c>
      <c r="Q72">
        <v>94.3</v>
      </c>
      <c r="R72">
        <v>2358</v>
      </c>
      <c r="S72">
        <v>10</v>
      </c>
      <c r="T72">
        <v>1.6552045264752089</v>
      </c>
      <c r="U72">
        <v>79.422382671480136</v>
      </c>
      <c r="V72">
        <v>21.107266435986162</v>
      </c>
      <c r="W72">
        <v>27.056276892815216</v>
      </c>
      <c r="X72">
        <v>324.67532271378263</v>
      </c>
      <c r="Y72">
        <v>0.19171848879973249</v>
      </c>
      <c r="Z72">
        <v>191.71848879973248</v>
      </c>
      <c r="AA72">
        <v>3.5169107321965892E-3</v>
      </c>
      <c r="AB72">
        <v>3.5169107321965893</v>
      </c>
      <c r="AC72">
        <f t="shared" si="2"/>
        <v>54.513322457857527</v>
      </c>
      <c r="AE72">
        <f t="shared" si="3"/>
        <v>1.834413965087282E-2</v>
      </c>
      <c r="AG72">
        <f t="shared" si="4"/>
        <v>1.7365026520541424</v>
      </c>
      <c r="AI72">
        <v>24</v>
      </c>
      <c r="AJ72" t="s">
        <v>47</v>
      </c>
      <c r="AK72">
        <v>0.41</v>
      </c>
      <c r="AL72">
        <v>5.48</v>
      </c>
      <c r="AM72">
        <v>13.3714</v>
      </c>
    </row>
    <row r="73" spans="1:40" s="7" customFormat="1" x14ac:dyDescent="0.45">
      <c r="A73" s="7" t="s">
        <v>79</v>
      </c>
      <c r="B73" s="8">
        <v>43308</v>
      </c>
      <c r="C73" s="8" t="s">
        <v>92</v>
      </c>
      <c r="D73" s="7">
        <v>86</v>
      </c>
      <c r="E73" s="7">
        <v>48562</v>
      </c>
      <c r="F73" s="7">
        <v>60190</v>
      </c>
      <c r="G73" s="7">
        <v>61203</v>
      </c>
      <c r="H73" s="7" t="s">
        <v>53</v>
      </c>
      <c r="N73" s="7">
        <f>((1/16)*N71)+((15/16)*N72)</f>
        <v>0.4626546665859646</v>
      </c>
      <c r="O73" s="7">
        <f t="shared" ref="O73:AM73" si="44">((1/16)*O71)+((15/16)*O72)</f>
        <v>6.5075000000000003</v>
      </c>
      <c r="P73" s="7">
        <f t="shared" si="44"/>
        <v>259.71875</v>
      </c>
      <c r="Q73" s="7">
        <v>94.3</v>
      </c>
      <c r="R73" s="7">
        <f t="shared" si="44"/>
        <v>4622</v>
      </c>
      <c r="S73" s="7">
        <f t="shared" si="44"/>
        <v>9.6875</v>
      </c>
      <c r="T73" s="7">
        <f t="shared" si="44"/>
        <v>1.5990905877614212</v>
      </c>
      <c r="U73" s="7">
        <f t="shared" si="44"/>
        <v>80.50687085128682</v>
      </c>
      <c r="V73" s="7">
        <f t="shared" si="44"/>
        <v>19.788062283737027</v>
      </c>
      <c r="W73" s="7">
        <f t="shared" si="44"/>
        <v>31.312569461750446</v>
      </c>
      <c r="X73" s="7">
        <f t="shared" si="44"/>
        <v>375.75083354100536</v>
      </c>
      <c r="Y73" s="7">
        <f t="shared" si="44"/>
        <v>0.23797875566354232</v>
      </c>
      <c r="Z73" s="7">
        <f t="shared" si="44"/>
        <v>237.97875566354233</v>
      </c>
      <c r="AA73" s="7">
        <f t="shared" si="44"/>
        <v>7.6670348459170626E-3</v>
      </c>
      <c r="AB73" s="7">
        <f t="shared" si="44"/>
        <v>7.6670348459170619</v>
      </c>
      <c r="AC73" s="7">
        <f t="shared" si="44"/>
        <v>51.939243116453412</v>
      </c>
      <c r="AD73" s="7">
        <f>Z73/AB73</f>
        <v>31.039216652350749</v>
      </c>
      <c r="AE73" s="7">
        <f t="shared" si="44"/>
        <v>2.1886988026961231E-2</v>
      </c>
      <c r="AF73" s="7">
        <f>AB73/Z73</f>
        <v>3.2217307904394719E-2</v>
      </c>
      <c r="AG73" s="7">
        <f t="shared" si="44"/>
        <v>1.698269155733289</v>
      </c>
      <c r="AH73" s="7">
        <f>LOG(AD73)</f>
        <v>1.4919107522815644</v>
      </c>
      <c r="AI73" s="7">
        <f t="shared" si="44"/>
        <v>24</v>
      </c>
      <c r="AJ73" s="7" t="s">
        <v>47</v>
      </c>
      <c r="AK73" s="7">
        <f t="shared" si="44"/>
        <v>0.47681249999999997</v>
      </c>
      <c r="AL73" s="7">
        <f t="shared" si="44"/>
        <v>6.540375</v>
      </c>
      <c r="AM73" s="7">
        <f t="shared" si="44"/>
        <v>13.48438125</v>
      </c>
      <c r="AN73" s="7">
        <f>AL73/AK73</f>
        <v>13.716869838773103</v>
      </c>
    </row>
    <row r="74" spans="1:40" x14ac:dyDescent="0.45">
      <c r="A74" s="3" t="s">
        <v>35</v>
      </c>
      <c r="B74" s="4">
        <v>43390</v>
      </c>
      <c r="C74" s="4"/>
      <c r="D74">
        <v>168</v>
      </c>
      <c r="E74">
        <v>93872.6</v>
      </c>
      <c r="F74">
        <v>107592</v>
      </c>
      <c r="G74">
        <v>107850</v>
      </c>
      <c r="H74" t="s">
        <v>54</v>
      </c>
      <c r="I74">
        <v>2.448</v>
      </c>
      <c r="K74">
        <v>2.2909999999999999</v>
      </c>
      <c r="L74">
        <v>3.9990000000000001</v>
      </c>
      <c r="M74">
        <f t="shared" si="0"/>
        <v>1.5510000000000002</v>
      </c>
      <c r="N74">
        <f t="shared" si="1"/>
        <v>0.47711154094132796</v>
      </c>
      <c r="O74">
        <v>6.94</v>
      </c>
      <c r="P74">
        <v>60.69</v>
      </c>
      <c r="R74">
        <v>678</v>
      </c>
      <c r="S74">
        <v>13</v>
      </c>
      <c r="T74">
        <v>2.0731938208757503</v>
      </c>
      <c r="U74">
        <v>43.558282208588956</v>
      </c>
      <c r="V74">
        <v>0</v>
      </c>
      <c r="W74">
        <v>3.903473356143599</v>
      </c>
      <c r="X74">
        <v>46.841680273723185</v>
      </c>
      <c r="Y74">
        <v>1.2738609929078014E-2</v>
      </c>
      <c r="Z74">
        <v>12.738609929078013</v>
      </c>
      <c r="AA74">
        <v>9.2329318719105938E-3</v>
      </c>
      <c r="AB74">
        <v>9.2329318719105942</v>
      </c>
      <c r="AC74">
        <f t="shared" si="2"/>
        <v>1.3796928327645053</v>
      </c>
      <c r="AE74">
        <f t="shared" si="3"/>
        <v>0.7247990105132962</v>
      </c>
      <c r="AG74">
        <f t="shared" si="4"/>
        <v>0.13978240822432933</v>
      </c>
      <c r="AI74">
        <v>27</v>
      </c>
      <c r="AJ74" t="s">
        <v>37</v>
      </c>
      <c r="AK74">
        <v>0.61399999999999999</v>
      </c>
      <c r="AL74">
        <v>8.0150000000000006</v>
      </c>
      <c r="AM74">
        <v>13.05</v>
      </c>
    </row>
    <row r="75" spans="1:40" x14ac:dyDescent="0.45">
      <c r="A75" s="3" t="s">
        <v>38</v>
      </c>
      <c r="B75" s="4">
        <v>43390</v>
      </c>
      <c r="C75" s="4"/>
      <c r="D75">
        <v>168</v>
      </c>
      <c r="E75">
        <v>93872.6</v>
      </c>
      <c r="F75">
        <v>107592</v>
      </c>
      <c r="G75">
        <v>107850</v>
      </c>
      <c r="H75" t="s">
        <v>54</v>
      </c>
      <c r="I75">
        <v>2.4700000000000002</v>
      </c>
      <c r="K75">
        <v>2.4340000000000002</v>
      </c>
      <c r="L75">
        <v>4.2869999999999999</v>
      </c>
      <c r="M75">
        <f t="shared" si="0"/>
        <v>1.8169999999999997</v>
      </c>
      <c r="N75">
        <f t="shared" si="1"/>
        <v>0.33957072096862989</v>
      </c>
      <c r="O75">
        <v>7.03</v>
      </c>
      <c r="P75">
        <v>63.89</v>
      </c>
      <c r="Q75">
        <v>100.4</v>
      </c>
      <c r="R75">
        <v>702</v>
      </c>
      <c r="S75">
        <v>17</v>
      </c>
      <c r="T75">
        <v>2.3854439030461547</v>
      </c>
      <c r="U75">
        <v>48.026315789473692</v>
      </c>
      <c r="V75">
        <v>11.977715877437326</v>
      </c>
      <c r="W75">
        <v>1.7171451552859984</v>
      </c>
      <c r="X75">
        <v>20.60574186343198</v>
      </c>
      <c r="Y75">
        <v>6.1584531278664487E-3</v>
      </c>
      <c r="Z75">
        <v>6.1584531278664487</v>
      </c>
      <c r="AA75">
        <v>1.0202170610897083E-2</v>
      </c>
      <c r="AB75">
        <v>10.202170610897083</v>
      </c>
      <c r="AC75">
        <f t="shared" si="2"/>
        <v>0.60364145658263324</v>
      </c>
      <c r="AE75">
        <f t="shared" si="3"/>
        <v>1.6566125290023195</v>
      </c>
      <c r="AG75">
        <f t="shared" si="4"/>
        <v>-0.21922094161544264</v>
      </c>
      <c r="AI75">
        <v>27</v>
      </c>
      <c r="AJ75" t="s">
        <v>37</v>
      </c>
      <c r="AK75">
        <v>0.35199999999999998</v>
      </c>
      <c r="AL75">
        <v>4.492</v>
      </c>
      <c r="AM75">
        <v>12.762499999999999</v>
      </c>
    </row>
    <row r="76" spans="1:40" s="7" customFormat="1" x14ac:dyDescent="0.45">
      <c r="A76" s="7" t="s">
        <v>80</v>
      </c>
      <c r="B76" s="8">
        <v>43390</v>
      </c>
      <c r="C76" s="8" t="s">
        <v>92</v>
      </c>
      <c r="D76" s="7">
        <v>168</v>
      </c>
      <c r="E76" s="7">
        <v>93872.6</v>
      </c>
      <c r="F76" s="7">
        <v>107592</v>
      </c>
      <c r="G76" s="7">
        <v>107850</v>
      </c>
      <c r="H76" s="7" t="s">
        <v>54</v>
      </c>
      <c r="N76" s="7">
        <f>((1/16)*N74)+((15/16)*N75)</f>
        <v>0.34816702221692353</v>
      </c>
      <c r="O76" s="7">
        <f t="shared" ref="O76:AM76" si="45">((1/16)*O74)+((15/16)*O75)</f>
        <v>7.024375</v>
      </c>
      <c r="P76" s="7">
        <f t="shared" si="45"/>
        <v>63.69</v>
      </c>
      <c r="Q76" s="7">
        <v>100.4</v>
      </c>
      <c r="R76" s="7">
        <f t="shared" si="45"/>
        <v>700.5</v>
      </c>
      <c r="S76" s="7">
        <f t="shared" si="45"/>
        <v>16.75</v>
      </c>
      <c r="T76" s="7">
        <f t="shared" si="45"/>
        <v>2.3659282729105047</v>
      </c>
      <c r="U76" s="7">
        <f t="shared" si="45"/>
        <v>47.747063690668398</v>
      </c>
      <c r="V76" s="7">
        <f t="shared" si="45"/>
        <v>11.229108635097493</v>
      </c>
      <c r="W76" s="7">
        <f t="shared" si="45"/>
        <v>1.8537906678395986</v>
      </c>
      <c r="X76" s="7">
        <f t="shared" si="45"/>
        <v>22.245488014075178</v>
      </c>
      <c r="Y76" s="7">
        <f t="shared" si="45"/>
        <v>6.5697129279421711E-3</v>
      </c>
      <c r="Z76" s="7">
        <f t="shared" si="45"/>
        <v>6.5697129279421711</v>
      </c>
      <c r="AA76" s="7">
        <f t="shared" si="45"/>
        <v>1.0141593189710427E-2</v>
      </c>
      <c r="AB76" s="7">
        <f t="shared" si="45"/>
        <v>10.141593189710427</v>
      </c>
      <c r="AC76" s="7">
        <f t="shared" si="45"/>
        <v>0.65214466759400025</v>
      </c>
      <c r="AD76" s="7">
        <f>Z76/AB76</f>
        <v>0.64779890151852526</v>
      </c>
      <c r="AE76" s="7">
        <f t="shared" si="45"/>
        <v>1.5983741840967556</v>
      </c>
      <c r="AF76" s="7">
        <f>AB76/Z76</f>
        <v>1.5436889405892313</v>
      </c>
      <c r="AG76" s="7">
        <f t="shared" si="45"/>
        <v>-0.19678323225045691</v>
      </c>
      <c r="AH76" s="7">
        <f>LOG(AD76)</f>
        <v>-0.18855979276432203</v>
      </c>
      <c r="AI76" s="7">
        <f t="shared" si="45"/>
        <v>27</v>
      </c>
      <c r="AJ76" s="7" t="s">
        <v>37</v>
      </c>
      <c r="AK76" s="7">
        <f t="shared" si="45"/>
        <v>0.36837499999999995</v>
      </c>
      <c r="AL76" s="7">
        <f t="shared" si="45"/>
        <v>4.7121874999999998</v>
      </c>
      <c r="AM76" s="7">
        <f t="shared" si="45"/>
        <v>12.780468750000001</v>
      </c>
      <c r="AN76" s="7">
        <f>AL76/AK76</f>
        <v>12.791822192059723</v>
      </c>
    </row>
    <row r="77" spans="1:40" x14ac:dyDescent="0.45">
      <c r="A77" s="3" t="s">
        <v>39</v>
      </c>
      <c r="B77" s="4">
        <v>43390</v>
      </c>
      <c r="C77" s="4"/>
      <c r="D77">
        <v>168</v>
      </c>
      <c r="E77">
        <v>93872.6</v>
      </c>
      <c r="F77">
        <v>107592</v>
      </c>
      <c r="G77">
        <v>107850</v>
      </c>
      <c r="H77" t="s">
        <v>54</v>
      </c>
      <c r="I77">
        <v>2.4590000000000001</v>
      </c>
      <c r="K77">
        <v>2.6859999999999999</v>
      </c>
      <c r="L77">
        <v>3.7869999999999999</v>
      </c>
      <c r="M77">
        <f t="shared" si="0"/>
        <v>1.3279999999999998</v>
      </c>
      <c r="N77">
        <f t="shared" si="1"/>
        <v>1.0225903614457834</v>
      </c>
      <c r="O77">
        <v>6.54</v>
      </c>
      <c r="P77">
        <v>338.7</v>
      </c>
      <c r="R77">
        <v>49578</v>
      </c>
      <c r="S77">
        <v>3</v>
      </c>
      <c r="T77">
        <v>1.0121324910797387</v>
      </c>
      <c r="U77">
        <v>95.848375451263536</v>
      </c>
      <c r="V77">
        <v>0</v>
      </c>
      <c r="W77">
        <v>42.821909306570184</v>
      </c>
      <c r="X77">
        <v>513.86291167884224</v>
      </c>
      <c r="Y77">
        <v>0.68242198795180753</v>
      </c>
      <c r="Z77">
        <v>682.42198795180752</v>
      </c>
      <c r="AA77">
        <v>0.10576799196787152</v>
      </c>
      <c r="AB77">
        <v>105.76799196787152</v>
      </c>
      <c r="AC77">
        <f t="shared" si="2"/>
        <v>6.4520652728199899</v>
      </c>
      <c r="AE77">
        <f t="shared" si="3"/>
        <v>0.15498913258249356</v>
      </c>
      <c r="AG77">
        <f t="shared" si="4"/>
        <v>0.80969875231304123</v>
      </c>
      <c r="AI77">
        <v>27</v>
      </c>
      <c r="AJ77" t="s">
        <v>37</v>
      </c>
      <c r="AK77">
        <v>2.3610000000000002</v>
      </c>
      <c r="AL77">
        <v>21.047999999999998</v>
      </c>
      <c r="AM77">
        <v>8.9167000000000005</v>
      </c>
    </row>
    <row r="78" spans="1:40" x14ac:dyDescent="0.45">
      <c r="A78" s="3" t="s">
        <v>40</v>
      </c>
      <c r="B78" s="4">
        <v>43390</v>
      </c>
      <c r="C78" s="4"/>
      <c r="D78">
        <v>168</v>
      </c>
      <c r="E78">
        <v>93872.6</v>
      </c>
      <c r="F78">
        <v>107592</v>
      </c>
      <c r="G78">
        <v>107850</v>
      </c>
      <c r="H78" t="s">
        <v>54</v>
      </c>
      <c r="I78">
        <v>2.4769999999999999</v>
      </c>
      <c r="K78">
        <v>2.9319999999999999</v>
      </c>
      <c r="L78">
        <v>4.532</v>
      </c>
      <c r="M78">
        <f t="shared" si="0"/>
        <v>2.0550000000000002</v>
      </c>
      <c r="N78">
        <f t="shared" si="1"/>
        <v>0.42676399026763978</v>
      </c>
      <c r="O78">
        <v>6.24</v>
      </c>
      <c r="P78">
        <v>263.89999999999998</v>
      </c>
      <c r="Q78">
        <v>96.1</v>
      </c>
      <c r="R78">
        <v>1712</v>
      </c>
      <c r="S78">
        <v>9</v>
      </c>
      <c r="T78">
        <v>1.4445248424003216</v>
      </c>
      <c r="U78">
        <v>93.956043956043956</v>
      </c>
      <c r="V78">
        <v>9.2783505154639165</v>
      </c>
      <c r="W78">
        <v>10.880894054046578</v>
      </c>
      <c r="X78">
        <v>130.57072864855894</v>
      </c>
      <c r="Y78">
        <v>0.10740679318734792</v>
      </c>
      <c r="Z78">
        <v>107.40679318734792</v>
      </c>
      <c r="AA78">
        <v>6.6296966747769678E-2</v>
      </c>
      <c r="AB78">
        <v>66.296966747769673</v>
      </c>
      <c r="AC78">
        <f t="shared" si="2"/>
        <v>1.6200860832137729</v>
      </c>
      <c r="AE78">
        <f t="shared" si="3"/>
        <v>0.61725115125752761</v>
      </c>
      <c r="AG78">
        <f t="shared" si="4"/>
        <v>0.20953809137687221</v>
      </c>
      <c r="AI78">
        <v>27</v>
      </c>
      <c r="AJ78" t="s">
        <v>37</v>
      </c>
      <c r="AK78">
        <v>0.53700000000000003</v>
      </c>
      <c r="AL78">
        <v>6.6970000000000001</v>
      </c>
      <c r="AM78">
        <v>12.4732</v>
      </c>
    </row>
    <row r="79" spans="1:40" s="7" customFormat="1" x14ac:dyDescent="0.45">
      <c r="A79" s="7" t="s">
        <v>81</v>
      </c>
      <c r="B79" s="8">
        <v>43390</v>
      </c>
      <c r="C79" s="8" t="s">
        <v>92</v>
      </c>
      <c r="D79" s="7">
        <v>168</v>
      </c>
      <c r="E79" s="7">
        <v>93872.6</v>
      </c>
      <c r="F79" s="7">
        <v>107592</v>
      </c>
      <c r="G79" s="7">
        <v>107850</v>
      </c>
      <c r="H79" s="7" t="s">
        <v>54</v>
      </c>
      <c r="N79" s="7">
        <f>((1/16)*N77)+((15/16)*N78)</f>
        <v>0.46400313846627378</v>
      </c>
      <c r="O79" s="7">
        <f t="shared" ref="O79:AM79" si="46">((1/16)*O77)+((15/16)*O78)</f>
        <v>6.2587500000000009</v>
      </c>
      <c r="P79" s="7">
        <f t="shared" si="46"/>
        <v>268.57499999999999</v>
      </c>
      <c r="Q79" s="7">
        <v>96.1</v>
      </c>
      <c r="R79" s="7">
        <f t="shared" si="46"/>
        <v>4703.625</v>
      </c>
      <c r="S79" s="7">
        <f t="shared" si="46"/>
        <v>8.625</v>
      </c>
      <c r="T79" s="7">
        <f t="shared" si="46"/>
        <v>1.4175003204427852</v>
      </c>
      <c r="U79" s="7">
        <f t="shared" si="46"/>
        <v>94.074314674495184</v>
      </c>
      <c r="V79" s="7">
        <f t="shared" si="46"/>
        <v>8.6984536082474211</v>
      </c>
      <c r="W79" s="7">
        <f t="shared" si="46"/>
        <v>12.877207507329304</v>
      </c>
      <c r="X79" s="7">
        <f t="shared" si="46"/>
        <v>154.52649008795163</v>
      </c>
      <c r="Y79" s="7">
        <f t="shared" si="46"/>
        <v>0.14334524286012665</v>
      </c>
      <c r="Z79" s="7">
        <f t="shared" si="46"/>
        <v>143.34524286012663</v>
      </c>
      <c r="AA79" s="7">
        <f t="shared" si="46"/>
        <v>6.8763905824026042E-2</v>
      </c>
      <c r="AB79" s="7">
        <f t="shared" si="46"/>
        <v>68.76390582402604</v>
      </c>
      <c r="AC79" s="7">
        <f t="shared" si="46"/>
        <v>1.9220847825641614</v>
      </c>
      <c r="AD79" s="7">
        <f>Z79/AB79</f>
        <v>2.0846000695039337</v>
      </c>
      <c r="AE79" s="7">
        <f t="shared" si="46"/>
        <v>0.58835977509033799</v>
      </c>
      <c r="AF79" s="7">
        <f>AB79/Z79</f>
        <v>0.47970832133665192</v>
      </c>
      <c r="AG79" s="7">
        <f t="shared" si="46"/>
        <v>0.24704813268538278</v>
      </c>
      <c r="AH79" s="7">
        <f>LOG(AD79)</f>
        <v>0.31902274791049401</v>
      </c>
      <c r="AI79" s="7">
        <f t="shared" si="46"/>
        <v>27</v>
      </c>
      <c r="AJ79" s="7" t="s">
        <v>37</v>
      </c>
      <c r="AK79" s="7">
        <f t="shared" si="46"/>
        <v>0.65100000000000002</v>
      </c>
      <c r="AL79" s="7">
        <f t="shared" si="46"/>
        <v>7.5939375</v>
      </c>
      <c r="AM79" s="7">
        <f t="shared" si="46"/>
        <v>12.25091875</v>
      </c>
      <c r="AN79" s="7">
        <f>AL79/AK79</f>
        <v>11.66503456221198</v>
      </c>
    </row>
    <row r="80" spans="1:40" x14ac:dyDescent="0.45">
      <c r="A80" s="5" t="s">
        <v>41</v>
      </c>
      <c r="B80" s="4">
        <v>43390</v>
      </c>
      <c r="C80" s="4"/>
      <c r="D80">
        <v>168</v>
      </c>
      <c r="E80">
        <v>93872.6</v>
      </c>
      <c r="F80">
        <v>107592</v>
      </c>
      <c r="G80">
        <v>107850</v>
      </c>
      <c r="H80" t="s">
        <v>54</v>
      </c>
      <c r="I80">
        <v>2.4489999999999998</v>
      </c>
      <c r="K80">
        <v>2.3210000000000002</v>
      </c>
      <c r="L80">
        <v>3.7930000000000001</v>
      </c>
      <c r="M80">
        <f t="shared" si="0"/>
        <v>1.3440000000000003</v>
      </c>
      <c r="N80">
        <f t="shared" si="1"/>
        <v>0.7269345238095235</v>
      </c>
      <c r="O80">
        <v>7.28</v>
      </c>
      <c r="P80">
        <v>37.520000000000003</v>
      </c>
      <c r="R80">
        <v>884</v>
      </c>
      <c r="S80">
        <v>18</v>
      </c>
      <c r="T80">
        <v>2.4451078467013718</v>
      </c>
      <c r="U80">
        <v>41.025641025641022</v>
      </c>
      <c r="V80">
        <v>41.649048625792808</v>
      </c>
      <c r="W80">
        <v>3.897542771219646</v>
      </c>
      <c r="X80">
        <v>46.770513254635759</v>
      </c>
      <c r="Y80">
        <v>9.3853134920634917E-3</v>
      </c>
      <c r="Z80">
        <v>9.3853134920634922</v>
      </c>
      <c r="AA80">
        <v>1.033397619047619E-2</v>
      </c>
      <c r="AB80">
        <v>10.333976190476191</v>
      </c>
      <c r="AC80">
        <f t="shared" si="2"/>
        <v>0.90819964349376114</v>
      </c>
      <c r="AE80">
        <f t="shared" si="3"/>
        <v>1.1010794896957803</v>
      </c>
      <c r="AG80">
        <f t="shared" si="4"/>
        <v>-4.1818672913716208E-2</v>
      </c>
      <c r="AI80">
        <v>29</v>
      </c>
      <c r="AJ80" t="s">
        <v>42</v>
      </c>
      <c r="AK80">
        <v>0.90900000000000003</v>
      </c>
      <c r="AL80">
        <v>14.997</v>
      </c>
      <c r="AM80">
        <v>16.491900000000001</v>
      </c>
    </row>
    <row r="81" spans="1:40" x14ac:dyDescent="0.45">
      <c r="A81" s="5" t="s">
        <v>43</v>
      </c>
      <c r="B81" s="4">
        <v>43390</v>
      </c>
      <c r="C81" s="4"/>
      <c r="D81">
        <v>168</v>
      </c>
      <c r="E81">
        <v>93872.6</v>
      </c>
      <c r="F81">
        <v>107592</v>
      </c>
      <c r="G81">
        <v>107850</v>
      </c>
      <c r="H81" t="s">
        <v>54</v>
      </c>
      <c r="I81">
        <v>2.4550000000000001</v>
      </c>
      <c r="K81">
        <v>2.2400000000000002</v>
      </c>
      <c r="L81">
        <v>3.956</v>
      </c>
      <c r="M81">
        <f t="shared" si="0"/>
        <v>1.5009999999999999</v>
      </c>
      <c r="N81">
        <f t="shared" si="1"/>
        <v>0.49233844103930741</v>
      </c>
      <c r="O81">
        <v>7.23</v>
      </c>
      <c r="P81">
        <v>40.93</v>
      </c>
      <c r="Q81">
        <v>100.7</v>
      </c>
      <c r="R81">
        <v>591</v>
      </c>
      <c r="S81">
        <v>17</v>
      </c>
      <c r="T81">
        <v>2.3618406604531024</v>
      </c>
      <c r="U81">
        <v>67.114093959731548</v>
      </c>
      <c r="V81">
        <v>50.127226463104321</v>
      </c>
      <c r="W81">
        <v>1.7434484998722781</v>
      </c>
      <c r="X81">
        <v>20.921381998467339</v>
      </c>
      <c r="Y81">
        <v>6.4469020652898083E-3</v>
      </c>
      <c r="Z81">
        <v>6.4469020652898079</v>
      </c>
      <c r="AA81">
        <v>8.6714812347324036E-3</v>
      </c>
      <c r="AB81">
        <v>8.6714812347324042</v>
      </c>
      <c r="AC81">
        <f t="shared" si="2"/>
        <v>0.74346030289123433</v>
      </c>
      <c r="AE81">
        <f t="shared" si="3"/>
        <v>1.3450617283950621</v>
      </c>
      <c r="AG81">
        <f t="shared" si="4"/>
        <v>-0.12874221570362479</v>
      </c>
      <c r="AI81">
        <v>29</v>
      </c>
      <c r="AJ81" t="s">
        <v>42</v>
      </c>
      <c r="AK81">
        <v>0.52500000000000002</v>
      </c>
      <c r="AL81">
        <v>9.8819999999999997</v>
      </c>
      <c r="AM81">
        <v>18.8155</v>
      </c>
    </row>
    <row r="82" spans="1:40" s="7" customFormat="1" x14ac:dyDescent="0.45">
      <c r="A82" s="7" t="s">
        <v>82</v>
      </c>
      <c r="B82" s="8">
        <v>43390</v>
      </c>
      <c r="C82" s="8" t="s">
        <v>92</v>
      </c>
      <c r="D82" s="7">
        <v>168</v>
      </c>
      <c r="E82" s="7">
        <v>93872.6</v>
      </c>
      <c r="F82" s="7">
        <v>107592</v>
      </c>
      <c r="G82" s="7">
        <v>107850</v>
      </c>
      <c r="H82" s="7" t="s">
        <v>54</v>
      </c>
      <c r="N82" s="7">
        <f>((1/16)*N80)+((15/16)*N81)</f>
        <v>0.50700069621244592</v>
      </c>
      <c r="O82" s="7">
        <f t="shared" ref="O82:AM82" si="47">((1/16)*O80)+((15/16)*O81)</f>
        <v>7.2331250000000002</v>
      </c>
      <c r="P82" s="7">
        <f t="shared" si="47"/>
        <v>40.716875000000002</v>
      </c>
      <c r="Q82" s="7">
        <v>100.7</v>
      </c>
      <c r="R82" s="7">
        <f t="shared" si="47"/>
        <v>609.3125</v>
      </c>
      <c r="S82" s="7">
        <f t="shared" si="47"/>
        <v>17.0625</v>
      </c>
      <c r="T82" s="7">
        <f t="shared" si="47"/>
        <v>2.3670448595936189</v>
      </c>
      <c r="U82" s="7">
        <f t="shared" si="47"/>
        <v>65.483565651350887</v>
      </c>
      <c r="V82" s="7">
        <f t="shared" si="47"/>
        <v>49.597340348272354</v>
      </c>
      <c r="W82" s="7">
        <f t="shared" si="47"/>
        <v>1.8780793918314886</v>
      </c>
      <c r="X82" s="7">
        <f t="shared" si="47"/>
        <v>22.536952701977867</v>
      </c>
      <c r="Y82" s="7">
        <f t="shared" si="47"/>
        <v>6.6305527794631638E-3</v>
      </c>
      <c r="Z82" s="7">
        <f t="shared" si="47"/>
        <v>6.6305527794631631</v>
      </c>
      <c r="AA82" s="7">
        <f t="shared" si="47"/>
        <v>8.7753871694663897E-3</v>
      </c>
      <c r="AB82" s="7">
        <f t="shared" si="47"/>
        <v>8.7753871694663914</v>
      </c>
      <c r="AC82" s="7">
        <f t="shared" si="47"/>
        <v>0.75375651167889224</v>
      </c>
      <c r="AD82" s="7">
        <f>Z82/AB82</f>
        <v>0.75558521252873112</v>
      </c>
      <c r="AE82" s="7">
        <f t="shared" si="47"/>
        <v>1.329812838476357</v>
      </c>
      <c r="AF82" s="7">
        <f>AB82/Z82</f>
        <v>1.3234774627911012</v>
      </c>
      <c r="AG82" s="7">
        <f t="shared" si="47"/>
        <v>-0.1233094942792555</v>
      </c>
      <c r="AH82" s="7">
        <f>LOG(AD82)</f>
        <v>-0.12171655019437584</v>
      </c>
      <c r="AI82" s="7">
        <f t="shared" si="47"/>
        <v>29</v>
      </c>
      <c r="AJ82" s="7" t="s">
        <v>42</v>
      </c>
      <c r="AK82" s="7">
        <f t="shared" si="47"/>
        <v>0.54900000000000004</v>
      </c>
      <c r="AL82" s="7">
        <f t="shared" si="47"/>
        <v>10.201687499999998</v>
      </c>
      <c r="AM82" s="7">
        <f t="shared" si="47"/>
        <v>18.670275</v>
      </c>
      <c r="AN82" s="7">
        <f>AL82/AK82</f>
        <v>18.582308743169396</v>
      </c>
    </row>
    <row r="83" spans="1:40" x14ac:dyDescent="0.45">
      <c r="A83" s="5" t="s">
        <v>44</v>
      </c>
      <c r="B83" s="4">
        <v>43390</v>
      </c>
      <c r="C83" s="4"/>
      <c r="D83">
        <v>168</v>
      </c>
      <c r="E83">
        <v>93872.6</v>
      </c>
      <c r="F83">
        <v>107592</v>
      </c>
      <c r="G83">
        <v>107850</v>
      </c>
      <c r="H83" t="s">
        <v>54</v>
      </c>
      <c r="I83">
        <v>2.448</v>
      </c>
      <c r="K83">
        <v>2.3929999999999998</v>
      </c>
      <c r="L83">
        <v>3.9710000000000001</v>
      </c>
      <c r="M83">
        <f t="shared" si="0"/>
        <v>1.5230000000000001</v>
      </c>
      <c r="N83">
        <f t="shared" si="1"/>
        <v>0.57124097176625055</v>
      </c>
      <c r="O83">
        <v>5.16</v>
      </c>
      <c r="P83">
        <v>681.3</v>
      </c>
      <c r="R83">
        <v>2426</v>
      </c>
      <c r="S83">
        <v>5</v>
      </c>
      <c r="T83">
        <v>0.90302214397763914</v>
      </c>
      <c r="U83">
        <v>83.950617283950606</v>
      </c>
      <c r="V83">
        <v>0</v>
      </c>
      <c r="W83">
        <v>10.213938509590413</v>
      </c>
      <c r="X83">
        <v>122.56726211508497</v>
      </c>
      <c r="Y83">
        <v>0.2547505362223681</v>
      </c>
      <c r="Z83">
        <v>254.75053622236808</v>
      </c>
      <c r="AA83">
        <v>0.33875955351280362</v>
      </c>
      <c r="AB83">
        <v>338.75955351280362</v>
      </c>
      <c r="AC83">
        <f t="shared" si="2"/>
        <v>0.75200989486703773</v>
      </c>
      <c r="AE83">
        <f t="shared" si="3"/>
        <v>1.3297697368421053</v>
      </c>
      <c r="AG83">
        <f t="shared" si="4"/>
        <v>-0.123776444969685</v>
      </c>
      <c r="AI83">
        <v>29</v>
      </c>
      <c r="AJ83" t="s">
        <v>42</v>
      </c>
      <c r="AK83">
        <v>1.1060000000000001</v>
      </c>
      <c r="AL83">
        <v>11.888999999999999</v>
      </c>
      <c r="AM83">
        <v>10.75</v>
      </c>
    </row>
    <row r="84" spans="1:40" x14ac:dyDescent="0.45">
      <c r="A84" s="5" t="s">
        <v>45</v>
      </c>
      <c r="B84" s="4">
        <v>43390</v>
      </c>
      <c r="C84" s="4"/>
      <c r="D84">
        <v>168</v>
      </c>
      <c r="E84">
        <v>93872.6</v>
      </c>
      <c r="F84">
        <v>107592</v>
      </c>
      <c r="G84">
        <v>107850</v>
      </c>
      <c r="H84" t="s">
        <v>54</v>
      </c>
      <c r="I84">
        <v>2.4409999999999998</v>
      </c>
      <c r="K84">
        <v>2.9340000000000002</v>
      </c>
      <c r="L84">
        <v>4.5890000000000004</v>
      </c>
      <c r="M84">
        <f t="shared" si="0"/>
        <v>2.1480000000000006</v>
      </c>
      <c r="N84">
        <f t="shared" si="1"/>
        <v>0.3659217877094969</v>
      </c>
      <c r="O84">
        <v>6.05</v>
      </c>
      <c r="P84">
        <v>314.3</v>
      </c>
      <c r="Q84">
        <v>101.4</v>
      </c>
      <c r="R84">
        <v>2382</v>
      </c>
      <c r="S84">
        <v>6</v>
      </c>
      <c r="T84">
        <v>1.0465757772028565</v>
      </c>
      <c r="U84">
        <v>70.566037735849051</v>
      </c>
      <c r="V84">
        <v>0</v>
      </c>
      <c r="W84">
        <v>2.6612816698078747</v>
      </c>
      <c r="X84">
        <v>31.935380037694493</v>
      </c>
      <c r="Y84">
        <v>3.1907932960893851E-2</v>
      </c>
      <c r="Z84">
        <v>31.907932960893852</v>
      </c>
      <c r="AA84">
        <v>8.2028156424580986E-2</v>
      </c>
      <c r="AB84">
        <v>82.028156424580985</v>
      </c>
      <c r="AC84">
        <f t="shared" si="2"/>
        <v>0.38898756660746009</v>
      </c>
      <c r="AE84">
        <f t="shared" si="3"/>
        <v>2.570776255707762</v>
      </c>
      <c r="AG84">
        <f t="shared" si="4"/>
        <v>-0.41006428001122786</v>
      </c>
      <c r="AI84">
        <v>29</v>
      </c>
      <c r="AJ84" t="s">
        <v>42</v>
      </c>
      <c r="AK84">
        <v>0.438</v>
      </c>
      <c r="AL84">
        <v>5.6020000000000003</v>
      </c>
      <c r="AM84">
        <v>12.7837</v>
      </c>
    </row>
    <row r="85" spans="1:40" s="7" customFormat="1" x14ac:dyDescent="0.45">
      <c r="A85" s="7" t="s">
        <v>83</v>
      </c>
      <c r="B85" s="8">
        <v>43390</v>
      </c>
      <c r="C85" s="8" t="s">
        <v>92</v>
      </c>
      <c r="D85" s="7">
        <v>168</v>
      </c>
      <c r="E85" s="7">
        <v>93872.6</v>
      </c>
      <c r="F85" s="7">
        <v>107592</v>
      </c>
      <c r="G85" s="7">
        <v>107850</v>
      </c>
      <c r="H85" s="7" t="s">
        <v>54</v>
      </c>
      <c r="N85" s="7">
        <f>((1/16)*N83)+((15/16)*N84)</f>
        <v>0.37875423671304398</v>
      </c>
      <c r="O85" s="7">
        <f t="shared" ref="O85:AM85" si="48">((1/16)*O83)+((15/16)*O84)</f>
        <v>5.9943749999999998</v>
      </c>
      <c r="P85" s="7">
        <f t="shared" si="48"/>
        <v>337.23750000000001</v>
      </c>
      <c r="Q85" s="7">
        <v>101.4</v>
      </c>
      <c r="R85" s="7">
        <f t="shared" si="48"/>
        <v>2384.75</v>
      </c>
      <c r="S85" s="7">
        <f t="shared" si="48"/>
        <v>5.9375</v>
      </c>
      <c r="T85" s="7">
        <f t="shared" si="48"/>
        <v>1.0376036751262805</v>
      </c>
      <c r="U85" s="7">
        <f t="shared" si="48"/>
        <v>71.402573957605398</v>
      </c>
      <c r="V85" s="7">
        <f t="shared" si="48"/>
        <v>0</v>
      </c>
      <c r="W85" s="7">
        <f t="shared" si="48"/>
        <v>3.1333227222942832</v>
      </c>
      <c r="X85" s="7">
        <f t="shared" si="48"/>
        <v>37.5998726675314</v>
      </c>
      <c r="Y85" s="7">
        <f t="shared" si="48"/>
        <v>4.5835595664735995E-2</v>
      </c>
      <c r="Z85" s="7">
        <f t="shared" si="48"/>
        <v>45.83559566473599</v>
      </c>
      <c r="AA85" s="7">
        <f t="shared" si="48"/>
        <v>9.8073868742594897E-2</v>
      </c>
      <c r="AB85" s="7">
        <f t="shared" si="48"/>
        <v>98.073868742594897</v>
      </c>
      <c r="AC85" s="7">
        <f t="shared" si="48"/>
        <v>0.4116764621236837</v>
      </c>
      <c r="AD85" s="7">
        <f>Z85/AB85</f>
        <v>0.46735788291411545</v>
      </c>
      <c r="AE85" s="7">
        <f t="shared" si="48"/>
        <v>2.4932133482786583</v>
      </c>
      <c r="AF85" s="7">
        <f>AB85/Z85</f>
        <v>2.1396878849345655</v>
      </c>
      <c r="AG85" s="7">
        <f t="shared" si="48"/>
        <v>-0.39217129032113146</v>
      </c>
      <c r="AH85" s="7">
        <f>LOG(AD85)</f>
        <v>-0.33035042767795414</v>
      </c>
      <c r="AI85" s="7">
        <f t="shared" si="48"/>
        <v>29</v>
      </c>
      <c r="AJ85" s="7" t="s">
        <v>42</v>
      </c>
      <c r="AK85" s="7">
        <f t="shared" si="48"/>
        <v>0.47975000000000001</v>
      </c>
      <c r="AL85" s="7">
        <f t="shared" si="48"/>
        <v>5.9949374999999998</v>
      </c>
      <c r="AM85" s="7">
        <f t="shared" si="48"/>
        <v>12.656593749999999</v>
      </c>
      <c r="AN85" s="7">
        <f>AL85/AK85</f>
        <v>12.495961438249088</v>
      </c>
    </row>
    <row r="86" spans="1:40" x14ac:dyDescent="0.45">
      <c r="A86" s="6" t="s">
        <v>46</v>
      </c>
      <c r="B86" s="4">
        <v>43390</v>
      </c>
      <c r="C86" s="4"/>
      <c r="D86">
        <v>168</v>
      </c>
      <c r="E86">
        <v>93872.6</v>
      </c>
      <c r="F86">
        <v>107592</v>
      </c>
      <c r="G86">
        <v>107850</v>
      </c>
      <c r="H86" t="s">
        <v>54</v>
      </c>
      <c r="I86">
        <v>2.4910000000000001</v>
      </c>
      <c r="K86">
        <v>2.343</v>
      </c>
      <c r="L86">
        <v>3.9079999999999999</v>
      </c>
      <c r="M86">
        <f t="shared" si="0"/>
        <v>1.4169999999999998</v>
      </c>
      <c r="N86">
        <f t="shared" si="1"/>
        <v>0.6534932956951307</v>
      </c>
      <c r="O86">
        <v>7.24</v>
      </c>
      <c r="P86">
        <v>35.340000000000003</v>
      </c>
      <c r="R86">
        <v>734</v>
      </c>
      <c r="S86">
        <v>17</v>
      </c>
      <c r="T86">
        <v>2.3065928842447083</v>
      </c>
      <c r="U86">
        <v>42.028985507246382</v>
      </c>
      <c r="V86">
        <v>47.797716150081577</v>
      </c>
      <c r="W86">
        <v>3.5897733058598411</v>
      </c>
      <c r="X86">
        <v>43.077279670318092</v>
      </c>
      <c r="Y86">
        <v>6.1554043754410729E-3</v>
      </c>
      <c r="Z86">
        <v>6.1554043754410728</v>
      </c>
      <c r="AA86">
        <v>5.5116443189837687E-3</v>
      </c>
      <c r="AB86">
        <v>5.5116443189837687</v>
      </c>
      <c r="AC86">
        <f t="shared" si="2"/>
        <v>1.1168</v>
      </c>
      <c r="AE86">
        <f t="shared" si="3"/>
        <v>0.89541547277936961</v>
      </c>
      <c r="AG86">
        <f t="shared" si="4"/>
        <v>4.7975405279085878E-2</v>
      </c>
      <c r="AI86">
        <v>24</v>
      </c>
      <c r="AJ86" t="s">
        <v>47</v>
      </c>
      <c r="AK86">
        <v>0.755</v>
      </c>
      <c r="AL86">
        <v>10.635999999999999</v>
      </c>
      <c r="AM86">
        <v>14.085900000000001</v>
      </c>
    </row>
    <row r="87" spans="1:40" x14ac:dyDescent="0.45">
      <c r="A87" s="6" t="s">
        <v>48</v>
      </c>
      <c r="B87" s="4">
        <v>43390</v>
      </c>
      <c r="C87" s="4"/>
      <c r="D87">
        <v>168</v>
      </c>
      <c r="E87">
        <v>93872.6</v>
      </c>
      <c r="F87">
        <v>107592</v>
      </c>
      <c r="G87">
        <v>107850</v>
      </c>
      <c r="H87" t="s">
        <v>54</v>
      </c>
      <c r="I87">
        <v>2.4489999999999998</v>
      </c>
      <c r="K87">
        <v>2.351</v>
      </c>
      <c r="L87">
        <v>4.0010000000000003</v>
      </c>
      <c r="M87">
        <f t="shared" si="0"/>
        <v>1.5520000000000005</v>
      </c>
      <c r="N87">
        <f t="shared" si="1"/>
        <v>0.51481958762886548</v>
      </c>
      <c r="O87">
        <v>7.23</v>
      </c>
      <c r="P87">
        <v>41.65</v>
      </c>
      <c r="Q87">
        <v>100.3</v>
      </c>
      <c r="R87">
        <v>491</v>
      </c>
      <c r="S87">
        <v>17</v>
      </c>
      <c r="T87">
        <v>1.9785597807040773</v>
      </c>
      <c r="U87">
        <v>51.824817518248182</v>
      </c>
      <c r="V87">
        <v>47.514910536779311</v>
      </c>
      <c r="W87">
        <v>1.8436384169430897</v>
      </c>
      <c r="X87">
        <v>22.123661003317078</v>
      </c>
      <c r="Y87">
        <v>5.3321649484536068E-3</v>
      </c>
      <c r="Z87">
        <v>5.3321649484536069</v>
      </c>
      <c r="AA87">
        <v>7.8164690721649454E-3</v>
      </c>
      <c r="AB87">
        <v>7.8164690721649457</v>
      </c>
      <c r="AC87">
        <f t="shared" si="2"/>
        <v>0.68217054263565902</v>
      </c>
      <c r="AE87">
        <f t="shared" si="3"/>
        <v>1.4659090909090908</v>
      </c>
      <c r="AG87">
        <f t="shared" si="4"/>
        <v>-0.16610703814908026</v>
      </c>
      <c r="AI87">
        <v>24</v>
      </c>
      <c r="AJ87" t="s">
        <v>47</v>
      </c>
      <c r="AK87">
        <v>0.61499999999999999</v>
      </c>
      <c r="AL87">
        <v>8.1440000000000001</v>
      </c>
      <c r="AM87">
        <v>13.236499999999999</v>
      </c>
    </row>
    <row r="88" spans="1:40" s="7" customFormat="1" x14ac:dyDescent="0.45">
      <c r="A88" s="7" t="s">
        <v>84</v>
      </c>
      <c r="B88" s="8">
        <v>43390</v>
      </c>
      <c r="C88" s="8" t="s">
        <v>92</v>
      </c>
      <c r="D88" s="7">
        <v>168</v>
      </c>
      <c r="E88" s="7">
        <v>93872.6</v>
      </c>
      <c r="F88" s="7">
        <v>107592</v>
      </c>
      <c r="G88" s="7">
        <v>107850</v>
      </c>
      <c r="H88" s="7" t="s">
        <v>54</v>
      </c>
      <c r="N88" s="7">
        <f>((1/16)*N86)+((15/16)*N87)</f>
        <v>0.52348669438300699</v>
      </c>
      <c r="O88" s="7">
        <f t="shared" ref="O88:AM88" si="49">((1/16)*O86)+((15/16)*O87)</f>
        <v>7.2306249999999999</v>
      </c>
      <c r="P88" s="7">
        <f t="shared" si="49"/>
        <v>41.255625000000002</v>
      </c>
      <c r="Q88" s="7">
        <v>100.3</v>
      </c>
      <c r="R88" s="7">
        <f t="shared" si="49"/>
        <v>506.1875</v>
      </c>
      <c r="S88" s="7">
        <f t="shared" si="49"/>
        <v>17</v>
      </c>
      <c r="T88" s="7">
        <f t="shared" si="49"/>
        <v>1.9990618496753667</v>
      </c>
      <c r="U88" s="7">
        <f t="shared" si="49"/>
        <v>51.212578017560567</v>
      </c>
      <c r="V88" s="7">
        <f t="shared" si="49"/>
        <v>47.532585887610701</v>
      </c>
      <c r="W88" s="7">
        <f t="shared" si="49"/>
        <v>1.9527718475003866</v>
      </c>
      <c r="X88" s="7">
        <f t="shared" si="49"/>
        <v>23.433262170004642</v>
      </c>
      <c r="Y88" s="7">
        <f t="shared" si="49"/>
        <v>5.3836174126403232E-3</v>
      </c>
      <c r="Z88" s="7">
        <f t="shared" si="49"/>
        <v>5.3836174126403229</v>
      </c>
      <c r="AA88" s="7">
        <f t="shared" si="49"/>
        <v>7.6724175250911216E-3</v>
      </c>
      <c r="AB88" s="7">
        <f t="shared" si="49"/>
        <v>7.672417525091122</v>
      </c>
      <c r="AC88" s="7">
        <f t="shared" si="49"/>
        <v>0.70933488372093034</v>
      </c>
      <c r="AD88" s="7">
        <f>Z88/AB88</f>
        <v>0.70168462483099603</v>
      </c>
      <c r="AE88" s="7">
        <f t="shared" si="49"/>
        <v>1.4302532397759833</v>
      </c>
      <c r="AF88" s="7">
        <f>AB88/Z88</f>
        <v>1.4251416727861959</v>
      </c>
      <c r="AG88" s="7">
        <f t="shared" si="49"/>
        <v>-0.15272688543481988</v>
      </c>
      <c r="AH88" s="7">
        <f>LOG(AD88)</f>
        <v>-0.15385803953818264</v>
      </c>
      <c r="AI88" s="7">
        <f t="shared" si="49"/>
        <v>24</v>
      </c>
      <c r="AJ88" s="7" t="s">
        <v>47</v>
      </c>
      <c r="AK88" s="7">
        <f t="shared" si="49"/>
        <v>0.62375000000000003</v>
      </c>
      <c r="AL88" s="7">
        <f t="shared" si="49"/>
        <v>8.2997499999999995</v>
      </c>
      <c r="AM88" s="7">
        <f t="shared" si="49"/>
        <v>13.2895875</v>
      </c>
      <c r="AN88" s="7">
        <f>AL88/AK88</f>
        <v>13.306212424849699</v>
      </c>
    </row>
    <row r="89" spans="1:40" x14ac:dyDescent="0.45">
      <c r="A89" s="6" t="s">
        <v>49</v>
      </c>
      <c r="B89" s="4">
        <v>43390</v>
      </c>
      <c r="C89" s="4"/>
      <c r="D89">
        <v>168</v>
      </c>
      <c r="E89">
        <v>93872.6</v>
      </c>
      <c r="F89">
        <v>107592</v>
      </c>
      <c r="G89">
        <v>107850</v>
      </c>
      <c r="H89" t="s">
        <v>54</v>
      </c>
      <c r="I89">
        <v>2.448</v>
      </c>
      <c r="K89">
        <v>2.1389999999999998</v>
      </c>
      <c r="L89">
        <v>3.8149999999999999</v>
      </c>
      <c r="M89">
        <f t="shared" si="0"/>
        <v>1.367</v>
      </c>
      <c r="N89">
        <f t="shared" si="1"/>
        <v>0.56474030724213586</v>
      </c>
      <c r="O89">
        <v>5.6</v>
      </c>
      <c r="P89">
        <v>623.20000000000005</v>
      </c>
      <c r="R89">
        <v>4945</v>
      </c>
      <c r="S89">
        <v>6</v>
      </c>
      <c r="T89">
        <v>1.3152862771860108</v>
      </c>
      <c r="U89">
        <v>84.049079754601223</v>
      </c>
      <c r="V89">
        <v>0</v>
      </c>
      <c r="W89">
        <v>13.789984321468316</v>
      </c>
      <c r="X89">
        <v>165.47981185761984</v>
      </c>
      <c r="Y89">
        <v>0.17858902706656909</v>
      </c>
      <c r="Z89">
        <v>178.58902706656909</v>
      </c>
      <c r="AA89">
        <v>0.21697732260424285</v>
      </c>
      <c r="AB89">
        <v>216.97732260424286</v>
      </c>
      <c r="AC89">
        <f t="shared" si="2"/>
        <v>0.82307692307692293</v>
      </c>
      <c r="AE89">
        <f t="shared" si="3"/>
        <v>1.2149532710280375</v>
      </c>
      <c r="AG89">
        <f t="shared" si="4"/>
        <v>-8.4559574621627207E-2</v>
      </c>
      <c r="AI89">
        <v>24</v>
      </c>
      <c r="AJ89" t="s">
        <v>47</v>
      </c>
      <c r="AK89">
        <v>1.0229999999999999</v>
      </c>
      <c r="AL89">
        <v>12.726000000000001</v>
      </c>
      <c r="AM89">
        <v>12.439399999999999</v>
      </c>
    </row>
    <row r="90" spans="1:40" x14ac:dyDescent="0.45">
      <c r="A90" s="6" t="s">
        <v>50</v>
      </c>
      <c r="B90" s="4">
        <v>43390</v>
      </c>
      <c r="C90" s="4"/>
      <c r="D90">
        <v>168</v>
      </c>
      <c r="E90">
        <v>93872.6</v>
      </c>
      <c r="F90">
        <v>107592</v>
      </c>
      <c r="G90">
        <v>107850</v>
      </c>
      <c r="H90" t="s">
        <v>54</v>
      </c>
      <c r="I90">
        <v>2.4670000000000001</v>
      </c>
      <c r="K90">
        <v>2.7130000000000001</v>
      </c>
      <c r="L90">
        <v>4.1139999999999999</v>
      </c>
      <c r="M90">
        <f t="shared" si="0"/>
        <v>1.6469999999999998</v>
      </c>
      <c r="N90">
        <f t="shared" si="1"/>
        <v>0.64723740133576224</v>
      </c>
      <c r="O90">
        <v>6.51</v>
      </c>
      <c r="P90">
        <v>109</v>
      </c>
      <c r="Q90">
        <v>101.4</v>
      </c>
      <c r="R90">
        <v>3901</v>
      </c>
      <c r="S90">
        <v>6</v>
      </c>
      <c r="T90">
        <v>0.8853495176356394</v>
      </c>
      <c r="U90">
        <v>69.230769230769241</v>
      </c>
      <c r="V90">
        <v>0</v>
      </c>
      <c r="W90">
        <v>9.6576392810991134</v>
      </c>
      <c r="X90">
        <v>115.89167137318938</v>
      </c>
      <c r="Y90">
        <v>1.9042064359441412E-2</v>
      </c>
      <c r="Z90">
        <v>19.042064359441412</v>
      </c>
      <c r="AA90">
        <v>2.4185837684679221E-2</v>
      </c>
      <c r="AB90">
        <v>24.185837684679221</v>
      </c>
      <c r="AC90">
        <f t="shared" si="2"/>
        <v>0.78732292045041763</v>
      </c>
      <c r="AE90">
        <f t="shared" si="3"/>
        <v>1.2701268742791236</v>
      </c>
      <c r="AG90">
        <f t="shared" si="4"/>
        <v>-0.10384710524508241</v>
      </c>
      <c r="AI90">
        <v>24</v>
      </c>
      <c r="AJ90" t="s">
        <v>47</v>
      </c>
      <c r="AK90">
        <v>1.321</v>
      </c>
      <c r="AL90">
        <v>16.550999999999998</v>
      </c>
      <c r="AM90">
        <v>12.534000000000001</v>
      </c>
    </row>
    <row r="91" spans="1:40" s="7" customFormat="1" x14ac:dyDescent="0.45">
      <c r="A91" s="7" t="s">
        <v>85</v>
      </c>
      <c r="B91" s="8">
        <v>43390</v>
      </c>
      <c r="C91" s="8" t="s">
        <v>92</v>
      </c>
      <c r="D91" s="7">
        <v>168</v>
      </c>
      <c r="E91" s="7">
        <v>93872.6</v>
      </c>
      <c r="F91" s="7">
        <v>107592</v>
      </c>
      <c r="G91" s="7">
        <v>107850</v>
      </c>
      <c r="H91" s="7" t="s">
        <v>54</v>
      </c>
      <c r="N91" s="7">
        <f>((1/16)*N89)+((15/16)*N90)</f>
        <v>0.64208133295491066</v>
      </c>
      <c r="O91" s="7">
        <f t="shared" ref="O91:AL91" si="50">((1/16)*O89)+((15/16)*O90)</f>
        <v>6.4531249999999991</v>
      </c>
      <c r="P91" s="7">
        <f t="shared" si="50"/>
        <v>141.13749999999999</v>
      </c>
      <c r="Q91" s="7">
        <v>101.4</v>
      </c>
      <c r="R91" s="7">
        <f t="shared" si="50"/>
        <v>3966.25</v>
      </c>
      <c r="S91" s="7">
        <f t="shared" si="50"/>
        <v>6</v>
      </c>
      <c r="T91" s="7">
        <f t="shared" si="50"/>
        <v>0.91222056510753768</v>
      </c>
      <c r="U91" s="7">
        <f t="shared" si="50"/>
        <v>70.15691363850874</v>
      </c>
      <c r="V91" s="7">
        <f t="shared" si="50"/>
        <v>0</v>
      </c>
      <c r="W91" s="7">
        <f t="shared" si="50"/>
        <v>9.9159108461221894</v>
      </c>
      <c r="X91" s="7">
        <f t="shared" si="50"/>
        <v>118.99093015346628</v>
      </c>
      <c r="Y91" s="7">
        <f t="shared" si="50"/>
        <v>2.9013749528636893E-2</v>
      </c>
      <c r="Z91" s="7">
        <f t="shared" si="50"/>
        <v>29.013749528636893</v>
      </c>
      <c r="AA91" s="7">
        <f t="shared" si="50"/>
        <v>3.6235305492151947E-2</v>
      </c>
      <c r="AB91" s="7">
        <f t="shared" si="50"/>
        <v>36.235305492151952</v>
      </c>
      <c r="AC91" s="7">
        <f t="shared" si="50"/>
        <v>0.78955754561457425</v>
      </c>
      <c r="AD91" s="7">
        <f>Z91/AB91</f>
        <v>0.80070387525560827</v>
      </c>
      <c r="AE91" s="7">
        <f t="shared" si="50"/>
        <v>1.2666785240759306</v>
      </c>
      <c r="AF91" s="7">
        <f>AB91/Z91</f>
        <v>1.2489011617194565</v>
      </c>
      <c r="AG91" s="7">
        <f t="shared" si="50"/>
        <v>-0.10264163458111646</v>
      </c>
      <c r="AH91" s="7">
        <f>LOG(AD91)</f>
        <v>-9.6528069584432344E-2</v>
      </c>
      <c r="AI91" s="7">
        <f t="shared" si="50"/>
        <v>24</v>
      </c>
      <c r="AJ91" s="7" t="s">
        <v>47</v>
      </c>
      <c r="AK91" s="7">
        <f t="shared" si="50"/>
        <v>1.3023749999999998</v>
      </c>
      <c r="AL91" s="7">
        <f t="shared" si="50"/>
        <v>16.311937499999999</v>
      </c>
      <c r="AM91" s="7">
        <f>((1/16)*AM89)+((15/16)*AM90)</f>
        <v>12.528087500000002</v>
      </c>
      <c r="AN91" s="7">
        <f>AL91/AK91</f>
        <v>12.524762453210482</v>
      </c>
    </row>
    <row r="92" spans="1:40" x14ac:dyDescent="0.45">
      <c r="A92" s="3" t="s">
        <v>35</v>
      </c>
      <c r="B92" s="4">
        <v>43598</v>
      </c>
      <c r="C92" s="4"/>
      <c r="D92">
        <v>376</v>
      </c>
      <c r="E92">
        <v>143016.79999999999</v>
      </c>
      <c r="F92">
        <v>156039</v>
      </c>
      <c r="G92">
        <v>159517.4</v>
      </c>
      <c r="H92" t="s">
        <v>55</v>
      </c>
      <c r="I92">
        <v>2.4369999999999998</v>
      </c>
      <c r="K92">
        <v>2.738</v>
      </c>
      <c r="L92">
        <v>4.2069999999999999</v>
      </c>
      <c r="M92">
        <f t="shared" si="0"/>
        <v>1.77</v>
      </c>
      <c r="N92">
        <f t="shared" si="1"/>
        <v>0.54689265536723164</v>
      </c>
      <c r="O92">
        <v>7.69</v>
      </c>
      <c r="P92">
        <v>37.72</v>
      </c>
      <c r="R92">
        <v>1176</v>
      </c>
      <c r="S92">
        <v>20</v>
      </c>
      <c r="T92">
        <v>2.7167312659573368</v>
      </c>
      <c r="U92">
        <v>33.636363636363633</v>
      </c>
      <c r="V92">
        <v>50.924369747899156</v>
      </c>
      <c r="W92">
        <v>3.0515041519756161</v>
      </c>
      <c r="X92">
        <v>36.618049823707395</v>
      </c>
      <c r="Y92">
        <v>5.6018139359698691E-3</v>
      </c>
      <c r="Z92">
        <v>5.6018139359698687</v>
      </c>
      <c r="AA92">
        <v>6.5670749529190215E-3</v>
      </c>
      <c r="AB92">
        <v>6.5670749529190218</v>
      </c>
      <c r="AC92">
        <f t="shared" si="2"/>
        <v>0.85301507537688437</v>
      </c>
      <c r="AE92">
        <f t="shared" si="3"/>
        <v>1.1723122238586157</v>
      </c>
      <c r="AG92">
        <f t="shared" si="4"/>
        <v>-6.9043293457167379E-2</v>
      </c>
      <c r="AI92">
        <v>31</v>
      </c>
      <c r="AJ92" t="s">
        <v>37</v>
      </c>
      <c r="AK92">
        <v>0.47299999999999998</v>
      </c>
      <c r="AL92">
        <v>10.587</v>
      </c>
      <c r="AM92">
        <v>22.370100000000001</v>
      </c>
    </row>
    <row r="93" spans="1:40" x14ac:dyDescent="0.45">
      <c r="A93" s="3" t="s">
        <v>38</v>
      </c>
      <c r="B93" s="4">
        <v>43598</v>
      </c>
      <c r="C93" s="4"/>
      <c r="D93">
        <v>376</v>
      </c>
      <c r="E93">
        <v>143016.79999999999</v>
      </c>
      <c r="F93">
        <v>156039</v>
      </c>
      <c r="G93">
        <v>159517.4</v>
      </c>
      <c r="H93" t="s">
        <v>55</v>
      </c>
      <c r="I93">
        <v>2.4279999999999999</v>
      </c>
      <c r="K93">
        <v>2.9039999999999999</v>
      </c>
      <c r="L93">
        <v>4.4139999999999997</v>
      </c>
      <c r="M93">
        <f t="shared" si="0"/>
        <v>1.9859999999999998</v>
      </c>
      <c r="N93">
        <f t="shared" si="1"/>
        <v>0.46223564954682794</v>
      </c>
      <c r="O93">
        <v>7.64</v>
      </c>
      <c r="P93">
        <v>33.29</v>
      </c>
      <c r="R93">
        <v>731</v>
      </c>
      <c r="S93">
        <v>20</v>
      </c>
      <c r="T93">
        <v>2.4093695284790764</v>
      </c>
      <c r="U93">
        <v>43.589743589743591</v>
      </c>
      <c r="V93">
        <v>40.939597315436238</v>
      </c>
      <c r="W93">
        <v>1.784351090664706</v>
      </c>
      <c r="X93">
        <v>21.412213087976472</v>
      </c>
      <c r="Y93">
        <v>5.4902074521651573E-3</v>
      </c>
      <c r="Z93">
        <v>5.4902074521651576</v>
      </c>
      <c r="AA93">
        <v>6.1725840886203438E-3</v>
      </c>
      <c r="AB93">
        <v>6.1725840886203436</v>
      </c>
      <c r="AC93">
        <f t="shared" si="2"/>
        <v>0.88945041061276064</v>
      </c>
      <c r="AE93">
        <f t="shared" si="3"/>
        <v>1.1242897727272727</v>
      </c>
      <c r="AG93">
        <f t="shared" si="4"/>
        <v>-5.0878260056262475E-2</v>
      </c>
      <c r="AI93">
        <v>31</v>
      </c>
      <c r="AJ93" t="s">
        <v>37</v>
      </c>
      <c r="AK93">
        <v>0.51600000000000001</v>
      </c>
      <c r="AL93">
        <v>6.9950000000000001</v>
      </c>
      <c r="AM93">
        <v>13.565899999999999</v>
      </c>
    </row>
    <row r="94" spans="1:40" s="7" customFormat="1" x14ac:dyDescent="0.45">
      <c r="A94" s="7" t="s">
        <v>86</v>
      </c>
      <c r="B94" s="8">
        <v>43598</v>
      </c>
      <c r="C94" s="8" t="s">
        <v>92</v>
      </c>
      <c r="D94" s="7">
        <v>376</v>
      </c>
      <c r="E94" s="7">
        <v>143016.79999999999</v>
      </c>
      <c r="F94" s="7">
        <v>156039</v>
      </c>
      <c r="G94" s="7">
        <v>159517.4</v>
      </c>
      <c r="H94" s="7" t="s">
        <v>55</v>
      </c>
      <c r="N94" s="7">
        <f>((1/16)*N92)+((15/16)*N93)</f>
        <v>0.46752671241060317</v>
      </c>
      <c r="O94" s="7">
        <f t="shared" ref="O94:AM94" si="51">((1/16)*O92)+((15/16)*O93)</f>
        <v>7.6431249999999995</v>
      </c>
      <c r="P94" s="7">
        <f t="shared" si="51"/>
        <v>33.566874999999996</v>
      </c>
      <c r="R94" s="7">
        <f t="shared" si="51"/>
        <v>758.8125</v>
      </c>
      <c r="S94" s="7">
        <f t="shared" si="51"/>
        <v>20</v>
      </c>
      <c r="T94" s="7">
        <f t="shared" si="51"/>
        <v>2.4285796370714676</v>
      </c>
      <c r="U94" s="7">
        <f t="shared" si="51"/>
        <v>42.96765734265734</v>
      </c>
      <c r="V94" s="7">
        <f t="shared" si="51"/>
        <v>41.563645592465171</v>
      </c>
      <c r="W94" s="7">
        <f t="shared" si="51"/>
        <v>1.8635481569966379</v>
      </c>
      <c r="X94" s="7">
        <f t="shared" si="51"/>
        <v>22.362577883959656</v>
      </c>
      <c r="Y94" s="7">
        <f t="shared" si="51"/>
        <v>5.4971828574029514E-3</v>
      </c>
      <c r="Z94" s="7">
        <f t="shared" si="51"/>
        <v>5.4971828574029526</v>
      </c>
      <c r="AA94" s="7">
        <f t="shared" si="51"/>
        <v>6.1972397676390116E-3</v>
      </c>
      <c r="AB94" s="7">
        <f t="shared" si="51"/>
        <v>6.1972397676390116</v>
      </c>
      <c r="AC94" s="7">
        <f t="shared" si="51"/>
        <v>0.88717320216051843</v>
      </c>
      <c r="AD94" s="7">
        <f>Z94/AB94</f>
        <v>0.88703730427025862</v>
      </c>
      <c r="AE94" s="7">
        <f t="shared" si="51"/>
        <v>1.1272911759229816</v>
      </c>
      <c r="AF94" s="7">
        <f>AB94/Z94</f>
        <v>1.1273483033756655</v>
      </c>
      <c r="AG94" s="7">
        <f t="shared" si="51"/>
        <v>-5.2013574643819033E-2</v>
      </c>
      <c r="AH94" s="7">
        <f>LOG(AD94)</f>
        <v>-5.2058115570693682E-2</v>
      </c>
      <c r="AI94" s="7">
        <f t="shared" si="51"/>
        <v>31</v>
      </c>
      <c r="AJ94" s="7" t="s">
        <v>37</v>
      </c>
      <c r="AK94" s="7">
        <f t="shared" si="51"/>
        <v>0.51331250000000006</v>
      </c>
      <c r="AL94" s="7">
        <f t="shared" si="51"/>
        <v>7.2195</v>
      </c>
      <c r="AM94" s="7">
        <f t="shared" si="51"/>
        <v>14.1161625</v>
      </c>
      <c r="AN94" s="7">
        <f>AL94/AK94</f>
        <v>14.064531839766223</v>
      </c>
    </row>
    <row r="95" spans="1:40" x14ac:dyDescent="0.45">
      <c r="A95" s="3" t="s">
        <v>39</v>
      </c>
      <c r="B95" s="4">
        <v>43598</v>
      </c>
      <c r="C95" s="4"/>
      <c r="D95">
        <v>376</v>
      </c>
      <c r="E95">
        <v>143016.79999999999</v>
      </c>
      <c r="F95">
        <v>156039</v>
      </c>
      <c r="G95">
        <v>159517.4</v>
      </c>
      <c r="H95" t="s">
        <v>55</v>
      </c>
      <c r="I95">
        <v>2.3410000000000002</v>
      </c>
      <c r="K95">
        <v>2.9319999999999999</v>
      </c>
      <c r="L95">
        <v>4.0389999999999997</v>
      </c>
      <c r="M95">
        <f t="shared" si="0"/>
        <v>1.6979999999999995</v>
      </c>
      <c r="N95">
        <f t="shared" si="1"/>
        <v>0.72673733804475904</v>
      </c>
      <c r="O95">
        <v>6.66</v>
      </c>
      <c r="P95">
        <v>35.51</v>
      </c>
      <c r="R95">
        <v>36855</v>
      </c>
      <c r="S95">
        <v>5</v>
      </c>
      <c r="T95">
        <v>0.81838076848596875</v>
      </c>
      <c r="U95">
        <v>96.477495107632095</v>
      </c>
      <c r="V95">
        <v>0</v>
      </c>
      <c r="W95">
        <v>9.7956284629600905</v>
      </c>
      <c r="X95">
        <v>117.54754155552109</v>
      </c>
      <c r="Y95">
        <v>1.9293411857086776E-2</v>
      </c>
      <c r="Z95">
        <v>19.293411857086777</v>
      </c>
      <c r="AA95">
        <v>5.4518853553199862E-3</v>
      </c>
      <c r="AB95">
        <v>5.4518853553199857</v>
      </c>
      <c r="AC95">
        <f t="shared" si="2"/>
        <v>3.5388513513513522</v>
      </c>
      <c r="AE95">
        <f t="shared" si="3"/>
        <v>0.28257756563245817</v>
      </c>
      <c r="AG95">
        <f t="shared" si="4"/>
        <v>0.54886232057939444</v>
      </c>
      <c r="AI95">
        <v>31</v>
      </c>
      <c r="AJ95" t="s">
        <v>37</v>
      </c>
      <c r="AK95">
        <v>0.96</v>
      </c>
      <c r="AL95">
        <v>11.978999999999999</v>
      </c>
      <c r="AM95">
        <v>12.4758</v>
      </c>
    </row>
    <row r="96" spans="1:40" x14ac:dyDescent="0.45">
      <c r="A96" s="3" t="s">
        <v>40</v>
      </c>
      <c r="B96" s="4">
        <v>43598</v>
      </c>
      <c r="C96" s="4"/>
      <c r="D96">
        <v>376</v>
      </c>
      <c r="E96">
        <v>143016.79999999999</v>
      </c>
      <c r="F96">
        <v>156039</v>
      </c>
      <c r="G96">
        <v>159517.4</v>
      </c>
      <c r="H96" t="s">
        <v>55</v>
      </c>
      <c r="I96">
        <v>2.4470000000000001</v>
      </c>
      <c r="K96">
        <v>2.9510000000000001</v>
      </c>
      <c r="L96">
        <v>4.2729999999999997</v>
      </c>
      <c r="M96">
        <f t="shared" si="0"/>
        <v>1.8259999999999996</v>
      </c>
      <c r="N96">
        <f t="shared" si="1"/>
        <v>0.61610076670317671</v>
      </c>
      <c r="O96">
        <v>7.48</v>
      </c>
      <c r="P96">
        <v>79.86</v>
      </c>
      <c r="R96">
        <v>9697</v>
      </c>
      <c r="S96">
        <v>5</v>
      </c>
      <c r="T96">
        <v>1.0602840251967713</v>
      </c>
      <c r="U96">
        <v>94.63519313304721</v>
      </c>
      <c r="V96">
        <v>13.793103448275861</v>
      </c>
      <c r="W96">
        <v>9.6282007241673924</v>
      </c>
      <c r="X96">
        <v>115.53840869000871</v>
      </c>
      <c r="Y96">
        <v>3.7137995618839008E-2</v>
      </c>
      <c r="Z96">
        <v>37.137995618839007</v>
      </c>
      <c r="AA96">
        <v>9.9551807228915679E-4</v>
      </c>
      <c r="AB96">
        <v>0.99551807228915679</v>
      </c>
      <c r="AC96">
        <f t="shared" si="2"/>
        <v>37.305194805194816</v>
      </c>
      <c r="AE96">
        <f t="shared" si="3"/>
        <v>2.6805918189730195E-2</v>
      </c>
      <c r="AG96">
        <f t="shared" si="4"/>
        <v>1.5717693121878411</v>
      </c>
      <c r="AI96">
        <v>31</v>
      </c>
      <c r="AJ96" t="s">
        <v>37</v>
      </c>
      <c r="AK96">
        <v>0.51300000000000001</v>
      </c>
      <c r="AL96">
        <v>7.2050000000000001</v>
      </c>
      <c r="AM96">
        <v>14.042199999999999</v>
      </c>
    </row>
    <row r="97" spans="1:40" s="7" customFormat="1" x14ac:dyDescent="0.45">
      <c r="A97" s="7" t="s">
        <v>87</v>
      </c>
      <c r="B97" s="8">
        <v>43598</v>
      </c>
      <c r="C97" s="8" t="s">
        <v>92</v>
      </c>
      <c r="D97" s="7">
        <v>376</v>
      </c>
      <c r="E97" s="7">
        <v>143016.79999999999</v>
      </c>
      <c r="F97" s="7">
        <v>156039</v>
      </c>
      <c r="G97" s="7">
        <v>159517.4</v>
      </c>
      <c r="H97" s="7" t="s">
        <v>55</v>
      </c>
      <c r="N97" s="7">
        <f>((1/16)*N95)+((15/16)*N96)</f>
        <v>0.62301555241202555</v>
      </c>
      <c r="O97" s="7">
        <f t="shared" ref="O97:AM97" si="52">((1/16)*O95)+((15/16)*O96)</f>
        <v>7.42875</v>
      </c>
      <c r="P97" s="7">
        <f t="shared" si="52"/>
        <v>77.088125000000005</v>
      </c>
      <c r="R97" s="7">
        <f t="shared" si="52"/>
        <v>11394.375</v>
      </c>
      <c r="S97" s="7">
        <f t="shared" si="52"/>
        <v>5</v>
      </c>
      <c r="T97" s="7">
        <f t="shared" si="52"/>
        <v>1.0451650716523462</v>
      </c>
      <c r="U97" s="7">
        <f t="shared" si="52"/>
        <v>94.750337006458764</v>
      </c>
      <c r="V97" s="7">
        <f t="shared" si="52"/>
        <v>12.931034482758619</v>
      </c>
      <c r="W97" s="7">
        <f t="shared" si="52"/>
        <v>9.6386649578419359</v>
      </c>
      <c r="X97" s="7">
        <f t="shared" si="52"/>
        <v>115.66397949410323</v>
      </c>
      <c r="Y97" s="7">
        <f t="shared" si="52"/>
        <v>3.6022709133729493E-2</v>
      </c>
      <c r="Z97" s="7">
        <f t="shared" si="52"/>
        <v>36.022709133729492</v>
      </c>
      <c r="AA97" s="7">
        <f t="shared" si="52"/>
        <v>1.2740410274785837E-3</v>
      </c>
      <c r="AB97" s="7">
        <f t="shared" si="52"/>
        <v>1.2740410274785836</v>
      </c>
      <c r="AC97" s="7">
        <f t="shared" si="52"/>
        <v>35.194798339329601</v>
      </c>
      <c r="AD97" s="7">
        <f>Z97/AB97</f>
        <v>28.27437135601587</v>
      </c>
      <c r="AE97" s="7">
        <f t="shared" si="52"/>
        <v>4.2791646154900692E-2</v>
      </c>
      <c r="AF97" s="7">
        <f>AB97/Z97</f>
        <v>3.5367718256527472E-2</v>
      </c>
      <c r="AG97" s="7">
        <f t="shared" si="52"/>
        <v>1.5078376252123133</v>
      </c>
      <c r="AH97" s="7">
        <f>LOG(AD97)</f>
        <v>1.4513929577301736</v>
      </c>
      <c r="AI97" s="7">
        <f t="shared" si="52"/>
        <v>31</v>
      </c>
      <c r="AJ97" s="7" t="s">
        <v>37</v>
      </c>
      <c r="AK97" s="7">
        <f t="shared" si="52"/>
        <v>0.54093750000000007</v>
      </c>
      <c r="AL97" s="7">
        <f t="shared" si="52"/>
        <v>7.5033750000000001</v>
      </c>
      <c r="AM97" s="7">
        <f t="shared" si="52"/>
        <v>13.944299999999998</v>
      </c>
      <c r="AN97" s="7">
        <f>AL97/AK97</f>
        <v>13.871057192374348</v>
      </c>
    </row>
    <row r="98" spans="1:40" x14ac:dyDescent="0.45">
      <c r="A98" s="5" t="s">
        <v>41</v>
      </c>
      <c r="B98" s="4">
        <v>43598</v>
      </c>
      <c r="C98" s="4"/>
      <c r="D98">
        <v>376</v>
      </c>
      <c r="E98">
        <v>143016.79999999999</v>
      </c>
      <c r="F98">
        <v>156039</v>
      </c>
      <c r="G98">
        <v>159517.4</v>
      </c>
      <c r="H98" t="s">
        <v>55</v>
      </c>
      <c r="I98">
        <v>2.444</v>
      </c>
      <c r="K98">
        <v>2.8250000000000002</v>
      </c>
      <c r="L98">
        <v>3.9849999999999999</v>
      </c>
      <c r="M98">
        <f t="shared" si="0"/>
        <v>1.5409999999999999</v>
      </c>
      <c r="N98">
        <f t="shared" si="1"/>
        <v>0.83322517845554855</v>
      </c>
      <c r="O98">
        <v>7.23</v>
      </c>
      <c r="P98">
        <v>35.06</v>
      </c>
      <c r="R98">
        <v>1701</v>
      </c>
      <c r="S98">
        <v>19</v>
      </c>
      <c r="T98">
        <v>2.4288054220441171</v>
      </c>
      <c r="U98">
        <v>35.416666666666671</v>
      </c>
      <c r="V98">
        <v>64.772727272727266</v>
      </c>
      <c r="W98">
        <v>4.4042609697479547</v>
      </c>
      <c r="X98">
        <v>52.85113163697546</v>
      </c>
      <c r="Y98">
        <v>6.8538178671858118E-3</v>
      </c>
      <c r="Z98">
        <v>6.8538178671858114</v>
      </c>
      <c r="AA98">
        <v>9.9140817650876078E-3</v>
      </c>
      <c r="AB98">
        <v>9.914081765087607</v>
      </c>
      <c r="AC98">
        <f t="shared" si="2"/>
        <v>0.69132149901380668</v>
      </c>
      <c r="AE98">
        <f t="shared" si="3"/>
        <v>1.4465049928673324</v>
      </c>
      <c r="AG98">
        <f t="shared" si="4"/>
        <v>-0.16031993703065853</v>
      </c>
      <c r="AI98">
        <v>31</v>
      </c>
      <c r="AJ98" t="s">
        <v>42</v>
      </c>
      <c r="AK98">
        <v>0.97199999999999998</v>
      </c>
      <c r="AL98">
        <v>15.733000000000001</v>
      </c>
      <c r="AM98">
        <v>16.190300000000001</v>
      </c>
    </row>
    <row r="99" spans="1:40" x14ac:dyDescent="0.45">
      <c r="A99" s="5" t="s">
        <v>43</v>
      </c>
      <c r="B99" s="4">
        <v>43598</v>
      </c>
      <c r="C99" s="4"/>
      <c r="D99">
        <v>376</v>
      </c>
      <c r="E99">
        <v>143016.79999999999</v>
      </c>
      <c r="F99">
        <v>156039</v>
      </c>
      <c r="G99">
        <v>159517.4</v>
      </c>
      <c r="H99" t="s">
        <v>55</v>
      </c>
      <c r="I99">
        <v>2.4569999999999999</v>
      </c>
      <c r="K99">
        <v>2.7149999999999999</v>
      </c>
      <c r="L99">
        <v>4.2130000000000001</v>
      </c>
      <c r="M99">
        <f t="shared" si="0"/>
        <v>1.7560000000000002</v>
      </c>
      <c r="N99">
        <f t="shared" si="1"/>
        <v>0.54612756264236872</v>
      </c>
      <c r="O99">
        <v>7.48</v>
      </c>
      <c r="P99">
        <v>29.38</v>
      </c>
      <c r="R99">
        <v>823</v>
      </c>
      <c r="S99">
        <v>23</v>
      </c>
      <c r="T99">
        <v>2.7597496246911133</v>
      </c>
      <c r="U99">
        <v>51.724137931034484</v>
      </c>
      <c r="V99">
        <v>65.217391304347828</v>
      </c>
      <c r="W99">
        <v>1.6907199268292787</v>
      </c>
      <c r="X99">
        <v>20.288639121951348</v>
      </c>
      <c r="Y99">
        <v>4.0570387243735757E-3</v>
      </c>
      <c r="Z99">
        <v>4.0570387243735757</v>
      </c>
      <c r="AA99">
        <v>5.8340546697038713E-3</v>
      </c>
      <c r="AB99">
        <v>5.8340546697038711</v>
      </c>
      <c r="AC99">
        <f t="shared" ref="AC99:AC108" si="53">(Z99/AB99)</f>
        <v>0.69540636042402837</v>
      </c>
      <c r="AE99">
        <f t="shared" ref="AE99:AE108" si="54">(AB99/Z99)</f>
        <v>1.4380081300813008</v>
      </c>
      <c r="AG99">
        <f t="shared" ref="AG99:AG108" si="55">LOG10(AC99)</f>
        <v>-0.15776134142896747</v>
      </c>
      <c r="AI99">
        <v>31</v>
      </c>
      <c r="AJ99" t="s">
        <v>42</v>
      </c>
      <c r="AK99">
        <v>0.629</v>
      </c>
      <c r="AL99">
        <v>8.9380000000000006</v>
      </c>
      <c r="AM99">
        <v>14.2174</v>
      </c>
    </row>
    <row r="100" spans="1:40" s="7" customFormat="1" x14ac:dyDescent="0.45">
      <c r="A100" s="7" t="s">
        <v>88</v>
      </c>
      <c r="B100" s="8">
        <v>43598</v>
      </c>
      <c r="C100" s="8" t="s">
        <v>92</v>
      </c>
      <c r="D100" s="7">
        <v>376</v>
      </c>
      <c r="E100" s="7">
        <v>143016.79999999999</v>
      </c>
      <c r="F100" s="7">
        <v>156039</v>
      </c>
      <c r="G100" s="7">
        <v>159517.4</v>
      </c>
      <c r="H100" s="7" t="s">
        <v>55</v>
      </c>
      <c r="N100" s="7">
        <f>((1/16)*N98)+((15/16)*N99)</f>
        <v>0.56407116363069243</v>
      </c>
      <c r="O100" s="7">
        <f t="shared" ref="O100:AM100" si="56">((1/16)*O98)+((15/16)*O99)</f>
        <v>7.4643750000000004</v>
      </c>
      <c r="P100" s="7">
        <f t="shared" si="56"/>
        <v>29.734999999999999</v>
      </c>
      <c r="R100" s="7">
        <f t="shared" si="56"/>
        <v>877.875</v>
      </c>
      <c r="S100" s="7">
        <f t="shared" si="56"/>
        <v>22.75</v>
      </c>
      <c r="T100" s="7">
        <f t="shared" si="56"/>
        <v>2.739065612025676</v>
      </c>
      <c r="U100" s="7">
        <f t="shared" si="56"/>
        <v>50.70492097701149</v>
      </c>
      <c r="V100" s="7">
        <f t="shared" si="56"/>
        <v>65.189599802371546</v>
      </c>
      <c r="W100" s="7">
        <f t="shared" si="56"/>
        <v>1.8603162420116961</v>
      </c>
      <c r="X100" s="7">
        <f t="shared" si="56"/>
        <v>22.323794904140357</v>
      </c>
      <c r="Y100" s="7">
        <f t="shared" si="56"/>
        <v>4.2318374207993403E-3</v>
      </c>
      <c r="Z100" s="7">
        <f t="shared" si="56"/>
        <v>4.2318374207993408</v>
      </c>
      <c r="AA100" s="7">
        <f t="shared" si="56"/>
        <v>6.0890563631653552E-3</v>
      </c>
      <c r="AB100" s="7">
        <f t="shared" si="56"/>
        <v>6.089056363165354</v>
      </c>
      <c r="AC100" s="7">
        <f t="shared" si="56"/>
        <v>0.69515105658588949</v>
      </c>
      <c r="AD100" s="7">
        <f>Z100/AB100</f>
        <v>0.69499067973800943</v>
      </c>
      <c r="AE100" s="7">
        <f t="shared" si="56"/>
        <v>1.4385391840054278</v>
      </c>
      <c r="AF100" s="7">
        <f>AB100/Z100</f>
        <v>1.4388682167320141</v>
      </c>
      <c r="AG100" s="7">
        <f t="shared" si="56"/>
        <v>-0.15792125365407317</v>
      </c>
      <c r="AH100" s="7">
        <f>LOG(AD100)</f>
        <v>-0.15802101953289854</v>
      </c>
      <c r="AI100" s="7">
        <f t="shared" si="56"/>
        <v>31</v>
      </c>
      <c r="AJ100" s="7" t="s">
        <v>42</v>
      </c>
      <c r="AK100" s="7">
        <f t="shared" si="56"/>
        <v>0.6504375</v>
      </c>
      <c r="AL100" s="7">
        <f t="shared" si="56"/>
        <v>9.3626875000000016</v>
      </c>
      <c r="AM100" s="7">
        <f t="shared" si="56"/>
        <v>14.34070625</v>
      </c>
      <c r="AN100" s="7">
        <f>AL100/AK100</f>
        <v>14.394446045930627</v>
      </c>
    </row>
    <row r="101" spans="1:40" x14ac:dyDescent="0.45">
      <c r="A101" s="5" t="s">
        <v>44</v>
      </c>
      <c r="B101" s="4">
        <v>43598</v>
      </c>
      <c r="C101" s="4"/>
      <c r="D101">
        <v>376</v>
      </c>
      <c r="E101">
        <v>143016.79999999999</v>
      </c>
      <c r="F101">
        <v>156039</v>
      </c>
      <c r="G101">
        <v>159517.4</v>
      </c>
      <c r="H101" t="s">
        <v>55</v>
      </c>
      <c r="I101">
        <v>2.4340000000000002</v>
      </c>
      <c r="K101">
        <v>2.6339999999999999</v>
      </c>
      <c r="L101">
        <v>4.0529999999999999</v>
      </c>
      <c r="M101">
        <f t="shared" si="0"/>
        <v>1.6189999999999998</v>
      </c>
      <c r="N101">
        <f t="shared" si="1"/>
        <v>0.62693020382952458</v>
      </c>
      <c r="O101">
        <v>5.42</v>
      </c>
      <c r="P101">
        <v>46.52</v>
      </c>
      <c r="R101">
        <v>1601</v>
      </c>
      <c r="S101">
        <v>9</v>
      </c>
      <c r="T101">
        <v>1.4534935468523582</v>
      </c>
      <c r="U101">
        <v>92.665036674816619</v>
      </c>
      <c r="V101">
        <v>0</v>
      </c>
      <c r="W101">
        <v>5.4875274564760819</v>
      </c>
      <c r="X101">
        <v>65.85032947771299</v>
      </c>
      <c r="Y101">
        <v>3.4143841877702294E-2</v>
      </c>
      <c r="Z101">
        <v>34.143841877702293</v>
      </c>
      <c r="AA101">
        <v>1.9436392835083385E-2</v>
      </c>
      <c r="AB101">
        <v>19.436392835083385</v>
      </c>
      <c r="AC101">
        <f t="shared" si="53"/>
        <v>1.7566964285714288</v>
      </c>
      <c r="AE101">
        <f t="shared" si="54"/>
        <v>0.56925031766200751</v>
      </c>
      <c r="AG101">
        <f t="shared" si="55"/>
        <v>0.24469671836092061</v>
      </c>
      <c r="AI101">
        <v>31</v>
      </c>
      <c r="AJ101" t="s">
        <v>42</v>
      </c>
      <c r="AK101">
        <v>0.89</v>
      </c>
      <c r="AL101">
        <v>11.037000000000001</v>
      </c>
      <c r="AM101">
        <v>12.398</v>
      </c>
    </row>
    <row r="102" spans="1:40" x14ac:dyDescent="0.45">
      <c r="A102" s="5" t="s">
        <v>45</v>
      </c>
      <c r="B102" s="4">
        <v>43598</v>
      </c>
      <c r="C102" s="4"/>
      <c r="D102">
        <v>376</v>
      </c>
      <c r="E102">
        <v>143016.79999999999</v>
      </c>
      <c r="F102">
        <v>156039</v>
      </c>
      <c r="G102">
        <v>159517.4</v>
      </c>
      <c r="H102" t="s">
        <v>55</v>
      </c>
      <c r="I102">
        <v>2.4489999999999998</v>
      </c>
      <c r="K102">
        <v>2.7909999999999999</v>
      </c>
      <c r="L102">
        <v>4.2839999999999998</v>
      </c>
      <c r="M102">
        <f t="shared" si="0"/>
        <v>1.835</v>
      </c>
      <c r="N102">
        <f t="shared" si="1"/>
        <v>0.52098092643051774</v>
      </c>
      <c r="O102">
        <v>5.97</v>
      </c>
      <c r="P102">
        <v>180.1</v>
      </c>
      <c r="R102">
        <v>1119</v>
      </c>
      <c r="S102">
        <v>14</v>
      </c>
      <c r="T102">
        <v>1.9096412790436306</v>
      </c>
      <c r="U102">
        <v>57.777777777777786</v>
      </c>
      <c r="V102">
        <v>14.124293785310735</v>
      </c>
      <c r="W102">
        <v>3.2531560249301048</v>
      </c>
      <c r="X102">
        <v>39.037872299161258</v>
      </c>
      <c r="Y102">
        <v>7.0370717529518621E-3</v>
      </c>
      <c r="Z102">
        <v>7.0370717529518618</v>
      </c>
      <c r="AA102">
        <v>5.3579088101725708E-2</v>
      </c>
      <c r="AB102">
        <v>53.579088101725709</v>
      </c>
      <c r="AC102">
        <f t="shared" si="53"/>
        <v>0.13133989401968205</v>
      </c>
      <c r="AE102">
        <f t="shared" si="54"/>
        <v>7.6138328530259374</v>
      </c>
      <c r="AG102">
        <f t="shared" si="55"/>
        <v>-0.88160333848763472</v>
      </c>
      <c r="AI102">
        <v>31</v>
      </c>
      <c r="AJ102" t="s">
        <v>42</v>
      </c>
      <c r="AK102">
        <v>0.66200000000000003</v>
      </c>
      <c r="AL102">
        <v>8.093</v>
      </c>
      <c r="AM102">
        <v>12.229900000000001</v>
      </c>
    </row>
    <row r="103" spans="1:40" s="7" customFormat="1" x14ac:dyDescent="0.45">
      <c r="A103" s="7" t="s">
        <v>89</v>
      </c>
      <c r="B103" s="8">
        <v>43598</v>
      </c>
      <c r="C103" s="8" t="s">
        <v>92</v>
      </c>
      <c r="D103" s="7">
        <v>376</v>
      </c>
      <c r="E103" s="7">
        <v>143016.79999999999</v>
      </c>
      <c r="F103" s="7">
        <v>156039</v>
      </c>
      <c r="G103" s="7">
        <v>159517.4</v>
      </c>
      <c r="H103" s="7" t="s">
        <v>55</v>
      </c>
      <c r="N103" s="7">
        <f>((1/16)*N101)+((15/16)*N102)</f>
        <v>0.52760275626795572</v>
      </c>
      <c r="O103" s="7">
        <f t="shared" ref="O103:AM103" si="57">((1/16)*O101)+((15/16)*O102)</f>
        <v>5.9356249999999999</v>
      </c>
      <c r="P103" s="7">
        <f t="shared" si="57"/>
        <v>171.75125</v>
      </c>
      <c r="R103" s="7">
        <f t="shared" si="57"/>
        <v>1149.125</v>
      </c>
      <c r="S103" s="7">
        <f t="shared" si="57"/>
        <v>13.6875</v>
      </c>
      <c r="T103" s="7">
        <f t="shared" si="57"/>
        <v>1.881132045781676</v>
      </c>
      <c r="U103" s="7">
        <f t="shared" si="57"/>
        <v>59.958231458842711</v>
      </c>
      <c r="V103" s="7">
        <f t="shared" si="57"/>
        <v>13.241525423728815</v>
      </c>
      <c r="W103" s="7">
        <f t="shared" si="57"/>
        <v>3.3928042394017282</v>
      </c>
      <c r="X103" s="7">
        <f t="shared" si="57"/>
        <v>40.713650872820743</v>
      </c>
      <c r="Y103" s="7">
        <f t="shared" si="57"/>
        <v>8.7312448857487651E-3</v>
      </c>
      <c r="Z103" s="7">
        <f t="shared" si="57"/>
        <v>8.7312448857487635</v>
      </c>
      <c r="AA103" s="7">
        <f t="shared" si="57"/>
        <v>5.144516964756056E-2</v>
      </c>
      <c r="AB103" s="7">
        <f t="shared" si="57"/>
        <v>51.445169647560569</v>
      </c>
      <c r="AC103" s="7">
        <f t="shared" si="57"/>
        <v>0.23292467742916623</v>
      </c>
      <c r="AD103" s="7">
        <f>Z103/AB103</f>
        <v>0.1697194303287283</v>
      </c>
      <c r="AE103" s="7">
        <f t="shared" si="57"/>
        <v>7.1735464445656918</v>
      </c>
      <c r="AF103" s="7">
        <f>AB103/Z103</f>
        <v>5.8920772834501474</v>
      </c>
      <c r="AG103" s="7">
        <f t="shared" si="57"/>
        <v>-0.81120958493460005</v>
      </c>
      <c r="AH103" s="7">
        <f>LOG(AD103)</f>
        <v>-0.77026843463288464</v>
      </c>
      <c r="AI103" s="7">
        <f t="shared" si="57"/>
        <v>31</v>
      </c>
      <c r="AJ103" s="7" t="s">
        <v>42</v>
      </c>
      <c r="AK103" s="7">
        <f t="shared" si="57"/>
        <v>0.67625000000000002</v>
      </c>
      <c r="AL103" s="7">
        <f t="shared" si="57"/>
        <v>8.2769999999999992</v>
      </c>
      <c r="AM103" s="7">
        <f t="shared" si="57"/>
        <v>12.240406250000001</v>
      </c>
      <c r="AN103" s="7">
        <f>AL103/AK103</f>
        <v>12.239556377079481</v>
      </c>
    </row>
    <row r="104" spans="1:40" x14ac:dyDescent="0.45">
      <c r="A104" s="6" t="s">
        <v>46</v>
      </c>
      <c r="B104" s="4">
        <v>43598</v>
      </c>
      <c r="C104" s="4"/>
      <c r="D104">
        <v>376</v>
      </c>
      <c r="E104">
        <v>143016.79999999999</v>
      </c>
      <c r="F104">
        <v>156039</v>
      </c>
      <c r="G104">
        <v>159517.4</v>
      </c>
      <c r="H104" t="s">
        <v>55</v>
      </c>
      <c r="I104">
        <v>2.4889999999999999</v>
      </c>
      <c r="K104">
        <v>2.8069999999999999</v>
      </c>
      <c r="L104">
        <v>4.0709999999999997</v>
      </c>
      <c r="M104">
        <f t="shared" si="0"/>
        <v>1.5819999999999999</v>
      </c>
      <c r="N104">
        <f t="shared" si="1"/>
        <v>0.7743362831858408</v>
      </c>
      <c r="O104">
        <v>6.84</v>
      </c>
      <c r="P104">
        <v>30.67</v>
      </c>
      <c r="R104">
        <v>2158</v>
      </c>
      <c r="S104">
        <v>20</v>
      </c>
      <c r="T104">
        <v>2.633340171981744</v>
      </c>
      <c r="U104">
        <v>56.896551724137936</v>
      </c>
      <c r="V104">
        <v>73.68421052631578</v>
      </c>
      <c r="W104">
        <v>6.0898761086503814</v>
      </c>
      <c r="X104">
        <v>73.078513303804584</v>
      </c>
      <c r="Y104">
        <v>7.6651327433628329E-3</v>
      </c>
      <c r="Z104">
        <v>7.6651327433628333</v>
      </c>
      <c r="AA104">
        <v>5.6021710914454289E-3</v>
      </c>
      <c r="AB104">
        <v>5.6021710914454292</v>
      </c>
      <c r="AC104">
        <f t="shared" si="53"/>
        <v>1.3682432432432432</v>
      </c>
      <c r="AE104">
        <f t="shared" si="54"/>
        <v>0.73086419753086429</v>
      </c>
      <c r="AG104">
        <f t="shared" si="55"/>
        <v>0.13616331215572997</v>
      </c>
      <c r="AI104">
        <v>28</v>
      </c>
      <c r="AJ104" t="s">
        <v>47</v>
      </c>
      <c r="AK104">
        <v>0.99099999999999999</v>
      </c>
      <c r="AL104">
        <v>12.103</v>
      </c>
      <c r="AM104">
        <v>12.213200000000001</v>
      </c>
    </row>
    <row r="105" spans="1:40" x14ac:dyDescent="0.45">
      <c r="A105" s="6" t="s">
        <v>48</v>
      </c>
      <c r="B105" s="4">
        <v>43598</v>
      </c>
      <c r="C105" s="4"/>
      <c r="D105">
        <v>376</v>
      </c>
      <c r="E105">
        <v>143016.79999999999</v>
      </c>
      <c r="F105">
        <v>156039</v>
      </c>
      <c r="G105">
        <v>159517.4</v>
      </c>
      <c r="H105" t="s">
        <v>55</v>
      </c>
      <c r="I105">
        <v>2.4780000000000002</v>
      </c>
      <c r="K105">
        <v>2.8439999999999999</v>
      </c>
      <c r="L105">
        <v>4.3150000000000004</v>
      </c>
      <c r="M105">
        <f t="shared" si="0"/>
        <v>1.8370000000000002</v>
      </c>
      <c r="N105">
        <f t="shared" si="1"/>
        <v>0.54817637452367973</v>
      </c>
      <c r="O105">
        <v>7.16</v>
      </c>
      <c r="P105">
        <v>36.72</v>
      </c>
      <c r="R105">
        <v>1245</v>
      </c>
      <c r="S105">
        <v>23</v>
      </c>
      <c r="T105">
        <v>2.6855834018995113</v>
      </c>
      <c r="U105">
        <v>56.43564356435644</v>
      </c>
      <c r="V105">
        <v>76.842105263157904</v>
      </c>
      <c r="W105">
        <v>2.4895927974324072</v>
      </c>
      <c r="X105">
        <v>29.875113569188883</v>
      </c>
      <c r="Y105">
        <v>3.1706652150244965E-3</v>
      </c>
      <c r="Z105">
        <v>3.1706652150244965</v>
      </c>
      <c r="AA105">
        <v>2.0229504627109415E-3</v>
      </c>
      <c r="AB105">
        <v>2.0229504627109414</v>
      </c>
      <c r="AC105">
        <f t="shared" si="53"/>
        <v>1.5673469387755106</v>
      </c>
      <c r="AE105">
        <f t="shared" si="54"/>
        <v>0.63802083333333326</v>
      </c>
      <c r="AG105">
        <f t="shared" si="55"/>
        <v>0.19516514000299845</v>
      </c>
      <c r="AI105">
        <v>28</v>
      </c>
      <c r="AJ105" t="s">
        <v>47</v>
      </c>
      <c r="AK105">
        <v>0.51</v>
      </c>
      <c r="AL105">
        <v>6.9180000000000001</v>
      </c>
      <c r="AM105">
        <v>13.550599999999999</v>
      </c>
    </row>
    <row r="106" spans="1:40" s="7" customFormat="1" x14ac:dyDescent="0.45">
      <c r="A106" s="7" t="s">
        <v>90</v>
      </c>
      <c r="B106" s="8">
        <v>43598</v>
      </c>
      <c r="C106" s="8" t="s">
        <v>92</v>
      </c>
      <c r="D106" s="7">
        <v>376</v>
      </c>
      <c r="E106" s="7">
        <v>143016.79999999999</v>
      </c>
      <c r="F106" s="7">
        <v>156039</v>
      </c>
      <c r="G106" s="7">
        <v>159517.4</v>
      </c>
      <c r="H106" s="7" t="s">
        <v>55</v>
      </c>
      <c r="N106" s="7">
        <f>((1/16)*N104)+((15/16)*N105)</f>
        <v>0.56231136881506483</v>
      </c>
      <c r="O106" s="7">
        <f t="shared" ref="O106:AM106" si="58">((1/16)*O104)+((15/16)*O105)</f>
        <v>7.1400000000000006</v>
      </c>
      <c r="P106" s="7">
        <f t="shared" si="58"/>
        <v>36.341874999999995</v>
      </c>
      <c r="R106" s="7">
        <f t="shared" si="58"/>
        <v>1302.0625</v>
      </c>
      <c r="S106" s="7">
        <f t="shared" si="58"/>
        <v>22.8125</v>
      </c>
      <c r="T106" s="7">
        <f t="shared" si="58"/>
        <v>2.6823182000296506</v>
      </c>
      <c r="U106" s="7">
        <f t="shared" si="58"/>
        <v>56.464450324342778</v>
      </c>
      <c r="V106" s="7">
        <f t="shared" si="58"/>
        <v>76.644736842105274</v>
      </c>
      <c r="W106" s="7">
        <f t="shared" si="58"/>
        <v>2.7146105043835305</v>
      </c>
      <c r="X106" s="7">
        <f t="shared" si="58"/>
        <v>32.575326052602364</v>
      </c>
      <c r="Y106" s="7">
        <f t="shared" si="58"/>
        <v>3.4515694355456428E-3</v>
      </c>
      <c r="Z106" s="7">
        <f t="shared" si="58"/>
        <v>3.4515694355456423</v>
      </c>
      <c r="AA106" s="7">
        <f t="shared" si="58"/>
        <v>2.2466517520068471E-3</v>
      </c>
      <c r="AB106" s="7">
        <f t="shared" si="58"/>
        <v>2.246651752006847</v>
      </c>
      <c r="AC106" s="7">
        <f t="shared" si="58"/>
        <v>1.5549029578047437</v>
      </c>
      <c r="AD106" s="7">
        <f>Z106/AB106</f>
        <v>1.5363170693733414</v>
      </c>
      <c r="AE106" s="7">
        <f t="shared" si="58"/>
        <v>0.64382354359567895</v>
      </c>
      <c r="AF106" s="7">
        <f>AB106/Z106</f>
        <v>0.65090730288370524</v>
      </c>
      <c r="AG106" s="7">
        <f t="shared" si="58"/>
        <v>0.19147752576254418</v>
      </c>
      <c r="AH106" s="7">
        <f>LOG(AD106)</f>
        <v>0.18648085584434648</v>
      </c>
      <c r="AI106" s="7">
        <f t="shared" si="58"/>
        <v>28</v>
      </c>
      <c r="AJ106" s="7" t="s">
        <v>47</v>
      </c>
      <c r="AK106" s="7">
        <f t="shared" si="58"/>
        <v>0.5400625</v>
      </c>
      <c r="AL106" s="7">
        <f t="shared" si="58"/>
        <v>7.2420624999999994</v>
      </c>
      <c r="AM106" s="7">
        <f t="shared" si="58"/>
        <v>13.467012499999999</v>
      </c>
      <c r="AN106" s="7">
        <f>AL106/AK106</f>
        <v>13.409674806156694</v>
      </c>
    </row>
    <row r="107" spans="1:40" x14ac:dyDescent="0.45">
      <c r="A107" s="6" t="s">
        <v>49</v>
      </c>
      <c r="B107" s="4">
        <v>43598</v>
      </c>
      <c r="C107" s="4"/>
      <c r="D107">
        <v>376</v>
      </c>
      <c r="E107">
        <v>143016.79999999999</v>
      </c>
      <c r="F107">
        <v>156039</v>
      </c>
      <c r="G107">
        <v>159517.4</v>
      </c>
      <c r="H107" t="s">
        <v>55</v>
      </c>
      <c r="I107">
        <v>2.472</v>
      </c>
      <c r="K107">
        <v>2.798</v>
      </c>
      <c r="L107">
        <v>4.0999999999999996</v>
      </c>
      <c r="M107">
        <f t="shared" ref="M107:M108" si="59">L107-I107</f>
        <v>1.6279999999999997</v>
      </c>
      <c r="N107">
        <f t="shared" si="1"/>
        <v>0.71867321867321909</v>
      </c>
      <c r="O107">
        <v>5.29</v>
      </c>
      <c r="P107">
        <v>414.7</v>
      </c>
      <c r="R107">
        <v>6256</v>
      </c>
      <c r="S107">
        <v>9</v>
      </c>
      <c r="T107">
        <v>1.5096988220979388</v>
      </c>
      <c r="U107">
        <v>96.164383561643831</v>
      </c>
      <c r="V107">
        <v>13.846153846153845</v>
      </c>
      <c r="W107">
        <v>11.393474182213525</v>
      </c>
      <c r="X107">
        <v>136.72169018656231</v>
      </c>
      <c r="Y107">
        <v>0.34446794430794436</v>
      </c>
      <c r="Z107">
        <v>344.46794430794438</v>
      </c>
      <c r="AA107">
        <v>0.16490096642096647</v>
      </c>
      <c r="AB107">
        <v>164.90096642096645</v>
      </c>
      <c r="AC107">
        <f t="shared" si="53"/>
        <v>2.0889382990550307</v>
      </c>
      <c r="AE107">
        <f t="shared" si="54"/>
        <v>0.47871208089409262</v>
      </c>
      <c r="AG107">
        <f t="shared" si="55"/>
        <v>0.31992561241895545</v>
      </c>
      <c r="AI107">
        <v>28</v>
      </c>
      <c r="AJ107" t="s">
        <v>47</v>
      </c>
      <c r="AK107">
        <v>0.81100000000000005</v>
      </c>
      <c r="AL107">
        <v>12.351000000000001</v>
      </c>
      <c r="AM107">
        <v>15.230600000000001</v>
      </c>
    </row>
    <row r="108" spans="1:40" x14ac:dyDescent="0.45">
      <c r="A108" s="6" t="s">
        <v>50</v>
      </c>
      <c r="B108" s="4">
        <v>43598</v>
      </c>
      <c r="C108" s="4"/>
      <c r="D108">
        <v>376</v>
      </c>
      <c r="E108">
        <v>143016.79999999999</v>
      </c>
      <c r="F108">
        <v>156039</v>
      </c>
      <c r="G108">
        <v>159517.4</v>
      </c>
      <c r="H108" t="s">
        <v>55</v>
      </c>
      <c r="I108">
        <v>2.431</v>
      </c>
      <c r="K108">
        <v>2.875</v>
      </c>
      <c r="L108">
        <v>4.2380000000000004</v>
      </c>
      <c r="M108">
        <f t="shared" si="59"/>
        <v>1.8070000000000004</v>
      </c>
      <c r="N108">
        <f t="shared" ref="N108" si="60">(K108-M108)/M108</f>
        <v>0.59103486441615904</v>
      </c>
      <c r="O108">
        <v>6.44</v>
      </c>
      <c r="P108">
        <v>58.68</v>
      </c>
      <c r="R108">
        <v>1973</v>
      </c>
      <c r="S108">
        <v>14</v>
      </c>
      <c r="T108">
        <v>1.9001037868278023</v>
      </c>
      <c r="U108">
        <v>94.059405940594061</v>
      </c>
      <c r="V108">
        <v>76</v>
      </c>
      <c r="W108">
        <v>10.376760679222858</v>
      </c>
      <c r="X108">
        <v>124.52112815067434</v>
      </c>
      <c r="Y108">
        <v>0.11504242759638443</v>
      </c>
      <c r="Z108">
        <v>115.04242759638443</v>
      </c>
      <c r="AA108">
        <v>3.1863124884707619E-2</v>
      </c>
      <c r="AB108">
        <v>31.86312488470762</v>
      </c>
      <c r="AC108">
        <f t="shared" si="53"/>
        <v>3.6105193075898798</v>
      </c>
      <c r="AE108">
        <f t="shared" si="54"/>
        <v>0.27696846763783883</v>
      </c>
      <c r="AG108">
        <f t="shared" si="55"/>
        <v>0.55756967176730543</v>
      </c>
      <c r="AI108">
        <v>28</v>
      </c>
      <c r="AJ108" t="s">
        <v>47</v>
      </c>
      <c r="AK108">
        <v>0.625</v>
      </c>
      <c r="AL108">
        <v>9.7710000000000008</v>
      </c>
      <c r="AM108">
        <v>15.6295</v>
      </c>
    </row>
    <row r="109" spans="1:40" s="7" customFormat="1" x14ac:dyDescent="0.45">
      <c r="A109" s="7" t="s">
        <v>91</v>
      </c>
      <c r="B109" s="8">
        <v>43598</v>
      </c>
      <c r="C109" s="8" t="s">
        <v>92</v>
      </c>
      <c r="D109" s="7">
        <v>376</v>
      </c>
      <c r="E109" s="7">
        <v>143016.79999999999</v>
      </c>
      <c r="F109" s="7">
        <v>156039</v>
      </c>
      <c r="G109" s="7">
        <v>159517.4</v>
      </c>
      <c r="H109" s="7" t="s">
        <v>55</v>
      </c>
      <c r="N109" s="7">
        <f>((1/16)*N107)+((15/16)*N108)</f>
        <v>0.59901226155722531</v>
      </c>
      <c r="O109" s="7">
        <f t="shared" ref="O109:AM109" si="61">((1/16)*O107)+((15/16)*O108)</f>
        <v>6.3681250000000009</v>
      </c>
      <c r="P109" s="7">
        <f t="shared" si="61"/>
        <v>80.931250000000006</v>
      </c>
      <c r="R109" s="7">
        <f t="shared" si="61"/>
        <v>2240.6875</v>
      </c>
      <c r="S109" s="7">
        <f t="shared" si="61"/>
        <v>13.6875</v>
      </c>
      <c r="T109" s="7">
        <f t="shared" si="61"/>
        <v>1.8757034765321858</v>
      </c>
      <c r="U109" s="7">
        <f t="shared" si="61"/>
        <v>94.190967041909659</v>
      </c>
      <c r="V109" s="7">
        <f t="shared" si="61"/>
        <v>72.115384615384613</v>
      </c>
      <c r="W109" s="7">
        <f t="shared" si="61"/>
        <v>10.440305273159776</v>
      </c>
      <c r="X109" s="7">
        <f t="shared" si="61"/>
        <v>125.28366327791734</v>
      </c>
      <c r="Y109" s="7">
        <f t="shared" si="61"/>
        <v>0.12938152239085693</v>
      </c>
      <c r="Z109" s="7">
        <f t="shared" si="61"/>
        <v>129.38152239085693</v>
      </c>
      <c r="AA109" s="7">
        <f t="shared" si="61"/>
        <v>4.0177989980723798E-2</v>
      </c>
      <c r="AB109" s="7">
        <f t="shared" si="61"/>
        <v>40.177989980723794</v>
      </c>
      <c r="AC109" s="7">
        <f t="shared" si="61"/>
        <v>3.5154204945564516</v>
      </c>
      <c r="AD109" s="7">
        <f>Z109/AB109</f>
        <v>3.2202089366075888</v>
      </c>
      <c r="AE109" s="7">
        <f t="shared" si="61"/>
        <v>0.28957744346635472</v>
      </c>
      <c r="AF109" s="7">
        <f>AB109/Z109</f>
        <v>0.31053885623132127</v>
      </c>
      <c r="AG109" s="7">
        <f t="shared" si="61"/>
        <v>0.54271691805803357</v>
      </c>
      <c r="AH109" s="7">
        <f>LOG(AD109)</f>
        <v>0.5078840509107192</v>
      </c>
      <c r="AI109" s="7">
        <f t="shared" si="61"/>
        <v>28</v>
      </c>
      <c r="AJ109" s="7" t="s">
        <v>47</v>
      </c>
      <c r="AK109" s="7">
        <f t="shared" si="61"/>
        <v>0.636625</v>
      </c>
      <c r="AL109" s="7">
        <f t="shared" si="61"/>
        <v>9.9322499999999998</v>
      </c>
      <c r="AM109" s="7">
        <f t="shared" si="61"/>
        <v>15.60456875</v>
      </c>
      <c r="AN109" s="7">
        <f>AL109/AK109</f>
        <v>15.601413705085411</v>
      </c>
    </row>
  </sheetData>
  <autoFilter ref="A1:AN109" xr:uid="{61718EA8-DBE1-4A09-9081-DFD899731C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6975-7E8B-4398-85F6-33647D9778B0}">
  <sheetPr filterMode="1"/>
  <dimension ref="A1:AJ43"/>
  <sheetViews>
    <sheetView workbookViewId="0">
      <pane xSplit="1" ySplit="1" topLeftCell="I3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25" x14ac:dyDescent="0.45"/>
  <cols>
    <col min="1" max="1" width="12" bestFit="1" customWidth="1"/>
    <col min="2" max="2" width="9.3984375" bestFit="1" customWidth="1"/>
    <col min="3" max="3" width="5.86328125" bestFit="1" customWidth="1"/>
    <col min="4" max="4" width="5.86328125" customWidth="1"/>
    <col min="5" max="5" width="8.3984375" bestFit="1" customWidth="1"/>
    <col min="6" max="6" width="8.73046875" bestFit="1" customWidth="1"/>
    <col min="7" max="7" width="8.9296875" bestFit="1" customWidth="1"/>
    <col min="8" max="8" width="8.73046875" bestFit="1" customWidth="1"/>
    <col min="9" max="9" width="13.796875" bestFit="1" customWidth="1"/>
  </cols>
  <sheetData>
    <row r="1" spans="1:36" ht="57" x14ac:dyDescent="0.45">
      <c r="A1" s="1" t="s">
        <v>0</v>
      </c>
      <c r="B1" s="1" t="s">
        <v>1</v>
      </c>
      <c r="C1" s="1" t="s">
        <v>92</v>
      </c>
      <c r="D1" s="1" t="s">
        <v>100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2" t="s">
        <v>21</v>
      </c>
      <c r="T1" s="2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/>
      <c r="AA1" s="1" t="s">
        <v>28</v>
      </c>
      <c r="AB1" s="1"/>
      <c r="AC1" s="1" t="s">
        <v>29</v>
      </c>
      <c r="AD1" s="1"/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</row>
    <row r="2" spans="1:36" hidden="1" x14ac:dyDescent="0.45">
      <c r="A2" s="7" t="s">
        <v>56</v>
      </c>
      <c r="B2" s="8">
        <v>43222</v>
      </c>
      <c r="C2" s="8" t="s">
        <v>92</v>
      </c>
      <c r="D2" s="8"/>
      <c r="E2" s="7"/>
      <c r="F2" s="7">
        <v>0</v>
      </c>
      <c r="G2" s="7">
        <v>0</v>
      </c>
      <c r="H2" s="7">
        <v>0</v>
      </c>
      <c r="I2" s="7" t="s">
        <v>36</v>
      </c>
      <c r="J2" s="7">
        <v>0.41515323741007171</v>
      </c>
      <c r="K2" s="7">
        <v>7.7124999999999995</v>
      </c>
      <c r="L2" s="7">
        <v>43.403749999999995</v>
      </c>
      <c r="M2" s="7">
        <v>98.2</v>
      </c>
      <c r="N2" s="7">
        <v>329.4375</v>
      </c>
      <c r="O2" s="7">
        <v>23.375</v>
      </c>
      <c r="P2" s="7">
        <v>2.6308680902639052</v>
      </c>
      <c r="Q2" s="7">
        <v>51.828531230183891</v>
      </c>
      <c r="R2" s="7">
        <v>51.833673838557957</v>
      </c>
      <c r="S2" s="7">
        <v>2.4715499773138196</v>
      </c>
      <c r="T2" s="7">
        <v>29.658599727765832</v>
      </c>
      <c r="U2" s="7">
        <v>7.5078171203836908E-3</v>
      </c>
      <c r="V2" s="7">
        <v>7.5078171203836908</v>
      </c>
      <c r="W2" s="7">
        <v>6.7535099491606689E-3</v>
      </c>
      <c r="X2" s="7">
        <v>6.7535099491606694</v>
      </c>
      <c r="Y2" s="7">
        <v>1.0735574127178293</v>
      </c>
      <c r="Z2" s="7">
        <v>1.1116911320041465</v>
      </c>
      <c r="AA2" s="7">
        <v>0.97782601986095574</v>
      </c>
      <c r="AB2" s="7">
        <v>0.89953042820194962</v>
      </c>
      <c r="AC2" s="7">
        <v>1.7622711201467387E-2</v>
      </c>
      <c r="AD2" s="7">
        <v>4.5984141293758912E-2</v>
      </c>
      <c r="AE2" s="7">
        <v>3</v>
      </c>
      <c r="AF2" s="7" t="s">
        <v>37</v>
      </c>
      <c r="AG2" s="7">
        <v>0.32525000000000004</v>
      </c>
      <c r="AH2" s="7">
        <v>4.4320624999999998</v>
      </c>
      <c r="AI2" s="7">
        <v>13.28960625</v>
      </c>
      <c r="AJ2" s="7">
        <v>13.626633358954647</v>
      </c>
    </row>
    <row r="3" spans="1:36" x14ac:dyDescent="0.45">
      <c r="A3" s="7" t="s">
        <v>57</v>
      </c>
      <c r="B3" s="8">
        <v>43222</v>
      </c>
      <c r="C3" s="8" t="s">
        <v>92</v>
      </c>
      <c r="D3" s="8" t="s">
        <v>37</v>
      </c>
      <c r="E3" s="7">
        <v>0</v>
      </c>
      <c r="F3" s="7">
        <v>0</v>
      </c>
      <c r="G3" s="7">
        <v>0</v>
      </c>
      <c r="H3" s="7">
        <v>0</v>
      </c>
      <c r="I3" s="7" t="s">
        <v>36</v>
      </c>
      <c r="J3" s="7">
        <v>0.40837672009580506</v>
      </c>
      <c r="K3" s="7">
        <v>7.5031249999999998</v>
      </c>
      <c r="L3" s="7">
        <v>18.748125000000002</v>
      </c>
      <c r="M3" s="7">
        <v>96.7</v>
      </c>
      <c r="N3" s="7">
        <v>357.6875</v>
      </c>
      <c r="O3" s="7">
        <v>18.625</v>
      </c>
      <c r="P3" s="7">
        <v>2.1827853682734246</v>
      </c>
      <c r="Q3" s="7">
        <v>59.289613200740348</v>
      </c>
      <c r="R3" s="7">
        <v>49.641988826430321</v>
      </c>
      <c r="S3" s="7">
        <v>2.8148944631857549</v>
      </c>
      <c r="T3" s="7">
        <v>33.778733558229057</v>
      </c>
      <c r="U3" s="7">
        <v>7.9988306276642541E-3</v>
      </c>
      <c r="V3" s="7">
        <v>7.9988306276642547</v>
      </c>
      <c r="W3" s="7">
        <v>6.6068096257979611E-3</v>
      </c>
      <c r="X3" s="7">
        <v>6.6068096257979603</v>
      </c>
      <c r="Y3" s="7">
        <v>1.2147677363823861</v>
      </c>
      <c r="Z3" s="7">
        <v>1.2106948861415343</v>
      </c>
      <c r="AA3" s="7">
        <v>0.823355031232479</v>
      </c>
      <c r="AB3" s="7">
        <v>0.82597193681637193</v>
      </c>
      <c r="AC3" s="7">
        <v>8.4453711371861834E-2</v>
      </c>
      <c r="AD3" s="7">
        <v>8.3034707997821269E-2</v>
      </c>
      <c r="AE3" s="7">
        <v>3</v>
      </c>
      <c r="AF3" s="7" t="s">
        <v>37</v>
      </c>
      <c r="AG3" s="7">
        <v>0.48112500000000002</v>
      </c>
      <c r="AH3" s="7">
        <v>6.3879375000000005</v>
      </c>
      <c r="AI3" s="7">
        <v>13.205987499999999</v>
      </c>
      <c r="AJ3" s="7">
        <v>13.277084957131724</v>
      </c>
    </row>
    <row r="4" spans="1:36" hidden="1" x14ac:dyDescent="0.45">
      <c r="A4" s="7" t="s">
        <v>58</v>
      </c>
      <c r="B4" s="8">
        <v>43222</v>
      </c>
      <c r="C4" s="8" t="s">
        <v>92</v>
      </c>
      <c r="D4" s="8"/>
      <c r="E4" s="7">
        <v>0</v>
      </c>
      <c r="F4" s="7">
        <v>0</v>
      </c>
      <c r="G4" s="7">
        <v>0</v>
      </c>
      <c r="H4" s="7">
        <v>0</v>
      </c>
      <c r="I4" s="7" t="s">
        <v>36</v>
      </c>
      <c r="J4" s="7">
        <v>0.49632314696810731</v>
      </c>
      <c r="K4" s="7">
        <v>7.1743749999999995</v>
      </c>
      <c r="L4" s="7">
        <v>21.122499999999999</v>
      </c>
      <c r="M4" s="7">
        <v>96.7</v>
      </c>
      <c r="N4" s="7">
        <v>562.75</v>
      </c>
      <c r="O4" s="7">
        <v>22.1875</v>
      </c>
      <c r="P4" s="7">
        <v>2.3112760836234814</v>
      </c>
      <c r="Q4" s="7">
        <v>70.137366401753894</v>
      </c>
      <c r="R4" s="7">
        <v>50.887227384939543</v>
      </c>
      <c r="S4" s="7">
        <v>4.0965514816259807</v>
      </c>
      <c r="T4" s="7">
        <v>49.158617779511772</v>
      </c>
      <c r="U4" s="7">
        <v>1.0111045517521814E-2</v>
      </c>
      <c r="V4" s="7">
        <v>10.111045517521813</v>
      </c>
      <c r="W4" s="7">
        <v>8.8785535242953545E-3</v>
      </c>
      <c r="X4" s="7">
        <v>8.8785535242953522</v>
      </c>
      <c r="Y4" s="7">
        <v>1.1392813328523836</v>
      </c>
      <c r="Z4" s="7">
        <v>1.1388167554381305</v>
      </c>
      <c r="AA4" s="7">
        <v>0.89412421365531536</v>
      </c>
      <c r="AB4" s="7">
        <v>0.87810439671242413</v>
      </c>
      <c r="AC4" s="7">
        <v>5.1972130106950551E-2</v>
      </c>
      <c r="AD4" s="7">
        <v>5.6453848307012583E-2</v>
      </c>
      <c r="AE4" s="7">
        <v>3</v>
      </c>
      <c r="AF4" s="7" t="s">
        <v>42</v>
      </c>
      <c r="AG4" s="7">
        <v>0.58024999999999993</v>
      </c>
      <c r="AH4" s="7">
        <v>7.7821875000000009</v>
      </c>
      <c r="AI4" s="7">
        <v>13.368812499999999</v>
      </c>
      <c r="AJ4" s="7">
        <v>13.411783713916419</v>
      </c>
    </row>
    <row r="5" spans="1:36" x14ac:dyDescent="0.45">
      <c r="A5" s="7" t="s">
        <v>59</v>
      </c>
      <c r="B5" s="8">
        <v>43222</v>
      </c>
      <c r="C5" s="8" t="s">
        <v>92</v>
      </c>
      <c r="D5" s="8" t="s">
        <v>42</v>
      </c>
      <c r="E5" s="7">
        <v>0</v>
      </c>
      <c r="F5" s="7">
        <v>0</v>
      </c>
      <c r="G5" s="7">
        <v>0</v>
      </c>
      <c r="H5" s="7">
        <v>0</v>
      </c>
      <c r="I5" s="7" t="s">
        <v>36</v>
      </c>
      <c r="J5" s="7">
        <v>0.36671784756110071</v>
      </c>
      <c r="K5" s="7">
        <v>7.3643749999999999</v>
      </c>
      <c r="L5" s="7">
        <v>43.589999999999996</v>
      </c>
      <c r="M5" s="7">
        <v>98</v>
      </c>
      <c r="N5" s="7">
        <v>198.125</v>
      </c>
      <c r="O5" s="7">
        <v>26.4375</v>
      </c>
      <c r="P5" s="7">
        <v>2.6797821224380427</v>
      </c>
      <c r="Q5" s="7">
        <v>61.424685481128861</v>
      </c>
      <c r="R5" s="7">
        <v>70.118176032925135</v>
      </c>
      <c r="S5" s="7">
        <v>2.2018662381185035</v>
      </c>
      <c r="T5" s="7">
        <v>26.422394857422042</v>
      </c>
      <c r="U5" s="7">
        <v>8.5369931871428079E-3</v>
      </c>
      <c r="V5" s="7">
        <v>8.5369931871428069</v>
      </c>
      <c r="W5" s="7">
        <v>8.5081602659217142E-3</v>
      </c>
      <c r="X5" s="7">
        <v>8.5081602659217133</v>
      </c>
      <c r="Y5" s="7">
        <v>1.0033900489160488</v>
      </c>
      <c r="Z5" s="7">
        <v>1.0033888549721588</v>
      </c>
      <c r="AA5" s="7">
        <v>0.99990191425883901</v>
      </c>
      <c r="AB5" s="7">
        <v>0.99662259057855196</v>
      </c>
      <c r="AC5" s="7">
        <v>7.0708644458304486E-4</v>
      </c>
      <c r="AD5" s="7">
        <v>1.4692728418491871E-3</v>
      </c>
      <c r="AE5" s="7">
        <v>3</v>
      </c>
      <c r="AF5" s="7" t="s">
        <v>42</v>
      </c>
      <c r="AG5" s="7">
        <v>0.32237500000000002</v>
      </c>
      <c r="AH5" s="7">
        <v>4.3533124999999995</v>
      </c>
      <c r="AI5" s="7">
        <v>13.42063125</v>
      </c>
      <c r="AJ5" s="7">
        <v>13.503877471888327</v>
      </c>
    </row>
    <row r="6" spans="1:36" hidden="1" x14ac:dyDescent="0.45">
      <c r="A6" s="7" t="s">
        <v>60</v>
      </c>
      <c r="B6" s="8">
        <v>43222</v>
      </c>
      <c r="C6" s="8" t="s">
        <v>92</v>
      </c>
      <c r="D6" s="8"/>
      <c r="E6" s="7">
        <v>0</v>
      </c>
      <c r="F6" s="7">
        <v>0</v>
      </c>
      <c r="G6" s="7">
        <v>0</v>
      </c>
      <c r="H6" s="7">
        <v>0</v>
      </c>
      <c r="I6" s="7" t="s">
        <v>36</v>
      </c>
      <c r="J6" s="7">
        <v>0.43431623380346285</v>
      </c>
      <c r="K6" s="7">
        <v>7.2137500000000001</v>
      </c>
      <c r="L6" s="7">
        <v>31.743749999999999</v>
      </c>
      <c r="M6" s="7">
        <v>98.4</v>
      </c>
      <c r="N6" s="7">
        <v>385.8125</v>
      </c>
      <c r="O6" s="7">
        <v>21.9375</v>
      </c>
      <c r="P6" s="7">
        <v>2.4931067117655221</v>
      </c>
      <c r="Q6" s="7">
        <v>72.581377911079755</v>
      </c>
      <c r="R6" s="7">
        <v>66.152376999889881</v>
      </c>
      <c r="S6" s="7">
        <v>3.6897193852109247</v>
      </c>
      <c r="T6" s="7">
        <v>44.276632622531103</v>
      </c>
      <c r="U6" s="7">
        <v>1.1418929929671673E-2</v>
      </c>
      <c r="V6" s="7">
        <v>11.418929929671673</v>
      </c>
      <c r="W6" s="7">
        <v>6.3452296181630554E-3</v>
      </c>
      <c r="X6" s="7">
        <v>6.3452296181630556</v>
      </c>
      <c r="Y6" s="7">
        <v>1.8003458413119258</v>
      </c>
      <c r="Z6" s="7">
        <v>1.7996086220402934</v>
      </c>
      <c r="AA6" s="7">
        <v>0.56476241951916972</v>
      </c>
      <c r="AB6" s="7">
        <v>0.55567637749271126</v>
      </c>
      <c r="AC6" s="7">
        <v>0.25119423066556351</v>
      </c>
      <c r="AD6" s="7">
        <v>0.25517806523122211</v>
      </c>
      <c r="AE6" s="7">
        <v>3</v>
      </c>
      <c r="AF6" s="7" t="s">
        <v>47</v>
      </c>
      <c r="AG6" s="7">
        <v>0.29512500000000003</v>
      </c>
      <c r="AH6" s="7">
        <v>4.1696875000000002</v>
      </c>
      <c r="AI6" s="7">
        <v>14.0474125</v>
      </c>
      <c r="AJ6" s="7">
        <v>14.128547225751799</v>
      </c>
    </row>
    <row r="7" spans="1:36" x14ac:dyDescent="0.45">
      <c r="A7" s="7" t="s">
        <v>61</v>
      </c>
      <c r="B7" s="8">
        <v>43222</v>
      </c>
      <c r="C7" s="8" t="s">
        <v>92</v>
      </c>
      <c r="D7" s="8" t="s">
        <v>47</v>
      </c>
      <c r="E7" s="7">
        <v>0</v>
      </c>
      <c r="F7" s="7">
        <v>0</v>
      </c>
      <c r="G7" s="7">
        <v>0</v>
      </c>
      <c r="H7" s="7">
        <v>0</v>
      </c>
      <c r="I7" s="7" t="s">
        <v>36</v>
      </c>
      <c r="J7" s="7">
        <v>0.43482131414706282</v>
      </c>
      <c r="K7" s="7">
        <v>7.1506249999999998</v>
      </c>
      <c r="L7" s="7">
        <v>62.987499999999997</v>
      </c>
      <c r="M7" s="7">
        <v>97.1</v>
      </c>
      <c r="N7" s="7">
        <v>352.5</v>
      </c>
      <c r="O7" s="7">
        <v>19.8125</v>
      </c>
      <c r="P7" s="7">
        <v>2.390777592929251</v>
      </c>
      <c r="Q7" s="7">
        <v>62.484158814408403</v>
      </c>
      <c r="R7" s="7">
        <v>57.963987695353943</v>
      </c>
      <c r="S7" s="7">
        <v>3.1261459200518433</v>
      </c>
      <c r="T7" s="7">
        <v>37.513751040622132</v>
      </c>
      <c r="U7" s="7">
        <v>1.2885565597851549E-2</v>
      </c>
      <c r="V7" s="7">
        <v>12.885565597851549</v>
      </c>
      <c r="W7" s="7">
        <v>1.1531183079941852E-2</v>
      </c>
      <c r="X7" s="7">
        <v>11.531183079941851</v>
      </c>
      <c r="Y7" s="7">
        <v>1.1258255574143119</v>
      </c>
      <c r="Z7" s="7">
        <v>1.1174539081133492</v>
      </c>
      <c r="AA7" s="7">
        <v>0.88836680875522145</v>
      </c>
      <c r="AB7" s="7">
        <v>0.89489149640932186</v>
      </c>
      <c r="AC7" s="7">
        <v>5.1439851397167079E-2</v>
      </c>
      <c r="AD7" s="7">
        <v>4.8229618725799978E-2</v>
      </c>
      <c r="AE7" s="7">
        <v>3</v>
      </c>
      <c r="AF7" s="7" t="s">
        <v>47</v>
      </c>
      <c r="AG7" s="7">
        <v>0.42393750000000002</v>
      </c>
      <c r="AH7" s="7">
        <v>5.6624375000000002</v>
      </c>
      <c r="AI7" s="7">
        <v>13.271087500000002</v>
      </c>
      <c r="AJ7" s="7">
        <v>13.356774288662834</v>
      </c>
    </row>
    <row r="8" spans="1:36" s="9" customFormat="1" x14ac:dyDescent="0.45">
      <c r="A8" s="9" t="s">
        <v>93</v>
      </c>
      <c r="B8" s="10">
        <v>43222</v>
      </c>
      <c r="C8" s="10" t="s">
        <v>92</v>
      </c>
      <c r="D8" s="10" t="s">
        <v>94</v>
      </c>
      <c r="E8" s="9">
        <v>0</v>
      </c>
      <c r="F8" s="9">
        <v>0</v>
      </c>
      <c r="G8" s="9">
        <v>0</v>
      </c>
      <c r="H8" s="9">
        <v>0</v>
      </c>
      <c r="I8" s="9" t="s">
        <v>36</v>
      </c>
      <c r="J8" s="9">
        <f>AVERAGE(J2,J4,J6)</f>
        <v>0.44859753939388058</v>
      </c>
      <c r="K8" s="9">
        <f t="shared" ref="K8:AJ8" si="0">AVERAGE(K2,K4,K6)</f>
        <v>7.3668750000000003</v>
      </c>
      <c r="L8" s="9">
        <f t="shared" si="0"/>
        <v>32.089999999999996</v>
      </c>
      <c r="M8" s="9">
        <f t="shared" si="0"/>
        <v>97.766666666666666</v>
      </c>
      <c r="N8" s="9">
        <f t="shared" si="0"/>
        <v>426</v>
      </c>
      <c r="O8" s="9">
        <f t="shared" si="0"/>
        <v>22.5</v>
      </c>
      <c r="P8" s="9">
        <f t="shared" si="0"/>
        <v>2.478416961884303</v>
      </c>
      <c r="Q8" s="9">
        <f t="shared" si="0"/>
        <v>64.849091847672511</v>
      </c>
      <c r="R8" s="9">
        <f t="shared" si="0"/>
        <v>56.291092741129127</v>
      </c>
      <c r="S8" s="9">
        <f t="shared" si="0"/>
        <v>3.4192736147169085</v>
      </c>
      <c r="T8" s="9">
        <f t="shared" si="0"/>
        <v>41.031283376602907</v>
      </c>
      <c r="U8" s="9">
        <f t="shared" si="0"/>
        <v>9.6792641891923926E-3</v>
      </c>
      <c r="V8" s="9">
        <f t="shared" si="0"/>
        <v>9.6792641891923932</v>
      </c>
      <c r="W8" s="9">
        <f t="shared" si="0"/>
        <v>7.3257643638730266E-3</v>
      </c>
      <c r="X8" s="9">
        <f t="shared" si="0"/>
        <v>7.3257643638730263</v>
      </c>
      <c r="Y8" s="9">
        <f t="shared" si="0"/>
        <v>1.3377281956273797</v>
      </c>
      <c r="Z8" s="9">
        <f t="shared" si="0"/>
        <v>1.35003883649419</v>
      </c>
      <c r="AA8" s="9">
        <f t="shared" si="0"/>
        <v>0.81223755101181361</v>
      </c>
      <c r="AB8" s="9">
        <f t="shared" si="0"/>
        <v>0.77777040080236171</v>
      </c>
      <c r="AC8" s="9">
        <f t="shared" si="0"/>
        <v>0.10692969065799381</v>
      </c>
      <c r="AD8" s="9">
        <f t="shared" si="0"/>
        <v>0.11920535161066453</v>
      </c>
      <c r="AF8" s="9" t="s">
        <v>94</v>
      </c>
      <c r="AG8" s="9">
        <f t="shared" si="0"/>
        <v>0.40020833333333333</v>
      </c>
      <c r="AH8" s="9">
        <f t="shared" si="0"/>
        <v>5.4613125000000009</v>
      </c>
      <c r="AI8" s="9">
        <f t="shared" si="0"/>
        <v>13.568610416666667</v>
      </c>
      <c r="AJ8" s="9">
        <f t="shared" si="0"/>
        <v>13.722321432874288</v>
      </c>
    </row>
    <row r="9" spans="1:36" hidden="1" x14ac:dyDescent="0.45">
      <c r="A9" s="7" t="s">
        <v>62</v>
      </c>
      <c r="B9" s="8">
        <v>43234</v>
      </c>
      <c r="C9" s="8" t="s">
        <v>92</v>
      </c>
      <c r="D9" s="8"/>
      <c r="E9" s="7">
        <v>12</v>
      </c>
      <c r="F9" s="7">
        <v>6035.6</v>
      </c>
      <c r="G9" s="7">
        <v>5352</v>
      </c>
      <c r="H9" s="7">
        <v>5362.4</v>
      </c>
      <c r="I9" s="7" t="s">
        <v>51</v>
      </c>
      <c r="J9" s="7">
        <v>0.30363704766571015</v>
      </c>
      <c r="K9" s="7">
        <v>7.564375000000001</v>
      </c>
      <c r="L9" s="7">
        <v>47.699375000000003</v>
      </c>
      <c r="M9" s="7">
        <v>100</v>
      </c>
      <c r="N9" s="7">
        <v>682.875</v>
      </c>
      <c r="O9" s="7">
        <v>23.5625</v>
      </c>
      <c r="P9" s="7">
        <v>2.6177475648300699</v>
      </c>
      <c r="Q9" s="7">
        <v>63.053497827782103</v>
      </c>
      <c r="R9" s="7">
        <v>49.433905831562903</v>
      </c>
      <c r="S9" s="7">
        <v>2.856803368820664</v>
      </c>
      <c r="T9" s="7">
        <v>34.281640425847968</v>
      </c>
      <c r="U9" s="7">
        <v>8.0824500128321777E-3</v>
      </c>
      <c r="V9" s="7">
        <v>8.0824500128321777</v>
      </c>
      <c r="W9" s="7">
        <v>7.5841557593149941E-3</v>
      </c>
      <c r="X9" s="7">
        <v>7.584155759314994</v>
      </c>
      <c r="Y9" s="7">
        <v>1.0645564352124155</v>
      </c>
      <c r="Z9" s="7">
        <v>1.0657020068324903</v>
      </c>
      <c r="AA9" s="7">
        <v>0.93941103326472186</v>
      </c>
      <c r="AB9" s="7">
        <v>0.93834861301634254</v>
      </c>
      <c r="AC9" s="7">
        <v>2.7156406675109452E-2</v>
      </c>
      <c r="AD9" s="7">
        <v>2.7635783601937376E-2</v>
      </c>
      <c r="AE9" s="7"/>
      <c r="AF9" s="7" t="s">
        <v>37</v>
      </c>
      <c r="AG9" s="7">
        <v>0.49712499999999998</v>
      </c>
      <c r="AH9" s="7">
        <v>5.9763124999999997</v>
      </c>
      <c r="AI9" s="7">
        <v>11.977024999999999</v>
      </c>
      <c r="AJ9" s="7">
        <v>12.021750062861454</v>
      </c>
    </row>
    <row r="10" spans="1:36" x14ac:dyDescent="0.45">
      <c r="A10" s="7" t="s">
        <v>63</v>
      </c>
      <c r="B10" s="8">
        <v>43234</v>
      </c>
      <c r="C10" s="8" t="s">
        <v>92</v>
      </c>
      <c r="D10" s="8" t="s">
        <v>37</v>
      </c>
      <c r="E10" s="7">
        <v>12</v>
      </c>
      <c r="F10" s="7">
        <v>6035.6</v>
      </c>
      <c r="G10" s="7">
        <v>5352</v>
      </c>
      <c r="H10" s="7">
        <v>5362.4</v>
      </c>
      <c r="I10" s="7" t="s">
        <v>51</v>
      </c>
      <c r="J10" s="7">
        <v>0.34073795180722927</v>
      </c>
      <c r="K10" s="7">
        <v>6.5356249999999996</v>
      </c>
      <c r="L10" s="7">
        <v>173.80068750000001</v>
      </c>
      <c r="M10" s="7">
        <v>38.799999999999997</v>
      </c>
      <c r="N10" s="7">
        <v>266.8125</v>
      </c>
      <c r="O10" s="7">
        <v>16.875</v>
      </c>
      <c r="P10" s="7">
        <v>1.6622946521899944</v>
      </c>
      <c r="Q10" s="7">
        <v>56.349734042553187</v>
      </c>
      <c r="R10" s="7">
        <v>24.646805896805898</v>
      </c>
      <c r="S10" s="7">
        <v>45.877858045804331</v>
      </c>
      <c r="T10" s="7">
        <v>550.53429654965203</v>
      </c>
      <c r="U10" s="7">
        <v>0.71017269076305245</v>
      </c>
      <c r="V10" s="7">
        <v>710.17269076305251</v>
      </c>
      <c r="W10" s="7">
        <v>2.6274006024096393E-3</v>
      </c>
      <c r="X10" s="7">
        <v>2.6274006024096392</v>
      </c>
      <c r="Y10" s="7">
        <v>609.2340863817459</v>
      </c>
      <c r="Z10" s="7">
        <v>270.29478873976797</v>
      </c>
      <c r="AA10" s="7">
        <v>1.314414538406649E-2</v>
      </c>
      <c r="AB10" s="7">
        <v>3.6996643726001362E-3</v>
      </c>
      <c r="AC10" s="7">
        <v>1.9837836704840079</v>
      </c>
      <c r="AD10" s="7">
        <v>2.4318376726192592</v>
      </c>
      <c r="AE10" s="7"/>
      <c r="AF10" s="7" t="s">
        <v>37</v>
      </c>
      <c r="AG10" s="7">
        <v>0.47056249999999999</v>
      </c>
      <c r="AH10" s="7">
        <v>9.8036875000000006</v>
      </c>
      <c r="AI10" s="7">
        <v>20.252837500000002</v>
      </c>
      <c r="AJ10" s="7">
        <v>20.833975295523974</v>
      </c>
    </row>
    <row r="11" spans="1:36" hidden="1" x14ac:dyDescent="0.45">
      <c r="A11" s="7" t="s">
        <v>64</v>
      </c>
      <c r="B11" s="8">
        <v>43234</v>
      </c>
      <c r="C11" s="8" t="s">
        <v>92</v>
      </c>
      <c r="D11" s="8"/>
      <c r="E11" s="7">
        <v>12</v>
      </c>
      <c r="F11" s="7">
        <v>6035.6</v>
      </c>
      <c r="G11" s="7">
        <v>5352</v>
      </c>
      <c r="H11" s="7">
        <v>5362.4</v>
      </c>
      <c r="I11" s="7" t="s">
        <v>51</v>
      </c>
      <c r="J11" s="7">
        <v>0.35778502747252749</v>
      </c>
      <c r="K11" s="7">
        <v>7.0174999999999992</v>
      </c>
      <c r="L11" s="7">
        <v>51.335625</v>
      </c>
      <c r="M11" s="7">
        <v>101</v>
      </c>
      <c r="N11" s="7">
        <v>648.625</v>
      </c>
      <c r="O11" s="7">
        <v>22.9375</v>
      </c>
      <c r="P11" s="7">
        <v>2.4785049904365346</v>
      </c>
      <c r="Q11" s="7">
        <v>50.036127167630056</v>
      </c>
      <c r="R11" s="7">
        <v>46.863895436794152</v>
      </c>
      <c r="S11" s="7">
        <v>2.0352330722778538</v>
      </c>
      <c r="T11" s="7">
        <v>24.422796867334245</v>
      </c>
      <c r="U11" s="7">
        <v>9.2203892857142863E-3</v>
      </c>
      <c r="V11" s="7">
        <v>9.2203892857142868</v>
      </c>
      <c r="W11" s="7">
        <v>7.6191430769230782E-3</v>
      </c>
      <c r="X11" s="7">
        <v>7.6191430769230788</v>
      </c>
      <c r="Y11" s="7">
        <v>1.2165333413603514</v>
      </c>
      <c r="Z11" s="7">
        <v>1.2101609318298636</v>
      </c>
      <c r="AA11" s="7">
        <v>0.82608833474218102</v>
      </c>
      <c r="AB11" s="7">
        <v>0.8263363770039388</v>
      </c>
      <c r="AC11" s="7">
        <v>8.4139427712786125E-2</v>
      </c>
      <c r="AD11" s="7">
        <v>8.2843128298455457E-2</v>
      </c>
      <c r="AE11" s="7"/>
      <c r="AF11" s="7" t="s">
        <v>42</v>
      </c>
      <c r="AG11" s="7">
        <v>0.54649999999999999</v>
      </c>
      <c r="AH11" s="7">
        <v>6.8166874999999996</v>
      </c>
      <c r="AI11" s="7">
        <v>12.39976875</v>
      </c>
      <c r="AJ11" s="7">
        <v>12.473353156450138</v>
      </c>
    </row>
    <row r="12" spans="1:36" x14ac:dyDescent="0.45">
      <c r="A12" s="7" t="s">
        <v>65</v>
      </c>
      <c r="B12" s="8">
        <v>43234</v>
      </c>
      <c r="C12" s="8" t="s">
        <v>92</v>
      </c>
      <c r="D12" s="8" t="s">
        <v>42</v>
      </c>
      <c r="E12" s="7">
        <v>12</v>
      </c>
      <c r="F12" s="7">
        <v>6035.6</v>
      </c>
      <c r="G12" s="7">
        <v>5352</v>
      </c>
      <c r="H12" s="7">
        <v>5362.4</v>
      </c>
      <c r="I12" s="7" t="s">
        <v>51</v>
      </c>
      <c r="J12" s="7">
        <v>0.15865458307786606</v>
      </c>
      <c r="K12" s="7">
        <v>6.6106249999999998</v>
      </c>
      <c r="L12" s="7">
        <v>582.01306250000005</v>
      </c>
      <c r="M12" s="7">
        <v>29</v>
      </c>
      <c r="N12" s="7">
        <v>534.3125</v>
      </c>
      <c r="O12" s="7">
        <v>17.5</v>
      </c>
      <c r="P12" s="7">
        <v>1.8786063106620086</v>
      </c>
      <c r="Q12" s="7">
        <v>71.593555900621126</v>
      </c>
      <c r="R12" s="7">
        <v>28.06931931931932</v>
      </c>
      <c r="S12" s="7">
        <v>40.771053014908134</v>
      </c>
      <c r="T12" s="7">
        <v>489.25263617889766</v>
      </c>
      <c r="U12" s="7">
        <v>0.64023235744941753</v>
      </c>
      <c r="V12" s="7">
        <v>640.23235744941746</v>
      </c>
      <c r="W12" s="7">
        <v>4.6774505671367253E-3</v>
      </c>
      <c r="X12" s="7">
        <v>4.6774505671367255</v>
      </c>
      <c r="Y12" s="7">
        <v>529.99212055042835</v>
      </c>
      <c r="Z12" s="7">
        <v>136.87634925478903</v>
      </c>
      <c r="AA12" s="7">
        <v>1.6560026564150305E-2</v>
      </c>
      <c r="AB12" s="7">
        <v>7.3058640549986172E-3</v>
      </c>
      <c r="AC12" s="7">
        <v>1.8862135402343647</v>
      </c>
      <c r="AD12" s="7">
        <v>2.1363284132510167</v>
      </c>
      <c r="AE12" s="7"/>
      <c r="AF12" s="7" t="s">
        <v>42</v>
      </c>
      <c r="AG12" s="7">
        <v>0.57525000000000004</v>
      </c>
      <c r="AH12" s="7">
        <v>8.5982500000000002</v>
      </c>
      <c r="AI12" s="7">
        <v>14.32480625</v>
      </c>
      <c r="AJ12" s="7">
        <v>14.946979574098217</v>
      </c>
    </row>
    <row r="13" spans="1:36" hidden="1" x14ac:dyDescent="0.45">
      <c r="A13" s="7" t="s">
        <v>66</v>
      </c>
      <c r="B13" s="8">
        <v>43234</v>
      </c>
      <c r="C13" s="8" t="s">
        <v>92</v>
      </c>
      <c r="D13" s="8"/>
      <c r="E13" s="7">
        <v>12</v>
      </c>
      <c r="F13" s="7">
        <v>6035.6</v>
      </c>
      <c r="G13" s="7">
        <v>5352</v>
      </c>
      <c r="H13" s="7">
        <v>5362.4</v>
      </c>
      <c r="I13" s="7" t="s">
        <v>51</v>
      </c>
      <c r="J13" s="7">
        <v>0.37132034632034638</v>
      </c>
      <c r="K13" s="7">
        <v>7.335</v>
      </c>
      <c r="L13" s="7">
        <v>47.154999999999994</v>
      </c>
      <c r="M13" s="7">
        <v>99.3</v>
      </c>
      <c r="N13" s="7">
        <v>626.375</v>
      </c>
      <c r="O13" s="7">
        <v>23.9375</v>
      </c>
      <c r="P13" s="7">
        <v>2.5913050900573511</v>
      </c>
      <c r="Q13" s="7">
        <v>63.553408480944711</v>
      </c>
      <c r="R13" s="7">
        <v>58.101442873969376</v>
      </c>
      <c r="S13" s="7">
        <v>1.8554264433036556</v>
      </c>
      <c r="T13" s="7">
        <v>22.265117319643863</v>
      </c>
      <c r="U13" s="7">
        <v>1.3386943578643579E-2</v>
      </c>
      <c r="V13" s="7">
        <v>13.38694357864358</v>
      </c>
      <c r="W13" s="7">
        <v>9.2865031746031754E-3</v>
      </c>
      <c r="X13" s="7">
        <v>9.2865031746031761</v>
      </c>
      <c r="Y13" s="7">
        <v>1.4841122569094625</v>
      </c>
      <c r="Z13" s="7">
        <v>1.4415483769234398</v>
      </c>
      <c r="AA13" s="7">
        <v>0.68295776354271442</v>
      </c>
      <c r="AB13" s="7">
        <v>0.69369853693998484</v>
      </c>
      <c r="AC13" s="7">
        <v>0.16894052067259183</v>
      </c>
      <c r="AD13" s="7">
        <v>0.15882922145774236</v>
      </c>
      <c r="AE13" s="7"/>
      <c r="AF13" s="7" t="s">
        <v>47</v>
      </c>
      <c r="AG13" s="7">
        <v>0.6608750000000001</v>
      </c>
      <c r="AH13" s="7">
        <v>9.0706875</v>
      </c>
      <c r="AI13" s="7">
        <v>13.707593750000001</v>
      </c>
      <c r="AJ13" s="7">
        <v>13.725269529033476</v>
      </c>
    </row>
    <row r="14" spans="1:36" x14ac:dyDescent="0.45">
      <c r="A14" s="7" t="s">
        <v>67</v>
      </c>
      <c r="B14" s="8">
        <v>43234</v>
      </c>
      <c r="C14" s="8" t="s">
        <v>92</v>
      </c>
      <c r="D14" s="8" t="s">
        <v>47</v>
      </c>
      <c r="E14" s="7">
        <v>12</v>
      </c>
      <c r="F14" s="7">
        <v>6035.6</v>
      </c>
      <c r="G14" s="7">
        <v>5352</v>
      </c>
      <c r="H14" s="7">
        <v>5362.4</v>
      </c>
      <c r="I14" s="7" t="s">
        <v>51</v>
      </c>
      <c r="J14" s="7">
        <v>0.36373317693542434</v>
      </c>
      <c r="K14" s="7">
        <v>6.0550000000000006</v>
      </c>
      <c r="L14" s="7">
        <v>382.40981249999999</v>
      </c>
      <c r="M14" s="7">
        <v>48.9</v>
      </c>
      <c r="N14" s="7">
        <v>283.0625</v>
      </c>
      <c r="O14" s="7">
        <v>18.75</v>
      </c>
      <c r="P14" s="7">
        <v>1.732822338915645</v>
      </c>
      <c r="Q14" s="7">
        <v>54.505813953488364</v>
      </c>
      <c r="R14" s="7">
        <v>31.104988399071921</v>
      </c>
      <c r="S14" s="7">
        <v>46.975945337235316</v>
      </c>
      <c r="T14" s="7">
        <v>563.7113440468238</v>
      </c>
      <c r="U14" s="7">
        <v>0.94968248703543656</v>
      </c>
      <c r="V14" s="7">
        <v>949.68248703543657</v>
      </c>
      <c r="W14" s="7">
        <v>1.6020002623780717E-3</v>
      </c>
      <c r="X14" s="7">
        <v>1.6020002623780716</v>
      </c>
      <c r="Y14" s="7">
        <v>498.86921263524448</v>
      </c>
      <c r="Z14" s="7">
        <v>592.81044412919812</v>
      </c>
      <c r="AA14" s="7">
        <v>2.3899941263604905E-3</v>
      </c>
      <c r="AB14" s="7">
        <v>1.6868798616882302E-3</v>
      </c>
      <c r="AC14" s="7">
        <v>2.6433751695321255</v>
      </c>
      <c r="AD14" s="7">
        <v>2.7729158464350414</v>
      </c>
      <c r="AE14" s="7"/>
      <c r="AF14" s="7" t="s">
        <v>47</v>
      </c>
      <c r="AG14" s="7">
        <v>0.65918750000000004</v>
      </c>
      <c r="AH14" s="7">
        <v>12.94275</v>
      </c>
      <c r="AI14" s="7">
        <v>19.480331249999999</v>
      </c>
      <c r="AJ14" s="7">
        <v>19.634398407129989</v>
      </c>
    </row>
    <row r="15" spans="1:36" s="9" customFormat="1" x14ac:dyDescent="0.45">
      <c r="A15" s="9" t="s">
        <v>95</v>
      </c>
      <c r="B15" s="10">
        <v>43234</v>
      </c>
      <c r="C15" s="10" t="s">
        <v>92</v>
      </c>
      <c r="D15" s="10" t="s">
        <v>94</v>
      </c>
      <c r="E15" s="9">
        <v>12</v>
      </c>
      <c r="F15" s="9">
        <v>6035.6</v>
      </c>
      <c r="G15" s="9">
        <v>5352</v>
      </c>
      <c r="H15" s="9">
        <v>5362.4</v>
      </c>
      <c r="I15" s="9" t="s">
        <v>51</v>
      </c>
      <c r="J15" s="9">
        <f>AVERAGE(J9,J11,J13)</f>
        <v>0.34424747381952797</v>
      </c>
      <c r="K15" s="9">
        <f t="shared" ref="K15:AJ15" si="1">AVERAGE(K9,K11,K13)</f>
        <v>7.305625</v>
      </c>
      <c r="L15" s="9">
        <f t="shared" si="1"/>
        <v>48.73</v>
      </c>
      <c r="M15" s="9">
        <f t="shared" si="1"/>
        <v>100.10000000000001</v>
      </c>
      <c r="N15" s="9">
        <f t="shared" si="1"/>
        <v>652.625</v>
      </c>
      <c r="O15" s="9">
        <f t="shared" si="1"/>
        <v>23.479166666666668</v>
      </c>
      <c r="P15" s="9">
        <f t="shared" si="1"/>
        <v>2.5625192151079852</v>
      </c>
      <c r="Q15" s="9">
        <f t="shared" si="1"/>
        <v>58.881011158785618</v>
      </c>
      <c r="R15" s="9">
        <f t="shared" si="1"/>
        <v>51.466414714108815</v>
      </c>
      <c r="S15" s="9">
        <f t="shared" si="1"/>
        <v>2.2491542948007246</v>
      </c>
      <c r="T15" s="9">
        <f t="shared" si="1"/>
        <v>26.98985153760869</v>
      </c>
      <c r="U15" s="9">
        <f t="shared" si="1"/>
        <v>1.0229927625730014E-2</v>
      </c>
      <c r="V15" s="9">
        <f t="shared" si="1"/>
        <v>10.229927625730015</v>
      </c>
      <c r="W15" s="9">
        <f t="shared" si="1"/>
        <v>8.1632673369470832E-3</v>
      </c>
      <c r="X15" s="9">
        <f t="shared" si="1"/>
        <v>8.163267336947083</v>
      </c>
      <c r="Y15" s="9">
        <f t="shared" si="1"/>
        <v>1.2550673444940763</v>
      </c>
      <c r="Z15" s="9">
        <f t="shared" si="1"/>
        <v>1.2391371051952647</v>
      </c>
      <c r="AA15" s="9">
        <f t="shared" si="1"/>
        <v>0.81615237718320577</v>
      </c>
      <c r="AB15" s="9">
        <f t="shared" si="1"/>
        <v>0.81946117565342202</v>
      </c>
      <c r="AC15" s="9">
        <f t="shared" si="1"/>
        <v>9.3412118353495791E-2</v>
      </c>
      <c r="AD15" s="9">
        <f t="shared" si="1"/>
        <v>8.976937778604506E-2</v>
      </c>
      <c r="AF15" s="9" t="s">
        <v>94</v>
      </c>
      <c r="AG15" s="9">
        <f t="shared" si="1"/>
        <v>0.56816666666666671</v>
      </c>
      <c r="AH15" s="9">
        <f>AVERAGE(AH9,AH11,AH13)</f>
        <v>7.2878958333333328</v>
      </c>
      <c r="AI15" s="9">
        <f t="shared" si="1"/>
        <v>12.694795833333332</v>
      </c>
      <c r="AJ15" s="9">
        <f t="shared" si="1"/>
        <v>12.740124249448357</v>
      </c>
    </row>
    <row r="16" spans="1:36" hidden="1" x14ac:dyDescent="0.45">
      <c r="A16" s="7" t="s">
        <v>68</v>
      </c>
      <c r="B16" s="8">
        <v>43280</v>
      </c>
      <c r="C16" s="8" t="s">
        <v>92</v>
      </c>
      <c r="D16" s="8"/>
      <c r="E16" s="7">
        <v>58</v>
      </c>
      <c r="F16" s="7">
        <v>31864</v>
      </c>
      <c r="G16" s="7">
        <v>40296</v>
      </c>
      <c r="H16" s="7">
        <v>41581</v>
      </c>
      <c r="I16" s="7" t="s">
        <v>52</v>
      </c>
      <c r="J16" s="7">
        <v>0.39007850909753039</v>
      </c>
      <c r="K16" s="7">
        <v>7.3293750000000006</v>
      </c>
      <c r="L16" s="7">
        <v>54.90625</v>
      </c>
      <c r="M16" s="7">
        <v>95.4</v>
      </c>
      <c r="N16" s="7">
        <v>887.5625</v>
      </c>
      <c r="O16" s="7">
        <v>20</v>
      </c>
      <c r="P16" s="7">
        <v>2.0979971635517827</v>
      </c>
      <c r="Q16" s="7">
        <v>63.244269894411538</v>
      </c>
      <c r="R16" s="7">
        <v>23.53841117141166</v>
      </c>
      <c r="S16" s="7">
        <v>3.4438133035523828</v>
      </c>
      <c r="T16" s="7">
        <v>41.325759642628597</v>
      </c>
      <c r="U16" s="7">
        <v>3.1692212588535756E-3</v>
      </c>
      <c r="V16" s="7">
        <v>3.1692212588535758</v>
      </c>
      <c r="W16" s="7">
        <v>1.1252831528767993E-2</v>
      </c>
      <c r="X16" s="7">
        <v>11.252831528767992</v>
      </c>
      <c r="Y16" s="7">
        <v>0.29634881409338387</v>
      </c>
      <c r="Z16" s="7">
        <v>0.28163767054997896</v>
      </c>
      <c r="AA16" s="7">
        <v>4.1526845378842401</v>
      </c>
      <c r="AB16" s="7">
        <v>3.5506613800888602</v>
      </c>
      <c r="AC16" s="7">
        <v>-0.59382286013849228</v>
      </c>
      <c r="AD16" s="7">
        <v>-0.55030925642690354</v>
      </c>
      <c r="AE16" s="7">
        <v>25</v>
      </c>
      <c r="AF16" s="7" t="s">
        <v>37</v>
      </c>
      <c r="AG16" s="7">
        <v>0.44975000000000004</v>
      </c>
      <c r="AH16" s="7">
        <v>5.6571249999999997</v>
      </c>
      <c r="AI16" s="7">
        <v>12.477449999999999</v>
      </c>
      <c r="AJ16" s="7">
        <v>12.578376876042244</v>
      </c>
    </row>
    <row r="17" spans="1:36" x14ac:dyDescent="0.45">
      <c r="A17" s="7" t="s">
        <v>69</v>
      </c>
      <c r="B17" s="8">
        <v>43280</v>
      </c>
      <c r="C17" s="8" t="s">
        <v>92</v>
      </c>
      <c r="D17" s="8" t="s">
        <v>37</v>
      </c>
      <c r="E17" s="7">
        <v>58</v>
      </c>
      <c r="F17" s="7">
        <v>31864</v>
      </c>
      <c r="G17" s="7">
        <v>40296</v>
      </c>
      <c r="H17" s="7">
        <v>41581</v>
      </c>
      <c r="I17" s="7" t="s">
        <v>52</v>
      </c>
      <c r="J17" s="7">
        <v>0.44846756923292103</v>
      </c>
      <c r="K17" s="7">
        <v>6.33</v>
      </c>
      <c r="L17" s="7">
        <v>663.21875</v>
      </c>
      <c r="M17" s="7">
        <v>63</v>
      </c>
      <c r="N17" s="7">
        <v>289.0625</v>
      </c>
      <c r="O17" s="7">
        <v>10.3125</v>
      </c>
      <c r="P17" s="7">
        <v>1.6899369321419302</v>
      </c>
      <c r="Q17" s="7">
        <v>71.556122448979593</v>
      </c>
      <c r="R17" s="7">
        <v>0</v>
      </c>
      <c r="S17" s="7">
        <v>63.41197481217803</v>
      </c>
      <c r="T17" s="7">
        <v>760.94369774613631</v>
      </c>
      <c r="U17" s="7">
        <v>0.866989513782635</v>
      </c>
      <c r="V17" s="7">
        <v>866.98951378263496</v>
      </c>
      <c r="W17" s="7">
        <v>6.253965496316934E-3</v>
      </c>
      <c r="X17" s="7">
        <v>6.2539654963169333</v>
      </c>
      <c r="Y17" s="7">
        <v>322.66292789465643</v>
      </c>
      <c r="Z17" s="7">
        <v>138.63036409350514</v>
      </c>
      <c r="AA17" s="7">
        <v>8.7355396187635843E-3</v>
      </c>
      <c r="AB17" s="7">
        <v>7.2134269179694836E-3</v>
      </c>
      <c r="AC17" s="7">
        <v>2.1264712960304193</v>
      </c>
      <c r="AD17" s="7">
        <v>2.1418583638543418</v>
      </c>
      <c r="AE17" s="7">
        <v>25</v>
      </c>
      <c r="AF17" s="7" t="s">
        <v>37</v>
      </c>
      <c r="AG17" s="7">
        <v>0.73450000000000015</v>
      </c>
      <c r="AH17" s="7">
        <v>10.4449375</v>
      </c>
      <c r="AI17" s="7">
        <v>14.163525</v>
      </c>
      <c r="AJ17" s="7">
        <v>14.220473110959833</v>
      </c>
    </row>
    <row r="18" spans="1:36" hidden="1" x14ac:dyDescent="0.45">
      <c r="A18" s="7" t="s">
        <v>70</v>
      </c>
      <c r="B18" s="8">
        <v>43280</v>
      </c>
      <c r="C18" s="8" t="s">
        <v>92</v>
      </c>
      <c r="D18" s="8"/>
      <c r="E18" s="7">
        <v>58</v>
      </c>
      <c r="F18" s="7">
        <v>31864</v>
      </c>
      <c r="G18" s="7">
        <v>40296</v>
      </c>
      <c r="H18" s="7">
        <v>41581</v>
      </c>
      <c r="I18" s="7" t="s">
        <v>52</v>
      </c>
      <c r="J18" s="7">
        <v>0.44743492808153951</v>
      </c>
      <c r="K18" s="7">
        <v>7.3025000000000002</v>
      </c>
      <c r="L18" s="7">
        <v>33.629375000000003</v>
      </c>
      <c r="M18" s="7">
        <v>97.3</v>
      </c>
      <c r="N18" s="7">
        <v>416.875</v>
      </c>
      <c r="O18" s="7">
        <v>20</v>
      </c>
      <c r="P18" s="7">
        <v>1.976198591559057</v>
      </c>
      <c r="Q18" s="7">
        <v>62.454044117647044</v>
      </c>
      <c r="R18" s="7">
        <v>39.046582259953162</v>
      </c>
      <c r="S18" s="7">
        <v>2.8503911448531767</v>
      </c>
      <c r="T18" s="7">
        <v>34.204693738238127</v>
      </c>
      <c r="U18" s="7">
        <v>1.3339963405728079E-3</v>
      </c>
      <c r="V18" s="7">
        <v>1.3339963405728079</v>
      </c>
      <c r="W18" s="7">
        <v>7.8580968200292131E-3</v>
      </c>
      <c r="X18" s="7">
        <v>7.8580968200292141</v>
      </c>
      <c r="Y18" s="7">
        <v>0.15905432883695622</v>
      </c>
      <c r="Z18" s="7">
        <v>0.16976074119787296</v>
      </c>
      <c r="AA18" s="7">
        <v>10.090831918505941</v>
      </c>
      <c r="AB18" s="7">
        <v>5.890643460577266</v>
      </c>
      <c r="AC18" s="7">
        <v>-0.96160325929765889</v>
      </c>
      <c r="AD18" s="7">
        <v>-0.77016273725138495</v>
      </c>
      <c r="AE18" s="7">
        <v>26</v>
      </c>
      <c r="AF18" s="7" t="s">
        <v>42</v>
      </c>
      <c r="AG18" s="7">
        <v>0.38281249999999994</v>
      </c>
      <c r="AH18" s="7">
        <v>4.9008750000000001</v>
      </c>
      <c r="AI18" s="7">
        <v>12.5331125</v>
      </c>
      <c r="AJ18" s="7">
        <v>12.802285714285716</v>
      </c>
    </row>
    <row r="19" spans="1:36" x14ac:dyDescent="0.45">
      <c r="A19" s="7" t="s">
        <v>71</v>
      </c>
      <c r="B19" s="8">
        <v>43280</v>
      </c>
      <c r="C19" s="8" t="s">
        <v>92</v>
      </c>
      <c r="D19" s="8" t="s">
        <v>42</v>
      </c>
      <c r="E19" s="7">
        <v>58</v>
      </c>
      <c r="F19" s="7">
        <v>31864</v>
      </c>
      <c r="G19" s="7">
        <v>40296</v>
      </c>
      <c r="H19" s="7">
        <v>41581</v>
      </c>
      <c r="I19" s="7" t="s">
        <v>52</v>
      </c>
      <c r="J19" s="7">
        <v>0.4764435095312663</v>
      </c>
      <c r="K19" s="7">
        <v>6.3893750000000002</v>
      </c>
      <c r="L19" s="7">
        <v>337.3</v>
      </c>
      <c r="M19" s="7">
        <v>71.599999999999994</v>
      </c>
      <c r="N19" s="7">
        <v>6881.125</v>
      </c>
      <c r="O19" s="7">
        <v>10.5625</v>
      </c>
      <c r="P19" s="7">
        <v>1.6390637070900675</v>
      </c>
      <c r="Q19" s="7">
        <v>84.853417503966156</v>
      </c>
      <c r="R19" s="7">
        <v>15.949170124481327</v>
      </c>
      <c r="S19" s="7">
        <v>69.811537587704848</v>
      </c>
      <c r="T19" s="7">
        <v>837.738451052458</v>
      </c>
      <c r="U19" s="7">
        <v>0.11279167173794338</v>
      </c>
      <c r="V19" s="7">
        <v>112.79167173794339</v>
      </c>
      <c r="W19" s="7">
        <v>4.135967811016435E-4</v>
      </c>
      <c r="X19" s="7">
        <v>0.41359678110164355</v>
      </c>
      <c r="Y19" s="7">
        <v>404.09900828247595</v>
      </c>
      <c r="Z19" s="7">
        <v>272.70925909412301</v>
      </c>
      <c r="AA19" s="7">
        <v>4.6689963768305658E-3</v>
      </c>
      <c r="AB19" s="7">
        <v>3.6669088659540506E-3</v>
      </c>
      <c r="AC19" s="7">
        <v>2.3814627314755987</v>
      </c>
      <c r="AD19" s="7">
        <v>2.435699883468657</v>
      </c>
      <c r="AE19" s="7">
        <v>26</v>
      </c>
      <c r="AF19" s="7" t="s">
        <v>42</v>
      </c>
      <c r="AG19" s="7">
        <v>0.91999999999999993</v>
      </c>
      <c r="AH19" s="7">
        <v>11.831125</v>
      </c>
      <c r="AI19" s="7">
        <v>12.813287499999999</v>
      </c>
      <c r="AJ19" s="7">
        <v>12.859918478260871</v>
      </c>
    </row>
    <row r="20" spans="1:36" hidden="1" x14ac:dyDescent="0.45">
      <c r="A20" s="7" t="s">
        <v>72</v>
      </c>
      <c r="B20" s="8">
        <v>43280</v>
      </c>
      <c r="C20" s="8" t="s">
        <v>92</v>
      </c>
      <c r="D20" s="8"/>
      <c r="E20" s="7">
        <v>58</v>
      </c>
      <c r="F20" s="7">
        <v>31864</v>
      </c>
      <c r="G20" s="7">
        <v>40296</v>
      </c>
      <c r="H20" s="7">
        <v>41581</v>
      </c>
      <c r="I20" s="7" t="s">
        <v>52</v>
      </c>
      <c r="J20" s="7">
        <v>0.39507418498992253</v>
      </c>
      <c r="K20" s="7">
        <v>7.3112499999999994</v>
      </c>
      <c r="L20" s="7">
        <v>30.459999999999997</v>
      </c>
      <c r="M20" s="7">
        <v>97.8</v>
      </c>
      <c r="N20" s="7">
        <v>386.4375</v>
      </c>
      <c r="O20" s="7">
        <v>20.8125</v>
      </c>
      <c r="P20" s="7">
        <v>2.374655034434789</v>
      </c>
      <c r="Q20" s="7">
        <v>63.553389455028807</v>
      </c>
      <c r="R20" s="7">
        <v>38.97630303273106</v>
      </c>
      <c r="S20" s="7">
        <v>2.6910509252568167</v>
      </c>
      <c r="T20" s="7">
        <v>32.292611103081803</v>
      </c>
      <c r="U20" s="7">
        <v>8.5359395868110522E-3</v>
      </c>
      <c r="V20" s="7">
        <v>8.5359395868110521</v>
      </c>
      <c r="W20" s="7">
        <v>5.9136783454223178E-3</v>
      </c>
      <c r="X20" s="7">
        <v>5.9136783454223183</v>
      </c>
      <c r="Y20" s="7">
        <v>1.4409006153487574</v>
      </c>
      <c r="Z20" s="7">
        <v>1.4434230420088003</v>
      </c>
      <c r="AA20" s="7">
        <v>0.69408647323734118</v>
      </c>
      <c r="AB20" s="7">
        <v>0.69279758663704571</v>
      </c>
      <c r="AC20" s="7">
        <v>0.15860992280294456</v>
      </c>
      <c r="AD20" s="7">
        <v>0.159393633854508</v>
      </c>
      <c r="AE20" s="7">
        <v>23</v>
      </c>
      <c r="AF20" s="7" t="s">
        <v>47</v>
      </c>
      <c r="AG20" s="7">
        <v>0.62512499999999993</v>
      </c>
      <c r="AH20" s="7">
        <v>8.3141874999999992</v>
      </c>
      <c r="AI20" s="7">
        <v>13.25455</v>
      </c>
      <c r="AJ20" s="7">
        <v>13.300039992001599</v>
      </c>
    </row>
    <row r="21" spans="1:36" x14ac:dyDescent="0.45">
      <c r="A21" s="7" t="s">
        <v>73</v>
      </c>
      <c r="B21" s="8">
        <v>43280</v>
      </c>
      <c r="C21" s="8" t="s">
        <v>92</v>
      </c>
      <c r="D21" s="8" t="s">
        <v>47</v>
      </c>
      <c r="E21" s="7">
        <v>58</v>
      </c>
      <c r="F21" s="7">
        <v>31864</v>
      </c>
      <c r="G21" s="7">
        <v>40296</v>
      </c>
      <c r="H21" s="7">
        <v>41581</v>
      </c>
      <c r="I21" s="7" t="s">
        <v>52</v>
      </c>
      <c r="J21" s="7">
        <v>0.43454138111930124</v>
      </c>
      <c r="K21" s="7">
        <v>6.4324999999999992</v>
      </c>
      <c r="L21" s="7">
        <v>272.3</v>
      </c>
      <c r="M21" s="7">
        <v>87</v>
      </c>
      <c r="N21" s="7">
        <v>1600.625</v>
      </c>
      <c r="O21" s="7">
        <v>8.75</v>
      </c>
      <c r="P21" s="7">
        <v>1.3942061737753637</v>
      </c>
      <c r="Q21" s="7">
        <v>81.128404669260703</v>
      </c>
      <c r="R21" s="7">
        <v>6.1587591240875916</v>
      </c>
      <c r="S21" s="7">
        <v>51.259021205030507</v>
      </c>
      <c r="T21" s="7">
        <v>615.10825446036631</v>
      </c>
      <c r="U21" s="7">
        <v>9.5484001115937356E-2</v>
      </c>
      <c r="V21" s="7">
        <v>95.48400111593736</v>
      </c>
      <c r="W21" s="7">
        <v>3.6189848796718753E-3</v>
      </c>
      <c r="X21" s="7">
        <v>3.6189848796718747</v>
      </c>
      <c r="Y21" s="7">
        <v>23.399340155805675</v>
      </c>
      <c r="Z21" s="7">
        <v>26.384194543690572</v>
      </c>
      <c r="AA21" s="7">
        <v>6.5876566162183833E-2</v>
      </c>
      <c r="AB21" s="7">
        <v>3.7901479173224811E-2</v>
      </c>
      <c r="AC21" s="7">
        <v>1.2212869928375061</v>
      </c>
      <c r="AD21" s="7">
        <v>1.4213438405798482</v>
      </c>
      <c r="AE21" s="7">
        <v>23</v>
      </c>
      <c r="AF21" s="7" t="s">
        <v>47</v>
      </c>
      <c r="AG21" s="7">
        <v>0.60368750000000004</v>
      </c>
      <c r="AH21" s="7">
        <v>8.7991875000000004</v>
      </c>
      <c r="AI21" s="7">
        <v>14.66931875</v>
      </c>
      <c r="AJ21" s="7">
        <v>14.575732477482141</v>
      </c>
    </row>
    <row r="22" spans="1:36" s="9" customFormat="1" x14ac:dyDescent="0.45">
      <c r="A22" s="9" t="s">
        <v>96</v>
      </c>
      <c r="B22" s="10">
        <v>43280</v>
      </c>
      <c r="C22" s="10" t="s">
        <v>92</v>
      </c>
      <c r="D22" s="10" t="s">
        <v>94</v>
      </c>
      <c r="E22" s="9">
        <v>58</v>
      </c>
      <c r="F22" s="9">
        <v>31864</v>
      </c>
      <c r="G22" s="9">
        <v>40296</v>
      </c>
      <c r="H22" s="9">
        <v>41581</v>
      </c>
      <c r="I22" s="9" t="s">
        <v>52</v>
      </c>
      <c r="J22" s="9">
        <f>AVERAGE(J16,J18,J20)</f>
        <v>0.41086254072299749</v>
      </c>
      <c r="K22" s="9">
        <f t="shared" ref="K22:AJ22" si="2">AVERAGE(K16,K18,K20)</f>
        <v>7.314375000000001</v>
      </c>
      <c r="L22" s="9">
        <f t="shared" si="2"/>
        <v>39.665208333333332</v>
      </c>
      <c r="M22" s="9">
        <f t="shared" si="2"/>
        <v>96.833333333333329</v>
      </c>
      <c r="N22" s="9">
        <f t="shared" si="2"/>
        <v>563.625</v>
      </c>
      <c r="O22" s="9">
        <f t="shared" si="2"/>
        <v>20.270833333333332</v>
      </c>
      <c r="P22" s="9">
        <f t="shared" si="2"/>
        <v>2.1496169298485426</v>
      </c>
      <c r="Q22" s="9">
        <f t="shared" si="2"/>
        <v>63.083901155695798</v>
      </c>
      <c r="R22" s="9">
        <f t="shared" si="2"/>
        <v>33.853765488031961</v>
      </c>
      <c r="S22" s="9">
        <f t="shared" si="2"/>
        <v>2.9950851245541252</v>
      </c>
      <c r="T22" s="9">
        <f t="shared" si="2"/>
        <v>35.941021494649512</v>
      </c>
      <c r="U22" s="9">
        <f t="shared" si="2"/>
        <v>4.3463857287458123E-3</v>
      </c>
      <c r="V22" s="9">
        <f t="shared" si="2"/>
        <v>4.3463857287458119</v>
      </c>
      <c r="W22" s="9">
        <f t="shared" si="2"/>
        <v>8.3415355647398406E-3</v>
      </c>
      <c r="X22" s="9">
        <f t="shared" si="2"/>
        <v>8.341535564739841</v>
      </c>
      <c r="Y22" s="9">
        <f t="shared" si="2"/>
        <v>0.63210125275969908</v>
      </c>
      <c r="Z22" s="9">
        <f t="shared" si="2"/>
        <v>0.63160715125221734</v>
      </c>
      <c r="AA22" s="9">
        <f t="shared" si="2"/>
        <v>4.9792009765425078</v>
      </c>
      <c r="AB22" s="9">
        <f t="shared" si="2"/>
        <v>3.3780341424343905</v>
      </c>
      <c r="AC22" s="9">
        <f t="shared" si="2"/>
        <v>-0.46560539887773555</v>
      </c>
      <c r="AD22" s="9">
        <f t="shared" si="2"/>
        <v>-0.38702611994126013</v>
      </c>
      <c r="AF22" s="9" t="s">
        <v>94</v>
      </c>
      <c r="AG22" s="9">
        <f t="shared" si="2"/>
        <v>0.48589583333333336</v>
      </c>
      <c r="AH22" s="9">
        <f t="shared" si="2"/>
        <v>6.290729166666666</v>
      </c>
      <c r="AI22" s="9">
        <f t="shared" si="2"/>
        <v>12.7550375</v>
      </c>
      <c r="AJ22" s="9">
        <f t="shared" si="2"/>
        <v>12.893567527443187</v>
      </c>
    </row>
    <row r="23" spans="1:36" hidden="1" x14ac:dyDescent="0.45">
      <c r="A23" s="7" t="s">
        <v>74</v>
      </c>
      <c r="B23" s="8">
        <v>43308</v>
      </c>
      <c r="C23" s="8" t="s">
        <v>92</v>
      </c>
      <c r="D23" s="8"/>
      <c r="E23" s="7">
        <v>86</v>
      </c>
      <c r="F23" s="7">
        <v>48562</v>
      </c>
      <c r="G23" s="7">
        <v>60190</v>
      </c>
      <c r="H23" s="7">
        <v>61203</v>
      </c>
      <c r="I23" s="7" t="s">
        <v>53</v>
      </c>
      <c r="J23" s="7">
        <v>0.33006150172198362</v>
      </c>
      <c r="K23" s="7">
        <v>7.2343750000000009</v>
      </c>
      <c r="L23" s="7">
        <v>59.044375000000002</v>
      </c>
      <c r="M23" s="7">
        <v>97.9</v>
      </c>
      <c r="N23" s="7">
        <v>960.25</v>
      </c>
      <c r="O23" s="7">
        <v>10.25</v>
      </c>
      <c r="P23" s="7">
        <v>1.5597855986539144</v>
      </c>
      <c r="Q23" s="7">
        <v>65.282117691468841</v>
      </c>
      <c r="R23" s="7">
        <v>2.1253148614609572</v>
      </c>
      <c r="S23" s="7">
        <v>2.5806237673771357</v>
      </c>
      <c r="T23" s="7">
        <v>30.96748520852563</v>
      </c>
      <c r="U23" s="7">
        <v>6.0316484643461151E-3</v>
      </c>
      <c r="V23" s="7">
        <v>6.031648464346115</v>
      </c>
      <c r="W23" s="7">
        <v>1.1759458833587576E-2</v>
      </c>
      <c r="X23" s="7">
        <v>11.759458833587576</v>
      </c>
      <c r="Y23" s="7">
        <v>0.4980451286731663</v>
      </c>
      <c r="Z23" s="7">
        <v>0.51291888085176274</v>
      </c>
      <c r="AA23" s="7">
        <v>2.0270523299093881</v>
      </c>
      <c r="AB23" s="7">
        <v>1.9496260272957415</v>
      </c>
      <c r="AC23" s="7">
        <v>-0.30503853070407877</v>
      </c>
      <c r="AD23" s="7">
        <v>-0.28995131399953861</v>
      </c>
      <c r="AE23" s="7">
        <v>26</v>
      </c>
      <c r="AF23" s="7" t="s">
        <v>37</v>
      </c>
      <c r="AG23" s="7">
        <v>0.45381250000000001</v>
      </c>
      <c r="AH23" s="7">
        <v>5.9400625000000007</v>
      </c>
      <c r="AI23" s="7">
        <v>13.044968750000001</v>
      </c>
      <c r="AJ23" s="7">
        <v>13.089243905798101</v>
      </c>
    </row>
    <row r="24" spans="1:36" x14ac:dyDescent="0.45">
      <c r="A24" s="7" t="s">
        <v>75</v>
      </c>
      <c r="B24" s="8">
        <v>43308</v>
      </c>
      <c r="C24" s="8" t="s">
        <v>92</v>
      </c>
      <c r="D24" s="8" t="s">
        <v>37</v>
      </c>
      <c r="E24" s="7">
        <v>86</v>
      </c>
      <c r="F24" s="7">
        <v>48562</v>
      </c>
      <c r="G24" s="7">
        <v>60190</v>
      </c>
      <c r="H24" s="7">
        <v>61203</v>
      </c>
      <c r="I24" s="7" t="s">
        <v>53</v>
      </c>
      <c r="J24" s="7">
        <v>0.47003956162006372</v>
      </c>
      <c r="K24" s="7">
        <v>6.2306250000000007</v>
      </c>
      <c r="L24" s="7">
        <v>542.28125</v>
      </c>
      <c r="M24" s="7">
        <v>72</v>
      </c>
      <c r="N24" s="7">
        <v>3846.25</v>
      </c>
      <c r="O24" s="7">
        <v>4.9375</v>
      </c>
      <c r="P24" s="7">
        <v>0.32473866521347805</v>
      </c>
      <c r="Q24" s="7">
        <v>99.522243896300026</v>
      </c>
      <c r="R24" s="7">
        <v>0</v>
      </c>
      <c r="S24" s="7">
        <v>60.413168799626362</v>
      </c>
      <c r="T24" s="7">
        <v>724.95802559551612</v>
      </c>
      <c r="U24" s="7">
        <v>0.84917616386567651</v>
      </c>
      <c r="V24" s="7">
        <v>849.17616386567647</v>
      </c>
      <c r="W24" s="7">
        <v>2.5150452820443956E-2</v>
      </c>
      <c r="X24" s="7">
        <v>25.150452820443956</v>
      </c>
      <c r="Y24" s="7">
        <v>344.43945333487636</v>
      </c>
      <c r="Z24" s="7">
        <v>33.763851884822117</v>
      </c>
      <c r="AA24" s="7">
        <v>4.0608112675742346E-2</v>
      </c>
      <c r="AB24" s="7">
        <v>2.9617473841885039E-2</v>
      </c>
      <c r="AC24" s="7">
        <v>1.5103348709190343</v>
      </c>
      <c r="AD24" s="7">
        <v>1.5284519864399164</v>
      </c>
      <c r="AE24" s="7">
        <v>26</v>
      </c>
      <c r="AF24" s="7" t="s">
        <v>37</v>
      </c>
      <c r="AG24" s="7">
        <v>0.51887499999999998</v>
      </c>
      <c r="AH24" s="7">
        <v>7.2506874999999997</v>
      </c>
      <c r="AI24" s="7">
        <v>13.49555</v>
      </c>
      <c r="AJ24" s="7">
        <v>13.973861720067454</v>
      </c>
    </row>
    <row r="25" spans="1:36" hidden="1" x14ac:dyDescent="0.45">
      <c r="A25" s="7" t="s">
        <v>76</v>
      </c>
      <c r="B25" s="8">
        <v>43308</v>
      </c>
      <c r="C25" s="8" t="s">
        <v>92</v>
      </c>
      <c r="D25" s="8"/>
      <c r="E25" s="7">
        <v>86</v>
      </c>
      <c r="F25" s="7">
        <v>48562</v>
      </c>
      <c r="G25" s="7">
        <v>60190</v>
      </c>
      <c r="H25" s="7">
        <v>61203</v>
      </c>
      <c r="I25" s="7" t="s">
        <v>53</v>
      </c>
      <c r="J25" s="7">
        <v>0.41033401824334426</v>
      </c>
      <c r="K25" s="7">
        <v>6.9168749999999992</v>
      </c>
      <c r="L25" s="7">
        <v>22.81</v>
      </c>
      <c r="M25" s="7">
        <v>96.6</v>
      </c>
      <c r="N25" s="7">
        <v>548.375</v>
      </c>
      <c r="O25" s="7">
        <v>20.8125</v>
      </c>
      <c r="P25" s="7">
        <v>2.3352355824429534</v>
      </c>
      <c r="Q25" s="7">
        <v>60.70295675455445</v>
      </c>
      <c r="R25" s="7">
        <v>32.204163172692745</v>
      </c>
      <c r="S25" s="7">
        <v>2.1409339045393034</v>
      </c>
      <c r="T25" s="7">
        <v>25.691206854471648</v>
      </c>
      <c r="U25" s="7">
        <v>1.0322046668032795E-2</v>
      </c>
      <c r="V25" s="7">
        <v>10.322046668032796</v>
      </c>
      <c r="W25" s="7">
        <v>7.5960520365457654E-3</v>
      </c>
      <c r="X25" s="7">
        <v>7.5960520365457658</v>
      </c>
      <c r="Y25" s="7">
        <v>1.3673790096150535</v>
      </c>
      <c r="Z25" s="7">
        <v>1.3588699258999086</v>
      </c>
      <c r="AA25" s="7">
        <v>0.73727874689413153</v>
      </c>
      <c r="AB25" s="7">
        <v>0.73590560872686328</v>
      </c>
      <c r="AC25" s="7">
        <v>0.13431784686991213</v>
      </c>
      <c r="AD25" s="7">
        <v>0.13317788707280381</v>
      </c>
      <c r="AE25" s="7">
        <v>26</v>
      </c>
      <c r="AF25" s="7" t="s">
        <v>42</v>
      </c>
      <c r="AG25" s="7">
        <v>0.52106249999999998</v>
      </c>
      <c r="AH25" s="7">
        <v>6.900125000000001</v>
      </c>
      <c r="AI25" s="7">
        <v>13.178987500000002</v>
      </c>
      <c r="AJ25" s="7">
        <v>13.242413338131225</v>
      </c>
    </row>
    <row r="26" spans="1:36" x14ac:dyDescent="0.45">
      <c r="A26" s="7" t="s">
        <v>77</v>
      </c>
      <c r="B26" s="8">
        <v>43308</v>
      </c>
      <c r="C26" s="8" t="s">
        <v>92</v>
      </c>
      <c r="D26" s="8" t="s">
        <v>42</v>
      </c>
      <c r="E26" s="7">
        <v>86</v>
      </c>
      <c r="F26" s="7">
        <v>48562</v>
      </c>
      <c r="G26" s="7">
        <v>60190</v>
      </c>
      <c r="H26" s="7">
        <v>61203</v>
      </c>
      <c r="I26" s="7" t="s">
        <v>53</v>
      </c>
      <c r="J26" s="7">
        <v>0.4484804490222703</v>
      </c>
      <c r="K26" s="7">
        <v>6.7156250000000002</v>
      </c>
      <c r="L26" s="7">
        <v>216.71875</v>
      </c>
      <c r="M26" s="7">
        <v>88.2</v>
      </c>
      <c r="N26" s="7">
        <v>5803</v>
      </c>
      <c r="O26" s="7">
        <v>11.5625</v>
      </c>
      <c r="P26" s="7">
        <v>1.8634004969040656</v>
      </c>
      <c r="Q26" s="7">
        <v>81.251253409273218</v>
      </c>
      <c r="R26" s="7">
        <v>12.750000000000002</v>
      </c>
      <c r="S26" s="7">
        <v>12.691858862560213</v>
      </c>
      <c r="T26" s="7">
        <v>152.3023063507226</v>
      </c>
      <c r="U26" s="7">
        <v>0.12344836800450809</v>
      </c>
      <c r="V26" s="7">
        <v>123.44836800450808</v>
      </c>
      <c r="W26" s="7">
        <v>3.7265947108840076E-2</v>
      </c>
      <c r="X26" s="7">
        <v>37.265947108840074</v>
      </c>
      <c r="Y26" s="7">
        <v>3.1723962301940825</v>
      </c>
      <c r="Z26" s="7">
        <v>3.3126319758883618</v>
      </c>
      <c r="AA26" s="7">
        <v>0.33983330941921808</v>
      </c>
      <c r="AB26" s="7">
        <v>0.30187476522556539</v>
      </c>
      <c r="AC26" s="7">
        <v>0.48006629878410312</v>
      </c>
      <c r="AD26" s="7">
        <v>0.52017318966435</v>
      </c>
      <c r="AE26" s="7">
        <v>26</v>
      </c>
      <c r="AF26" s="7" t="s">
        <v>42</v>
      </c>
      <c r="AG26" s="7">
        <v>0.47206250000000005</v>
      </c>
      <c r="AH26" s="7">
        <v>6.2299375000000001</v>
      </c>
      <c r="AI26" s="7">
        <v>13.1198625</v>
      </c>
      <c r="AJ26" s="7">
        <v>13.197272606911159</v>
      </c>
    </row>
    <row r="27" spans="1:36" hidden="1" x14ac:dyDescent="0.45">
      <c r="A27" s="7" t="s">
        <v>78</v>
      </c>
      <c r="B27" s="8">
        <v>43308</v>
      </c>
      <c r="C27" s="8" t="s">
        <v>92</v>
      </c>
      <c r="D27" s="8"/>
      <c r="E27" s="7">
        <v>86</v>
      </c>
      <c r="F27" s="7">
        <v>48562</v>
      </c>
      <c r="G27" s="7">
        <v>60190</v>
      </c>
      <c r="H27" s="7">
        <v>61203</v>
      </c>
      <c r="I27" s="7" t="s">
        <v>53</v>
      </c>
      <c r="J27" s="7">
        <v>0.37978485461795775</v>
      </c>
      <c r="K27" s="7">
        <v>7.3756250000000003</v>
      </c>
      <c r="L27" s="7">
        <v>41.154375000000002</v>
      </c>
      <c r="M27" s="7">
        <v>98.8</v>
      </c>
      <c r="N27" s="7">
        <v>458.875</v>
      </c>
      <c r="O27" s="7">
        <v>19.0625</v>
      </c>
      <c r="P27" s="7">
        <v>2.3470832924865674</v>
      </c>
      <c r="Q27" s="7">
        <v>53.490263567353487</v>
      </c>
      <c r="R27" s="7">
        <v>52.548911950107296</v>
      </c>
      <c r="S27" s="7">
        <v>1.672412484414258</v>
      </c>
      <c r="T27" s="7">
        <v>20.068949812971095</v>
      </c>
      <c r="U27" s="7">
        <v>4.9794622189809814E-3</v>
      </c>
      <c r="V27" s="7">
        <v>4.9794622189809816</v>
      </c>
      <c r="W27" s="7">
        <v>5.3955905772510972E-3</v>
      </c>
      <c r="X27" s="7">
        <v>5.3955905772510979</v>
      </c>
      <c r="Y27" s="7">
        <v>0.91815635565635578</v>
      </c>
      <c r="Z27" s="7">
        <v>0.92287621673434639</v>
      </c>
      <c r="AA27" s="7">
        <v>1.0914534183155757</v>
      </c>
      <c r="AB27" s="7">
        <v>1.0835689357545271</v>
      </c>
      <c r="AC27" s="7">
        <v>-3.7569806750447084E-2</v>
      </c>
      <c r="AD27" s="7">
        <v>-3.4856545988506946E-2</v>
      </c>
      <c r="AE27" s="7">
        <v>24</v>
      </c>
      <c r="AF27" s="7" t="s">
        <v>47</v>
      </c>
      <c r="AG27" s="7">
        <v>0.53131249999999997</v>
      </c>
      <c r="AH27" s="7">
        <v>6.7577500000000006</v>
      </c>
      <c r="AI27" s="7">
        <v>12.63954375</v>
      </c>
      <c r="AJ27" s="7">
        <v>12.718974238324904</v>
      </c>
    </row>
    <row r="28" spans="1:36" x14ac:dyDescent="0.45">
      <c r="A28" s="7" t="s">
        <v>79</v>
      </c>
      <c r="B28" s="8">
        <v>43308</v>
      </c>
      <c r="C28" s="8" t="s">
        <v>92</v>
      </c>
      <c r="D28" s="8" t="s">
        <v>47</v>
      </c>
      <c r="E28" s="7">
        <v>86</v>
      </c>
      <c r="F28" s="7">
        <v>48562</v>
      </c>
      <c r="G28" s="7">
        <v>60190</v>
      </c>
      <c r="H28" s="7">
        <v>61203</v>
      </c>
      <c r="I28" s="7" t="s">
        <v>53</v>
      </c>
      <c r="J28" s="7">
        <v>0.4626546665859646</v>
      </c>
      <c r="K28" s="7">
        <v>6.5075000000000003</v>
      </c>
      <c r="L28" s="7">
        <v>259.71875</v>
      </c>
      <c r="M28" s="7">
        <v>94.3</v>
      </c>
      <c r="N28" s="7">
        <v>4622</v>
      </c>
      <c r="O28" s="7">
        <v>9.6875</v>
      </c>
      <c r="P28" s="7">
        <v>1.5990905877614212</v>
      </c>
      <c r="Q28" s="7">
        <v>80.50687085128682</v>
      </c>
      <c r="R28" s="7">
        <v>19.788062283737027</v>
      </c>
      <c r="S28" s="7">
        <v>31.312569461750446</v>
      </c>
      <c r="T28" s="7">
        <v>375.75083354100536</v>
      </c>
      <c r="U28" s="7">
        <v>0.23797875566354232</v>
      </c>
      <c r="V28" s="7">
        <v>237.97875566354233</v>
      </c>
      <c r="W28" s="7">
        <v>7.6670348459170626E-3</v>
      </c>
      <c r="X28" s="7">
        <v>7.6670348459170619</v>
      </c>
      <c r="Y28" s="7">
        <v>51.939243116453412</v>
      </c>
      <c r="Z28" s="7">
        <v>31.039216652350749</v>
      </c>
      <c r="AA28" s="7">
        <v>2.1886988026961231E-2</v>
      </c>
      <c r="AB28" s="7">
        <v>3.2217307904394719E-2</v>
      </c>
      <c r="AC28" s="7">
        <v>1.698269155733289</v>
      </c>
      <c r="AD28" s="7">
        <v>1.4919107522815644</v>
      </c>
      <c r="AE28" s="7">
        <v>24</v>
      </c>
      <c r="AF28" s="7" t="s">
        <v>47</v>
      </c>
      <c r="AG28" s="7">
        <v>0.47681249999999997</v>
      </c>
      <c r="AH28" s="7">
        <v>6.540375</v>
      </c>
      <c r="AI28" s="7">
        <v>13.48438125</v>
      </c>
      <c r="AJ28" s="7">
        <v>13.716869838773103</v>
      </c>
    </row>
    <row r="29" spans="1:36" s="9" customFormat="1" x14ac:dyDescent="0.45">
      <c r="A29" s="9" t="s">
        <v>97</v>
      </c>
      <c r="B29" s="10">
        <v>43308</v>
      </c>
      <c r="C29" s="10" t="s">
        <v>92</v>
      </c>
      <c r="D29" s="10" t="s">
        <v>94</v>
      </c>
      <c r="E29" s="9">
        <v>86</v>
      </c>
      <c r="F29" s="9">
        <v>48562</v>
      </c>
      <c r="G29" s="9">
        <v>60190</v>
      </c>
      <c r="H29" s="9">
        <v>61203</v>
      </c>
      <c r="I29" s="9" t="s">
        <v>53</v>
      </c>
      <c r="J29" s="9">
        <f>AVERAGE(J23,J25,J27)</f>
        <v>0.37339345819442854</v>
      </c>
      <c r="K29" s="9">
        <f t="shared" ref="K29:AJ29" si="3">AVERAGE(K23,K25,K27)</f>
        <v>7.1756250000000001</v>
      </c>
      <c r="L29" s="9">
        <f t="shared" si="3"/>
        <v>41.002916666666671</v>
      </c>
      <c r="M29" s="9">
        <f t="shared" si="3"/>
        <v>97.766666666666666</v>
      </c>
      <c r="N29" s="9">
        <f t="shared" si="3"/>
        <v>655.83333333333337</v>
      </c>
      <c r="O29" s="9">
        <f t="shared" si="3"/>
        <v>16.708333333333332</v>
      </c>
      <c r="P29" s="9">
        <f t="shared" si="3"/>
        <v>2.0807014911944783</v>
      </c>
      <c r="Q29" s="9">
        <f t="shared" si="3"/>
        <v>59.825112671125595</v>
      </c>
      <c r="R29" s="9">
        <f t="shared" si="3"/>
        <v>28.959463328086997</v>
      </c>
      <c r="S29" s="9">
        <f t="shared" si="3"/>
        <v>2.1313233854435656</v>
      </c>
      <c r="T29" s="9">
        <f t="shared" si="3"/>
        <v>25.575880625322792</v>
      </c>
      <c r="U29" s="9">
        <f t="shared" si="3"/>
        <v>7.1110524504532967E-3</v>
      </c>
      <c r="V29" s="9">
        <f t="shared" si="3"/>
        <v>7.1110524504532968</v>
      </c>
      <c r="W29" s="9">
        <f t="shared" si="3"/>
        <v>8.2503671491281454E-3</v>
      </c>
      <c r="X29" s="9">
        <f t="shared" si="3"/>
        <v>8.2503671491281469</v>
      </c>
      <c r="Y29" s="9">
        <f t="shared" si="3"/>
        <v>0.92786016464819188</v>
      </c>
      <c r="Z29" s="9">
        <f t="shared" si="3"/>
        <v>0.93155500782867262</v>
      </c>
      <c r="AA29" s="9">
        <f t="shared" si="3"/>
        <v>1.2852614983730317</v>
      </c>
      <c r="AB29" s="9">
        <f t="shared" si="3"/>
        <v>1.2563668572590441</v>
      </c>
      <c r="AC29" s="9">
        <f t="shared" si="3"/>
        <v>-6.9430163528204566E-2</v>
      </c>
      <c r="AD29" s="9">
        <f t="shared" si="3"/>
        <v>-6.3876657638413922E-2</v>
      </c>
      <c r="AF29" s="9" t="s">
        <v>94</v>
      </c>
      <c r="AG29" s="9">
        <f t="shared" si="3"/>
        <v>0.50206249999999997</v>
      </c>
      <c r="AH29" s="9">
        <f t="shared" si="3"/>
        <v>6.5326458333333344</v>
      </c>
      <c r="AI29" s="9">
        <f t="shared" si="3"/>
        <v>12.954500000000001</v>
      </c>
      <c r="AJ29" s="9">
        <f t="shared" si="3"/>
        <v>13.016877160751411</v>
      </c>
    </row>
    <row r="30" spans="1:36" hidden="1" x14ac:dyDescent="0.45">
      <c r="A30" s="7" t="s">
        <v>80</v>
      </c>
      <c r="B30" s="8">
        <v>43390</v>
      </c>
      <c r="C30" s="8" t="s">
        <v>92</v>
      </c>
      <c r="D30" s="8"/>
      <c r="E30" s="7">
        <v>168</v>
      </c>
      <c r="F30" s="7">
        <v>93872.6</v>
      </c>
      <c r="G30" s="7">
        <v>107592</v>
      </c>
      <c r="H30" s="7">
        <v>107850</v>
      </c>
      <c r="I30" s="7" t="s">
        <v>54</v>
      </c>
      <c r="J30" s="7">
        <v>0.34816702221692353</v>
      </c>
      <c r="K30" s="7">
        <v>7.024375</v>
      </c>
      <c r="L30" s="7">
        <v>63.69</v>
      </c>
      <c r="M30" s="7">
        <v>100.4</v>
      </c>
      <c r="N30" s="7">
        <v>700.5</v>
      </c>
      <c r="O30" s="7">
        <v>16.75</v>
      </c>
      <c r="P30" s="7">
        <v>2.3659282729105047</v>
      </c>
      <c r="Q30" s="7">
        <v>47.747063690668398</v>
      </c>
      <c r="R30" s="7">
        <v>11.229108635097493</v>
      </c>
      <c r="S30" s="7">
        <v>1.8537906678395986</v>
      </c>
      <c r="T30" s="7">
        <v>22.245488014075178</v>
      </c>
      <c r="U30" s="7">
        <v>6.5697129279421711E-3</v>
      </c>
      <c r="V30" s="7">
        <v>6.5697129279421711</v>
      </c>
      <c r="W30" s="7">
        <v>1.0141593189710427E-2</v>
      </c>
      <c r="X30" s="7">
        <v>10.141593189710427</v>
      </c>
      <c r="Y30" s="7">
        <v>0.65214466759400025</v>
      </c>
      <c r="Z30" s="7">
        <v>0.64779890151852526</v>
      </c>
      <c r="AA30" s="7">
        <v>1.5983741840967556</v>
      </c>
      <c r="AB30" s="7">
        <v>1.5436889405892313</v>
      </c>
      <c r="AC30" s="7">
        <v>-0.19678323225045691</v>
      </c>
      <c r="AD30" s="7">
        <v>-0.18855979276432203</v>
      </c>
      <c r="AE30" s="7">
        <v>27</v>
      </c>
      <c r="AF30" s="7" t="s">
        <v>37</v>
      </c>
      <c r="AG30" s="7">
        <v>0.36837499999999995</v>
      </c>
      <c r="AH30" s="7">
        <v>4.7121874999999998</v>
      </c>
      <c r="AI30" s="7">
        <v>12.780468750000001</v>
      </c>
      <c r="AJ30" s="7">
        <v>12.791822192059723</v>
      </c>
    </row>
    <row r="31" spans="1:36" x14ac:dyDescent="0.45">
      <c r="A31" s="7" t="s">
        <v>81</v>
      </c>
      <c r="B31" s="8">
        <v>43390</v>
      </c>
      <c r="C31" s="8" t="s">
        <v>92</v>
      </c>
      <c r="D31" s="8" t="s">
        <v>37</v>
      </c>
      <c r="E31" s="7">
        <v>168</v>
      </c>
      <c r="F31" s="7">
        <v>93872.6</v>
      </c>
      <c r="G31" s="7">
        <v>107592</v>
      </c>
      <c r="H31" s="7">
        <v>107850</v>
      </c>
      <c r="I31" s="7" t="s">
        <v>54</v>
      </c>
      <c r="J31" s="7">
        <v>0.46400313846627378</v>
      </c>
      <c r="K31" s="7">
        <v>6.2587500000000009</v>
      </c>
      <c r="L31" s="7">
        <v>268.57499999999999</v>
      </c>
      <c r="M31" s="7">
        <v>96.1</v>
      </c>
      <c r="N31" s="7">
        <v>4703.625</v>
      </c>
      <c r="O31" s="7">
        <v>8.625</v>
      </c>
      <c r="P31" s="7">
        <v>1.4175003204427852</v>
      </c>
      <c r="Q31" s="7">
        <v>94.074314674495184</v>
      </c>
      <c r="R31" s="7">
        <v>8.6984536082474211</v>
      </c>
      <c r="S31" s="7">
        <v>12.877207507329304</v>
      </c>
      <c r="T31" s="7">
        <v>154.52649008795163</v>
      </c>
      <c r="U31" s="7">
        <v>0.14334524286012665</v>
      </c>
      <c r="V31" s="7">
        <v>143.34524286012663</v>
      </c>
      <c r="W31" s="7">
        <v>6.8763905824026042E-2</v>
      </c>
      <c r="X31" s="7">
        <v>68.76390582402604</v>
      </c>
      <c r="Y31" s="7">
        <v>1.9220847825641614</v>
      </c>
      <c r="Z31" s="7">
        <v>2.0846000695039337</v>
      </c>
      <c r="AA31" s="7">
        <v>0.58835977509033799</v>
      </c>
      <c r="AB31" s="7">
        <v>0.47970832133665192</v>
      </c>
      <c r="AC31" s="7">
        <v>0.24704813268538278</v>
      </c>
      <c r="AD31" s="7">
        <v>0.31902274791049401</v>
      </c>
      <c r="AE31" s="7">
        <v>27</v>
      </c>
      <c r="AF31" s="7" t="s">
        <v>37</v>
      </c>
      <c r="AG31" s="7">
        <v>0.65100000000000002</v>
      </c>
      <c r="AH31" s="7">
        <v>7.5939375</v>
      </c>
      <c r="AI31" s="7">
        <v>12.25091875</v>
      </c>
      <c r="AJ31" s="7">
        <v>11.66503456221198</v>
      </c>
    </row>
    <row r="32" spans="1:36" hidden="1" x14ac:dyDescent="0.45">
      <c r="A32" s="7" t="s">
        <v>82</v>
      </c>
      <c r="B32" s="8">
        <v>43390</v>
      </c>
      <c r="C32" s="8" t="s">
        <v>92</v>
      </c>
      <c r="D32" s="8"/>
      <c r="E32" s="7">
        <v>168</v>
      </c>
      <c r="F32" s="7">
        <v>93872.6</v>
      </c>
      <c r="G32" s="7">
        <v>107592</v>
      </c>
      <c r="H32" s="7">
        <v>107850</v>
      </c>
      <c r="I32" s="7" t="s">
        <v>54</v>
      </c>
      <c r="J32" s="7">
        <v>0.50700069621244592</v>
      </c>
      <c r="K32" s="7">
        <v>7.2331250000000002</v>
      </c>
      <c r="L32" s="7">
        <v>40.716875000000002</v>
      </c>
      <c r="M32" s="7">
        <v>100.7</v>
      </c>
      <c r="N32" s="7">
        <v>609.3125</v>
      </c>
      <c r="O32" s="7">
        <v>17.0625</v>
      </c>
      <c r="P32" s="7">
        <v>2.3670448595936189</v>
      </c>
      <c r="Q32" s="7">
        <v>65.483565651350887</v>
      </c>
      <c r="R32" s="7">
        <v>49.597340348272354</v>
      </c>
      <c r="S32" s="7">
        <v>1.8780793918314886</v>
      </c>
      <c r="T32" s="7">
        <v>22.536952701977867</v>
      </c>
      <c r="U32" s="7">
        <v>6.6305527794631638E-3</v>
      </c>
      <c r="V32" s="7">
        <v>6.6305527794631631</v>
      </c>
      <c r="W32" s="7">
        <v>8.7753871694663897E-3</v>
      </c>
      <c r="X32" s="7">
        <v>8.7753871694663914</v>
      </c>
      <c r="Y32" s="7">
        <v>0.75375651167889224</v>
      </c>
      <c r="Z32" s="7">
        <v>0.75558521252873112</v>
      </c>
      <c r="AA32" s="7">
        <v>1.329812838476357</v>
      </c>
      <c r="AB32" s="7">
        <v>1.3234774627911012</v>
      </c>
      <c r="AC32" s="7">
        <v>-0.1233094942792555</v>
      </c>
      <c r="AD32" s="7">
        <v>-0.12171655019437584</v>
      </c>
      <c r="AE32" s="7">
        <v>29</v>
      </c>
      <c r="AF32" s="7" t="s">
        <v>42</v>
      </c>
      <c r="AG32" s="7">
        <v>0.54900000000000004</v>
      </c>
      <c r="AH32" s="7">
        <v>10.201687499999998</v>
      </c>
      <c r="AI32" s="7">
        <v>18.670275</v>
      </c>
      <c r="AJ32" s="7">
        <v>18.582308743169396</v>
      </c>
    </row>
    <row r="33" spans="1:36" x14ac:dyDescent="0.45">
      <c r="A33" s="7" t="s">
        <v>83</v>
      </c>
      <c r="B33" s="8">
        <v>43390</v>
      </c>
      <c r="C33" s="8" t="s">
        <v>92</v>
      </c>
      <c r="D33" s="8" t="s">
        <v>42</v>
      </c>
      <c r="E33" s="7">
        <v>168</v>
      </c>
      <c r="F33" s="7">
        <v>93872.6</v>
      </c>
      <c r="G33" s="7">
        <v>107592</v>
      </c>
      <c r="H33" s="7">
        <v>107850</v>
      </c>
      <c r="I33" s="7" t="s">
        <v>54</v>
      </c>
      <c r="J33" s="7">
        <v>0.37875423671304398</v>
      </c>
      <c r="K33" s="7">
        <v>5.9943749999999998</v>
      </c>
      <c r="L33" s="7">
        <v>337.23750000000001</v>
      </c>
      <c r="M33" s="7">
        <v>101.4</v>
      </c>
      <c r="N33" s="7">
        <v>2384.75</v>
      </c>
      <c r="O33" s="7">
        <v>5.9375</v>
      </c>
      <c r="P33" s="7">
        <v>1.0376036751262805</v>
      </c>
      <c r="Q33" s="7">
        <v>71.402573957605398</v>
      </c>
      <c r="R33" s="7">
        <v>0</v>
      </c>
      <c r="S33" s="7">
        <v>3.1333227222942832</v>
      </c>
      <c r="T33" s="7">
        <v>37.5998726675314</v>
      </c>
      <c r="U33" s="7">
        <v>4.5835595664735995E-2</v>
      </c>
      <c r="V33" s="7">
        <v>45.83559566473599</v>
      </c>
      <c r="W33" s="7">
        <v>9.8073868742594897E-2</v>
      </c>
      <c r="X33" s="7">
        <v>98.073868742594897</v>
      </c>
      <c r="Y33" s="7">
        <v>0.4116764621236837</v>
      </c>
      <c r="Z33" s="7">
        <v>0.46735788291411545</v>
      </c>
      <c r="AA33" s="7">
        <v>2.4932133482786583</v>
      </c>
      <c r="AB33" s="7">
        <v>2.1396878849345655</v>
      </c>
      <c r="AC33" s="7">
        <v>-0.39217129032113146</v>
      </c>
      <c r="AD33" s="7">
        <v>-0.33035042767795414</v>
      </c>
      <c r="AE33" s="7">
        <v>29</v>
      </c>
      <c r="AF33" s="7" t="s">
        <v>42</v>
      </c>
      <c r="AG33" s="7">
        <v>0.47975000000000001</v>
      </c>
      <c r="AH33" s="7">
        <v>5.9949374999999998</v>
      </c>
      <c r="AI33" s="7">
        <v>12.656593749999999</v>
      </c>
      <c r="AJ33" s="7">
        <v>12.495961438249088</v>
      </c>
    </row>
    <row r="34" spans="1:36" hidden="1" x14ac:dyDescent="0.45">
      <c r="A34" s="7" t="s">
        <v>84</v>
      </c>
      <c r="B34" s="8">
        <v>43390</v>
      </c>
      <c r="C34" s="8" t="s">
        <v>92</v>
      </c>
      <c r="D34" s="8"/>
      <c r="E34" s="7">
        <v>168</v>
      </c>
      <c r="F34" s="7">
        <v>93872.6</v>
      </c>
      <c r="G34" s="7">
        <v>107592</v>
      </c>
      <c r="H34" s="7">
        <v>107850</v>
      </c>
      <c r="I34" s="7" t="s">
        <v>54</v>
      </c>
      <c r="J34" s="7">
        <v>0.52348669438300699</v>
      </c>
      <c r="K34" s="7">
        <v>7.2306249999999999</v>
      </c>
      <c r="L34" s="7">
        <v>41.255625000000002</v>
      </c>
      <c r="M34" s="7">
        <v>100.3</v>
      </c>
      <c r="N34" s="7">
        <v>506.1875</v>
      </c>
      <c r="O34" s="7">
        <v>17</v>
      </c>
      <c r="P34" s="7">
        <v>1.9990618496753667</v>
      </c>
      <c r="Q34" s="7">
        <v>51.212578017560567</v>
      </c>
      <c r="R34" s="7">
        <v>47.532585887610701</v>
      </c>
      <c r="S34" s="7">
        <v>1.9527718475003866</v>
      </c>
      <c r="T34" s="7">
        <v>23.433262170004642</v>
      </c>
      <c r="U34" s="7">
        <v>5.3836174126403232E-3</v>
      </c>
      <c r="V34" s="7">
        <v>5.3836174126403229</v>
      </c>
      <c r="W34" s="7">
        <v>7.6724175250911216E-3</v>
      </c>
      <c r="X34" s="7">
        <v>7.672417525091122</v>
      </c>
      <c r="Y34" s="7">
        <v>0.70933488372093034</v>
      </c>
      <c r="Z34" s="7">
        <v>0.70168462483099603</v>
      </c>
      <c r="AA34" s="7">
        <v>1.4302532397759833</v>
      </c>
      <c r="AB34" s="7">
        <v>1.4251416727861959</v>
      </c>
      <c r="AC34" s="7">
        <v>-0.15272688543481988</v>
      </c>
      <c r="AD34" s="7">
        <v>-0.15385803953818264</v>
      </c>
      <c r="AE34" s="7">
        <v>24</v>
      </c>
      <c r="AF34" s="7" t="s">
        <v>47</v>
      </c>
      <c r="AG34" s="7">
        <v>0.62375000000000003</v>
      </c>
      <c r="AH34" s="7">
        <v>8.2997499999999995</v>
      </c>
      <c r="AI34" s="7">
        <v>13.2895875</v>
      </c>
      <c r="AJ34" s="7">
        <v>13.306212424849699</v>
      </c>
    </row>
    <row r="35" spans="1:36" x14ac:dyDescent="0.45">
      <c r="A35" s="7" t="s">
        <v>85</v>
      </c>
      <c r="B35" s="8">
        <v>43390</v>
      </c>
      <c r="C35" s="8" t="s">
        <v>92</v>
      </c>
      <c r="D35" s="8" t="s">
        <v>47</v>
      </c>
      <c r="E35" s="7">
        <v>168</v>
      </c>
      <c r="F35" s="7">
        <v>93872.6</v>
      </c>
      <c r="G35" s="7">
        <v>107592</v>
      </c>
      <c r="H35" s="7">
        <v>107850</v>
      </c>
      <c r="I35" s="7" t="s">
        <v>54</v>
      </c>
      <c r="J35" s="7">
        <v>0.64208133295491066</v>
      </c>
      <c r="K35" s="7">
        <v>6.4531249999999991</v>
      </c>
      <c r="L35" s="7">
        <v>141.13749999999999</v>
      </c>
      <c r="M35" s="7">
        <v>101.4</v>
      </c>
      <c r="N35" s="7">
        <v>3966.25</v>
      </c>
      <c r="O35" s="7">
        <v>6</v>
      </c>
      <c r="P35" s="7">
        <v>0.91222056510753768</v>
      </c>
      <c r="Q35" s="7">
        <v>70.15691363850874</v>
      </c>
      <c r="R35" s="7">
        <v>0</v>
      </c>
      <c r="S35" s="7">
        <v>9.9159108461221894</v>
      </c>
      <c r="T35" s="7">
        <v>118.99093015346628</v>
      </c>
      <c r="U35" s="7">
        <v>2.9013749528636893E-2</v>
      </c>
      <c r="V35" s="7">
        <v>29.013749528636893</v>
      </c>
      <c r="W35" s="7">
        <v>3.6235305492151947E-2</v>
      </c>
      <c r="X35" s="7">
        <v>36.235305492151952</v>
      </c>
      <c r="Y35" s="7">
        <v>0.78955754561457425</v>
      </c>
      <c r="Z35" s="7">
        <v>0.80070387525560827</v>
      </c>
      <c r="AA35" s="7">
        <v>1.2666785240759306</v>
      </c>
      <c r="AB35" s="7">
        <v>1.2489011617194565</v>
      </c>
      <c r="AC35" s="7">
        <v>-0.10264163458111646</v>
      </c>
      <c r="AD35" s="7">
        <v>-9.6528069584432344E-2</v>
      </c>
      <c r="AE35" s="7">
        <v>24</v>
      </c>
      <c r="AF35" s="7" t="s">
        <v>47</v>
      </c>
      <c r="AG35" s="7">
        <v>1.3023749999999998</v>
      </c>
      <c r="AH35" s="7">
        <v>16.311937499999999</v>
      </c>
      <c r="AI35" s="7">
        <v>12.528087500000002</v>
      </c>
      <c r="AJ35" s="7">
        <v>12.524762453210482</v>
      </c>
    </row>
    <row r="36" spans="1:36" s="9" customFormat="1" x14ac:dyDescent="0.45">
      <c r="A36" s="9" t="s">
        <v>98</v>
      </c>
      <c r="B36" s="10">
        <v>43390</v>
      </c>
      <c r="C36" s="10" t="s">
        <v>92</v>
      </c>
      <c r="D36" s="10" t="s">
        <v>94</v>
      </c>
      <c r="E36" s="9">
        <v>168</v>
      </c>
      <c r="F36" s="9">
        <v>93872.6</v>
      </c>
      <c r="G36" s="9">
        <v>107592</v>
      </c>
      <c r="H36" s="9">
        <v>107850</v>
      </c>
      <c r="I36" s="9" t="s">
        <v>54</v>
      </c>
      <c r="J36" s="9">
        <f>AVERAGE(J30,J32,J34)</f>
        <v>0.45955147093745879</v>
      </c>
      <c r="K36" s="9">
        <f t="shared" ref="K36:AJ36" si="4">AVERAGE(K30,K32,K34)</f>
        <v>7.1627083333333337</v>
      </c>
      <c r="L36" s="9">
        <f t="shared" si="4"/>
        <v>48.554166666666667</v>
      </c>
      <c r="M36" s="9">
        <f t="shared" si="4"/>
        <v>100.46666666666668</v>
      </c>
      <c r="N36" s="9">
        <f t="shared" si="4"/>
        <v>605.33333333333337</v>
      </c>
      <c r="O36" s="9">
        <f t="shared" si="4"/>
        <v>16.9375</v>
      </c>
      <c r="P36" s="9">
        <f t="shared" si="4"/>
        <v>2.2440116607264966</v>
      </c>
      <c r="Q36" s="9">
        <f t="shared" si="4"/>
        <v>54.814402453193281</v>
      </c>
      <c r="R36" s="9">
        <f t="shared" si="4"/>
        <v>36.119678290326846</v>
      </c>
      <c r="S36" s="9">
        <f t="shared" si="4"/>
        <v>1.8948806357238246</v>
      </c>
      <c r="T36" s="9">
        <f t="shared" si="4"/>
        <v>22.738567628685896</v>
      </c>
      <c r="U36" s="9">
        <f t="shared" si="4"/>
        <v>6.1946277066818852E-3</v>
      </c>
      <c r="V36" s="9">
        <f t="shared" si="4"/>
        <v>6.1946277066818851</v>
      </c>
      <c r="W36" s="9">
        <f t="shared" si="4"/>
        <v>8.8631326280893125E-3</v>
      </c>
      <c r="X36" s="9">
        <f t="shared" si="4"/>
        <v>8.8631326280893123</v>
      </c>
      <c r="Y36" s="9">
        <f t="shared" si="4"/>
        <v>0.70507868766460768</v>
      </c>
      <c r="Z36" s="9">
        <f t="shared" si="4"/>
        <v>0.70168957962608414</v>
      </c>
      <c r="AA36" s="9">
        <f t="shared" si="4"/>
        <v>1.4528134207830321</v>
      </c>
      <c r="AB36" s="9">
        <f t="shared" si="4"/>
        <v>1.4307693587221761</v>
      </c>
      <c r="AC36" s="9">
        <f t="shared" si="4"/>
        <v>-0.15760653732151078</v>
      </c>
      <c r="AD36" s="9">
        <f>AVERAGE(AD30,AD32,AD34)</f>
        <v>-0.15471146083229351</v>
      </c>
      <c r="AF36" s="9" t="s">
        <v>94</v>
      </c>
      <c r="AG36" s="9">
        <f t="shared" si="4"/>
        <v>0.51370833333333332</v>
      </c>
      <c r="AH36" s="9">
        <f t="shared" si="4"/>
        <v>7.7378749999999989</v>
      </c>
      <c r="AI36" s="9">
        <f t="shared" si="4"/>
        <v>14.913443749999999</v>
      </c>
      <c r="AJ36" s="9">
        <f t="shared" si="4"/>
        <v>14.893447786692938</v>
      </c>
    </row>
    <row r="37" spans="1:36" hidden="1" x14ac:dyDescent="0.45">
      <c r="A37" s="7" t="s">
        <v>86</v>
      </c>
      <c r="B37" s="8">
        <v>43598</v>
      </c>
      <c r="C37" s="8" t="s">
        <v>92</v>
      </c>
      <c r="D37" s="8"/>
      <c r="E37" s="7">
        <v>376</v>
      </c>
      <c r="F37" s="7">
        <v>143016.79999999999</v>
      </c>
      <c r="G37" s="7">
        <v>156039</v>
      </c>
      <c r="H37" s="7">
        <v>159517.4</v>
      </c>
      <c r="I37" s="7" t="s">
        <v>55</v>
      </c>
      <c r="J37" s="7">
        <v>0.46752671241060317</v>
      </c>
      <c r="K37" s="7">
        <v>7.6431249999999995</v>
      </c>
      <c r="L37" s="7">
        <v>33.566874999999996</v>
      </c>
      <c r="M37" s="7"/>
      <c r="N37" s="7">
        <v>758.8125</v>
      </c>
      <c r="O37" s="7">
        <v>20</v>
      </c>
      <c r="P37" s="7">
        <v>2.4285796370714676</v>
      </c>
      <c r="Q37" s="7">
        <v>42.96765734265734</v>
      </c>
      <c r="R37" s="7">
        <v>41.563645592465171</v>
      </c>
      <c r="S37" s="7">
        <v>1.8635481569966379</v>
      </c>
      <c r="T37" s="7">
        <v>22.362577883959656</v>
      </c>
      <c r="U37" s="7">
        <v>5.4971828574029514E-3</v>
      </c>
      <c r="V37" s="7">
        <v>5.4971828574029526</v>
      </c>
      <c r="W37" s="7">
        <v>6.1972397676390116E-3</v>
      </c>
      <c r="X37" s="7">
        <v>6.1972397676390116</v>
      </c>
      <c r="Y37" s="7">
        <v>0.88717320216051843</v>
      </c>
      <c r="Z37" s="7">
        <v>0.88703730427025862</v>
      </c>
      <c r="AA37" s="7">
        <v>1.1272911759229816</v>
      </c>
      <c r="AB37" s="7">
        <v>1.1273483033756655</v>
      </c>
      <c r="AC37" s="7">
        <v>-5.2013574643819033E-2</v>
      </c>
      <c r="AD37" s="7">
        <v>-5.2058115570693682E-2</v>
      </c>
      <c r="AE37" s="7">
        <v>31</v>
      </c>
      <c r="AF37" s="7" t="s">
        <v>37</v>
      </c>
      <c r="AG37" s="7">
        <v>0.51331250000000006</v>
      </c>
      <c r="AH37" s="7">
        <v>7.2195</v>
      </c>
      <c r="AI37" s="7">
        <v>14.1161625</v>
      </c>
      <c r="AJ37" s="7">
        <v>14.064531839766223</v>
      </c>
    </row>
    <row r="38" spans="1:36" x14ac:dyDescent="0.45">
      <c r="A38" s="7" t="s">
        <v>87</v>
      </c>
      <c r="B38" s="8">
        <v>43598</v>
      </c>
      <c r="C38" s="8" t="s">
        <v>92</v>
      </c>
      <c r="D38" s="8" t="s">
        <v>37</v>
      </c>
      <c r="E38" s="7">
        <v>376</v>
      </c>
      <c r="F38" s="7">
        <v>143016.79999999999</v>
      </c>
      <c r="G38" s="7">
        <v>156039</v>
      </c>
      <c r="H38" s="7">
        <v>159517.4</v>
      </c>
      <c r="I38" s="7" t="s">
        <v>55</v>
      </c>
      <c r="J38" s="7">
        <v>0.62301555241202555</v>
      </c>
      <c r="K38" s="7">
        <v>7.42875</v>
      </c>
      <c r="L38" s="7">
        <v>77.088125000000005</v>
      </c>
      <c r="M38" s="7"/>
      <c r="N38" s="7">
        <v>11394.375</v>
      </c>
      <c r="O38" s="7">
        <v>5</v>
      </c>
      <c r="P38" s="7">
        <v>1.0451650716523462</v>
      </c>
      <c r="Q38" s="7">
        <v>94.750337006458764</v>
      </c>
      <c r="R38" s="7">
        <v>12.931034482758619</v>
      </c>
      <c r="S38" s="7">
        <v>9.6386649578419359</v>
      </c>
      <c r="T38" s="7">
        <v>115.66397949410323</v>
      </c>
      <c r="U38" s="7">
        <v>3.6022709133729493E-2</v>
      </c>
      <c r="V38" s="7">
        <v>36.022709133729492</v>
      </c>
      <c r="W38" s="7">
        <v>1.2740410274785837E-3</v>
      </c>
      <c r="X38" s="7">
        <v>1.2740410274785836</v>
      </c>
      <c r="Y38" s="7">
        <v>35.194798339329601</v>
      </c>
      <c r="Z38" s="7">
        <v>28.27437135601587</v>
      </c>
      <c r="AA38" s="7">
        <v>4.2791646154900692E-2</v>
      </c>
      <c r="AB38" s="7">
        <v>3.5367718256527472E-2</v>
      </c>
      <c r="AC38" s="7">
        <v>1.5078376252123133</v>
      </c>
      <c r="AD38" s="7">
        <v>1.4513929577301736</v>
      </c>
      <c r="AE38" s="7">
        <v>31</v>
      </c>
      <c r="AF38" s="7" t="s">
        <v>37</v>
      </c>
      <c r="AG38" s="7">
        <v>0.54093750000000007</v>
      </c>
      <c r="AH38" s="7">
        <v>7.5033750000000001</v>
      </c>
      <c r="AI38" s="7">
        <v>13.944299999999998</v>
      </c>
      <c r="AJ38" s="7">
        <v>13.871057192374348</v>
      </c>
    </row>
    <row r="39" spans="1:36" hidden="1" x14ac:dyDescent="0.45">
      <c r="A39" s="7" t="s">
        <v>88</v>
      </c>
      <c r="B39" s="8">
        <v>43598</v>
      </c>
      <c r="C39" s="8" t="s">
        <v>92</v>
      </c>
      <c r="D39" s="8"/>
      <c r="E39" s="7">
        <v>376</v>
      </c>
      <c r="F39" s="7">
        <v>143016.79999999999</v>
      </c>
      <c r="G39" s="7">
        <v>156039</v>
      </c>
      <c r="H39" s="7">
        <v>159517.4</v>
      </c>
      <c r="I39" s="7" t="s">
        <v>55</v>
      </c>
      <c r="J39" s="7">
        <v>0.56407116363069243</v>
      </c>
      <c r="K39" s="7">
        <v>7.4643750000000004</v>
      </c>
      <c r="L39" s="7">
        <v>29.734999999999999</v>
      </c>
      <c r="M39" s="7"/>
      <c r="N39" s="7">
        <v>877.875</v>
      </c>
      <c r="O39" s="7">
        <v>22.75</v>
      </c>
      <c r="P39" s="7">
        <v>2.739065612025676</v>
      </c>
      <c r="Q39" s="7">
        <v>50.70492097701149</v>
      </c>
      <c r="R39" s="7">
        <v>65.189599802371546</v>
      </c>
      <c r="S39" s="7">
        <v>1.8603162420116961</v>
      </c>
      <c r="T39" s="7">
        <v>22.323794904140357</v>
      </c>
      <c r="U39" s="7">
        <v>4.2318374207993403E-3</v>
      </c>
      <c r="V39" s="7">
        <v>4.2318374207993408</v>
      </c>
      <c r="W39" s="7">
        <v>6.0890563631653552E-3</v>
      </c>
      <c r="X39" s="7">
        <v>6.089056363165354</v>
      </c>
      <c r="Y39" s="7">
        <v>0.69515105658588949</v>
      </c>
      <c r="Z39" s="7">
        <v>0.69499067973800943</v>
      </c>
      <c r="AA39" s="7">
        <v>1.4385391840054278</v>
      </c>
      <c r="AB39" s="7">
        <v>1.4388682167320141</v>
      </c>
      <c r="AC39" s="7">
        <v>-0.15792125365407317</v>
      </c>
      <c r="AD39" s="7">
        <v>-0.15802101953289854</v>
      </c>
      <c r="AE39" s="7">
        <v>31</v>
      </c>
      <c r="AF39" s="7" t="s">
        <v>42</v>
      </c>
      <c r="AG39" s="7">
        <v>0.6504375</v>
      </c>
      <c r="AH39" s="7">
        <v>9.3626875000000016</v>
      </c>
      <c r="AI39" s="7">
        <v>14.34070625</v>
      </c>
      <c r="AJ39" s="7">
        <v>14.394446045930627</v>
      </c>
    </row>
    <row r="40" spans="1:36" x14ac:dyDescent="0.45">
      <c r="A40" s="7" t="s">
        <v>89</v>
      </c>
      <c r="B40" s="8">
        <v>43598</v>
      </c>
      <c r="C40" s="8" t="s">
        <v>92</v>
      </c>
      <c r="D40" s="8" t="s">
        <v>42</v>
      </c>
      <c r="E40" s="7">
        <v>376</v>
      </c>
      <c r="F40" s="7">
        <v>143016.79999999999</v>
      </c>
      <c r="G40" s="7">
        <v>156039</v>
      </c>
      <c r="H40" s="7">
        <v>159517.4</v>
      </c>
      <c r="I40" s="7" t="s">
        <v>55</v>
      </c>
      <c r="J40" s="7">
        <v>0.52760275626795572</v>
      </c>
      <c r="K40" s="7">
        <v>5.9356249999999999</v>
      </c>
      <c r="L40" s="7">
        <v>171.75125</v>
      </c>
      <c r="M40" s="7"/>
      <c r="N40" s="7">
        <v>1149.125</v>
      </c>
      <c r="O40" s="7">
        <v>13.6875</v>
      </c>
      <c r="P40" s="7">
        <v>1.881132045781676</v>
      </c>
      <c r="Q40" s="7">
        <v>59.958231458842711</v>
      </c>
      <c r="R40" s="7">
        <v>13.241525423728815</v>
      </c>
      <c r="S40" s="7">
        <v>3.3928042394017282</v>
      </c>
      <c r="T40" s="7">
        <v>40.713650872820743</v>
      </c>
      <c r="U40" s="7">
        <v>8.7312448857487651E-3</v>
      </c>
      <c r="V40" s="7">
        <v>8.7312448857487635</v>
      </c>
      <c r="W40" s="7">
        <v>5.144516964756056E-2</v>
      </c>
      <c r="X40" s="7">
        <v>51.445169647560569</v>
      </c>
      <c r="Y40" s="7">
        <v>0.23292467742916623</v>
      </c>
      <c r="Z40" s="7">
        <v>0.1697194303287283</v>
      </c>
      <c r="AA40" s="7">
        <v>7.1735464445656918</v>
      </c>
      <c r="AB40" s="7">
        <v>5.8920772834501474</v>
      </c>
      <c r="AC40" s="7">
        <v>-0.81120958493460005</v>
      </c>
      <c r="AD40" s="7">
        <v>-0.77026843463288464</v>
      </c>
      <c r="AE40" s="7">
        <v>31</v>
      </c>
      <c r="AF40" s="7" t="s">
        <v>42</v>
      </c>
      <c r="AG40" s="7">
        <v>0.67625000000000002</v>
      </c>
      <c r="AH40" s="7">
        <v>8.2769999999999992</v>
      </c>
      <c r="AI40" s="7">
        <v>12.240406250000001</v>
      </c>
      <c r="AJ40" s="7">
        <v>12.239556377079481</v>
      </c>
    </row>
    <row r="41" spans="1:36" hidden="1" x14ac:dyDescent="0.45">
      <c r="A41" s="7" t="s">
        <v>90</v>
      </c>
      <c r="B41" s="8">
        <v>43598</v>
      </c>
      <c r="C41" s="8" t="s">
        <v>92</v>
      </c>
      <c r="D41" s="8"/>
      <c r="E41" s="7">
        <v>376</v>
      </c>
      <c r="F41" s="7">
        <v>143016.79999999999</v>
      </c>
      <c r="G41" s="7">
        <v>156039</v>
      </c>
      <c r="H41" s="7">
        <v>159517.4</v>
      </c>
      <c r="I41" s="7" t="s">
        <v>55</v>
      </c>
      <c r="J41" s="7">
        <v>0.56231136881506483</v>
      </c>
      <c r="K41" s="7">
        <v>7.1400000000000006</v>
      </c>
      <c r="L41" s="7">
        <v>36.341874999999995</v>
      </c>
      <c r="M41" s="7"/>
      <c r="N41" s="7">
        <v>1302.0625</v>
      </c>
      <c r="O41" s="7">
        <v>22.8125</v>
      </c>
      <c r="P41" s="7">
        <v>2.6823182000296506</v>
      </c>
      <c r="Q41" s="7">
        <v>56.464450324342778</v>
      </c>
      <c r="R41" s="7">
        <v>76.644736842105274</v>
      </c>
      <c r="S41" s="7">
        <v>2.7146105043835305</v>
      </c>
      <c r="T41" s="7">
        <v>32.575326052602364</v>
      </c>
      <c r="U41" s="7">
        <v>3.4515694355456428E-3</v>
      </c>
      <c r="V41" s="7">
        <v>3.4515694355456423</v>
      </c>
      <c r="W41" s="7">
        <v>2.2466517520068471E-3</v>
      </c>
      <c r="X41" s="7">
        <v>2.246651752006847</v>
      </c>
      <c r="Y41" s="7">
        <v>1.5549029578047437</v>
      </c>
      <c r="Z41" s="7">
        <v>1.5363170693733414</v>
      </c>
      <c r="AA41" s="7">
        <v>0.64382354359567895</v>
      </c>
      <c r="AB41" s="7">
        <v>0.65090730288370524</v>
      </c>
      <c r="AC41" s="7">
        <v>0.19147752576254418</v>
      </c>
      <c r="AD41" s="7">
        <v>0.18648085584434648</v>
      </c>
      <c r="AE41" s="7">
        <v>28</v>
      </c>
      <c r="AF41" s="7" t="s">
        <v>47</v>
      </c>
      <c r="AG41" s="7">
        <v>0.5400625</v>
      </c>
      <c r="AH41" s="7">
        <v>7.2420624999999994</v>
      </c>
      <c r="AI41" s="7">
        <v>13.467012499999999</v>
      </c>
      <c r="AJ41" s="7">
        <v>13.409674806156694</v>
      </c>
    </row>
    <row r="42" spans="1:36" x14ac:dyDescent="0.45">
      <c r="A42" s="7" t="s">
        <v>91</v>
      </c>
      <c r="B42" s="8">
        <v>43598</v>
      </c>
      <c r="C42" s="8" t="s">
        <v>92</v>
      </c>
      <c r="D42" s="8" t="s">
        <v>47</v>
      </c>
      <c r="E42" s="7">
        <v>376</v>
      </c>
      <c r="F42" s="7">
        <v>143016.79999999999</v>
      </c>
      <c r="G42" s="7">
        <v>156039</v>
      </c>
      <c r="H42" s="7">
        <v>159517.4</v>
      </c>
      <c r="I42" s="7" t="s">
        <v>55</v>
      </c>
      <c r="J42" s="7">
        <v>0.59901226155722531</v>
      </c>
      <c r="K42" s="7">
        <v>6.3681250000000009</v>
      </c>
      <c r="L42" s="7">
        <v>80.931250000000006</v>
      </c>
      <c r="M42" s="7"/>
      <c r="N42" s="7">
        <v>2240.6875</v>
      </c>
      <c r="O42" s="7">
        <v>13.6875</v>
      </c>
      <c r="P42" s="7">
        <v>1.8757034765321858</v>
      </c>
      <c r="Q42" s="7">
        <v>94.190967041909659</v>
      </c>
      <c r="R42" s="7">
        <v>72.115384615384613</v>
      </c>
      <c r="S42" s="7">
        <v>10.440305273159776</v>
      </c>
      <c r="T42" s="7">
        <v>125.28366327791734</v>
      </c>
      <c r="U42" s="7">
        <v>0.12938152239085693</v>
      </c>
      <c r="V42" s="7">
        <v>129.38152239085693</v>
      </c>
      <c r="W42" s="7">
        <v>4.0177989980723798E-2</v>
      </c>
      <c r="X42" s="7">
        <v>40.177989980723794</v>
      </c>
      <c r="Y42" s="7">
        <v>3.5154204945564516</v>
      </c>
      <c r="Z42" s="7">
        <v>3.2202089366075888</v>
      </c>
      <c r="AA42" s="7">
        <v>0.28957744346635472</v>
      </c>
      <c r="AB42" s="7">
        <v>0.31053885623132127</v>
      </c>
      <c r="AC42" s="7">
        <v>0.54271691805803357</v>
      </c>
      <c r="AD42" s="7">
        <v>0.5078840509107192</v>
      </c>
      <c r="AE42" s="7">
        <v>28</v>
      </c>
      <c r="AF42" s="7" t="s">
        <v>47</v>
      </c>
      <c r="AG42" s="7">
        <v>0.636625</v>
      </c>
      <c r="AH42" s="7">
        <v>9.9322499999999998</v>
      </c>
      <c r="AI42" s="7">
        <v>15.60456875</v>
      </c>
      <c r="AJ42" s="7">
        <v>15.601413705085411</v>
      </c>
    </row>
    <row r="43" spans="1:36" s="9" customFormat="1" x14ac:dyDescent="0.45">
      <c r="A43" s="9" t="s">
        <v>99</v>
      </c>
      <c r="B43" s="10">
        <v>43598</v>
      </c>
      <c r="C43" s="10" t="s">
        <v>92</v>
      </c>
      <c r="D43" s="10" t="s">
        <v>94</v>
      </c>
      <c r="E43" s="9">
        <v>376</v>
      </c>
      <c r="F43" s="9">
        <v>143016.79999999999</v>
      </c>
      <c r="G43" s="9">
        <v>156039</v>
      </c>
      <c r="H43" s="9">
        <v>159517.4</v>
      </c>
      <c r="I43" s="9" t="s">
        <v>55</v>
      </c>
      <c r="J43" s="9">
        <f>AVERAGE(J37,J39,J41)</f>
        <v>0.53130308161878681</v>
      </c>
      <c r="K43" s="9">
        <f t="shared" ref="K43:AJ43" si="5">AVERAGE(K37,K39,K41)</f>
        <v>7.4158333333333344</v>
      </c>
      <c r="L43" s="9">
        <f t="shared" si="5"/>
        <v>33.21458333333333</v>
      </c>
      <c r="N43" s="9">
        <f t="shared" si="5"/>
        <v>979.58333333333337</v>
      </c>
      <c r="O43" s="9">
        <f t="shared" si="5"/>
        <v>21.854166666666668</v>
      </c>
      <c r="P43" s="9">
        <f t="shared" si="5"/>
        <v>2.6166544830422644</v>
      </c>
      <c r="Q43" s="9">
        <f t="shared" si="5"/>
        <v>50.045676214670529</v>
      </c>
      <c r="R43" s="9">
        <f t="shared" si="5"/>
        <v>61.132660745647321</v>
      </c>
      <c r="S43" s="9">
        <f t="shared" si="5"/>
        <v>2.1461583011306211</v>
      </c>
      <c r="T43" s="9">
        <f t="shared" si="5"/>
        <v>25.753899613567459</v>
      </c>
      <c r="U43" s="9">
        <f t="shared" si="5"/>
        <v>4.3935299045826451E-3</v>
      </c>
      <c r="V43" s="9">
        <f t="shared" si="5"/>
        <v>4.3935299045826453</v>
      </c>
      <c r="W43" s="9">
        <f t="shared" si="5"/>
        <v>4.8443159609370713E-3</v>
      </c>
      <c r="X43" s="9">
        <f t="shared" si="5"/>
        <v>4.8443159609370712</v>
      </c>
      <c r="Y43" s="9">
        <f t="shared" si="5"/>
        <v>1.0457424055170506</v>
      </c>
      <c r="Z43" s="9">
        <f t="shared" si="5"/>
        <v>1.0394483511272032</v>
      </c>
      <c r="AA43" s="9">
        <f t="shared" si="5"/>
        <v>1.0698846345080295</v>
      </c>
      <c r="AB43" s="9">
        <f t="shared" si="5"/>
        <v>1.072374607663795</v>
      </c>
      <c r="AC43" s="9">
        <f t="shared" si="5"/>
        <v>-6.1524341784493413E-3</v>
      </c>
      <c r="AD43" s="9">
        <f t="shared" si="5"/>
        <v>-7.8660930864152458E-3</v>
      </c>
      <c r="AF43" s="9" t="s">
        <v>94</v>
      </c>
      <c r="AG43" s="9">
        <f t="shared" si="5"/>
        <v>0.5679375000000001</v>
      </c>
      <c r="AH43" s="9">
        <f t="shared" si="5"/>
        <v>7.9414166666666679</v>
      </c>
      <c r="AI43" s="9">
        <f t="shared" si="5"/>
        <v>13.974627083333331</v>
      </c>
      <c r="AJ43" s="9">
        <f t="shared" si="5"/>
        <v>13.95621756395118</v>
      </c>
    </row>
  </sheetData>
  <autoFilter ref="A1:AJ43" xr:uid="{69386975-7E8B-4398-85F6-33647D9778B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DD56-E539-45E6-B439-87EDDAD9BBB5}">
  <dimension ref="A1:AG25"/>
  <sheetViews>
    <sheetView tabSelected="1" workbookViewId="0">
      <selection activeCell="H22" sqref="H22:I22"/>
    </sheetView>
  </sheetViews>
  <sheetFormatPr defaultRowHeight="14.25" x14ac:dyDescent="0.45"/>
  <cols>
    <col min="2" max="2" width="9.3984375" bestFit="1" customWidth="1"/>
    <col min="10" max="10" width="9.06640625" style="14"/>
  </cols>
  <sheetData>
    <row r="1" spans="1:33" ht="42.75" x14ac:dyDescent="0.45">
      <c r="A1" s="1" t="s">
        <v>118</v>
      </c>
      <c r="B1" s="1" t="s">
        <v>1</v>
      </c>
      <c r="C1" s="1" t="s">
        <v>92</v>
      </c>
      <c r="D1" s="1" t="s">
        <v>101</v>
      </c>
      <c r="E1" s="1" t="s">
        <v>113</v>
      </c>
      <c r="F1" s="1" t="s">
        <v>112</v>
      </c>
      <c r="G1" s="1" t="s">
        <v>116</v>
      </c>
      <c r="H1" s="1" t="s">
        <v>126</v>
      </c>
      <c r="I1" s="1" t="s">
        <v>127</v>
      </c>
      <c r="J1" s="12" t="s">
        <v>125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102</v>
      </c>
      <c r="P1" s="1" t="s">
        <v>13</v>
      </c>
      <c r="Q1" s="1" t="s">
        <v>14</v>
      </c>
      <c r="R1" s="1" t="s">
        <v>15</v>
      </c>
      <c r="S1" s="1" t="s">
        <v>103</v>
      </c>
      <c r="T1" s="1" t="s">
        <v>104</v>
      </c>
      <c r="U1" s="1" t="s">
        <v>105</v>
      </c>
      <c r="V1" s="1" t="s">
        <v>19</v>
      </c>
      <c r="W1" s="1" t="s">
        <v>20</v>
      </c>
      <c r="X1" s="2" t="s">
        <v>106</v>
      </c>
      <c r="Y1" s="2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30</v>
      </c>
      <c r="AE1" s="1" t="s">
        <v>32</v>
      </c>
      <c r="AF1" s="1" t="s">
        <v>33</v>
      </c>
      <c r="AG1" s="1" t="s">
        <v>34</v>
      </c>
    </row>
    <row r="2" spans="1:33" x14ac:dyDescent="0.45">
      <c r="A2" s="9" t="s">
        <v>93</v>
      </c>
      <c r="B2" s="10">
        <v>43222</v>
      </c>
      <c r="C2" s="10" t="s">
        <v>92</v>
      </c>
      <c r="D2" s="10" t="s">
        <v>115</v>
      </c>
      <c r="E2" s="10" t="s">
        <v>94</v>
      </c>
      <c r="F2" s="9">
        <v>0</v>
      </c>
      <c r="G2" s="10" t="s">
        <v>117</v>
      </c>
      <c r="H2">
        <v>28.1</v>
      </c>
      <c r="I2">
        <v>22.9</v>
      </c>
      <c r="J2" s="11">
        <v>0</v>
      </c>
      <c r="K2" s="9">
        <v>0</v>
      </c>
      <c r="L2" s="9">
        <v>0</v>
      </c>
      <c r="M2" s="9">
        <v>0</v>
      </c>
      <c r="N2" s="9" t="s">
        <v>36</v>
      </c>
      <c r="O2" s="9">
        <v>0.44859753939388058</v>
      </c>
      <c r="P2" s="9">
        <v>7.3668750000000003</v>
      </c>
      <c r="Q2" s="9">
        <v>32.089999999999996</v>
      </c>
      <c r="R2" s="9">
        <v>97.766666666666666</v>
      </c>
      <c r="S2" s="9">
        <v>426</v>
      </c>
      <c r="T2" s="9">
        <v>22.5</v>
      </c>
      <c r="U2" s="9">
        <v>2.478416961884303</v>
      </c>
      <c r="V2" s="9">
        <v>64.849091847672511</v>
      </c>
      <c r="W2" s="9">
        <v>56.291092741129127</v>
      </c>
      <c r="X2" s="9">
        <v>3.4192736147169085</v>
      </c>
      <c r="Y2" s="9">
        <v>41.031283376602907</v>
      </c>
      <c r="Z2" s="9">
        <v>9.6792641891923926E-3</v>
      </c>
      <c r="AA2" s="9">
        <v>9.6792641891923932</v>
      </c>
      <c r="AB2" s="9">
        <v>7.3257643638730266E-3</v>
      </c>
      <c r="AC2" s="9">
        <v>7.3257643638730263</v>
      </c>
      <c r="AD2" s="9"/>
      <c r="AE2" s="9">
        <v>0.40020833333333333</v>
      </c>
      <c r="AF2" s="9">
        <v>5.4613125000000009</v>
      </c>
      <c r="AG2" s="9">
        <v>13.722321432874288</v>
      </c>
    </row>
    <row r="3" spans="1:33" x14ac:dyDescent="0.45">
      <c r="A3" s="7" t="s">
        <v>57</v>
      </c>
      <c r="B3" s="8">
        <v>43222</v>
      </c>
      <c r="C3" s="8" t="s">
        <v>92</v>
      </c>
      <c r="D3" s="8" t="s">
        <v>114</v>
      </c>
      <c r="E3" s="8" t="s">
        <v>37</v>
      </c>
      <c r="F3" s="7">
        <v>0</v>
      </c>
      <c r="G3" s="7" t="s">
        <v>119</v>
      </c>
      <c r="H3" s="7">
        <v>28.1</v>
      </c>
      <c r="I3" s="7">
        <v>15.899999618530273</v>
      </c>
      <c r="J3" s="13">
        <v>1</v>
      </c>
      <c r="K3" s="7">
        <v>0</v>
      </c>
      <c r="L3" s="7">
        <v>0</v>
      </c>
      <c r="M3" s="7">
        <v>0</v>
      </c>
      <c r="N3" s="7" t="s">
        <v>36</v>
      </c>
      <c r="O3" s="7">
        <v>0.40837672009580506</v>
      </c>
      <c r="P3" s="7">
        <v>7.5031249999999998</v>
      </c>
      <c r="Q3" s="7">
        <v>18.748125000000002</v>
      </c>
      <c r="R3" s="7">
        <v>96.7</v>
      </c>
      <c r="S3" s="7">
        <v>357.6875</v>
      </c>
      <c r="T3" s="7">
        <v>18.625</v>
      </c>
      <c r="U3" s="7">
        <v>2.1827853682734246</v>
      </c>
      <c r="V3" s="7">
        <v>59.289613200740348</v>
      </c>
      <c r="W3" s="7">
        <v>49.641988826430321</v>
      </c>
      <c r="X3" s="7">
        <v>2.8148944631857549</v>
      </c>
      <c r="Y3" s="7">
        <v>33.778733558229057</v>
      </c>
      <c r="Z3" s="7">
        <v>7.9988306276642541E-3</v>
      </c>
      <c r="AA3" s="7">
        <v>7.9988306276642547</v>
      </c>
      <c r="AB3" s="7">
        <v>6.6068096257979611E-3</v>
      </c>
      <c r="AC3" s="7">
        <v>6.6068096257979603</v>
      </c>
      <c r="AD3" s="7">
        <v>3</v>
      </c>
      <c r="AE3" s="7">
        <v>0.48112500000000002</v>
      </c>
      <c r="AF3" s="7">
        <v>6.3879375000000005</v>
      </c>
      <c r="AG3" s="7">
        <v>13.2770849571317</v>
      </c>
    </row>
    <row r="4" spans="1:33" x14ac:dyDescent="0.45">
      <c r="A4" s="7" t="s">
        <v>59</v>
      </c>
      <c r="B4" s="8">
        <v>43222</v>
      </c>
      <c r="C4" s="8" t="s">
        <v>92</v>
      </c>
      <c r="D4" s="8" t="s">
        <v>114</v>
      </c>
      <c r="E4" s="8" t="s">
        <v>42</v>
      </c>
      <c r="F4" s="7">
        <v>0</v>
      </c>
      <c r="G4" s="7" t="s">
        <v>119</v>
      </c>
      <c r="H4" s="7">
        <v>28.1</v>
      </c>
      <c r="I4" s="7">
        <v>7</v>
      </c>
      <c r="J4" s="13">
        <v>1</v>
      </c>
      <c r="K4" s="7">
        <v>0</v>
      </c>
      <c r="L4" s="7">
        <v>0</v>
      </c>
      <c r="M4" s="7">
        <v>0</v>
      </c>
      <c r="N4" s="7" t="s">
        <v>36</v>
      </c>
      <c r="O4" s="7">
        <v>0.36671784756110071</v>
      </c>
      <c r="P4" s="7">
        <v>7.3643749999999999</v>
      </c>
      <c r="Q4" s="7">
        <v>43.589999999999996</v>
      </c>
      <c r="R4" s="7">
        <v>98</v>
      </c>
      <c r="S4" s="7">
        <v>198.125</v>
      </c>
      <c r="T4" s="7">
        <v>26.4375</v>
      </c>
      <c r="U4" s="7">
        <v>2.6797821224380427</v>
      </c>
      <c r="V4" s="7">
        <v>61.424685481128861</v>
      </c>
      <c r="W4" s="7">
        <v>70.118176032925135</v>
      </c>
      <c r="X4" s="7">
        <v>2.2018662381185035</v>
      </c>
      <c r="Y4" s="7">
        <v>26.422394857422042</v>
      </c>
      <c r="Z4" s="7">
        <v>8.5369931871428079E-3</v>
      </c>
      <c r="AA4" s="7">
        <v>8.5369931871428069</v>
      </c>
      <c r="AB4" s="7">
        <v>8.5081602659217142E-3</v>
      </c>
      <c r="AC4" s="7">
        <v>8.5081602659217133</v>
      </c>
      <c r="AD4" s="7">
        <v>3</v>
      </c>
      <c r="AE4" s="7">
        <v>0.32237500000000002</v>
      </c>
      <c r="AF4" s="7">
        <v>4.3533124999999995</v>
      </c>
      <c r="AG4" s="7">
        <v>13.503877471888327</v>
      </c>
    </row>
    <row r="5" spans="1:33" x14ac:dyDescent="0.45">
      <c r="A5" s="7" t="s">
        <v>61</v>
      </c>
      <c r="B5" s="8">
        <v>43222</v>
      </c>
      <c r="C5" s="8" t="s">
        <v>92</v>
      </c>
      <c r="D5" s="8" t="s">
        <v>114</v>
      </c>
      <c r="E5" s="8" t="s">
        <v>47</v>
      </c>
      <c r="F5" s="7">
        <v>0</v>
      </c>
      <c r="G5" s="7" t="s">
        <v>119</v>
      </c>
      <c r="H5" s="7">
        <v>28.1</v>
      </c>
      <c r="I5" s="7">
        <v>20.700000762939453</v>
      </c>
      <c r="J5" s="13">
        <v>1</v>
      </c>
      <c r="K5" s="7">
        <v>0</v>
      </c>
      <c r="L5" s="7">
        <v>0</v>
      </c>
      <c r="M5" s="7">
        <v>0</v>
      </c>
      <c r="N5" s="7" t="s">
        <v>36</v>
      </c>
      <c r="O5" s="7">
        <v>0.43482131414706282</v>
      </c>
      <c r="P5" s="7">
        <v>7.1506249999999998</v>
      </c>
      <c r="Q5" s="7">
        <v>62.987499999999997</v>
      </c>
      <c r="R5" s="7">
        <v>97.1</v>
      </c>
      <c r="S5" s="7">
        <v>352.5</v>
      </c>
      <c r="T5" s="7">
        <v>19.8125</v>
      </c>
      <c r="U5" s="7">
        <v>2.390777592929251</v>
      </c>
      <c r="V5" s="7">
        <v>62.484158814408403</v>
      </c>
      <c r="W5" s="7">
        <v>57.963987695353943</v>
      </c>
      <c r="X5" s="7">
        <v>3.1261459200518433</v>
      </c>
      <c r="Y5" s="7">
        <v>37.513751040622132</v>
      </c>
      <c r="Z5" s="7">
        <v>1.2885565597851549E-2</v>
      </c>
      <c r="AA5" s="7">
        <v>12.885565597851549</v>
      </c>
      <c r="AB5" s="7">
        <v>1.1531183079941852E-2</v>
      </c>
      <c r="AC5" s="7">
        <v>11.531183079941851</v>
      </c>
      <c r="AD5" s="7">
        <v>3</v>
      </c>
      <c r="AE5" s="7">
        <v>0.42393750000000002</v>
      </c>
      <c r="AF5" s="7">
        <v>5.6624375000000002</v>
      </c>
      <c r="AG5" s="7">
        <v>13.356774288662834</v>
      </c>
    </row>
    <row r="6" spans="1:33" x14ac:dyDescent="0.45">
      <c r="A6" s="9" t="s">
        <v>95</v>
      </c>
      <c r="B6" s="10">
        <v>43234</v>
      </c>
      <c r="C6" s="10" t="s">
        <v>92</v>
      </c>
      <c r="D6" s="10" t="s">
        <v>115</v>
      </c>
      <c r="E6" s="10" t="s">
        <v>94</v>
      </c>
      <c r="F6" s="9">
        <v>12</v>
      </c>
      <c r="G6" s="10" t="s">
        <v>117</v>
      </c>
      <c r="H6">
        <v>20</v>
      </c>
      <c r="I6">
        <v>19.399999618530273</v>
      </c>
      <c r="J6" s="11">
        <v>0</v>
      </c>
      <c r="K6" s="9">
        <v>6035.6</v>
      </c>
      <c r="L6" s="9">
        <v>5352</v>
      </c>
      <c r="M6" s="9">
        <v>5362.4</v>
      </c>
      <c r="N6" s="9" t="s">
        <v>51</v>
      </c>
      <c r="O6" s="9">
        <v>0.34424747381952797</v>
      </c>
      <c r="P6" s="9">
        <v>7.305625</v>
      </c>
      <c r="Q6" s="9">
        <v>48.73</v>
      </c>
      <c r="R6" s="9">
        <v>100.10000000000001</v>
      </c>
      <c r="S6" s="9">
        <v>652.625</v>
      </c>
      <c r="T6" s="9">
        <v>23.479166666666668</v>
      </c>
      <c r="U6" s="9">
        <v>2.5625192151079852</v>
      </c>
      <c r="V6" s="9">
        <v>58.881011158785618</v>
      </c>
      <c r="W6" s="9">
        <v>51.466414714108815</v>
      </c>
      <c r="X6" s="9">
        <v>2.2491542948007246</v>
      </c>
      <c r="Y6" s="9">
        <v>26.98985153760869</v>
      </c>
      <c r="Z6" s="9">
        <v>1.0229927625730014E-2</v>
      </c>
      <c r="AA6" s="9">
        <v>10.229927625730015</v>
      </c>
      <c r="AB6" s="9">
        <v>8.1632673369470832E-3</v>
      </c>
      <c r="AC6" s="9">
        <v>8.163267336947083</v>
      </c>
      <c r="AD6" s="9"/>
      <c r="AE6" s="9">
        <v>0.56816666666666671</v>
      </c>
      <c r="AF6" s="9">
        <v>7.2878958333333328</v>
      </c>
      <c r="AG6" s="9">
        <v>12.740124249448357</v>
      </c>
    </row>
    <row r="7" spans="1:33" x14ac:dyDescent="0.45">
      <c r="A7" s="7" t="s">
        <v>63</v>
      </c>
      <c r="B7" s="8">
        <v>43234</v>
      </c>
      <c r="C7" s="8" t="s">
        <v>92</v>
      </c>
      <c r="D7" s="8" t="s">
        <v>114</v>
      </c>
      <c r="E7" s="8" t="s">
        <v>37</v>
      </c>
      <c r="F7" s="7">
        <v>12</v>
      </c>
      <c r="G7" s="7" t="s">
        <v>120</v>
      </c>
      <c r="H7" s="7">
        <v>20</v>
      </c>
      <c r="I7" s="7">
        <v>28.7</v>
      </c>
      <c r="J7" s="13">
        <v>2</v>
      </c>
      <c r="K7" s="7">
        <v>6035.6</v>
      </c>
      <c r="L7" s="7">
        <v>5352</v>
      </c>
      <c r="M7" s="7">
        <v>5362.4</v>
      </c>
      <c r="N7" s="7" t="s">
        <v>51</v>
      </c>
      <c r="O7" s="7">
        <v>0.34073795180722927</v>
      </c>
      <c r="P7" s="7">
        <v>6.5356249999999996</v>
      </c>
      <c r="Q7" s="7">
        <v>173.80068750000001</v>
      </c>
      <c r="R7" s="7">
        <v>38.799999999999997</v>
      </c>
      <c r="S7" s="7">
        <v>266.8125</v>
      </c>
      <c r="T7" s="7">
        <v>16.875</v>
      </c>
      <c r="U7" s="7">
        <v>1.6622946521899944</v>
      </c>
      <c r="V7" s="7">
        <v>56.349734042553187</v>
      </c>
      <c r="W7" s="7">
        <v>24.646805896805898</v>
      </c>
      <c r="X7" s="7">
        <v>45.877858045804331</v>
      </c>
      <c r="Y7" s="7">
        <v>550.53429654965203</v>
      </c>
      <c r="Z7" s="7">
        <v>0.71017269076305245</v>
      </c>
      <c r="AA7" s="7">
        <v>710.17269076305251</v>
      </c>
      <c r="AB7" s="7">
        <v>2.6274006024096393E-3</v>
      </c>
      <c r="AC7" s="7">
        <v>2.6274006024096392</v>
      </c>
      <c r="AD7" s="7"/>
      <c r="AE7" s="7">
        <v>0.47056249999999999</v>
      </c>
      <c r="AF7" s="7">
        <v>9.8036875000000006</v>
      </c>
      <c r="AG7" s="7">
        <v>20.833975295523974</v>
      </c>
    </row>
    <row r="8" spans="1:33" x14ac:dyDescent="0.45">
      <c r="A8" s="7" t="s">
        <v>65</v>
      </c>
      <c r="B8" s="8">
        <v>43234</v>
      </c>
      <c r="C8" s="8" t="s">
        <v>92</v>
      </c>
      <c r="D8" s="8" t="s">
        <v>114</v>
      </c>
      <c r="E8" s="8" t="s">
        <v>42</v>
      </c>
      <c r="F8" s="7">
        <v>12</v>
      </c>
      <c r="G8" s="7" t="s">
        <v>120</v>
      </c>
      <c r="H8" s="7">
        <v>20</v>
      </c>
      <c r="I8" s="7">
        <v>30.100000381469727</v>
      </c>
      <c r="J8" s="13">
        <v>2</v>
      </c>
      <c r="K8" s="7">
        <v>6035.6</v>
      </c>
      <c r="L8" s="7">
        <v>5352</v>
      </c>
      <c r="M8" s="7">
        <v>5362.4</v>
      </c>
      <c r="N8" s="7" t="s">
        <v>51</v>
      </c>
      <c r="O8" s="7">
        <v>0.15865458307786606</v>
      </c>
      <c r="P8" s="7">
        <v>6.6106249999999998</v>
      </c>
      <c r="Q8" s="7">
        <v>582.01306250000005</v>
      </c>
      <c r="R8" s="7">
        <v>29</v>
      </c>
      <c r="S8" s="7">
        <v>534.3125</v>
      </c>
      <c r="T8" s="7">
        <v>17.5</v>
      </c>
      <c r="U8" s="7">
        <v>1.8786063106620086</v>
      </c>
      <c r="V8" s="7">
        <v>71.593555900621126</v>
      </c>
      <c r="W8" s="7">
        <v>28.06931931931932</v>
      </c>
      <c r="X8" s="7">
        <v>40.771053014908134</v>
      </c>
      <c r="Y8" s="7">
        <v>489.25263617889766</v>
      </c>
      <c r="Z8" s="7">
        <v>0.64023235744941753</v>
      </c>
      <c r="AA8" s="7">
        <v>640.23235744941746</v>
      </c>
      <c r="AB8" s="7">
        <v>4.6774505671367253E-3</v>
      </c>
      <c r="AC8" s="7">
        <v>4.6774505671367255</v>
      </c>
      <c r="AD8" s="7"/>
      <c r="AE8" s="7">
        <v>0.57525000000000004</v>
      </c>
      <c r="AF8" s="7">
        <v>8.5982500000000002</v>
      </c>
      <c r="AG8" s="7">
        <v>14.946979574098217</v>
      </c>
    </row>
    <row r="9" spans="1:33" x14ac:dyDescent="0.45">
      <c r="A9" s="7" t="s">
        <v>67</v>
      </c>
      <c r="B9" s="8">
        <v>43234</v>
      </c>
      <c r="C9" s="8" t="s">
        <v>92</v>
      </c>
      <c r="D9" s="8" t="s">
        <v>114</v>
      </c>
      <c r="E9" s="8" t="s">
        <v>47</v>
      </c>
      <c r="F9" s="7">
        <v>12</v>
      </c>
      <c r="G9" s="7" t="s">
        <v>120</v>
      </c>
      <c r="H9" s="7">
        <v>20</v>
      </c>
      <c r="I9" s="7">
        <v>27.200000762939453</v>
      </c>
      <c r="J9" s="13">
        <v>2</v>
      </c>
      <c r="K9" s="7">
        <v>6035.6</v>
      </c>
      <c r="L9" s="7">
        <v>5352</v>
      </c>
      <c r="M9" s="7">
        <v>5362.4</v>
      </c>
      <c r="N9" s="7" t="s">
        <v>51</v>
      </c>
      <c r="O9" s="7">
        <v>0.36373317693542434</v>
      </c>
      <c r="P9" s="7">
        <v>6.0550000000000006</v>
      </c>
      <c r="Q9" s="7">
        <v>382.40981249999999</v>
      </c>
      <c r="R9" s="7">
        <v>48.9</v>
      </c>
      <c r="S9" s="7">
        <v>283.0625</v>
      </c>
      <c r="T9" s="7">
        <v>18.75</v>
      </c>
      <c r="U9" s="7">
        <v>1.732822338915645</v>
      </c>
      <c r="V9" s="7">
        <v>54.505813953488364</v>
      </c>
      <c r="W9" s="7">
        <v>31.104988399071921</v>
      </c>
      <c r="X9" s="7">
        <v>46.975945337235316</v>
      </c>
      <c r="Y9" s="7">
        <v>563.7113440468238</v>
      </c>
      <c r="Z9" s="7">
        <v>0.94968248703543656</v>
      </c>
      <c r="AA9" s="7">
        <v>949.68248703543657</v>
      </c>
      <c r="AB9" s="7">
        <v>1.6020002623780717E-3</v>
      </c>
      <c r="AC9" s="7">
        <v>1.6020002623780716</v>
      </c>
      <c r="AD9" s="7"/>
      <c r="AE9" s="7">
        <v>0.65918750000000004</v>
      </c>
      <c r="AF9" s="7">
        <v>12.94275</v>
      </c>
      <c r="AG9" s="7">
        <v>19.634398407129989</v>
      </c>
    </row>
    <row r="10" spans="1:33" x14ac:dyDescent="0.45">
      <c r="A10" s="9" t="s">
        <v>96</v>
      </c>
      <c r="B10" s="10">
        <v>43280</v>
      </c>
      <c r="C10" s="10" t="s">
        <v>92</v>
      </c>
      <c r="D10" s="10" t="s">
        <v>115</v>
      </c>
      <c r="E10" s="10" t="s">
        <v>94</v>
      </c>
      <c r="F10" s="9">
        <v>58</v>
      </c>
      <c r="G10" s="10" t="s">
        <v>117</v>
      </c>
      <c r="H10">
        <v>21.5</v>
      </c>
      <c r="I10">
        <v>21.6</v>
      </c>
      <c r="J10" s="11">
        <v>0</v>
      </c>
      <c r="K10" s="9">
        <v>31864</v>
      </c>
      <c r="L10" s="9">
        <v>40296</v>
      </c>
      <c r="M10" s="9">
        <v>41581</v>
      </c>
      <c r="N10" s="9" t="s">
        <v>52</v>
      </c>
      <c r="O10" s="9">
        <v>0.41086254072299749</v>
      </c>
      <c r="P10" s="9">
        <v>7.314375000000001</v>
      </c>
      <c r="Q10" s="9">
        <v>39.665208333333332</v>
      </c>
      <c r="R10" s="9">
        <v>96.833333333333329</v>
      </c>
      <c r="S10" s="9">
        <v>563.625</v>
      </c>
      <c r="T10" s="9">
        <v>20.270833333333332</v>
      </c>
      <c r="U10" s="9">
        <v>2.1496169298485426</v>
      </c>
      <c r="V10" s="9">
        <v>63.083901155695798</v>
      </c>
      <c r="W10" s="9">
        <v>33.853765488031961</v>
      </c>
      <c r="X10" s="9">
        <v>2.9950851245541252</v>
      </c>
      <c r="Y10" s="9">
        <v>35.941021494649512</v>
      </c>
      <c r="Z10" s="9">
        <v>4.3463857287458123E-3</v>
      </c>
      <c r="AA10" s="9">
        <v>4.3463857287458119</v>
      </c>
      <c r="AB10" s="9">
        <v>8.3415355647398406E-3</v>
      </c>
      <c r="AC10" s="9">
        <v>8.341535564739841</v>
      </c>
      <c r="AD10" s="9"/>
      <c r="AE10" s="9">
        <v>0.48589583333333336</v>
      </c>
      <c r="AF10" s="9">
        <v>6.290729166666666</v>
      </c>
      <c r="AG10" s="9">
        <v>12.893567527443187</v>
      </c>
    </row>
    <row r="11" spans="1:33" x14ac:dyDescent="0.45">
      <c r="A11" s="7" t="s">
        <v>69</v>
      </c>
      <c r="B11" s="8">
        <v>43280</v>
      </c>
      <c r="C11" s="8" t="s">
        <v>92</v>
      </c>
      <c r="D11" s="8" t="s">
        <v>114</v>
      </c>
      <c r="E11" s="8" t="s">
        <v>37</v>
      </c>
      <c r="F11" s="7">
        <v>58</v>
      </c>
      <c r="G11" s="7" t="s">
        <v>121</v>
      </c>
      <c r="H11" s="7">
        <v>21.5</v>
      </c>
      <c r="I11" s="7">
        <v>28.399999618530273</v>
      </c>
      <c r="J11" s="13">
        <v>3</v>
      </c>
      <c r="K11" s="7">
        <v>31864</v>
      </c>
      <c r="L11" s="7">
        <v>40296</v>
      </c>
      <c r="M11" s="7">
        <v>41581</v>
      </c>
      <c r="N11" s="7" t="s">
        <v>52</v>
      </c>
      <c r="O11" s="7">
        <v>0.44846756923292103</v>
      </c>
      <c r="P11" s="7">
        <v>6.33</v>
      </c>
      <c r="Q11" s="7">
        <v>663.21875</v>
      </c>
      <c r="R11" s="7">
        <v>63</v>
      </c>
      <c r="S11" s="7">
        <v>289.0625</v>
      </c>
      <c r="T11" s="7">
        <v>10.3125</v>
      </c>
      <c r="U11" s="7">
        <v>1.6899369321419302</v>
      </c>
      <c r="V11" s="7">
        <v>71.556122448979593</v>
      </c>
      <c r="W11" s="7">
        <v>0</v>
      </c>
      <c r="X11" s="7">
        <v>63.41197481217803</v>
      </c>
      <c r="Y11" s="7">
        <v>760.94369774613631</v>
      </c>
      <c r="Z11" s="7">
        <v>0.866989513782635</v>
      </c>
      <c r="AA11" s="7">
        <v>866.98951378263496</v>
      </c>
      <c r="AB11" s="7">
        <v>6.253965496316934E-3</v>
      </c>
      <c r="AC11" s="7">
        <v>6.2539654963169333</v>
      </c>
      <c r="AD11" s="7">
        <v>25</v>
      </c>
      <c r="AE11" s="7">
        <v>0.73450000000000015</v>
      </c>
      <c r="AF11" s="7">
        <v>10.4449375</v>
      </c>
      <c r="AG11" s="7">
        <v>14.220473110959833</v>
      </c>
    </row>
    <row r="12" spans="1:33" x14ac:dyDescent="0.45">
      <c r="A12" s="7" t="s">
        <v>71</v>
      </c>
      <c r="B12" s="8">
        <v>43280</v>
      </c>
      <c r="C12" s="8" t="s">
        <v>92</v>
      </c>
      <c r="D12" s="8" t="s">
        <v>114</v>
      </c>
      <c r="E12" s="8" t="s">
        <v>42</v>
      </c>
      <c r="F12" s="7">
        <v>58</v>
      </c>
      <c r="G12" s="7" t="s">
        <v>121</v>
      </c>
      <c r="H12" s="7">
        <v>21.5</v>
      </c>
      <c r="I12" s="7">
        <v>28.899999618530273</v>
      </c>
      <c r="J12" s="13">
        <v>3</v>
      </c>
      <c r="K12" s="7">
        <v>31864</v>
      </c>
      <c r="L12" s="7">
        <v>40296</v>
      </c>
      <c r="M12" s="7">
        <v>41581</v>
      </c>
      <c r="N12" s="7" t="s">
        <v>52</v>
      </c>
      <c r="O12" s="7">
        <v>0.4764435095312663</v>
      </c>
      <c r="P12" s="7">
        <v>6.3893750000000002</v>
      </c>
      <c r="Q12" s="7">
        <v>337.3</v>
      </c>
      <c r="R12" s="7">
        <v>71.599999999999994</v>
      </c>
      <c r="S12" s="7">
        <v>6881.125</v>
      </c>
      <c r="T12" s="7">
        <v>10.5625</v>
      </c>
      <c r="U12" s="7">
        <v>1.6390637070900675</v>
      </c>
      <c r="V12" s="7">
        <v>84.853417503966156</v>
      </c>
      <c r="W12" s="7">
        <v>15.949170124481327</v>
      </c>
      <c r="X12" s="7">
        <v>69.811537587704848</v>
      </c>
      <c r="Y12" s="7">
        <v>837.738451052458</v>
      </c>
      <c r="Z12" s="7">
        <v>0.11279167173794338</v>
      </c>
      <c r="AA12" s="7">
        <v>112.79167173794339</v>
      </c>
      <c r="AB12" s="7">
        <v>4.135967811016435E-4</v>
      </c>
      <c r="AC12" s="7">
        <v>0.41359678110164355</v>
      </c>
      <c r="AD12" s="7">
        <v>26</v>
      </c>
      <c r="AE12" s="7">
        <v>0.91999999999999993</v>
      </c>
      <c r="AF12" s="7">
        <v>11.831125</v>
      </c>
      <c r="AG12" s="7">
        <v>12.859918478260871</v>
      </c>
    </row>
    <row r="13" spans="1:33" x14ac:dyDescent="0.45">
      <c r="A13" s="7" t="s">
        <v>73</v>
      </c>
      <c r="B13" s="8">
        <v>43280</v>
      </c>
      <c r="C13" s="8" t="s">
        <v>92</v>
      </c>
      <c r="D13" s="8" t="s">
        <v>114</v>
      </c>
      <c r="E13" s="8" t="s">
        <v>47</v>
      </c>
      <c r="F13" s="7">
        <v>58</v>
      </c>
      <c r="G13" s="7" t="s">
        <v>121</v>
      </c>
      <c r="H13" s="7">
        <v>21.5</v>
      </c>
      <c r="I13" s="7">
        <v>26.899999618530273</v>
      </c>
      <c r="J13" s="13">
        <v>3</v>
      </c>
      <c r="K13" s="7">
        <v>31864</v>
      </c>
      <c r="L13" s="7">
        <v>40296</v>
      </c>
      <c r="M13" s="7">
        <v>41581</v>
      </c>
      <c r="N13" s="7" t="s">
        <v>52</v>
      </c>
      <c r="O13" s="7">
        <v>0.43454138111930124</v>
      </c>
      <c r="P13" s="7">
        <v>6.4324999999999992</v>
      </c>
      <c r="Q13" s="7">
        <v>272.3</v>
      </c>
      <c r="R13" s="7">
        <v>87</v>
      </c>
      <c r="S13" s="7">
        <v>1600.625</v>
      </c>
      <c r="T13" s="7">
        <v>8.75</v>
      </c>
      <c r="U13" s="7">
        <v>1.3942061737753637</v>
      </c>
      <c r="V13" s="7">
        <v>81.128404669260703</v>
      </c>
      <c r="W13" s="7">
        <v>6.1587591240875916</v>
      </c>
      <c r="X13" s="7">
        <v>51.259021205030507</v>
      </c>
      <c r="Y13" s="7">
        <v>615.10825446036631</v>
      </c>
      <c r="Z13" s="7">
        <v>9.5484001115937356E-2</v>
      </c>
      <c r="AA13" s="7">
        <v>95.48400111593736</v>
      </c>
      <c r="AB13" s="7">
        <v>3.6189848796718753E-3</v>
      </c>
      <c r="AC13" s="7">
        <v>3.6189848796718747</v>
      </c>
      <c r="AD13" s="7">
        <v>23</v>
      </c>
      <c r="AE13" s="7">
        <v>0.60368750000000004</v>
      </c>
      <c r="AF13" s="7">
        <v>8.7991875000000004</v>
      </c>
      <c r="AG13" s="7">
        <v>14.575732477482141</v>
      </c>
    </row>
    <row r="14" spans="1:33" x14ac:dyDescent="0.45">
      <c r="A14" s="9" t="s">
        <v>97</v>
      </c>
      <c r="B14" s="10">
        <v>43308</v>
      </c>
      <c r="C14" s="10" t="s">
        <v>92</v>
      </c>
      <c r="D14" s="10" t="s">
        <v>115</v>
      </c>
      <c r="E14" s="10" t="s">
        <v>94</v>
      </c>
      <c r="F14" s="9">
        <v>86</v>
      </c>
      <c r="G14" s="10" t="s">
        <v>117</v>
      </c>
      <c r="H14">
        <v>20.8</v>
      </c>
      <c r="I14">
        <v>21.5</v>
      </c>
      <c r="J14" s="11">
        <v>0</v>
      </c>
      <c r="K14" s="9">
        <v>48562</v>
      </c>
      <c r="L14" s="9">
        <v>60190</v>
      </c>
      <c r="M14" s="9">
        <v>61203</v>
      </c>
      <c r="N14" s="9" t="s">
        <v>53</v>
      </c>
      <c r="O14" s="9">
        <v>0.37339345819442854</v>
      </c>
      <c r="P14" s="9">
        <v>7.1756250000000001</v>
      </c>
      <c r="Q14" s="9">
        <v>41.002916666666671</v>
      </c>
      <c r="R14" s="9">
        <v>97.766666666666666</v>
      </c>
      <c r="S14" s="9">
        <v>655.83333333333337</v>
      </c>
      <c r="T14" s="9">
        <v>16.708333333333332</v>
      </c>
      <c r="U14" s="9">
        <v>2.0807014911944783</v>
      </c>
      <c r="V14" s="9">
        <v>59.825112671125595</v>
      </c>
      <c r="W14" s="9">
        <v>28.959463328086997</v>
      </c>
      <c r="X14" s="9">
        <v>2.1313233854435656</v>
      </c>
      <c r="Y14" s="9">
        <v>25.575880625322792</v>
      </c>
      <c r="Z14" s="9">
        <v>7.1110524504532967E-3</v>
      </c>
      <c r="AA14" s="9">
        <v>7.1110524504532968</v>
      </c>
      <c r="AB14" s="9">
        <v>8.2503671491281454E-3</v>
      </c>
      <c r="AC14" s="9">
        <v>8.2503671491281469</v>
      </c>
      <c r="AD14" s="9"/>
      <c r="AE14" s="9">
        <v>0.50206249999999997</v>
      </c>
      <c r="AF14" s="9">
        <v>6.5326458333333344</v>
      </c>
      <c r="AG14" s="9">
        <v>13.016877160751411</v>
      </c>
    </row>
    <row r="15" spans="1:33" x14ac:dyDescent="0.45">
      <c r="A15" s="7" t="s">
        <v>75</v>
      </c>
      <c r="B15" s="8">
        <v>43308</v>
      </c>
      <c r="C15" s="8" t="s">
        <v>92</v>
      </c>
      <c r="D15" s="8" t="s">
        <v>114</v>
      </c>
      <c r="E15" s="8" t="s">
        <v>37</v>
      </c>
      <c r="F15" s="7">
        <v>86</v>
      </c>
      <c r="G15" s="7" t="s">
        <v>122</v>
      </c>
      <c r="H15" s="7">
        <v>20.8</v>
      </c>
      <c r="I15" s="7">
        <v>26.100000381469727</v>
      </c>
      <c r="J15" s="13">
        <v>4</v>
      </c>
      <c r="K15" s="7">
        <v>48562</v>
      </c>
      <c r="L15" s="7">
        <v>60190</v>
      </c>
      <c r="M15" s="7">
        <v>61203</v>
      </c>
      <c r="N15" s="7" t="s">
        <v>53</v>
      </c>
      <c r="O15" s="7">
        <v>0.47003956162006372</v>
      </c>
      <c r="P15" s="7">
        <v>6.2306250000000007</v>
      </c>
      <c r="Q15" s="7">
        <v>542.28125</v>
      </c>
      <c r="R15" s="7">
        <v>72</v>
      </c>
      <c r="S15" s="7">
        <v>3846.25</v>
      </c>
      <c r="T15" s="7">
        <v>4.9375</v>
      </c>
      <c r="U15" s="7">
        <v>0.32473866521347805</v>
      </c>
      <c r="V15" s="7">
        <v>99.522243896300026</v>
      </c>
      <c r="W15" s="7">
        <v>0</v>
      </c>
      <c r="X15" s="7">
        <v>60.413168799626362</v>
      </c>
      <c r="Y15" s="7">
        <v>724.95802559551612</v>
      </c>
      <c r="Z15" s="7">
        <v>0.84917616386567651</v>
      </c>
      <c r="AA15" s="7">
        <v>849.17616386567647</v>
      </c>
      <c r="AB15" s="7">
        <v>2.5150452820443956E-2</v>
      </c>
      <c r="AC15" s="7">
        <v>25.150452820443956</v>
      </c>
      <c r="AD15" s="7">
        <v>26</v>
      </c>
      <c r="AE15" s="7">
        <v>0.51887499999999998</v>
      </c>
      <c r="AF15" s="7">
        <v>7.2506874999999997</v>
      </c>
      <c r="AG15" s="7">
        <v>13.973861720067454</v>
      </c>
    </row>
    <row r="16" spans="1:33" x14ac:dyDescent="0.45">
      <c r="A16" s="7" t="s">
        <v>77</v>
      </c>
      <c r="B16" s="8">
        <v>43308</v>
      </c>
      <c r="C16" s="8" t="s">
        <v>92</v>
      </c>
      <c r="D16" s="8" t="s">
        <v>114</v>
      </c>
      <c r="E16" s="8" t="s">
        <v>42</v>
      </c>
      <c r="F16" s="7">
        <v>86</v>
      </c>
      <c r="G16" s="7" t="s">
        <v>122</v>
      </c>
      <c r="H16" s="7">
        <v>20.8</v>
      </c>
      <c r="I16" s="7">
        <v>24.200000762939453</v>
      </c>
      <c r="J16" s="13">
        <v>4</v>
      </c>
      <c r="K16" s="7">
        <v>48562</v>
      </c>
      <c r="L16" s="7">
        <v>60190</v>
      </c>
      <c r="M16" s="7">
        <v>61203</v>
      </c>
      <c r="N16" s="7" t="s">
        <v>53</v>
      </c>
      <c r="O16" s="7">
        <v>0.4484804490222703</v>
      </c>
      <c r="P16" s="7">
        <v>6.7156250000000002</v>
      </c>
      <c r="Q16" s="7">
        <v>216.71875</v>
      </c>
      <c r="R16" s="7">
        <v>88.2</v>
      </c>
      <c r="S16" s="7">
        <v>5803</v>
      </c>
      <c r="T16" s="7">
        <v>11.5625</v>
      </c>
      <c r="U16" s="7">
        <v>1.8634004969040656</v>
      </c>
      <c r="V16" s="7">
        <v>81.251253409273218</v>
      </c>
      <c r="W16" s="7">
        <v>12.750000000000002</v>
      </c>
      <c r="X16" s="7">
        <v>12.691858862560213</v>
      </c>
      <c r="Y16" s="7">
        <v>152.3023063507226</v>
      </c>
      <c r="Z16" s="7">
        <v>0.12344836800450809</v>
      </c>
      <c r="AA16" s="7">
        <v>123.44836800450808</v>
      </c>
      <c r="AB16" s="7">
        <v>3.7265947108840076E-2</v>
      </c>
      <c r="AC16" s="7">
        <v>37.265947108840074</v>
      </c>
      <c r="AD16" s="7">
        <v>26</v>
      </c>
      <c r="AE16" s="7">
        <v>0.47206250000000005</v>
      </c>
      <c r="AF16" s="7">
        <v>6.2299375000000001</v>
      </c>
      <c r="AG16" s="7">
        <v>13.197272606911159</v>
      </c>
    </row>
    <row r="17" spans="1:33" x14ac:dyDescent="0.45">
      <c r="A17" s="7" t="s">
        <v>79</v>
      </c>
      <c r="B17" s="8">
        <v>43308</v>
      </c>
      <c r="C17" s="8" t="s">
        <v>92</v>
      </c>
      <c r="D17" s="8" t="s">
        <v>114</v>
      </c>
      <c r="E17" s="8" t="s">
        <v>47</v>
      </c>
      <c r="F17" s="7">
        <v>86</v>
      </c>
      <c r="G17" s="7" t="s">
        <v>122</v>
      </c>
      <c r="H17" s="7">
        <v>20.8</v>
      </c>
      <c r="I17" s="7">
        <v>27</v>
      </c>
      <c r="J17" s="13">
        <v>4</v>
      </c>
      <c r="K17" s="7">
        <v>48562</v>
      </c>
      <c r="L17" s="7">
        <v>60190</v>
      </c>
      <c r="M17" s="7">
        <v>61203</v>
      </c>
      <c r="N17" s="7" t="s">
        <v>53</v>
      </c>
      <c r="O17" s="7">
        <v>0.4626546665859646</v>
      </c>
      <c r="P17" s="7">
        <v>6.5075000000000003</v>
      </c>
      <c r="Q17" s="7">
        <v>259.71875</v>
      </c>
      <c r="R17" s="7">
        <v>94.3</v>
      </c>
      <c r="S17" s="7">
        <v>4622</v>
      </c>
      <c r="T17" s="7">
        <v>9.6875</v>
      </c>
      <c r="U17" s="7">
        <v>1.5990905877614212</v>
      </c>
      <c r="V17" s="7">
        <v>80.50687085128682</v>
      </c>
      <c r="W17" s="7">
        <v>19.788062283737027</v>
      </c>
      <c r="X17" s="7">
        <v>31.312569461750446</v>
      </c>
      <c r="Y17" s="7">
        <v>375.75083354100536</v>
      </c>
      <c r="Z17" s="7">
        <v>0.23797875566354232</v>
      </c>
      <c r="AA17" s="7">
        <v>237.97875566354233</v>
      </c>
      <c r="AB17" s="7">
        <v>7.6670348459170626E-3</v>
      </c>
      <c r="AC17" s="7">
        <v>7.6670348459170619</v>
      </c>
      <c r="AD17" s="7">
        <v>24</v>
      </c>
      <c r="AE17" s="7">
        <v>0.47681249999999997</v>
      </c>
      <c r="AF17" s="7">
        <v>6.540375</v>
      </c>
      <c r="AG17" s="7">
        <v>13.716869838773103</v>
      </c>
    </row>
    <row r="18" spans="1:33" x14ac:dyDescent="0.45">
      <c r="A18" s="9" t="s">
        <v>98</v>
      </c>
      <c r="B18" s="10">
        <v>43390</v>
      </c>
      <c r="C18" s="10" t="s">
        <v>92</v>
      </c>
      <c r="D18" s="10" t="s">
        <v>115</v>
      </c>
      <c r="E18" s="10" t="s">
        <v>94</v>
      </c>
      <c r="F18" s="9">
        <v>168</v>
      </c>
      <c r="G18" s="10" t="s">
        <v>117</v>
      </c>
      <c r="H18">
        <v>11.8</v>
      </c>
      <c r="I18">
        <v>14.1</v>
      </c>
      <c r="J18" s="11">
        <v>0</v>
      </c>
      <c r="K18" s="9">
        <v>93872.6</v>
      </c>
      <c r="L18" s="9">
        <v>107592</v>
      </c>
      <c r="M18" s="9">
        <v>107850</v>
      </c>
      <c r="N18" s="9" t="s">
        <v>54</v>
      </c>
      <c r="O18" s="9">
        <v>0.45955147093745879</v>
      </c>
      <c r="P18" s="9">
        <v>7.1627083333333337</v>
      </c>
      <c r="Q18" s="9">
        <v>48.554166666666667</v>
      </c>
      <c r="R18" s="9">
        <v>100.46666666666668</v>
      </c>
      <c r="S18" s="9">
        <v>605.33333333333337</v>
      </c>
      <c r="T18" s="9">
        <v>16.9375</v>
      </c>
      <c r="U18" s="9">
        <v>2.2440116607264966</v>
      </c>
      <c r="V18" s="9">
        <v>54.814402453193281</v>
      </c>
      <c r="W18" s="9">
        <v>36.119678290326846</v>
      </c>
      <c r="X18" s="9">
        <v>1.8948806357238246</v>
      </c>
      <c r="Y18" s="9">
        <v>22.738567628685896</v>
      </c>
      <c r="Z18" s="9">
        <v>6.1946277066818852E-3</v>
      </c>
      <c r="AA18" s="9">
        <v>6.1946277066818851</v>
      </c>
      <c r="AB18" s="9">
        <v>8.8631326280893125E-3</v>
      </c>
      <c r="AC18" s="9">
        <v>8.8631326280893123</v>
      </c>
      <c r="AD18" s="9"/>
      <c r="AE18" s="9">
        <v>0.51370833333333332</v>
      </c>
      <c r="AF18" s="9">
        <v>7.7378749999999989</v>
      </c>
      <c r="AG18" s="9">
        <v>14.893447786692938</v>
      </c>
    </row>
    <row r="19" spans="1:33" x14ac:dyDescent="0.45">
      <c r="A19" s="7" t="s">
        <v>81</v>
      </c>
      <c r="B19" s="8">
        <v>43390</v>
      </c>
      <c r="C19" s="8" t="s">
        <v>92</v>
      </c>
      <c r="D19" s="8" t="s">
        <v>114</v>
      </c>
      <c r="E19" s="8" t="s">
        <v>37</v>
      </c>
      <c r="F19" s="7">
        <v>168</v>
      </c>
      <c r="G19" s="7" t="s">
        <v>123</v>
      </c>
      <c r="H19" s="7">
        <v>11.8</v>
      </c>
      <c r="I19" s="7">
        <v>14.800000190734863</v>
      </c>
      <c r="J19" s="13">
        <v>5</v>
      </c>
      <c r="K19" s="7">
        <v>93872.6</v>
      </c>
      <c r="L19" s="7">
        <v>107592</v>
      </c>
      <c r="M19" s="7">
        <v>107850</v>
      </c>
      <c r="N19" s="7" t="s">
        <v>54</v>
      </c>
      <c r="O19" s="7">
        <v>0.46400313846627378</v>
      </c>
      <c r="P19" s="7">
        <v>6.2587500000000009</v>
      </c>
      <c r="Q19" s="7">
        <v>268.57499999999999</v>
      </c>
      <c r="R19" s="7">
        <v>96.1</v>
      </c>
      <c r="S19" s="7">
        <v>4703.625</v>
      </c>
      <c r="T19" s="7">
        <v>8.625</v>
      </c>
      <c r="U19" s="7">
        <v>1.4175003204427852</v>
      </c>
      <c r="V19" s="7">
        <v>94.074314674495184</v>
      </c>
      <c r="W19" s="7">
        <v>8.6984536082474211</v>
      </c>
      <c r="X19" s="7">
        <v>12.877207507329304</v>
      </c>
      <c r="Y19" s="7">
        <v>154.52649008795163</v>
      </c>
      <c r="Z19" s="7">
        <v>0.14334524286012665</v>
      </c>
      <c r="AA19" s="7">
        <v>143.34524286012663</v>
      </c>
      <c r="AB19" s="7">
        <v>6.8763905824026042E-2</v>
      </c>
      <c r="AC19" s="7">
        <v>68.76390582402604</v>
      </c>
      <c r="AD19" s="7">
        <v>27</v>
      </c>
      <c r="AE19" s="7">
        <v>0.65100000000000002</v>
      </c>
      <c r="AF19" s="7">
        <v>7.5939375</v>
      </c>
      <c r="AG19" s="7">
        <v>11.66503456221198</v>
      </c>
    </row>
    <row r="20" spans="1:33" x14ac:dyDescent="0.45">
      <c r="A20" s="7" t="s">
        <v>83</v>
      </c>
      <c r="B20" s="8">
        <v>43390</v>
      </c>
      <c r="C20" s="8" t="s">
        <v>92</v>
      </c>
      <c r="D20" s="8" t="s">
        <v>114</v>
      </c>
      <c r="E20" s="8" t="s">
        <v>42</v>
      </c>
      <c r="F20" s="7">
        <v>168</v>
      </c>
      <c r="G20" s="7" t="s">
        <v>123</v>
      </c>
      <c r="H20" s="7">
        <v>11.8</v>
      </c>
      <c r="I20" s="7">
        <v>14.699999809265137</v>
      </c>
      <c r="J20" s="13">
        <v>5</v>
      </c>
      <c r="K20" s="7">
        <v>93872.6</v>
      </c>
      <c r="L20" s="7">
        <v>107592</v>
      </c>
      <c r="M20" s="7">
        <v>107850</v>
      </c>
      <c r="N20" s="7" t="s">
        <v>54</v>
      </c>
      <c r="O20" s="7">
        <v>0.37875423671304398</v>
      </c>
      <c r="P20" s="7">
        <v>5.9943749999999998</v>
      </c>
      <c r="Q20" s="7">
        <v>337.23750000000001</v>
      </c>
      <c r="R20" s="7">
        <v>101.4</v>
      </c>
      <c r="S20" s="7">
        <v>2384.75</v>
      </c>
      <c r="T20" s="7">
        <v>5.9375</v>
      </c>
      <c r="U20" s="7">
        <v>1.0376036751262805</v>
      </c>
      <c r="V20" s="7">
        <v>71.402573957605398</v>
      </c>
      <c r="W20" s="7">
        <v>0</v>
      </c>
      <c r="X20" s="7">
        <v>3.1333227222942832</v>
      </c>
      <c r="Y20" s="7">
        <v>37.5998726675314</v>
      </c>
      <c r="Z20" s="7">
        <v>4.5835595664735995E-2</v>
      </c>
      <c r="AA20" s="7">
        <v>45.83559566473599</v>
      </c>
      <c r="AB20" s="7">
        <v>9.8073868742594897E-2</v>
      </c>
      <c r="AC20" s="7">
        <v>98.073868742594897</v>
      </c>
      <c r="AD20" s="7">
        <v>29</v>
      </c>
      <c r="AE20" s="7">
        <v>0.47975000000000001</v>
      </c>
      <c r="AF20" s="7">
        <v>5.9949374999999998</v>
      </c>
      <c r="AG20" s="7">
        <v>12.495961438249088</v>
      </c>
    </row>
    <row r="21" spans="1:33" x14ac:dyDescent="0.45">
      <c r="A21" s="7" t="s">
        <v>85</v>
      </c>
      <c r="B21" s="8">
        <v>43390</v>
      </c>
      <c r="C21" s="8" t="s">
        <v>92</v>
      </c>
      <c r="D21" s="8" t="s">
        <v>114</v>
      </c>
      <c r="E21" s="8" t="s">
        <v>47</v>
      </c>
      <c r="F21" s="7">
        <v>168</v>
      </c>
      <c r="G21" s="7" t="s">
        <v>123</v>
      </c>
      <c r="H21" s="7">
        <v>11.8</v>
      </c>
      <c r="I21" s="7">
        <v>16.5</v>
      </c>
      <c r="J21" s="13">
        <v>5</v>
      </c>
      <c r="K21" s="7">
        <v>93872.6</v>
      </c>
      <c r="L21" s="7">
        <v>107592</v>
      </c>
      <c r="M21" s="7">
        <v>107850</v>
      </c>
      <c r="N21" s="7" t="s">
        <v>54</v>
      </c>
      <c r="O21" s="7">
        <v>0.64208133295491066</v>
      </c>
      <c r="P21" s="7">
        <v>6.4531249999999991</v>
      </c>
      <c r="Q21" s="7">
        <v>141.13749999999999</v>
      </c>
      <c r="R21" s="7">
        <v>101.4</v>
      </c>
      <c r="S21" s="7">
        <v>3966.25</v>
      </c>
      <c r="T21" s="7">
        <v>6</v>
      </c>
      <c r="U21" s="7">
        <v>0.91222056510753768</v>
      </c>
      <c r="V21" s="7">
        <v>70.15691363850874</v>
      </c>
      <c r="W21" s="7">
        <v>0</v>
      </c>
      <c r="X21" s="7">
        <v>9.9159108461221894</v>
      </c>
      <c r="Y21" s="7">
        <v>118.99093015346628</v>
      </c>
      <c r="Z21" s="7">
        <v>2.9013749528636893E-2</v>
      </c>
      <c r="AA21" s="7">
        <v>29.013749528636893</v>
      </c>
      <c r="AB21" s="7">
        <v>3.6235305492151947E-2</v>
      </c>
      <c r="AC21" s="7">
        <v>36.235305492151952</v>
      </c>
      <c r="AD21" s="7">
        <v>24</v>
      </c>
      <c r="AE21" s="7">
        <v>1.3023749999999998</v>
      </c>
      <c r="AF21" s="7">
        <v>16.311937499999999</v>
      </c>
      <c r="AG21" s="7">
        <v>12.524762453210482</v>
      </c>
    </row>
    <row r="22" spans="1:33" x14ac:dyDescent="0.45">
      <c r="A22" s="9" t="s">
        <v>99</v>
      </c>
      <c r="B22" s="10">
        <v>43598</v>
      </c>
      <c r="C22" s="10" t="s">
        <v>92</v>
      </c>
      <c r="D22" s="10" t="s">
        <v>115</v>
      </c>
      <c r="E22" s="10" t="s">
        <v>94</v>
      </c>
      <c r="F22" s="9">
        <v>376</v>
      </c>
      <c r="G22" s="10" t="s">
        <v>117</v>
      </c>
      <c r="H22">
        <v>13.6</v>
      </c>
      <c r="I22">
        <v>15.2</v>
      </c>
      <c r="J22" s="11">
        <v>0</v>
      </c>
      <c r="K22" s="9">
        <v>143016.79999999999</v>
      </c>
      <c r="L22" s="9">
        <v>156039</v>
      </c>
      <c r="M22" s="9">
        <v>159517.4</v>
      </c>
      <c r="N22" s="9" t="s">
        <v>55</v>
      </c>
      <c r="O22" s="9">
        <v>0.53130308161878681</v>
      </c>
      <c r="P22" s="9">
        <v>7.4158333333333344</v>
      </c>
      <c r="Q22" s="9">
        <v>33.21458333333333</v>
      </c>
      <c r="R22" s="9"/>
      <c r="S22" s="9">
        <v>979.58333333333337</v>
      </c>
      <c r="T22" s="9">
        <v>21.854166666666668</v>
      </c>
      <c r="U22" s="9">
        <v>2.6166544830422644</v>
      </c>
      <c r="V22" s="9">
        <v>50.045676214670529</v>
      </c>
      <c r="W22" s="9">
        <v>61.132660745647321</v>
      </c>
      <c r="X22" s="9">
        <v>2.1461583011306211</v>
      </c>
      <c r="Y22" s="9">
        <v>25.753899613567459</v>
      </c>
      <c r="Z22" s="9">
        <v>4.3935299045826451E-3</v>
      </c>
      <c r="AA22" s="9">
        <v>4.3935299045826453</v>
      </c>
      <c r="AB22" s="9">
        <v>4.8443159609370713E-3</v>
      </c>
      <c r="AC22" s="9">
        <v>4.8443159609370712</v>
      </c>
      <c r="AD22" s="9"/>
      <c r="AE22" s="9">
        <v>0.5679375000000001</v>
      </c>
      <c r="AF22" s="9">
        <v>7.9414166666666679</v>
      </c>
      <c r="AG22" s="9">
        <v>13.95621756395118</v>
      </c>
    </row>
    <row r="23" spans="1:33" x14ac:dyDescent="0.45">
      <c r="A23" s="7" t="s">
        <v>87</v>
      </c>
      <c r="B23" s="8">
        <v>43598</v>
      </c>
      <c r="C23" s="8" t="s">
        <v>92</v>
      </c>
      <c r="D23" s="8" t="s">
        <v>114</v>
      </c>
      <c r="E23" s="8" t="s">
        <v>37</v>
      </c>
      <c r="F23" s="7">
        <v>376</v>
      </c>
      <c r="G23" s="7" t="s">
        <v>124</v>
      </c>
      <c r="H23" s="7">
        <v>13.6</v>
      </c>
      <c r="I23" s="7">
        <v>14.899999618530273</v>
      </c>
      <c r="J23" s="13">
        <v>6</v>
      </c>
      <c r="K23" s="7">
        <v>143016.79999999999</v>
      </c>
      <c r="L23" s="7">
        <v>156039</v>
      </c>
      <c r="M23" s="7">
        <v>159517.4</v>
      </c>
      <c r="N23" s="7" t="s">
        <v>55</v>
      </c>
      <c r="O23" s="7">
        <v>0.62301555241202555</v>
      </c>
      <c r="P23" s="7">
        <v>7.42875</v>
      </c>
      <c r="Q23" s="7">
        <v>77.088125000000005</v>
      </c>
      <c r="R23" s="7"/>
      <c r="S23" s="7">
        <v>11394.375</v>
      </c>
      <c r="T23" s="7">
        <v>5</v>
      </c>
      <c r="U23" s="7">
        <v>1.0451650716523462</v>
      </c>
      <c r="V23" s="7">
        <v>94.750337006458764</v>
      </c>
      <c r="W23" s="7">
        <v>12.931034482758619</v>
      </c>
      <c r="X23" s="7">
        <v>9.6386649578419359</v>
      </c>
      <c r="Y23" s="7">
        <v>115.66397949410323</v>
      </c>
      <c r="Z23" s="7">
        <v>3.6022709133729493E-2</v>
      </c>
      <c r="AA23" s="7">
        <v>36.022709133729492</v>
      </c>
      <c r="AB23" s="7">
        <v>1.2740410274785837E-3</v>
      </c>
      <c r="AC23" s="7">
        <v>1.2740410274785836</v>
      </c>
      <c r="AD23" s="7">
        <v>31</v>
      </c>
      <c r="AE23" s="7">
        <v>0.54093750000000007</v>
      </c>
      <c r="AF23" s="7">
        <v>7.5033750000000001</v>
      </c>
      <c r="AG23" s="7">
        <v>13.871057192374348</v>
      </c>
    </row>
    <row r="24" spans="1:33" x14ac:dyDescent="0.45">
      <c r="A24" s="7" t="s">
        <v>89</v>
      </c>
      <c r="B24" s="8">
        <v>43598</v>
      </c>
      <c r="C24" s="8" t="s">
        <v>92</v>
      </c>
      <c r="D24" s="8" t="s">
        <v>114</v>
      </c>
      <c r="E24" s="8" t="s">
        <v>42</v>
      </c>
      <c r="F24" s="7">
        <v>376</v>
      </c>
      <c r="G24" s="7" t="s">
        <v>124</v>
      </c>
      <c r="H24" s="7">
        <v>13.6</v>
      </c>
      <c r="I24" s="7">
        <v>15.5</v>
      </c>
      <c r="J24" s="13">
        <v>6</v>
      </c>
      <c r="K24" s="7">
        <v>143016.79999999999</v>
      </c>
      <c r="L24" s="7">
        <v>156039</v>
      </c>
      <c r="M24" s="7">
        <v>159517.4</v>
      </c>
      <c r="N24" s="7" t="s">
        <v>55</v>
      </c>
      <c r="O24" s="7">
        <v>0.52760275626795572</v>
      </c>
      <c r="P24" s="7">
        <v>5.9356249999999999</v>
      </c>
      <c r="Q24" s="7">
        <v>171.75125</v>
      </c>
      <c r="R24" s="7"/>
      <c r="S24" s="7">
        <v>1149.125</v>
      </c>
      <c r="T24" s="7">
        <v>13.6875</v>
      </c>
      <c r="U24" s="7">
        <v>1.881132045781676</v>
      </c>
      <c r="V24" s="7">
        <v>59.958231458842711</v>
      </c>
      <c r="W24" s="7">
        <v>13.241525423728815</v>
      </c>
      <c r="X24" s="7">
        <v>3.3928042394017282</v>
      </c>
      <c r="Y24" s="7">
        <v>40.713650872820743</v>
      </c>
      <c r="Z24" s="7">
        <v>8.7312448857487651E-3</v>
      </c>
      <c r="AA24" s="7">
        <v>8.7312448857487635</v>
      </c>
      <c r="AB24" s="7">
        <v>5.144516964756056E-2</v>
      </c>
      <c r="AC24" s="7">
        <v>51.445169647560569</v>
      </c>
      <c r="AD24" s="7">
        <v>31</v>
      </c>
      <c r="AE24" s="7">
        <v>0.67625000000000002</v>
      </c>
      <c r="AF24" s="7">
        <v>8.2769999999999992</v>
      </c>
      <c r="AG24" s="7">
        <v>12.239556377079481</v>
      </c>
    </row>
    <row r="25" spans="1:33" x14ac:dyDescent="0.45">
      <c r="A25" s="7" t="s">
        <v>91</v>
      </c>
      <c r="B25" s="8">
        <v>43598</v>
      </c>
      <c r="C25" s="8" t="s">
        <v>92</v>
      </c>
      <c r="D25" s="8" t="s">
        <v>114</v>
      </c>
      <c r="E25" s="8" t="s">
        <v>47</v>
      </c>
      <c r="F25" s="7">
        <v>376</v>
      </c>
      <c r="G25" s="7" t="s">
        <v>124</v>
      </c>
      <c r="H25" s="7">
        <v>13.6</v>
      </c>
      <c r="I25" s="7">
        <v>16.299999237060547</v>
      </c>
      <c r="J25" s="13">
        <v>6</v>
      </c>
      <c r="K25" s="7">
        <v>143016.79999999999</v>
      </c>
      <c r="L25" s="7">
        <v>156039</v>
      </c>
      <c r="M25" s="7">
        <v>159517.4</v>
      </c>
      <c r="N25" s="7" t="s">
        <v>55</v>
      </c>
      <c r="O25" s="7">
        <v>0.59901226155722531</v>
      </c>
      <c r="P25" s="7">
        <v>6.3681250000000009</v>
      </c>
      <c r="Q25" s="7">
        <v>80.931250000000006</v>
      </c>
      <c r="R25" s="7"/>
      <c r="S25" s="7">
        <v>2240.6875</v>
      </c>
      <c r="T25" s="7">
        <v>13.6875</v>
      </c>
      <c r="U25" s="7">
        <v>1.8757034765321858</v>
      </c>
      <c r="V25" s="7">
        <v>94.190967041909659</v>
      </c>
      <c r="W25" s="7">
        <v>72.115384615384613</v>
      </c>
      <c r="X25" s="7">
        <v>10.440305273159776</v>
      </c>
      <c r="Y25" s="7">
        <v>125.28366327791734</v>
      </c>
      <c r="Z25" s="7">
        <v>0.12938152239085693</v>
      </c>
      <c r="AA25" s="7">
        <v>129.38152239085693</v>
      </c>
      <c r="AB25" s="7">
        <v>4.0177989980723798E-2</v>
      </c>
      <c r="AC25" s="7">
        <v>40.177989980723794</v>
      </c>
      <c r="AD25" s="7">
        <v>28</v>
      </c>
      <c r="AE25" s="7">
        <v>0.636625</v>
      </c>
      <c r="AF25" s="7">
        <v>9.9322499999999998</v>
      </c>
      <c r="AG25" s="7">
        <v>15.601413705085411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MetaT data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DeBru</dc:creator>
  <cp:lastModifiedBy>Allison Mason</cp:lastModifiedBy>
  <dcterms:created xsi:type="dcterms:W3CDTF">2021-09-30T13:33:56Z</dcterms:created>
  <dcterms:modified xsi:type="dcterms:W3CDTF">2022-05-26T18:11:40Z</dcterms:modified>
</cp:coreProperties>
</file>