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lavist29\Desktop\GSG\experiments\grascom\examples\"/>
    </mc:Choice>
  </mc:AlternateContent>
  <xr:revisionPtr revIDLastSave="0" documentId="13_ncr:1_{11B7E430-C613-47EA-9CA5-A488180D4E8A}" xr6:coauthVersionLast="46" xr6:coauthVersionMax="46" xr10:uidLastSave="{00000000-0000-0000-0000-000000000000}"/>
  <bookViews>
    <workbookView xWindow="28680" yWindow="-120" windowWidth="29040" windowHeight="15840" xr2:uid="{0EDE973F-05E6-42CF-8FFA-417289D08F4B}"/>
  </bookViews>
  <sheets>
    <sheet name="test_tableau_segmental" sheetId="1" r:id="rId1"/>
    <sheet name="Tabelle1" sheetId="3" r:id="rId2"/>
    <sheet name="duh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1" i="1" l="1"/>
  <c r="L28" i="1"/>
  <c r="K23" i="2"/>
  <c r="K20" i="2"/>
  <c r="K8" i="2"/>
  <c r="K5" i="2"/>
  <c r="J24" i="2"/>
  <c r="J23" i="2"/>
  <c r="J21" i="2"/>
  <c r="J20" i="2"/>
  <c r="I27" i="2"/>
  <c r="I31" i="2"/>
  <c r="I21" i="2"/>
  <c r="H21" i="2"/>
  <c r="H27" i="2"/>
  <c r="F31" i="2"/>
  <c r="F30" i="2"/>
  <c r="F29" i="2"/>
  <c r="F28" i="2"/>
  <c r="I28" i="2" s="1"/>
  <c r="F27" i="2"/>
  <c r="F26" i="2"/>
  <c r="I26" i="2" s="1"/>
  <c r="F25" i="2"/>
  <c r="F24" i="2"/>
  <c r="F23" i="2"/>
  <c r="F22" i="2"/>
  <c r="I22" i="2" s="1"/>
  <c r="F21" i="2"/>
  <c r="F20" i="2"/>
  <c r="I20" i="2" s="1"/>
  <c r="E31" i="2"/>
  <c r="H31" i="2" s="1"/>
  <c r="E30" i="2"/>
  <c r="H30" i="2" s="1"/>
  <c r="E29" i="2"/>
  <c r="E28" i="2"/>
  <c r="E27" i="2"/>
  <c r="E26" i="2"/>
  <c r="E25" i="2"/>
  <c r="E24" i="2"/>
  <c r="H24" i="2" s="1"/>
  <c r="E23" i="2"/>
  <c r="H23" i="2" s="1"/>
  <c r="E22" i="2"/>
  <c r="E21" i="2"/>
  <c r="E20" i="2"/>
  <c r="S14" i="1"/>
  <c r="S13" i="1"/>
  <c r="AA7" i="1"/>
  <c r="AA6" i="1"/>
  <c r="AA5" i="1"/>
  <c r="T9" i="1"/>
  <c r="S11" i="1"/>
  <c r="Z9" i="1"/>
  <c r="Z5" i="1"/>
  <c r="T14" i="1"/>
  <c r="V14" i="1" s="1"/>
  <c r="Z10" i="1"/>
  <c r="Z6" i="1"/>
  <c r="Y11" i="1"/>
  <c r="Y10" i="1"/>
  <c r="T10" i="1"/>
  <c r="T7" i="1"/>
  <c r="S12" i="1"/>
  <c r="S9" i="1"/>
  <c r="S15" i="1"/>
  <c r="S8" i="1"/>
  <c r="S7" i="1"/>
  <c r="S6" i="1"/>
  <c r="S5" i="1"/>
  <c r="K17" i="1"/>
  <c r="K16" i="1"/>
  <c r="K7" i="1"/>
  <c r="K6" i="1"/>
  <c r="F15" i="2"/>
  <c r="F14" i="2"/>
  <c r="F13" i="2"/>
  <c r="F12" i="2"/>
  <c r="F11" i="2"/>
  <c r="F10" i="2"/>
  <c r="F9" i="2"/>
  <c r="F8" i="2"/>
  <c r="F7" i="2"/>
  <c r="F6" i="2"/>
  <c r="F5" i="2"/>
  <c r="F4" i="2"/>
  <c r="E15" i="2"/>
  <c r="E14" i="2"/>
  <c r="H14" i="2" s="1"/>
  <c r="E13" i="2"/>
  <c r="I13" i="2" s="1"/>
  <c r="E12" i="2"/>
  <c r="I12" i="2" s="1"/>
  <c r="E11" i="2"/>
  <c r="I11" i="2" s="1"/>
  <c r="E10" i="2"/>
  <c r="I10" i="2" s="1"/>
  <c r="J8" i="2"/>
  <c r="J7" i="2"/>
  <c r="J5" i="2"/>
  <c r="J4" i="2"/>
  <c r="E9" i="2"/>
  <c r="E8" i="2"/>
  <c r="I8" i="2" s="1"/>
  <c r="E7" i="2"/>
  <c r="E6" i="2"/>
  <c r="E5" i="2"/>
  <c r="E4" i="2"/>
  <c r="F34" i="1"/>
  <c r="E34" i="1"/>
  <c r="F33" i="1"/>
  <c r="E33" i="1"/>
  <c r="J32" i="1"/>
  <c r="F32" i="1"/>
  <c r="E32" i="1"/>
  <c r="K31" i="1"/>
  <c r="F31" i="1"/>
  <c r="E31" i="1"/>
  <c r="F30" i="1"/>
  <c r="E30" i="1"/>
  <c r="J29" i="1"/>
  <c r="F29" i="1"/>
  <c r="E29" i="1"/>
  <c r="K28" i="1"/>
  <c r="F28" i="1"/>
  <c r="E28" i="1"/>
  <c r="F27" i="1"/>
  <c r="E27" i="1"/>
  <c r="G23" i="1"/>
  <c r="F23" i="1"/>
  <c r="E23" i="1"/>
  <c r="G22" i="1"/>
  <c r="F22" i="1"/>
  <c r="E22" i="1"/>
  <c r="G21" i="1"/>
  <c r="F21" i="1"/>
  <c r="E21" i="1"/>
  <c r="G20" i="1"/>
  <c r="F20" i="1"/>
  <c r="E20" i="1"/>
  <c r="F19" i="1"/>
  <c r="E19" i="1"/>
  <c r="J18" i="1"/>
  <c r="G18" i="1"/>
  <c r="G19" i="1" s="1"/>
  <c r="F18" i="1"/>
  <c r="E18" i="1"/>
  <c r="G17" i="1"/>
  <c r="F17" i="1"/>
  <c r="E17" i="1"/>
  <c r="J16" i="1"/>
  <c r="G16" i="1"/>
  <c r="F16" i="1"/>
  <c r="E16" i="1"/>
  <c r="G15" i="1"/>
  <c r="F15" i="1"/>
  <c r="E15" i="1"/>
  <c r="G14" i="1"/>
  <c r="F14" i="1"/>
  <c r="E14" i="1"/>
  <c r="G13" i="1"/>
  <c r="F13" i="1"/>
  <c r="E13" i="1"/>
  <c r="G12" i="1"/>
  <c r="F12" i="1"/>
  <c r="E12" i="1"/>
  <c r="G11" i="1"/>
  <c r="F11" i="1"/>
  <c r="E11" i="1"/>
  <c r="G10" i="1"/>
  <c r="F10" i="1"/>
  <c r="E10" i="1"/>
  <c r="G9" i="1"/>
  <c r="F9" i="1"/>
  <c r="E9" i="1"/>
  <c r="J8" i="1"/>
  <c r="G8" i="1"/>
  <c r="F8" i="1"/>
  <c r="E8" i="1"/>
  <c r="J7" i="1"/>
  <c r="G7" i="1"/>
  <c r="F7" i="1"/>
  <c r="E7" i="1"/>
  <c r="G6" i="1"/>
  <c r="F6" i="1"/>
  <c r="E6" i="1"/>
  <c r="J5" i="1"/>
  <c r="G5" i="1"/>
  <c r="F5" i="1"/>
  <c r="E5" i="1"/>
  <c r="G4" i="1"/>
  <c r="F4" i="1"/>
  <c r="E4" i="1"/>
  <c r="I29" i="1" l="1"/>
  <c r="H32" i="1"/>
  <c r="I30" i="2"/>
  <c r="I25" i="2"/>
  <c r="H29" i="2"/>
  <c r="I24" i="2"/>
  <c r="N24" i="2" s="1"/>
  <c r="I23" i="2"/>
  <c r="N23" i="2" s="1"/>
  <c r="H25" i="2"/>
  <c r="N25" i="2" s="1"/>
  <c r="H28" i="2"/>
  <c r="H22" i="2"/>
  <c r="I29" i="2"/>
  <c r="H26" i="2"/>
  <c r="H20" i="2"/>
  <c r="N21" i="2"/>
  <c r="N26" i="2"/>
  <c r="N20" i="2"/>
  <c r="N22" i="2"/>
  <c r="N27" i="2"/>
  <c r="N31" i="2"/>
  <c r="I4" i="2"/>
  <c r="I9" i="2"/>
  <c r="T8" i="1"/>
  <c r="V8" i="1" s="1"/>
  <c r="T11" i="1"/>
  <c r="W11" i="1" s="1"/>
  <c r="T13" i="1"/>
  <c r="V13" i="1" s="1"/>
  <c r="T12" i="1"/>
  <c r="V12" i="1" s="1"/>
  <c r="T15" i="1"/>
  <c r="V15" i="1" s="1"/>
  <c r="T6" i="1"/>
  <c r="V6" i="1" s="1"/>
  <c r="T5" i="1"/>
  <c r="V5" i="1" s="1"/>
  <c r="V7" i="1"/>
  <c r="W14" i="1"/>
  <c r="W13" i="1"/>
  <c r="W7" i="1"/>
  <c r="V9" i="1"/>
  <c r="W9" i="1"/>
  <c r="S10" i="1"/>
  <c r="I7" i="2"/>
  <c r="I15" i="2"/>
  <c r="I14" i="2"/>
  <c r="N14" i="2" s="1"/>
  <c r="H4" i="2"/>
  <c r="H12" i="2"/>
  <c r="N12" i="2" s="1"/>
  <c r="I6" i="2"/>
  <c r="H6" i="2"/>
  <c r="H5" i="2"/>
  <c r="I5" i="2"/>
  <c r="H15" i="2"/>
  <c r="N15" i="2" s="1"/>
  <c r="H7" i="2"/>
  <c r="H10" i="2"/>
  <c r="N10" i="2" s="1"/>
  <c r="H8" i="2"/>
  <c r="N8" i="2" s="1"/>
  <c r="H9" i="2"/>
  <c r="H11" i="2"/>
  <c r="N11" i="2" s="1"/>
  <c r="H13" i="2"/>
  <c r="I28" i="1"/>
  <c r="I31" i="1"/>
  <c r="I34" i="1"/>
  <c r="I9" i="1"/>
  <c r="H6" i="1"/>
  <c r="I10" i="1"/>
  <c r="I8" i="1"/>
  <c r="I12" i="1"/>
  <c r="I7" i="1"/>
  <c r="I11" i="1"/>
  <c r="H28" i="1"/>
  <c r="H17" i="1"/>
  <c r="H23" i="1"/>
  <c r="I27" i="1"/>
  <c r="I18" i="1"/>
  <c r="I21" i="1"/>
  <c r="I17" i="1"/>
  <c r="I20" i="1"/>
  <c r="I5" i="1"/>
  <c r="I30" i="1"/>
  <c r="I33" i="1"/>
  <c r="H4" i="1"/>
  <c r="I13" i="1"/>
  <c r="I16" i="1"/>
  <c r="H27" i="1"/>
  <c r="I14" i="1"/>
  <c r="H11" i="1"/>
  <c r="H12" i="1"/>
  <c r="I32" i="1"/>
  <c r="M32" i="1" s="1"/>
  <c r="H30" i="1"/>
  <c r="H22" i="1"/>
  <c r="I15" i="1"/>
  <c r="I22" i="1"/>
  <c r="I23" i="1"/>
  <c r="H5" i="1"/>
  <c r="H8" i="1"/>
  <c r="H9" i="1"/>
  <c r="I6" i="1"/>
  <c r="H31" i="1"/>
  <c r="I19" i="1"/>
  <c r="H33" i="1"/>
  <c r="H7" i="1"/>
  <c r="H10" i="1"/>
  <c r="H13" i="1"/>
  <c r="H16" i="1"/>
  <c r="H21" i="1"/>
  <c r="H29" i="1"/>
  <c r="M29" i="1" s="1"/>
  <c r="H34" i="1"/>
  <c r="I4" i="1"/>
  <c r="H14" i="1"/>
  <c r="H15" i="1"/>
  <c r="H18" i="1"/>
  <c r="H19" i="1"/>
  <c r="H20" i="1"/>
  <c r="M10" i="1" l="1"/>
  <c r="M27" i="1"/>
  <c r="M31" i="1"/>
  <c r="W12" i="1"/>
  <c r="AB12" i="1" s="1"/>
  <c r="W6" i="1"/>
  <c r="AB6" i="1" s="1"/>
  <c r="W8" i="1"/>
  <c r="AB8" i="1" s="1"/>
  <c r="N28" i="2"/>
  <c r="N30" i="2"/>
  <c r="N29" i="2"/>
  <c r="V11" i="1"/>
  <c r="AB11" i="1" s="1"/>
  <c r="W15" i="1"/>
  <c r="AB15" i="1" s="1"/>
  <c r="W5" i="1"/>
  <c r="AB5" i="1" s="1"/>
  <c r="N4" i="2"/>
  <c r="AB7" i="1"/>
  <c r="AB14" i="1"/>
  <c r="AB13" i="1"/>
  <c r="AB9" i="1"/>
  <c r="V10" i="1"/>
  <c r="W10" i="1"/>
  <c r="M34" i="1"/>
  <c r="M11" i="1"/>
  <c r="M28" i="1"/>
  <c r="N7" i="2"/>
  <c r="N6" i="2"/>
  <c r="N5" i="2"/>
  <c r="N13" i="2"/>
  <c r="N9" i="2"/>
  <c r="M9" i="1"/>
  <c r="M12" i="1"/>
  <c r="M7" i="1"/>
  <c r="M6" i="1"/>
  <c r="M17" i="1"/>
  <c r="M21" i="1"/>
  <c r="M8" i="1"/>
  <c r="M30" i="1"/>
  <c r="M19" i="1"/>
  <c r="M18" i="1"/>
  <c r="M23" i="1"/>
  <c r="M16" i="1"/>
  <c r="M20" i="1"/>
  <c r="M15" i="1"/>
  <c r="M33" i="1"/>
  <c r="M14" i="1"/>
  <c r="M5" i="1"/>
  <c r="M4" i="1"/>
  <c r="M13" i="1"/>
  <c r="M22" i="1"/>
  <c r="AB10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Antonio Masotti</author>
  </authors>
  <commentList>
    <comment ref="F7" authorId="0" shapeId="0" xr:uid="{C5786865-61A7-48F9-9FDB-BF91B83E5054}">
      <text>
        <r>
          <rPr>
            <b/>
            <sz val="9"/>
            <color indexed="81"/>
            <rFont val="Segoe UI"/>
            <charset val="1"/>
          </rPr>
          <t>Antonio Masotti:</t>
        </r>
        <r>
          <rPr>
            <sz val="9"/>
            <color indexed="81"/>
            <rFont val="Segoe UI"/>
            <charset val="1"/>
          </rPr>
          <t xml:space="preserve">
</t>
        </r>
      </text>
    </comment>
    <comment ref="F13" authorId="0" shapeId="0" xr:uid="{D3EC5223-DB74-4B9B-8B6D-32B0D312E202}">
      <text>
        <r>
          <rPr>
            <b/>
            <sz val="9"/>
            <color indexed="81"/>
            <rFont val="Segoe UI"/>
            <charset val="1"/>
          </rPr>
          <t>Antonio Masotti:</t>
        </r>
        <r>
          <rPr>
            <sz val="9"/>
            <color indexed="81"/>
            <rFont val="Segoe UI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<sst xmlns="http://schemas.openxmlformats.org/spreadsheetml/2006/main" count="189" uniqueCount="122">
  <si>
    <t>activs</t>
  </si>
  <si>
    <t>initial</t>
  </si>
  <si>
    <t>MAX</t>
  </si>
  <si>
    <t>DEP</t>
  </si>
  <si>
    <t>VOICE</t>
  </si>
  <si>
    <t>Lazy</t>
  </si>
  <si>
    <t>Harmony</t>
  </si>
  <si>
    <t>b</t>
  </si>
  <si>
    <t>candidate</t>
  </si>
  <si>
    <t>init</t>
  </si>
  <si>
    <t>end</t>
  </si>
  <si>
    <t>suff</t>
  </si>
  <si>
    <t>p</t>
  </si>
  <si>
    <t>bh</t>
  </si>
  <si>
    <t>buddha</t>
  </si>
  <si>
    <t>budta</t>
  </si>
  <si>
    <t>budhta</t>
  </si>
  <si>
    <t>final</t>
  </si>
  <si>
    <t>budhdha</t>
  </si>
  <si>
    <t>d</t>
  </si>
  <si>
    <t>t</t>
  </si>
  <si>
    <t>dh</t>
  </si>
  <si>
    <t>butdha</t>
  </si>
  <si>
    <t>th</t>
  </si>
  <si>
    <t>butta</t>
  </si>
  <si>
    <t>budhidha</t>
  </si>
  <si>
    <t>suffix</t>
  </si>
  <si>
    <t>budhita</t>
  </si>
  <si>
    <t>dha</t>
  </si>
  <si>
    <t>butidha</t>
  </si>
  <si>
    <t>ta</t>
  </si>
  <si>
    <t>budidha</t>
  </si>
  <si>
    <t>budita</t>
  </si>
  <si>
    <t>bhuddha</t>
  </si>
  <si>
    <t>bhudta</t>
  </si>
  <si>
    <t>bhudhdha</t>
  </si>
  <si>
    <t>bhudhta</t>
  </si>
  <si>
    <t>bhutta</t>
  </si>
  <si>
    <t>bhudhidha</t>
  </si>
  <si>
    <t>bhutidha</t>
  </si>
  <si>
    <t>bhudidha</t>
  </si>
  <si>
    <t>bhudita</t>
  </si>
  <si>
    <t>Aspirate]W</t>
  </si>
  <si>
    <t>bhudbhis</t>
  </si>
  <si>
    <t>:)</t>
  </si>
  <si>
    <t>bhud-bhis</t>
  </si>
  <si>
    <t>bhudh-bhis</t>
  </si>
  <si>
    <t>bhut-bhis</t>
  </si>
  <si>
    <t>bud-bhis</t>
  </si>
  <si>
    <t>budh-bhis</t>
  </si>
  <si>
    <t>but-bhis</t>
  </si>
  <si>
    <t>bhud-i-bhis</t>
  </si>
  <si>
    <t>budh-i-bhis</t>
  </si>
  <si>
    <t>g</t>
  </si>
  <si>
    <t>gh</t>
  </si>
  <si>
    <t>k</t>
  </si>
  <si>
    <t>s</t>
  </si>
  <si>
    <t>dugsa</t>
  </si>
  <si>
    <t>dughsa</t>
  </si>
  <si>
    <t>duksa</t>
  </si>
  <si>
    <t>dhugsa</t>
  </si>
  <si>
    <t>dhughsa</t>
  </si>
  <si>
    <t>dhuksa</t>
  </si>
  <si>
    <t>dugisa</t>
  </si>
  <si>
    <t>dughisa</t>
  </si>
  <si>
    <t>dukisa</t>
  </si>
  <si>
    <t>dhugisa</t>
  </si>
  <si>
    <t>dhughisa</t>
  </si>
  <si>
    <t>dhukisa</t>
  </si>
  <si>
    <t>ph</t>
  </si>
  <si>
    <t>tos</t>
  </si>
  <si>
    <t>πυθστος</t>
  </si>
  <si>
    <t>φυθτος</t>
  </si>
  <si>
    <t>φυθστος</t>
  </si>
  <si>
    <t>φυστος</t>
  </si>
  <si>
    <t>βυθτος</t>
  </si>
  <si>
    <t>βυθστος</t>
  </si>
  <si>
    <t>βυστος</t>
  </si>
  <si>
    <t>*TT</t>
  </si>
  <si>
    <t>bud</t>
  </si>
  <si>
    <t>budh</t>
  </si>
  <si>
    <t>bhud</t>
  </si>
  <si>
    <t>bhudh</t>
  </si>
  <si>
    <t>πυ(θ)στος</t>
  </si>
  <si>
    <t>πυ(δ)στος</t>
  </si>
  <si>
    <t>φυδτος</t>
  </si>
  <si>
    <t>βυδτος</t>
  </si>
  <si>
    <t>Cluster</t>
  </si>
  <si>
    <t>dipsa</t>
  </si>
  <si>
    <t>dhipsa</t>
  </si>
  <si>
    <t>dibhsa</t>
  </si>
  <si>
    <t>dibsa</t>
  </si>
  <si>
    <t>dhibhsa</t>
  </si>
  <si>
    <t>dhibsa</t>
  </si>
  <si>
    <t>dibhisa</t>
  </si>
  <si>
    <t>dibisa</t>
  </si>
  <si>
    <t>dipisa</t>
  </si>
  <si>
    <t>dhibhisa</t>
  </si>
  <si>
    <t>dhibisa</t>
  </si>
  <si>
    <t>dhipisa</t>
  </si>
  <si>
    <t>We get this alternating forms for free</t>
  </si>
  <si>
    <t>equal activations for all variants.</t>
  </si>
  <si>
    <t>if we just allow the first segment to have</t>
  </si>
  <si>
    <t>The younger forms suggest a shift in the</t>
  </si>
  <si>
    <t xml:space="preserve">activations towards what we find in Greek: </t>
  </si>
  <si>
    <t>the first aspirated segment is preferred</t>
  </si>
  <si>
    <t>Two scenarios are compatible with these results:</t>
  </si>
  <si>
    <t>"-These forms share the West-Indoeuropean</t>
  </si>
  <si>
    <t xml:space="preserve">characteristic: more activation for initial </t>
  </si>
  <si>
    <t>aspirated sounds</t>
  </si>
  <si>
    <t>Or a constraint penalizing total deaspiration</t>
  </si>
  <si>
    <t>of the roots in these forms.</t>
  </si>
  <si>
    <t>abhibhaaSante</t>
  </si>
  <si>
    <t>avabhrthah</t>
  </si>
  <si>
    <t>rbhubhyah</t>
  </si>
  <si>
    <t>abhibhūtaye</t>
  </si>
  <si>
    <t>ubhābhyāṃ</t>
  </si>
  <si>
    <t>sindhubhyaḥ</t>
  </si>
  <si>
    <t>abhibhā</t>
  </si>
  <si>
    <t>bhābhyām</t>
  </si>
  <si>
    <t>dhībhiḥ</t>
  </si>
  <si>
    <t>LICENSE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</si>
</sst>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Fira Code Retina"/>
      <family val="3"/>
    </font>
    <font>
      <b/>
      <sz val="11"/>
      <color theme="1"/>
      <name val="Fira Code Retina"/>
      <family val="3"/>
    </font>
    <font>
      <sz val="9"/>
      <color indexed="81"/>
      <name val="Segoe UI"/>
      <charset val="1"/>
    </font>
    <font>
      <b/>
      <sz val="9"/>
      <color indexed="81"/>
      <name val="Segoe UI"/>
      <charset val="1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2" xfId="0" applyFont="1" applyBorder="1" applyAlignment="1">
      <alignment horizontal="center" vertical="center"/>
    </xf>
    <xf numFmtId="0" fontId="2" fillId="0" borderId="3" xfId="0" applyFont="1" applyBorder="1"/>
    <xf numFmtId="0" fontId="2" fillId="0" borderId="4" xfId="0" applyFont="1" applyBorder="1"/>
    <xf numFmtId="0" fontId="1" fillId="0" borderId="5" xfId="0" applyFont="1" applyBorder="1"/>
    <xf numFmtId="2" fontId="1" fillId="0" borderId="0" xfId="0" applyNumberFormat="1" applyFont="1"/>
    <xf numFmtId="0" fontId="2" fillId="0" borderId="0" xfId="0" applyFont="1"/>
    <xf numFmtId="0" fontId="1" fillId="0" borderId="0" xfId="0" applyFont="1" applyAlignment="1">
      <alignment horizontal="center"/>
    </xf>
    <xf numFmtId="0" fontId="1" fillId="2" borderId="0" xfId="0" applyFont="1" applyFill="1"/>
    <xf numFmtId="0" fontId="1" fillId="2" borderId="1" xfId="0" applyFont="1" applyFill="1" applyBorder="1"/>
    <xf numFmtId="2" fontId="1" fillId="2" borderId="0" xfId="0" applyNumberFormat="1" applyFont="1" applyFill="1"/>
  </cellXfs>
  <cellStyles count="1">
    <cellStyle name="Standard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07D985-22E5-4230-ACDB-72B86CE0F7A2}">
  <dimension ref="A1:AB34"/>
  <sheetViews>
    <sheetView tabSelected="1" zoomScaleNormal="100" workbookViewId="0">
      <selection activeCell="L32" sqref="L32"/>
    </sheetView>
  </sheetViews>
  <sheetFormatPr baseColWidth="10" defaultRowHeight="15.75" x14ac:dyDescent="0.3"/>
  <cols>
    <col min="1" max="1" width="11.42578125" style="1"/>
    <col min="2" max="2" width="10.7109375" style="1" customWidth="1"/>
    <col min="3" max="3" width="13.28515625" style="1" customWidth="1"/>
    <col min="4" max="4" width="14.42578125" style="1" customWidth="1"/>
    <col min="5" max="8" width="11.42578125" style="1"/>
    <col min="9" max="9" width="14" style="1" customWidth="1"/>
    <col min="10" max="10" width="11.42578125" style="1"/>
    <col min="11" max="11" width="16.42578125" style="1" customWidth="1"/>
    <col min="12" max="12" width="11.42578125" style="1"/>
    <col min="13" max="13" width="17.7109375" style="1" customWidth="1"/>
    <col min="14" max="14" width="15.85546875" style="1" customWidth="1"/>
    <col min="15" max="17" width="11.42578125" style="1"/>
    <col min="18" max="18" width="14.42578125" style="1" customWidth="1"/>
    <col min="19" max="16384" width="11.42578125" style="1"/>
  </cols>
  <sheetData>
    <row r="1" spans="1:28" x14ac:dyDescent="0.3">
      <c r="B1" s="1" t="s">
        <v>0</v>
      </c>
    </row>
    <row r="2" spans="1:28" x14ac:dyDescent="0.3">
      <c r="A2" s="1" t="s">
        <v>1</v>
      </c>
      <c r="G2" s="2"/>
      <c r="H2" s="3" t="s">
        <v>2</v>
      </c>
      <c r="I2" s="3" t="s">
        <v>3</v>
      </c>
      <c r="J2" s="3" t="s">
        <v>4</v>
      </c>
      <c r="K2" s="3" t="s">
        <v>121</v>
      </c>
      <c r="L2" s="3"/>
      <c r="M2" s="3" t="s">
        <v>6</v>
      </c>
      <c r="O2" s="1" t="s">
        <v>1</v>
      </c>
      <c r="U2" s="2"/>
      <c r="V2" s="3" t="s">
        <v>2</v>
      </c>
      <c r="W2" s="3" t="s">
        <v>3</v>
      </c>
      <c r="X2" s="3" t="s">
        <v>4</v>
      </c>
      <c r="Y2" s="3" t="s">
        <v>5</v>
      </c>
      <c r="Z2" s="3" t="s">
        <v>78</v>
      </c>
      <c r="AA2" s="3" t="s">
        <v>87</v>
      </c>
      <c r="AB2" s="3" t="s">
        <v>6</v>
      </c>
    </row>
    <row r="3" spans="1:28" ht="16.5" thickBot="1" x14ac:dyDescent="0.35">
      <c r="A3" s="1" t="s">
        <v>7</v>
      </c>
      <c r="B3" s="1">
        <v>0.3</v>
      </c>
      <c r="D3" s="4" t="s">
        <v>8</v>
      </c>
      <c r="E3" s="4" t="s">
        <v>9</v>
      </c>
      <c r="F3" s="4" t="s">
        <v>10</v>
      </c>
      <c r="G3" s="5" t="s">
        <v>11</v>
      </c>
      <c r="H3" s="4">
        <v>1</v>
      </c>
      <c r="I3" s="4">
        <v>-3</v>
      </c>
      <c r="J3" s="4">
        <v>-4</v>
      </c>
      <c r="K3" s="4">
        <v>-3</v>
      </c>
      <c r="L3" s="4"/>
      <c r="M3" s="4"/>
      <c r="O3" s="1" t="s">
        <v>7</v>
      </c>
      <c r="P3" s="1">
        <v>0.8</v>
      </c>
      <c r="R3" s="4" t="s">
        <v>8</v>
      </c>
      <c r="S3" s="4" t="s">
        <v>9</v>
      </c>
      <c r="T3" s="4" t="s">
        <v>10</v>
      </c>
      <c r="U3" s="5" t="s">
        <v>11</v>
      </c>
      <c r="V3" s="4">
        <v>2</v>
      </c>
      <c r="W3" s="4">
        <v>-3</v>
      </c>
      <c r="X3" s="4">
        <v>-4</v>
      </c>
      <c r="Y3" s="4">
        <v>-3</v>
      </c>
      <c r="Z3" s="4">
        <v>-10</v>
      </c>
      <c r="AA3" s="4">
        <v>-2</v>
      </c>
      <c r="AB3" s="4"/>
    </row>
    <row r="4" spans="1:28" ht="16.5" thickTop="1" x14ac:dyDescent="0.3">
      <c r="A4" s="1" t="s">
        <v>13</v>
      </c>
      <c r="B4" s="1">
        <v>0.1</v>
      </c>
      <c r="C4" s="9" t="s">
        <v>44</v>
      </c>
      <c r="D4" s="1" t="s">
        <v>14</v>
      </c>
      <c r="E4" s="1">
        <f t="shared" ref="E4:E14" si="0">B$3</f>
        <v>0.3</v>
      </c>
      <c r="F4" s="1">
        <f>B$7</f>
        <v>0.4</v>
      </c>
      <c r="G4" s="6">
        <f>B$12</f>
        <v>0.5</v>
      </c>
      <c r="H4" s="1">
        <f>H$3*(SUM(E4:G4))</f>
        <v>1.2</v>
      </c>
      <c r="I4" s="1">
        <f>I$3*(3-(SUM(E4:G4)))</f>
        <v>-5.4</v>
      </c>
      <c r="M4" s="7">
        <f>SUM(H4:L4)</f>
        <v>-4.2</v>
      </c>
      <c r="O4" s="1" t="s">
        <v>69</v>
      </c>
      <c r="P4" s="1">
        <v>0.9</v>
      </c>
      <c r="U4" s="6"/>
      <c r="AB4" s="7"/>
    </row>
    <row r="5" spans="1:28" x14ac:dyDescent="0.3">
      <c r="D5" s="1" t="s">
        <v>15</v>
      </c>
      <c r="E5" s="1">
        <f t="shared" si="0"/>
        <v>0.3</v>
      </c>
      <c r="F5" s="1">
        <f>B$7</f>
        <v>0.4</v>
      </c>
      <c r="G5" s="2">
        <f>B$13</f>
        <v>0.7</v>
      </c>
      <c r="H5" s="1">
        <f t="shared" ref="H5:H23" si="1">H$3*(SUM(E5:G5))</f>
        <v>1.4</v>
      </c>
      <c r="I5" s="1">
        <f>I$3*(3-(SUM(E5:G5)))</f>
        <v>-4.8000000000000007</v>
      </c>
      <c r="J5" s="1">
        <f>$J$3</f>
        <v>-4</v>
      </c>
      <c r="M5" s="7">
        <f>SUM(H5:L5)</f>
        <v>-7.4</v>
      </c>
      <c r="Q5" s="1" t="s">
        <v>79</v>
      </c>
      <c r="R5" s="1" t="s">
        <v>86</v>
      </c>
      <c r="S5" s="1">
        <f>P$3</f>
        <v>0.8</v>
      </c>
      <c r="T5" s="1">
        <f>P$7</f>
        <v>0.9</v>
      </c>
      <c r="U5" s="2"/>
      <c r="V5" s="1">
        <f>V$3*(SUM(S5:T5))</f>
        <v>3.4000000000000004</v>
      </c>
      <c r="W5" s="1">
        <f>W$3*(2-SUM(S5:T5))</f>
        <v>-0.89999999999999947</v>
      </c>
      <c r="Z5" s="1">
        <f>Z$3</f>
        <v>-10</v>
      </c>
      <c r="AA5" s="1">
        <f>AA$3</f>
        <v>-2</v>
      </c>
      <c r="AB5" s="7">
        <f>SUM(V5:AA5)</f>
        <v>-9.5</v>
      </c>
    </row>
    <row r="6" spans="1:28" x14ac:dyDescent="0.3">
      <c r="A6" s="1" t="s">
        <v>17</v>
      </c>
      <c r="D6" s="1" t="s">
        <v>18</v>
      </c>
      <c r="E6" s="1">
        <f t="shared" si="0"/>
        <v>0.3</v>
      </c>
      <c r="F6" s="1">
        <f>B$8</f>
        <v>0.7</v>
      </c>
      <c r="G6" s="2">
        <f>B$12</f>
        <v>0.5</v>
      </c>
      <c r="H6" s="1">
        <f t="shared" si="1"/>
        <v>1.5</v>
      </c>
      <c r="I6" s="1">
        <f>I$3*(3-(SUM(E6:G6)))</f>
        <v>-4.5</v>
      </c>
      <c r="K6" s="1">
        <f>K$3</f>
        <v>-3</v>
      </c>
      <c r="M6" s="7">
        <f>SUM(H6:L6)</f>
        <v>-6</v>
      </c>
      <c r="O6" s="1" t="s">
        <v>17</v>
      </c>
      <c r="Q6" s="1" t="s">
        <v>80</v>
      </c>
      <c r="R6" s="1" t="s">
        <v>75</v>
      </c>
      <c r="S6" s="1">
        <f>P$3</f>
        <v>0.8</v>
      </c>
      <c r="T6" s="1">
        <f>P$8</f>
        <v>0.4</v>
      </c>
      <c r="U6" s="2"/>
      <c r="V6" s="1">
        <f t="shared" ref="V6:V11" si="2">V$3*(SUM(S6:T6))</f>
        <v>2.4000000000000004</v>
      </c>
      <c r="W6" s="1">
        <f t="shared" ref="W6:W10" si="3">W$3*(2-SUM(S6:T6))</f>
        <v>-2.3999999999999995</v>
      </c>
      <c r="Z6" s="1">
        <f>Z$3</f>
        <v>-10</v>
      </c>
      <c r="AA6" s="1">
        <f>AA$3</f>
        <v>-2</v>
      </c>
      <c r="AB6" s="7">
        <f t="shared" ref="AB6:AB12" si="4">SUM(V6:AA6)</f>
        <v>-12</v>
      </c>
    </row>
    <row r="7" spans="1:28" x14ac:dyDescent="0.3">
      <c r="A7" s="1" t="s">
        <v>19</v>
      </c>
      <c r="B7" s="1">
        <v>0.4</v>
      </c>
      <c r="D7" s="1" t="s">
        <v>16</v>
      </c>
      <c r="E7" s="1">
        <f t="shared" si="0"/>
        <v>0.3</v>
      </c>
      <c r="F7" s="1">
        <f>B$8</f>
        <v>0.7</v>
      </c>
      <c r="G7" s="2">
        <f>B$13</f>
        <v>0.7</v>
      </c>
      <c r="H7" s="1">
        <f t="shared" si="1"/>
        <v>1.7</v>
      </c>
      <c r="I7" s="1">
        <f t="shared" ref="I7:I16" si="5">I$3*(3-(SUM(E7:G7)))</f>
        <v>-3.9000000000000004</v>
      </c>
      <c r="J7" s="1">
        <f>$J$3</f>
        <v>-4</v>
      </c>
      <c r="K7" s="1">
        <f>K$3</f>
        <v>-3</v>
      </c>
      <c r="M7" s="7">
        <f>SUM(H7:L7)</f>
        <v>-9.1999999999999993</v>
      </c>
      <c r="O7" s="1" t="s">
        <v>19</v>
      </c>
      <c r="P7" s="1">
        <v>0.9</v>
      </c>
      <c r="Q7" s="1" t="s">
        <v>80</v>
      </c>
      <c r="R7" s="1" t="s">
        <v>76</v>
      </c>
      <c r="S7" s="1">
        <f>P$3</f>
        <v>0.8</v>
      </c>
      <c r="T7" s="1">
        <f>P$8</f>
        <v>0.4</v>
      </c>
      <c r="U7" s="2"/>
      <c r="V7" s="1">
        <f t="shared" si="2"/>
        <v>2.4000000000000004</v>
      </c>
      <c r="W7" s="1">
        <f>W$3*(3-SUM(S7:T7))</f>
        <v>-5.3999999999999995</v>
      </c>
      <c r="AA7" s="1">
        <f>AA$3</f>
        <v>-2</v>
      </c>
      <c r="AB7" s="7">
        <f t="shared" si="4"/>
        <v>-4.9999999999999991</v>
      </c>
    </row>
    <row r="8" spans="1:28" x14ac:dyDescent="0.3">
      <c r="A8" s="1" t="s">
        <v>21</v>
      </c>
      <c r="B8" s="1">
        <v>0.7</v>
      </c>
      <c r="D8" s="1" t="s">
        <v>22</v>
      </c>
      <c r="E8" s="1">
        <f t="shared" si="0"/>
        <v>0.3</v>
      </c>
      <c r="F8" s="1">
        <f>B$9</f>
        <v>0.1</v>
      </c>
      <c r="G8" s="2">
        <f>B$12</f>
        <v>0.5</v>
      </c>
      <c r="H8" s="1">
        <f t="shared" si="1"/>
        <v>0.9</v>
      </c>
      <c r="I8" s="1">
        <f t="shared" si="5"/>
        <v>-6.3000000000000007</v>
      </c>
      <c r="J8" s="1">
        <f>$J$3</f>
        <v>-4</v>
      </c>
      <c r="M8" s="7">
        <f>SUM(H8:L8)</f>
        <v>-9.4</v>
      </c>
      <c r="O8" s="1" t="s">
        <v>23</v>
      </c>
      <c r="P8" s="1">
        <v>0.4</v>
      </c>
      <c r="Q8" s="1" t="s">
        <v>80</v>
      </c>
      <c r="R8" s="1" t="s">
        <v>77</v>
      </c>
      <c r="S8" s="1">
        <f>P$3</f>
        <v>0.8</v>
      </c>
      <c r="T8" s="1">
        <f>P$8</f>
        <v>0.4</v>
      </c>
      <c r="U8" s="2"/>
      <c r="V8" s="1">
        <f>V$3*(SUM(S8:T8))-V$3</f>
        <v>0.40000000000000036</v>
      </c>
      <c r="W8" s="1">
        <f>W$3*(3-SUM(S8:T8))</f>
        <v>-5.3999999999999995</v>
      </c>
      <c r="AB8" s="7">
        <f t="shared" si="4"/>
        <v>-4.9999999999999991</v>
      </c>
    </row>
    <row r="9" spans="1:28" x14ac:dyDescent="0.3">
      <c r="A9" s="1" t="s">
        <v>20</v>
      </c>
      <c r="B9" s="1">
        <v>0.1</v>
      </c>
      <c r="D9" s="1" t="s">
        <v>24</v>
      </c>
      <c r="E9" s="1">
        <f t="shared" si="0"/>
        <v>0.3</v>
      </c>
      <c r="F9" s="1">
        <f>B$9</f>
        <v>0.1</v>
      </c>
      <c r="G9" s="2">
        <f>B$13</f>
        <v>0.7</v>
      </c>
      <c r="H9" s="1">
        <f t="shared" si="1"/>
        <v>1.1000000000000001</v>
      </c>
      <c r="I9" s="1">
        <f t="shared" si="5"/>
        <v>-5.6999999999999993</v>
      </c>
      <c r="M9" s="7">
        <f>SUM(H9:L9)</f>
        <v>-4.5999999999999996</v>
      </c>
      <c r="Q9" s="1" t="s">
        <v>81</v>
      </c>
      <c r="R9" s="1" t="s">
        <v>85</v>
      </c>
      <c r="S9" s="1">
        <f>P$4</f>
        <v>0.9</v>
      </c>
      <c r="T9" s="1">
        <f>P$7</f>
        <v>0.9</v>
      </c>
      <c r="U9" s="2"/>
      <c r="V9" s="1">
        <f t="shared" si="2"/>
        <v>3.6</v>
      </c>
      <c r="W9" s="1">
        <f t="shared" si="3"/>
        <v>-0.59999999999999987</v>
      </c>
      <c r="Z9" s="1">
        <f>Z$3</f>
        <v>-10</v>
      </c>
      <c r="AB9" s="7">
        <f t="shared" si="4"/>
        <v>-7</v>
      </c>
    </row>
    <row r="10" spans="1:28" x14ac:dyDescent="0.3">
      <c r="D10" s="1" t="s">
        <v>25</v>
      </c>
      <c r="E10" s="1">
        <f t="shared" si="0"/>
        <v>0.3</v>
      </c>
      <c r="F10" s="1">
        <f>B$8</f>
        <v>0.7</v>
      </c>
      <c r="G10" s="2">
        <f>B$12</f>
        <v>0.5</v>
      </c>
      <c r="H10" s="1">
        <f t="shared" si="1"/>
        <v>1.5</v>
      </c>
      <c r="I10" s="1">
        <f>I$3*(4-(SUM(E10:G10)))</f>
        <v>-7.5</v>
      </c>
      <c r="M10" s="7">
        <f>SUM(H10:L10)</f>
        <v>-6</v>
      </c>
      <c r="Q10" s="1" t="s">
        <v>82</v>
      </c>
      <c r="R10" s="1" t="s">
        <v>72</v>
      </c>
      <c r="S10" s="1">
        <f>P$4</f>
        <v>0.9</v>
      </c>
      <c r="T10" s="1">
        <f>P$8</f>
        <v>0.4</v>
      </c>
      <c r="U10" s="2"/>
      <c r="V10" s="1">
        <f t="shared" si="2"/>
        <v>2.6</v>
      </c>
      <c r="W10" s="1">
        <f t="shared" si="3"/>
        <v>-2.0999999999999996</v>
      </c>
      <c r="Y10" s="1">
        <f>Y$3</f>
        <v>-3</v>
      </c>
      <c r="Z10" s="1">
        <f>Z$3</f>
        <v>-10</v>
      </c>
      <c r="AB10" s="7">
        <f t="shared" si="4"/>
        <v>-12.5</v>
      </c>
    </row>
    <row r="11" spans="1:28" x14ac:dyDescent="0.3">
      <c r="A11" s="1" t="s">
        <v>26</v>
      </c>
      <c r="D11" s="1" t="s">
        <v>27</v>
      </c>
      <c r="E11" s="1">
        <f t="shared" si="0"/>
        <v>0.3</v>
      </c>
      <c r="F11" s="1">
        <f>B$8</f>
        <v>0.7</v>
      </c>
      <c r="G11" s="2">
        <f>B$13</f>
        <v>0.7</v>
      </c>
      <c r="H11" s="1">
        <f t="shared" si="1"/>
        <v>1.7</v>
      </c>
      <c r="I11" s="1">
        <f>I$3*(4-(SUM(E11:G11)))</f>
        <v>-6.8999999999999995</v>
      </c>
      <c r="M11" s="7">
        <f>SUM(H11:L11)</f>
        <v>-5.1999999999999993</v>
      </c>
      <c r="O11" s="1" t="s">
        <v>26</v>
      </c>
      <c r="Q11" s="1" t="s">
        <v>82</v>
      </c>
      <c r="R11" s="1" t="s">
        <v>73</v>
      </c>
      <c r="S11" s="1">
        <f>P$4</f>
        <v>0.9</v>
      </c>
      <c r="T11" s="1">
        <f>P$8</f>
        <v>0.4</v>
      </c>
      <c r="U11" s="2"/>
      <c r="V11" s="1">
        <f t="shared" si="2"/>
        <v>2.6</v>
      </c>
      <c r="W11" s="1">
        <f>W$3*(3-SUM(S11:T11))</f>
        <v>-5.0999999999999996</v>
      </c>
      <c r="Y11" s="1">
        <f>Y$3</f>
        <v>-3</v>
      </c>
      <c r="AB11" s="7">
        <f t="shared" si="4"/>
        <v>-5.5</v>
      </c>
    </row>
    <row r="12" spans="1:28" x14ac:dyDescent="0.3">
      <c r="A12" s="1" t="s">
        <v>28</v>
      </c>
      <c r="B12" s="1">
        <v>0.5</v>
      </c>
      <c r="D12" s="1" t="s">
        <v>29</v>
      </c>
      <c r="E12" s="1">
        <f t="shared" si="0"/>
        <v>0.3</v>
      </c>
      <c r="F12" s="1">
        <f>B$9</f>
        <v>0.1</v>
      </c>
      <c r="G12" s="2">
        <f>B$12</f>
        <v>0.5</v>
      </c>
      <c r="H12" s="1">
        <f t="shared" si="1"/>
        <v>0.9</v>
      </c>
      <c r="I12" s="1">
        <f>I$3*(4-(SUM(E12:G12)))</f>
        <v>-9.3000000000000007</v>
      </c>
      <c r="M12" s="7">
        <f>SUM(H12:L12)</f>
        <v>-8.4</v>
      </c>
      <c r="Q12" s="1" t="s">
        <v>82</v>
      </c>
      <c r="R12" s="1" t="s">
        <v>74</v>
      </c>
      <c r="S12" s="1">
        <f>P$4</f>
        <v>0.9</v>
      </c>
      <c r="T12" s="1">
        <f>P$8</f>
        <v>0.4</v>
      </c>
      <c r="U12" s="2"/>
      <c r="V12" s="1">
        <f>V$3*(SUM(S12:T12))-V$3</f>
        <v>0.60000000000000009</v>
      </c>
      <c r="W12" s="1">
        <f>W$3*(3-SUM(S12:T12))</f>
        <v>-5.0999999999999996</v>
      </c>
      <c r="Y12" s="1">
        <v>-3</v>
      </c>
      <c r="AB12" s="7">
        <f t="shared" si="4"/>
        <v>-7.5</v>
      </c>
    </row>
    <row r="13" spans="1:28" x14ac:dyDescent="0.3">
      <c r="A13" s="1" t="s">
        <v>30</v>
      </c>
      <c r="B13" s="1">
        <v>0.7</v>
      </c>
      <c r="D13" s="1" t="s">
        <v>31</v>
      </c>
      <c r="E13" s="1">
        <f t="shared" si="0"/>
        <v>0.3</v>
      </c>
      <c r="F13" s="1">
        <f>B7</f>
        <v>0.4</v>
      </c>
      <c r="G13" s="2">
        <f>B12</f>
        <v>0.5</v>
      </c>
      <c r="H13" s="1">
        <f t="shared" si="1"/>
        <v>1.2</v>
      </c>
      <c r="I13" s="1">
        <f>I$3*(4-(SUM(E13:G13)))</f>
        <v>-8.3999999999999986</v>
      </c>
      <c r="M13" s="7">
        <f>SUM(H13:L13)</f>
        <v>-7.1999999999999984</v>
      </c>
      <c r="O13" s="1" t="s">
        <v>70</v>
      </c>
      <c r="P13" s="1">
        <v>1</v>
      </c>
      <c r="Q13" s="10" t="s">
        <v>82</v>
      </c>
      <c r="R13" s="10" t="s">
        <v>83</v>
      </c>
      <c r="S13" s="10">
        <f>P4</f>
        <v>0.9</v>
      </c>
      <c r="T13" s="10">
        <f>P$8</f>
        <v>0.4</v>
      </c>
      <c r="U13" s="11"/>
      <c r="V13" s="11">
        <f>V$3*(SUM(S13:T13))-V$3</f>
        <v>0.60000000000000009</v>
      </c>
      <c r="W13" s="11">
        <f>W$3*(3-SUM(S13:T13))</f>
        <v>-5.0999999999999996</v>
      </c>
      <c r="X13" s="11"/>
      <c r="Y13" s="10"/>
      <c r="Z13" s="10"/>
      <c r="AA13" s="10"/>
      <c r="AB13" s="7">
        <f>SUM(V13:AA13)</f>
        <v>-4.5</v>
      </c>
    </row>
    <row r="14" spans="1:28" x14ac:dyDescent="0.3">
      <c r="D14" s="1" t="s">
        <v>32</v>
      </c>
      <c r="E14" s="1">
        <f t="shared" si="0"/>
        <v>0.3</v>
      </c>
      <c r="F14" s="1">
        <f>B7</f>
        <v>0.4</v>
      </c>
      <c r="G14" s="2">
        <f>B$13</f>
        <v>0.7</v>
      </c>
      <c r="H14" s="1">
        <f t="shared" si="1"/>
        <v>1.4</v>
      </c>
      <c r="I14" s="1">
        <f>I$3*(4-(SUM(E14:G14)))</f>
        <v>-7.8000000000000007</v>
      </c>
      <c r="M14" s="7">
        <f>SUM(H14:L14)</f>
        <v>-6.4</v>
      </c>
      <c r="Q14" s="1" t="s">
        <v>81</v>
      </c>
      <c r="R14" s="10" t="s">
        <v>84</v>
      </c>
      <c r="S14" s="10">
        <f>P4</f>
        <v>0.9</v>
      </c>
      <c r="T14" s="1">
        <f>P7</f>
        <v>0.9</v>
      </c>
      <c r="U14" s="2"/>
      <c r="V14" s="1">
        <f>V$3*(SUM(S14:T14))-V$3</f>
        <v>1.6</v>
      </c>
      <c r="W14" s="1">
        <f>W$3*(3-SUM(S14:T14))</f>
        <v>-3.5999999999999996</v>
      </c>
      <c r="AB14" s="7">
        <f>SUM(V14:AA14)</f>
        <v>-1.9999999999999996</v>
      </c>
    </row>
    <row r="15" spans="1:28" x14ac:dyDescent="0.3">
      <c r="D15" s="1" t="s">
        <v>33</v>
      </c>
      <c r="E15" s="1">
        <f t="shared" ref="E15:E23" si="6">B$4</f>
        <v>0.1</v>
      </c>
      <c r="F15" s="1">
        <f>B7</f>
        <v>0.4</v>
      </c>
      <c r="G15" s="2">
        <f>B$12</f>
        <v>0.5</v>
      </c>
      <c r="H15" s="1">
        <f t="shared" si="1"/>
        <v>1</v>
      </c>
      <c r="I15" s="1">
        <f t="shared" si="5"/>
        <v>-6</v>
      </c>
      <c r="M15" s="7">
        <f>SUM(H15:L15)</f>
        <v>-5</v>
      </c>
      <c r="Q15" s="1" t="s">
        <v>80</v>
      </c>
      <c r="R15" s="1" t="s">
        <v>71</v>
      </c>
      <c r="S15" s="1">
        <f>P$3</f>
        <v>0.8</v>
      </c>
      <c r="T15" s="1">
        <f>P$8</f>
        <v>0.4</v>
      </c>
      <c r="U15" s="2"/>
      <c r="V15" s="1">
        <f>V$3*(SUM(S15:T15))</f>
        <v>2.4000000000000004</v>
      </c>
      <c r="W15" s="1">
        <f>W$3*(3-SUM(S15:T15))</f>
        <v>-5.3999999999999995</v>
      </c>
      <c r="AA15" s="1">
        <v>-2</v>
      </c>
      <c r="AB15" s="7">
        <f>SUM(V15:AA15)</f>
        <v>-4.9999999999999991</v>
      </c>
    </row>
    <row r="16" spans="1:28" x14ac:dyDescent="0.3">
      <c r="D16" s="1" t="s">
        <v>34</v>
      </c>
      <c r="E16" s="1">
        <f t="shared" si="6"/>
        <v>0.1</v>
      </c>
      <c r="F16" s="1">
        <f>B7</f>
        <v>0.4</v>
      </c>
      <c r="G16" s="2">
        <f>B$13</f>
        <v>0.7</v>
      </c>
      <c r="H16" s="1">
        <f t="shared" si="1"/>
        <v>1.2</v>
      </c>
      <c r="I16" s="1">
        <f t="shared" si="5"/>
        <v>-5.4</v>
      </c>
      <c r="J16" s="1">
        <f>$J$3</f>
        <v>-4</v>
      </c>
      <c r="K16" s="1">
        <f>K$3</f>
        <v>-3</v>
      </c>
      <c r="M16" s="7">
        <f>SUM(H16:L16)</f>
        <v>-11.2</v>
      </c>
      <c r="Q16" s="10"/>
      <c r="R16" s="10"/>
      <c r="U16" s="2"/>
      <c r="AB16" s="7"/>
    </row>
    <row r="17" spans="1:28" x14ac:dyDescent="0.3">
      <c r="D17" s="1" t="s">
        <v>35</v>
      </c>
      <c r="E17" s="1">
        <f t="shared" si="6"/>
        <v>0.1</v>
      </c>
      <c r="F17" s="1">
        <f>B8</f>
        <v>0.7</v>
      </c>
      <c r="G17" s="2">
        <f>B$12</f>
        <v>0.5</v>
      </c>
      <c r="H17" s="1">
        <f t="shared" si="1"/>
        <v>1.2999999999999998</v>
      </c>
      <c r="I17" s="1">
        <f t="shared" ref="I17:I19" si="7">I$3*(3-(SUM(E17:G17)))</f>
        <v>-5.1000000000000005</v>
      </c>
      <c r="K17" s="1">
        <f>K$3</f>
        <v>-3</v>
      </c>
      <c r="M17" s="7">
        <f>SUM(H17:L17)</f>
        <v>-6.8000000000000007</v>
      </c>
      <c r="R17" s="10"/>
    </row>
    <row r="18" spans="1:28" x14ac:dyDescent="0.3">
      <c r="D18" s="1" t="s">
        <v>36</v>
      </c>
      <c r="E18" s="1">
        <f t="shared" si="6"/>
        <v>0.1</v>
      </c>
      <c r="F18" s="1">
        <f>B8</f>
        <v>0.7</v>
      </c>
      <c r="G18" s="2">
        <f>B$13</f>
        <v>0.7</v>
      </c>
      <c r="H18" s="1">
        <f t="shared" si="1"/>
        <v>1.5</v>
      </c>
      <c r="I18" s="1">
        <f t="shared" si="7"/>
        <v>-4.5</v>
      </c>
      <c r="J18" s="1">
        <f>$J$3</f>
        <v>-4</v>
      </c>
      <c r="M18" s="7">
        <f>SUM(H18:L18)</f>
        <v>-7</v>
      </c>
    </row>
    <row r="19" spans="1:28" x14ac:dyDescent="0.3">
      <c r="D19" s="1" t="s">
        <v>37</v>
      </c>
      <c r="E19" s="1">
        <f t="shared" si="6"/>
        <v>0.1</v>
      </c>
      <c r="F19" s="1">
        <f>B9</f>
        <v>0.1</v>
      </c>
      <c r="G19" s="2">
        <f>G18</f>
        <v>0.7</v>
      </c>
      <c r="H19" s="1">
        <f t="shared" si="1"/>
        <v>0.89999999999999991</v>
      </c>
      <c r="I19" s="1">
        <f t="shared" si="7"/>
        <v>-6.3000000000000007</v>
      </c>
      <c r="M19" s="7">
        <f>SUM(H19:L19)</f>
        <v>-5.4</v>
      </c>
    </row>
    <row r="20" spans="1:28" x14ac:dyDescent="0.3">
      <c r="D20" s="1" t="s">
        <v>38</v>
      </c>
      <c r="E20" s="1">
        <f t="shared" si="6"/>
        <v>0.1</v>
      </c>
      <c r="F20" s="1">
        <f>B8</f>
        <v>0.7</v>
      </c>
      <c r="G20" s="2">
        <f>B$12</f>
        <v>0.5</v>
      </c>
      <c r="H20" s="1">
        <f t="shared" si="1"/>
        <v>1.2999999999999998</v>
      </c>
      <c r="I20" s="1">
        <f>I$3*(4-(SUM(E20:G20)))</f>
        <v>-8.1000000000000014</v>
      </c>
      <c r="M20" s="7">
        <f>SUM(H20:L20)</f>
        <v>-6.8000000000000016</v>
      </c>
      <c r="U20" s="2"/>
      <c r="AB20" s="7"/>
    </row>
    <row r="21" spans="1:28" x14ac:dyDescent="0.3">
      <c r="D21" s="1" t="s">
        <v>39</v>
      </c>
      <c r="E21" s="1">
        <f t="shared" si="6"/>
        <v>0.1</v>
      </c>
      <c r="F21" s="1">
        <f>B9</f>
        <v>0.1</v>
      </c>
      <c r="G21" s="2">
        <f>B$12</f>
        <v>0.5</v>
      </c>
      <c r="H21" s="1">
        <f t="shared" si="1"/>
        <v>0.7</v>
      </c>
      <c r="I21" s="1">
        <f>I$3*(4-(SUM(E21:G21)))</f>
        <v>-9.8999999999999986</v>
      </c>
      <c r="M21" s="7">
        <f>SUM(H21:L21)</f>
        <v>-9.1999999999999993</v>
      </c>
      <c r="U21" s="2"/>
      <c r="AB21" s="7"/>
    </row>
    <row r="22" spans="1:28" x14ac:dyDescent="0.3">
      <c r="D22" s="1" t="s">
        <v>40</v>
      </c>
      <c r="E22" s="1">
        <f t="shared" si="6"/>
        <v>0.1</v>
      </c>
      <c r="F22" s="1">
        <f>B7</f>
        <v>0.4</v>
      </c>
      <c r="G22" s="2">
        <f>B$12</f>
        <v>0.5</v>
      </c>
      <c r="H22" s="1">
        <f t="shared" si="1"/>
        <v>1</v>
      </c>
      <c r="I22" s="1">
        <f>I$3*(4-(SUM(E22:G22)))</f>
        <v>-9</v>
      </c>
      <c r="M22" s="7">
        <f>SUM(H22:L22)</f>
        <v>-8</v>
      </c>
      <c r="U22" s="2"/>
      <c r="AB22" s="7"/>
    </row>
    <row r="23" spans="1:28" x14ac:dyDescent="0.3">
      <c r="D23" s="1" t="s">
        <v>41</v>
      </c>
      <c r="E23" s="1">
        <f t="shared" si="6"/>
        <v>0.1</v>
      </c>
      <c r="F23" s="1">
        <f>B7</f>
        <v>0.4</v>
      </c>
      <c r="G23" s="2">
        <f>B13</f>
        <v>0.7</v>
      </c>
      <c r="H23" s="1">
        <f t="shared" si="1"/>
        <v>1.2</v>
      </c>
      <c r="I23" s="1">
        <f>I$3*(4-(SUM(E23:G23)))</f>
        <v>-8.3999999999999986</v>
      </c>
      <c r="M23" s="7">
        <f>SUM(H23:L23)</f>
        <v>-7.1999999999999984</v>
      </c>
      <c r="U23" s="2"/>
      <c r="AB23" s="7"/>
    </row>
    <row r="24" spans="1:28" x14ac:dyDescent="0.3">
      <c r="G24" s="2"/>
      <c r="U24" s="2"/>
    </row>
    <row r="25" spans="1:28" x14ac:dyDescent="0.3">
      <c r="K25" s="1" t="s">
        <v>42</v>
      </c>
    </row>
    <row r="26" spans="1:28" ht="16.5" thickBot="1" x14ac:dyDescent="0.35">
      <c r="A26" s="8" t="s">
        <v>43</v>
      </c>
      <c r="D26" s="4" t="s">
        <v>8</v>
      </c>
      <c r="E26" s="4" t="s">
        <v>9</v>
      </c>
      <c r="F26" s="4" t="s">
        <v>10</v>
      </c>
      <c r="G26" s="5" t="s">
        <v>26</v>
      </c>
      <c r="H26" s="4" t="s">
        <v>2</v>
      </c>
      <c r="I26" s="4" t="s">
        <v>3</v>
      </c>
      <c r="J26" s="4" t="s">
        <v>4</v>
      </c>
      <c r="K26" s="4">
        <v>0</v>
      </c>
      <c r="L26" s="4" t="s">
        <v>121</v>
      </c>
      <c r="M26" s="4" t="s">
        <v>6</v>
      </c>
    </row>
    <row r="27" spans="1:28" ht="16.5" thickTop="1" x14ac:dyDescent="0.3">
      <c r="C27" s="1" t="s">
        <v>44</v>
      </c>
      <c r="D27" s="1" t="s">
        <v>45</v>
      </c>
      <c r="E27" s="1">
        <f>$B$4</f>
        <v>0.1</v>
      </c>
      <c r="F27" s="1">
        <f>B7</f>
        <v>0.4</v>
      </c>
      <c r="H27" s="1">
        <f>$H$3*(SUM(E27:F27))</f>
        <v>0.5</v>
      </c>
      <c r="I27" s="1">
        <f>$I$3*(2-SUM(E27:F27))</f>
        <v>-4.5</v>
      </c>
      <c r="M27" s="1">
        <f>SUM(H27:L27)</f>
        <v>-4</v>
      </c>
    </row>
    <row r="28" spans="1:28" x14ac:dyDescent="0.3">
      <c r="D28" s="1" t="s">
        <v>46</v>
      </c>
      <c r="E28" s="1">
        <f>$B$4</f>
        <v>0.1</v>
      </c>
      <c r="F28" s="1">
        <f>B8</f>
        <v>0.7</v>
      </c>
      <c r="H28" s="1">
        <f t="shared" ref="H28:H34" si="8">$H$3*(SUM(E28:F28))</f>
        <v>0.79999999999999993</v>
      </c>
      <c r="I28" s="1">
        <f t="shared" ref="I28:I32" si="9">$I$3*(2-SUM(E28:F28))</f>
        <v>-3.6000000000000005</v>
      </c>
      <c r="K28" s="1">
        <f>K26</f>
        <v>0</v>
      </c>
      <c r="L28" s="1">
        <f>K$3</f>
        <v>-3</v>
      </c>
      <c r="M28" s="1">
        <f t="shared" ref="M28:M34" si="10">SUM(H28:L28)</f>
        <v>-5.8000000000000007</v>
      </c>
    </row>
    <row r="29" spans="1:28" x14ac:dyDescent="0.3">
      <c r="D29" s="1" t="s">
        <v>47</v>
      </c>
      <c r="E29" s="1">
        <f>$B$4</f>
        <v>0.1</v>
      </c>
      <c r="F29" s="1">
        <f>B9</f>
        <v>0.1</v>
      </c>
      <c r="H29" s="1">
        <f t="shared" si="8"/>
        <v>0.2</v>
      </c>
      <c r="I29" s="1">
        <f t="shared" si="9"/>
        <v>-5.4</v>
      </c>
      <c r="J29" s="1">
        <f>J3</f>
        <v>-4</v>
      </c>
      <c r="M29" s="1">
        <f t="shared" si="10"/>
        <v>-9.1999999999999993</v>
      </c>
    </row>
    <row r="30" spans="1:28" x14ac:dyDescent="0.3">
      <c r="D30" s="1" t="s">
        <v>48</v>
      </c>
      <c r="E30" s="1">
        <f>$B$3</f>
        <v>0.3</v>
      </c>
      <c r="F30" s="1">
        <f>B7</f>
        <v>0.4</v>
      </c>
      <c r="H30" s="1">
        <f t="shared" si="8"/>
        <v>0.7</v>
      </c>
      <c r="I30" s="1">
        <f t="shared" si="9"/>
        <v>-3.9000000000000004</v>
      </c>
      <c r="K30" s="1">
        <v>-2</v>
      </c>
      <c r="M30" s="1">
        <f t="shared" si="10"/>
        <v>-5.2</v>
      </c>
    </row>
    <row r="31" spans="1:28" x14ac:dyDescent="0.3">
      <c r="D31" s="1" t="s">
        <v>49</v>
      </c>
      <c r="E31" s="1">
        <f>$B$3</f>
        <v>0.3</v>
      </c>
      <c r="F31" s="1">
        <f>B8</f>
        <v>0.7</v>
      </c>
      <c r="H31" s="1">
        <f t="shared" si="8"/>
        <v>1</v>
      </c>
      <c r="I31" s="1">
        <f t="shared" si="9"/>
        <v>-3</v>
      </c>
      <c r="K31" s="1">
        <f>K26</f>
        <v>0</v>
      </c>
      <c r="L31" s="1">
        <f>K$3</f>
        <v>-3</v>
      </c>
      <c r="M31" s="1">
        <f t="shared" si="10"/>
        <v>-5</v>
      </c>
    </row>
    <row r="32" spans="1:28" x14ac:dyDescent="0.3">
      <c r="D32" s="1" t="s">
        <v>50</v>
      </c>
      <c r="E32" s="1">
        <f>$B$3</f>
        <v>0.3</v>
      </c>
      <c r="F32" s="1">
        <f>B9</f>
        <v>0.1</v>
      </c>
      <c r="H32" s="1">
        <f t="shared" si="8"/>
        <v>0.4</v>
      </c>
      <c r="I32" s="1">
        <f t="shared" si="9"/>
        <v>-4.8000000000000007</v>
      </c>
      <c r="J32" s="1">
        <f>J3</f>
        <v>-4</v>
      </c>
      <c r="M32" s="1">
        <f t="shared" si="10"/>
        <v>-8.4</v>
      </c>
    </row>
    <row r="33" spans="4:13" x14ac:dyDescent="0.3">
      <c r="D33" s="1" t="s">
        <v>51</v>
      </c>
      <c r="E33" s="1">
        <f>$B$4</f>
        <v>0.1</v>
      </c>
      <c r="F33" s="1">
        <f>B7</f>
        <v>0.4</v>
      </c>
      <c r="H33" s="1">
        <f t="shared" si="8"/>
        <v>0.5</v>
      </c>
      <c r="I33" s="1">
        <f>$I$3*(3-SUM(E33:F33))</f>
        <v>-7.5</v>
      </c>
      <c r="M33" s="1">
        <f t="shared" si="10"/>
        <v>-7</v>
      </c>
    </row>
    <row r="34" spans="4:13" x14ac:dyDescent="0.3">
      <c r="D34" s="1" t="s">
        <v>52</v>
      </c>
      <c r="E34" s="1">
        <f>$B$3</f>
        <v>0.3</v>
      </c>
      <c r="F34" s="1">
        <f>B8</f>
        <v>0.7</v>
      </c>
      <c r="H34" s="1">
        <f t="shared" si="8"/>
        <v>1</v>
      </c>
      <c r="I34" s="1">
        <f>$I$3*(3-SUM(E34:F34))</f>
        <v>-6</v>
      </c>
      <c r="M34" s="1">
        <f t="shared" si="10"/>
        <v>-5</v>
      </c>
    </row>
  </sheetData>
  <scenarios current="0">
    <scenario name="test" count="8" user="Antonio Masotti" comment="Erstellt von Antonio Masotti am 04-04-2021_x000a_Modifiziert von Antonio Masotti am 04-04-2021">
      <inputCells r="B3" val="0.5"/>
      <inputCells r="B4" val="0.5"/>
      <inputCells r="B7" val="0.5"/>
      <inputCells r="B7" val="0.5"/>
      <inputCells r="B8" val="0.5"/>
      <inputCells r="B9" val="0.1"/>
      <inputCells r="B12" val="0.5"/>
      <inputCells r="B13" val="0.5"/>
    </scenario>
  </scenarios>
  <conditionalFormatting sqref="M4:M23">
    <cfRule type="top10" dxfId="4" priority="3" rank="1"/>
  </conditionalFormatting>
  <conditionalFormatting sqref="M27:M34">
    <cfRule type="top10" dxfId="3" priority="2" rank="1"/>
  </conditionalFormatting>
  <conditionalFormatting sqref="AB20:AB23 AB4:AB16">
    <cfRule type="top10" dxfId="2" priority="1" rank="1"/>
  </conditionalFormatting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3FBEC-28CC-4A36-B0F8-B354F23E2E20}">
  <dimension ref="A1:A9"/>
  <sheetViews>
    <sheetView workbookViewId="0">
      <selection activeCell="A11" sqref="A11"/>
    </sheetView>
  </sheetViews>
  <sheetFormatPr baseColWidth="10" defaultRowHeight="15" x14ac:dyDescent="0.25"/>
  <sheetData>
    <row r="1" spans="1:1" x14ac:dyDescent="0.25">
      <c r="A1" t="s">
        <v>112</v>
      </c>
    </row>
    <row r="2" spans="1:1" x14ac:dyDescent="0.25">
      <c r="A2" t="s">
        <v>113</v>
      </c>
    </row>
    <row r="3" spans="1:1" x14ac:dyDescent="0.25">
      <c r="A3" t="s">
        <v>114</v>
      </c>
    </row>
    <row r="4" spans="1:1" x14ac:dyDescent="0.25">
      <c r="A4" t="s">
        <v>115</v>
      </c>
    </row>
    <row r="5" spans="1:1" x14ac:dyDescent="0.25">
      <c r="A5" t="s">
        <v>116</v>
      </c>
    </row>
    <row r="6" spans="1:1" x14ac:dyDescent="0.25">
      <c r="A6" t="s">
        <v>117</v>
      </c>
    </row>
    <row r="7" spans="1:1" x14ac:dyDescent="0.25">
      <c r="A7" t="s">
        <v>118</v>
      </c>
    </row>
    <row r="8" spans="1:1" x14ac:dyDescent="0.25">
      <c r="A8" t="s">
        <v>119</v>
      </c>
    </row>
    <row r="9" spans="1:1" x14ac:dyDescent="0.25">
      <c r="A9" t="s">
        <v>120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16E3D3-A932-4796-A930-5F05999B5277}">
  <dimension ref="A1:P31"/>
  <sheetViews>
    <sheetView topLeftCell="A7" zoomScaleNormal="100" workbookViewId="0">
      <selection activeCell="K20" sqref="K20"/>
    </sheetView>
  </sheetViews>
  <sheetFormatPr baseColWidth="10" defaultRowHeight="15.75" x14ac:dyDescent="0.3"/>
  <cols>
    <col min="1" max="1" width="11.42578125" style="1"/>
    <col min="2" max="2" width="10.7109375" style="1" customWidth="1"/>
    <col min="3" max="3" width="13.28515625" style="1" customWidth="1"/>
    <col min="4" max="4" width="14.42578125" style="1" customWidth="1"/>
    <col min="5" max="8" width="11.42578125" style="1"/>
    <col min="9" max="9" width="14" style="1" customWidth="1"/>
    <col min="10" max="10" width="11.42578125" style="1"/>
    <col min="11" max="11" width="14.85546875" style="1" customWidth="1"/>
    <col min="12" max="12" width="16.42578125" style="1" customWidth="1"/>
    <col min="13" max="13" width="11.42578125" style="1"/>
    <col min="14" max="14" width="17.7109375" style="1" customWidth="1"/>
    <col min="15" max="15" width="15.85546875" style="1" customWidth="1"/>
    <col min="16" max="16384" width="11.42578125" style="1"/>
  </cols>
  <sheetData>
    <row r="1" spans="1:16" x14ac:dyDescent="0.3">
      <c r="B1" s="1" t="s">
        <v>0</v>
      </c>
    </row>
    <row r="2" spans="1:16" x14ac:dyDescent="0.3">
      <c r="A2" s="1" t="s">
        <v>1</v>
      </c>
      <c r="G2" s="2"/>
      <c r="H2" s="3" t="s">
        <v>2</v>
      </c>
      <c r="I2" s="3" t="s">
        <v>3</v>
      </c>
      <c r="J2" s="3" t="s">
        <v>4</v>
      </c>
      <c r="K2" s="3" t="s">
        <v>121</v>
      </c>
      <c r="L2" s="3"/>
      <c r="M2" s="3"/>
      <c r="N2" s="3" t="s">
        <v>6</v>
      </c>
    </row>
    <row r="3" spans="1:16" ht="16.5" thickBot="1" x14ac:dyDescent="0.35">
      <c r="A3" s="1" t="s">
        <v>19</v>
      </c>
      <c r="B3" s="1">
        <v>0.7</v>
      </c>
      <c r="D3" s="4" t="s">
        <v>8</v>
      </c>
      <c r="E3" s="4" t="s">
        <v>9</v>
      </c>
      <c r="F3" s="4" t="s">
        <v>10</v>
      </c>
      <c r="G3" s="5" t="s">
        <v>11</v>
      </c>
      <c r="H3" s="4">
        <v>1</v>
      </c>
      <c r="I3" s="4">
        <v>-3</v>
      </c>
      <c r="J3" s="4">
        <v>-4</v>
      </c>
      <c r="K3" s="4">
        <v>-1</v>
      </c>
      <c r="L3" s="4"/>
      <c r="M3" s="4"/>
      <c r="N3" s="4"/>
    </row>
    <row r="4" spans="1:16" ht="16.5" thickTop="1" x14ac:dyDescent="0.3">
      <c r="A4" s="1" t="s">
        <v>21</v>
      </c>
      <c r="B4" s="1">
        <v>0.8</v>
      </c>
      <c r="C4" s="9"/>
      <c r="D4" s="1" t="s">
        <v>57</v>
      </c>
      <c r="E4" s="1">
        <f>$B$3</f>
        <v>0.7</v>
      </c>
      <c r="F4" s="1">
        <f>B$7</f>
        <v>0.5</v>
      </c>
      <c r="G4" s="6"/>
      <c r="H4" s="1">
        <f>H$3*(SUM(E4:G4))</f>
        <v>1.2</v>
      </c>
      <c r="I4" s="1">
        <f>I$3*(2-(SUM(E4:G4)))</f>
        <v>-2.4000000000000004</v>
      </c>
      <c r="J4" s="1">
        <f>$J$3</f>
        <v>-4</v>
      </c>
      <c r="N4" s="7">
        <f>SUM(H4:M4)</f>
        <v>-5.2</v>
      </c>
      <c r="P4" s="1" t="s">
        <v>100</v>
      </c>
    </row>
    <row r="5" spans="1:16" x14ac:dyDescent="0.3">
      <c r="D5" s="1" t="s">
        <v>58</v>
      </c>
      <c r="E5" s="1">
        <f>$B$3</f>
        <v>0.7</v>
      </c>
      <c r="F5" s="1">
        <f>B$8</f>
        <v>0.7</v>
      </c>
      <c r="G5" s="2"/>
      <c r="H5" s="1">
        <f t="shared" ref="H5:H15" si="0">H$3*(SUM(E5:G5))</f>
        <v>1.4</v>
      </c>
      <c r="I5" s="1">
        <f t="shared" ref="I5:I9" si="1">I$3*(2-(SUM(E5:G5)))</f>
        <v>-1.8000000000000003</v>
      </c>
      <c r="J5" s="1">
        <f>$J$3</f>
        <v>-4</v>
      </c>
      <c r="K5" s="1">
        <f>K$3</f>
        <v>-1</v>
      </c>
      <c r="N5" s="7">
        <f t="shared" ref="N5:N15" si="2">SUM(H5:M5)</f>
        <v>-5.4</v>
      </c>
      <c r="P5" s="1" t="s">
        <v>102</v>
      </c>
    </row>
    <row r="6" spans="1:16" x14ac:dyDescent="0.3">
      <c r="A6" s="1" t="s">
        <v>17</v>
      </c>
      <c r="C6" s="9" t="s">
        <v>44</v>
      </c>
      <c r="D6" s="10" t="s">
        <v>59</v>
      </c>
      <c r="E6" s="10">
        <f>$B$3</f>
        <v>0.7</v>
      </c>
      <c r="F6" s="10">
        <f>B$9</f>
        <v>0.1</v>
      </c>
      <c r="G6" s="11"/>
      <c r="H6" s="10">
        <f t="shared" si="0"/>
        <v>0.79999999999999993</v>
      </c>
      <c r="I6" s="10">
        <f t="shared" si="1"/>
        <v>-3.6000000000000005</v>
      </c>
      <c r="J6" s="10"/>
      <c r="K6" s="10"/>
      <c r="L6" s="10"/>
      <c r="M6" s="10"/>
      <c r="N6" s="12">
        <f t="shared" si="2"/>
        <v>-2.8000000000000007</v>
      </c>
      <c r="P6" s="1" t="s">
        <v>101</v>
      </c>
    </row>
    <row r="7" spans="1:16" x14ac:dyDescent="0.3">
      <c r="A7" s="1" t="s">
        <v>53</v>
      </c>
      <c r="B7" s="1">
        <v>0.5</v>
      </c>
      <c r="D7" s="1" t="s">
        <v>60</v>
      </c>
      <c r="E7" s="1">
        <f>B$4</f>
        <v>0.8</v>
      </c>
      <c r="F7" s="1">
        <f>B$7</f>
        <v>0.5</v>
      </c>
      <c r="G7" s="2"/>
      <c r="H7" s="1">
        <f t="shared" si="0"/>
        <v>1.3</v>
      </c>
      <c r="I7" s="1">
        <f t="shared" si="1"/>
        <v>-2.0999999999999996</v>
      </c>
      <c r="J7" s="1">
        <f>$J$3</f>
        <v>-4</v>
      </c>
      <c r="N7" s="7">
        <f t="shared" si="2"/>
        <v>-4.8</v>
      </c>
    </row>
    <row r="8" spans="1:16" x14ac:dyDescent="0.3">
      <c r="A8" s="1" t="s">
        <v>54</v>
      </c>
      <c r="B8" s="1">
        <v>0.7</v>
      </c>
      <c r="D8" s="1" t="s">
        <v>61</v>
      </c>
      <c r="E8" s="1">
        <f>B$4</f>
        <v>0.8</v>
      </c>
      <c r="F8" s="1">
        <f>B$8</f>
        <v>0.7</v>
      </c>
      <c r="G8" s="2"/>
      <c r="H8" s="1">
        <f t="shared" si="0"/>
        <v>1.5</v>
      </c>
      <c r="I8" s="1">
        <f t="shared" si="1"/>
        <v>-1.5</v>
      </c>
      <c r="J8" s="1">
        <f>$J$3</f>
        <v>-4</v>
      </c>
      <c r="K8" s="1">
        <f>K$3</f>
        <v>-1</v>
      </c>
      <c r="N8" s="7">
        <f t="shared" si="2"/>
        <v>-5</v>
      </c>
      <c r="P8" s="1" t="s">
        <v>103</v>
      </c>
    </row>
    <row r="9" spans="1:16" x14ac:dyDescent="0.3">
      <c r="A9" s="1" t="s">
        <v>55</v>
      </c>
      <c r="B9" s="1">
        <v>0.1</v>
      </c>
      <c r="C9" s="9" t="s">
        <v>44</v>
      </c>
      <c r="D9" s="10" t="s">
        <v>62</v>
      </c>
      <c r="E9" s="10">
        <f>B$4</f>
        <v>0.8</v>
      </c>
      <c r="F9" s="10">
        <f>B$9</f>
        <v>0.1</v>
      </c>
      <c r="G9" s="11"/>
      <c r="H9" s="10">
        <f t="shared" si="0"/>
        <v>0.9</v>
      </c>
      <c r="I9" s="10">
        <f t="shared" si="1"/>
        <v>-3.3000000000000003</v>
      </c>
      <c r="J9" s="10"/>
      <c r="K9" s="10"/>
      <c r="L9" s="10"/>
      <c r="M9" s="10"/>
      <c r="N9" s="12">
        <f t="shared" si="2"/>
        <v>-2.4000000000000004</v>
      </c>
      <c r="P9" s="1" t="s">
        <v>104</v>
      </c>
    </row>
    <row r="10" spans="1:16" x14ac:dyDescent="0.3">
      <c r="D10" s="1" t="s">
        <v>63</v>
      </c>
      <c r="E10" s="1">
        <f>$B$3</f>
        <v>0.7</v>
      </c>
      <c r="F10" s="1">
        <f>B$7</f>
        <v>0.5</v>
      </c>
      <c r="G10" s="2"/>
      <c r="H10" s="1">
        <f t="shared" si="0"/>
        <v>1.2</v>
      </c>
      <c r="I10" s="1">
        <f>I$3*(3-(SUM(E10:G10)))</f>
        <v>-5.4</v>
      </c>
      <c r="N10" s="7">
        <f t="shared" si="2"/>
        <v>-4.2</v>
      </c>
      <c r="P10" s="1" t="s">
        <v>105</v>
      </c>
    </row>
    <row r="11" spans="1:16" x14ac:dyDescent="0.3">
      <c r="A11" s="1" t="s">
        <v>26</v>
      </c>
      <c r="D11" s="1" t="s">
        <v>64</v>
      </c>
      <c r="E11" s="1">
        <f>$B$3</f>
        <v>0.7</v>
      </c>
      <c r="F11" s="1">
        <f>B$8</f>
        <v>0.7</v>
      </c>
      <c r="G11" s="2"/>
      <c r="H11" s="1">
        <f t="shared" si="0"/>
        <v>1.4</v>
      </c>
      <c r="I11" s="1">
        <f t="shared" ref="I11:I15" si="3">I$3*(3-(SUM(E11:G11)))</f>
        <v>-4.8000000000000007</v>
      </c>
      <c r="N11" s="7">
        <f t="shared" si="2"/>
        <v>-3.4000000000000008</v>
      </c>
    </row>
    <row r="12" spans="1:16" x14ac:dyDescent="0.3">
      <c r="A12" s="1" t="s">
        <v>56</v>
      </c>
      <c r="B12" s="1">
        <v>1</v>
      </c>
      <c r="D12" s="1" t="s">
        <v>65</v>
      </c>
      <c r="E12" s="10">
        <f>$B$3</f>
        <v>0.7</v>
      </c>
      <c r="F12" s="10">
        <f>B$9</f>
        <v>0.1</v>
      </c>
      <c r="G12" s="2"/>
      <c r="H12" s="1">
        <f t="shared" si="0"/>
        <v>0.79999999999999993</v>
      </c>
      <c r="I12" s="1">
        <f t="shared" si="3"/>
        <v>-6.6000000000000005</v>
      </c>
      <c r="N12" s="7">
        <f t="shared" si="2"/>
        <v>-5.8000000000000007</v>
      </c>
      <c r="P12" s="1" t="s">
        <v>106</v>
      </c>
    </row>
    <row r="13" spans="1:16" x14ac:dyDescent="0.3">
      <c r="D13" s="1" t="s">
        <v>66</v>
      </c>
      <c r="E13" s="1">
        <f>B$4</f>
        <v>0.8</v>
      </c>
      <c r="F13" s="1">
        <f>B$7</f>
        <v>0.5</v>
      </c>
      <c r="G13" s="2"/>
      <c r="H13" s="1">
        <f t="shared" si="0"/>
        <v>1.3</v>
      </c>
      <c r="I13" s="1">
        <f t="shared" si="3"/>
        <v>-5.0999999999999996</v>
      </c>
      <c r="N13" s="7">
        <f t="shared" si="2"/>
        <v>-3.8</v>
      </c>
    </row>
    <row r="14" spans="1:16" x14ac:dyDescent="0.3">
      <c r="D14" s="1" t="s">
        <v>67</v>
      </c>
      <c r="E14" s="1">
        <f>B$4</f>
        <v>0.8</v>
      </c>
      <c r="F14" s="1">
        <f>B$8</f>
        <v>0.7</v>
      </c>
      <c r="G14" s="2"/>
      <c r="H14" s="1">
        <f t="shared" si="0"/>
        <v>1.5</v>
      </c>
      <c r="I14" s="1">
        <f t="shared" si="3"/>
        <v>-4.5</v>
      </c>
      <c r="N14" s="7">
        <f t="shared" si="2"/>
        <v>-3</v>
      </c>
      <c r="P14" s="1" t="s">
        <v>107</v>
      </c>
    </row>
    <row r="15" spans="1:16" x14ac:dyDescent="0.3">
      <c r="D15" s="1" t="s">
        <v>68</v>
      </c>
      <c r="E15" s="10">
        <f>B$4</f>
        <v>0.8</v>
      </c>
      <c r="F15" s="10">
        <f>B$9</f>
        <v>0.1</v>
      </c>
      <c r="G15" s="2"/>
      <c r="H15" s="1">
        <f t="shared" si="0"/>
        <v>0.9</v>
      </c>
      <c r="I15" s="1">
        <f t="shared" si="3"/>
        <v>-6.3000000000000007</v>
      </c>
      <c r="N15" s="7">
        <f t="shared" si="2"/>
        <v>-5.4</v>
      </c>
      <c r="P15" s="1" t="s">
        <v>108</v>
      </c>
    </row>
    <row r="16" spans="1:16" x14ac:dyDescent="0.3">
      <c r="G16" s="2"/>
      <c r="N16" s="7"/>
      <c r="P16" s="1" t="s">
        <v>109</v>
      </c>
    </row>
    <row r="17" spans="1:16" x14ac:dyDescent="0.3">
      <c r="B17" s="1" t="s">
        <v>0</v>
      </c>
    </row>
    <row r="18" spans="1:16" x14ac:dyDescent="0.3">
      <c r="A18" s="1" t="s">
        <v>1</v>
      </c>
      <c r="G18" s="2"/>
      <c r="H18" s="3" t="s">
        <v>2</v>
      </c>
      <c r="I18" s="3" t="s">
        <v>3</v>
      </c>
      <c r="J18" s="3" t="s">
        <v>4</v>
      </c>
      <c r="K18" s="3" t="s">
        <v>121</v>
      </c>
      <c r="L18" s="3"/>
      <c r="M18" s="3"/>
      <c r="N18" s="3" t="s">
        <v>6</v>
      </c>
      <c r="P18" s="1" t="s">
        <v>110</v>
      </c>
    </row>
    <row r="19" spans="1:16" ht="16.5" thickBot="1" x14ac:dyDescent="0.35">
      <c r="A19" s="1" t="s">
        <v>19</v>
      </c>
      <c r="B19" s="1">
        <v>0.7</v>
      </c>
      <c r="D19" s="4" t="s">
        <v>8</v>
      </c>
      <c r="E19" s="4" t="s">
        <v>9</v>
      </c>
      <c r="F19" s="4" t="s">
        <v>10</v>
      </c>
      <c r="G19" s="5" t="s">
        <v>11</v>
      </c>
      <c r="H19" s="4">
        <v>1</v>
      </c>
      <c r="I19" s="4">
        <v>-3</v>
      </c>
      <c r="J19" s="4">
        <v>-4</v>
      </c>
      <c r="K19" s="4">
        <v>-1</v>
      </c>
      <c r="L19" s="4"/>
      <c r="M19" s="4"/>
      <c r="N19" s="4"/>
      <c r="P19" s="1" t="s">
        <v>111</v>
      </c>
    </row>
    <row r="20" spans="1:16" ht="16.5" thickTop="1" x14ac:dyDescent="0.3">
      <c r="A20" s="1" t="s">
        <v>21</v>
      </c>
      <c r="B20" s="1">
        <v>0.7</v>
      </c>
      <c r="C20" s="9"/>
      <c r="D20" s="1" t="s">
        <v>90</v>
      </c>
      <c r="E20" s="1">
        <f>B$19</f>
        <v>0.7</v>
      </c>
      <c r="F20" s="1">
        <f>B$24</f>
        <v>0.4</v>
      </c>
      <c r="G20" s="6"/>
      <c r="H20" s="1">
        <f>$H$19*SUM(E20:F20)</f>
        <v>1.1000000000000001</v>
      </c>
      <c r="I20" s="1">
        <f>I$19*SUM(2-SUM(E20:F20))</f>
        <v>-2.6999999999999997</v>
      </c>
      <c r="J20" s="1">
        <f>J$19</f>
        <v>-4</v>
      </c>
      <c r="K20" s="1">
        <f>K$19</f>
        <v>-1</v>
      </c>
      <c r="N20" s="7">
        <f>SUM(H20:M20)</f>
        <v>-6.6</v>
      </c>
    </row>
    <row r="21" spans="1:16" x14ac:dyDescent="0.3">
      <c r="D21" s="1" t="s">
        <v>91</v>
      </c>
      <c r="E21" s="1">
        <f>B$19</f>
        <v>0.7</v>
      </c>
      <c r="F21" s="1">
        <f>B$23</f>
        <v>0.5</v>
      </c>
      <c r="G21" s="2"/>
      <c r="H21" s="1">
        <f t="shared" ref="H21:H31" si="4">$H$19*SUM(E21:F21)</f>
        <v>1.2</v>
      </c>
      <c r="I21" s="1">
        <f t="shared" ref="I21:I25" si="5">I$19*SUM(2-SUM(E21:F21))</f>
        <v>-2.4000000000000004</v>
      </c>
      <c r="J21" s="1">
        <f>J$19</f>
        <v>-4</v>
      </c>
      <c r="N21" s="7">
        <f t="shared" ref="N21:N31" si="6">SUM(H21:M21)</f>
        <v>-5.2</v>
      </c>
    </row>
    <row r="22" spans="1:16" x14ac:dyDescent="0.3">
      <c r="A22" s="1" t="s">
        <v>17</v>
      </c>
      <c r="C22" s="9" t="s">
        <v>44</v>
      </c>
      <c r="D22" s="10" t="s">
        <v>88</v>
      </c>
      <c r="E22" s="10">
        <f>B$19</f>
        <v>0.7</v>
      </c>
      <c r="F22" s="10">
        <f>B$25</f>
        <v>0.1</v>
      </c>
      <c r="G22" s="11"/>
      <c r="H22" s="10">
        <f t="shared" si="4"/>
        <v>0.79999999999999993</v>
      </c>
      <c r="I22" s="10">
        <f t="shared" si="5"/>
        <v>-3.6000000000000005</v>
      </c>
      <c r="J22" s="10"/>
      <c r="K22" s="10"/>
      <c r="L22" s="10"/>
      <c r="M22" s="10"/>
      <c r="N22" s="12">
        <f t="shared" si="6"/>
        <v>-2.8000000000000007</v>
      </c>
    </row>
    <row r="23" spans="1:16" x14ac:dyDescent="0.3">
      <c r="A23" s="1" t="s">
        <v>7</v>
      </c>
      <c r="B23" s="1">
        <v>0.5</v>
      </c>
      <c r="D23" s="1" t="s">
        <v>92</v>
      </c>
      <c r="E23" s="1">
        <f>B$20</f>
        <v>0.7</v>
      </c>
      <c r="F23" s="1">
        <f>B$24</f>
        <v>0.4</v>
      </c>
      <c r="G23" s="2"/>
      <c r="H23" s="1">
        <f t="shared" si="4"/>
        <v>1.1000000000000001</v>
      </c>
      <c r="I23" s="1">
        <f t="shared" si="5"/>
        <v>-2.6999999999999997</v>
      </c>
      <c r="J23" s="1">
        <f>J$19</f>
        <v>-4</v>
      </c>
      <c r="K23" s="1">
        <f>K$19</f>
        <v>-1</v>
      </c>
      <c r="N23" s="7">
        <f t="shared" si="6"/>
        <v>-6.6</v>
      </c>
    </row>
    <row r="24" spans="1:16" x14ac:dyDescent="0.3">
      <c r="A24" s="1" t="s">
        <v>13</v>
      </c>
      <c r="B24" s="1">
        <v>0.4</v>
      </c>
      <c r="D24" s="1" t="s">
        <v>93</v>
      </c>
      <c r="E24" s="1">
        <f>B$20</f>
        <v>0.7</v>
      </c>
      <c r="F24" s="1">
        <f>B$23</f>
        <v>0.5</v>
      </c>
      <c r="G24" s="2"/>
      <c r="H24" s="1">
        <f t="shared" si="4"/>
        <v>1.2</v>
      </c>
      <c r="I24" s="1">
        <f t="shared" si="5"/>
        <v>-2.4000000000000004</v>
      </c>
      <c r="J24" s="1">
        <f>J$19</f>
        <v>-4</v>
      </c>
      <c r="N24" s="7">
        <f t="shared" si="6"/>
        <v>-5.2</v>
      </c>
    </row>
    <row r="25" spans="1:16" x14ac:dyDescent="0.3">
      <c r="A25" s="1" t="s">
        <v>12</v>
      </c>
      <c r="B25" s="1">
        <v>0.1</v>
      </c>
      <c r="C25" s="9" t="s">
        <v>44</v>
      </c>
      <c r="D25" s="10" t="s">
        <v>89</v>
      </c>
      <c r="E25" s="10">
        <f>B$20</f>
        <v>0.7</v>
      </c>
      <c r="F25" s="10">
        <f>B$25</f>
        <v>0.1</v>
      </c>
      <c r="G25" s="11"/>
      <c r="H25" s="10">
        <f t="shared" si="4"/>
        <v>0.79999999999999993</v>
      </c>
      <c r="I25" s="10">
        <f t="shared" si="5"/>
        <v>-3.6000000000000005</v>
      </c>
      <c r="J25" s="10"/>
      <c r="K25" s="10"/>
      <c r="L25" s="10"/>
      <c r="M25" s="10"/>
      <c r="N25" s="12">
        <f t="shared" si="6"/>
        <v>-2.8000000000000007</v>
      </c>
    </row>
    <row r="26" spans="1:16" x14ac:dyDescent="0.3">
      <c r="D26" s="1" t="s">
        <v>94</v>
      </c>
      <c r="E26" s="1">
        <f>B$19</f>
        <v>0.7</v>
      </c>
      <c r="F26" s="1">
        <f>B$24</f>
        <v>0.4</v>
      </c>
      <c r="G26" s="2"/>
      <c r="H26" s="1">
        <f t="shared" si="4"/>
        <v>1.1000000000000001</v>
      </c>
      <c r="I26" s="1">
        <f>I$19*SUM(3-SUM(E26:F26))</f>
        <v>-5.6999999999999993</v>
      </c>
      <c r="N26" s="7">
        <f t="shared" si="6"/>
        <v>-4.5999999999999996</v>
      </c>
    </row>
    <row r="27" spans="1:16" x14ac:dyDescent="0.3">
      <c r="A27" s="1" t="s">
        <v>26</v>
      </c>
      <c r="D27" s="1" t="s">
        <v>95</v>
      </c>
      <c r="E27" s="1">
        <f>B$19</f>
        <v>0.7</v>
      </c>
      <c r="F27" s="1">
        <f>B$23</f>
        <v>0.5</v>
      </c>
      <c r="G27" s="2"/>
      <c r="H27" s="1">
        <f t="shared" si="4"/>
        <v>1.2</v>
      </c>
      <c r="I27" s="1">
        <f t="shared" ref="I27:I31" si="7">I$19*SUM(3-SUM(E27:F27))</f>
        <v>-5.4</v>
      </c>
      <c r="N27" s="7">
        <f t="shared" si="6"/>
        <v>-4.2</v>
      </c>
    </row>
    <row r="28" spans="1:16" x14ac:dyDescent="0.3">
      <c r="A28" s="1" t="s">
        <v>56</v>
      </c>
      <c r="B28" s="1">
        <v>1</v>
      </c>
      <c r="D28" s="1" t="s">
        <v>96</v>
      </c>
      <c r="E28" s="1">
        <f>B$19</f>
        <v>0.7</v>
      </c>
      <c r="F28" s="2">
        <f>B$25</f>
        <v>0.1</v>
      </c>
      <c r="G28" s="2"/>
      <c r="H28" s="1">
        <f t="shared" si="4"/>
        <v>0.79999999999999993</v>
      </c>
      <c r="I28" s="1">
        <f t="shared" si="7"/>
        <v>-6.6000000000000005</v>
      </c>
      <c r="N28" s="7">
        <f t="shared" si="6"/>
        <v>-5.8000000000000007</v>
      </c>
    </row>
    <row r="29" spans="1:16" x14ac:dyDescent="0.3">
      <c r="D29" s="1" t="s">
        <v>97</v>
      </c>
      <c r="E29" s="1">
        <f>B$20</f>
        <v>0.7</v>
      </c>
      <c r="F29" s="2">
        <f>B$24</f>
        <v>0.4</v>
      </c>
      <c r="G29" s="2"/>
      <c r="H29" s="1">
        <f t="shared" si="4"/>
        <v>1.1000000000000001</v>
      </c>
      <c r="I29" s="1">
        <f t="shared" si="7"/>
        <v>-5.6999999999999993</v>
      </c>
      <c r="N29" s="7">
        <f t="shared" si="6"/>
        <v>-4.5999999999999996</v>
      </c>
    </row>
    <row r="30" spans="1:16" x14ac:dyDescent="0.3">
      <c r="D30" s="1" t="s">
        <v>98</v>
      </c>
      <c r="E30" s="1">
        <f>B$20</f>
        <v>0.7</v>
      </c>
      <c r="F30" s="2">
        <f>B$23</f>
        <v>0.5</v>
      </c>
      <c r="G30" s="2"/>
      <c r="H30" s="1">
        <f t="shared" si="4"/>
        <v>1.2</v>
      </c>
      <c r="I30" s="1">
        <f t="shared" si="7"/>
        <v>-5.4</v>
      </c>
      <c r="N30" s="7">
        <f t="shared" si="6"/>
        <v>-4.2</v>
      </c>
    </row>
    <row r="31" spans="1:16" x14ac:dyDescent="0.3">
      <c r="D31" s="1" t="s">
        <v>99</v>
      </c>
      <c r="E31" s="1">
        <f>B$20</f>
        <v>0.7</v>
      </c>
      <c r="F31" s="2">
        <f>B$25</f>
        <v>0.1</v>
      </c>
      <c r="G31" s="2"/>
      <c r="H31" s="1">
        <f t="shared" si="4"/>
        <v>0.79999999999999993</v>
      </c>
      <c r="I31" s="1">
        <f t="shared" si="7"/>
        <v>-6.6000000000000005</v>
      </c>
      <c r="N31" s="7">
        <f t="shared" si="6"/>
        <v>-5.8000000000000007</v>
      </c>
    </row>
  </sheetData>
  <scenarios current="0">
    <scenario name="test" count="8" user="Antonio Masotti" comment="Erstellt von Antonio Masotti am 04-04-2021_x000a_Modifiziert von Antonio Masotti am 04-04-2021">
      <inputCells r="B3" val="0.5"/>
      <inputCells r="B4" val="0.5"/>
      <inputCells r="B7" val="0.5"/>
      <inputCells r="B7" val="0.5"/>
      <inputCells r="B8" val="0.5"/>
      <inputCells r="B9" val="0.1"/>
      <inputCells r="B12" val="0.5"/>
      <inputCells r="B13" val="0.5"/>
    </scenario>
  </scenarios>
  <conditionalFormatting sqref="N4:N16">
    <cfRule type="top10" dxfId="1" priority="4" rank="1"/>
  </conditionalFormatting>
  <conditionalFormatting sqref="N20:N31">
    <cfRule type="top10" dxfId="0" priority="1" rank="1"/>
  </conditionalFormatting>
  <pageMargins left="0.7" right="0.7" top="0.78740157499999996" bottom="0.78740157499999996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test_tableau_segmental</vt:lpstr>
      <vt:lpstr>Tabelle1</vt:lpstr>
      <vt:lpstr>duh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Masotti</dc:creator>
  <cp:lastModifiedBy>Antonio Masotti</cp:lastModifiedBy>
  <dcterms:created xsi:type="dcterms:W3CDTF">2021-04-04T13:20:29Z</dcterms:created>
  <dcterms:modified xsi:type="dcterms:W3CDTF">2021-04-05T20:14:55Z</dcterms:modified>
</cp:coreProperties>
</file>