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avist29\Desktop\GSG\experiments\grascom\examples\"/>
    </mc:Choice>
  </mc:AlternateContent>
  <xr:revisionPtr revIDLastSave="0" documentId="13_ncr:1_{17A52158-316A-4040-BC63-E9C5BEB0FCB3}" xr6:coauthVersionLast="46" xr6:coauthVersionMax="46" xr10:uidLastSave="{00000000-0000-0000-0000-000000000000}"/>
  <bookViews>
    <workbookView xWindow="28680" yWindow="-120" windowWidth="29040" windowHeight="15840" activeTab="2" xr2:uid="{6482F47C-9A97-4A57-8DA8-88DB5066558B}"/>
  </bookViews>
  <sheets>
    <sheet name="tableaux" sheetId="1" r:id="rId1"/>
    <sheet name="test_tableau_rosen" sheetId="2" r:id="rId2"/>
    <sheet name="test_tableau_segment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3" l="1"/>
  <c r="Q8" i="3"/>
  <c r="U7" i="3" s="1"/>
  <c r="Q7" i="3"/>
  <c r="U5" i="3" s="1"/>
  <c r="Q4" i="3"/>
  <c r="Q3" i="3"/>
  <c r="T14" i="3" s="1"/>
  <c r="V23" i="3"/>
  <c r="U23" i="3"/>
  <c r="T23" i="3"/>
  <c r="Z22" i="3"/>
  <c r="Z21" i="3"/>
  <c r="Z20" i="3"/>
  <c r="W20" i="3"/>
  <c r="U19" i="3"/>
  <c r="T19" i="3"/>
  <c r="X19" i="3" s="1"/>
  <c r="Z18" i="3"/>
  <c r="Y18" i="3"/>
  <c r="V18" i="3"/>
  <c r="V19" i="3" s="1"/>
  <c r="U18" i="3"/>
  <c r="T18" i="3"/>
  <c r="Z17" i="3"/>
  <c r="Y16" i="3"/>
  <c r="V16" i="3"/>
  <c r="U16" i="3"/>
  <c r="T16" i="3"/>
  <c r="Z15" i="3"/>
  <c r="V14" i="3"/>
  <c r="U14" i="3"/>
  <c r="W13" i="3"/>
  <c r="V11" i="3"/>
  <c r="U11" i="3"/>
  <c r="Z10" i="3"/>
  <c r="V9" i="3"/>
  <c r="U9" i="3"/>
  <c r="Y8" i="3"/>
  <c r="Y7" i="3"/>
  <c r="V7" i="3"/>
  <c r="T7" i="3"/>
  <c r="Z6" i="3"/>
  <c r="Y5" i="3"/>
  <c r="V5" i="3"/>
  <c r="T5" i="3"/>
  <c r="J32" i="3"/>
  <c r="L31" i="3"/>
  <c r="L28" i="3"/>
  <c r="J29" i="3"/>
  <c r="F34" i="3"/>
  <c r="F33" i="3"/>
  <c r="I33" i="3" s="1"/>
  <c r="F32" i="3"/>
  <c r="F31" i="3"/>
  <c r="F30" i="3"/>
  <c r="F29" i="3"/>
  <c r="F28" i="3"/>
  <c r="F27" i="3"/>
  <c r="E33" i="3"/>
  <c r="E34" i="3"/>
  <c r="E32" i="3"/>
  <c r="I32" i="3" s="1"/>
  <c r="E31" i="3"/>
  <c r="H31" i="3" s="1"/>
  <c r="E30" i="3"/>
  <c r="I30" i="3" s="1"/>
  <c r="E29" i="3"/>
  <c r="I29" i="3" s="1"/>
  <c r="E28" i="3"/>
  <c r="H28" i="3" s="1"/>
  <c r="E27" i="3"/>
  <c r="I27" i="3" s="1"/>
  <c r="K22" i="3"/>
  <c r="K21" i="3"/>
  <c r="K20" i="3"/>
  <c r="K18" i="3"/>
  <c r="K17" i="3"/>
  <c r="K15" i="3"/>
  <c r="K10" i="3"/>
  <c r="K6" i="3"/>
  <c r="J18" i="3"/>
  <c r="J16" i="3"/>
  <c r="J8" i="3"/>
  <c r="J7" i="3"/>
  <c r="J5" i="3"/>
  <c r="G23" i="3"/>
  <c r="G22" i="3"/>
  <c r="G21" i="3"/>
  <c r="G20" i="3"/>
  <c r="G18" i="3"/>
  <c r="G19" i="3" s="1"/>
  <c r="G17" i="3"/>
  <c r="G16" i="3"/>
  <c r="G15" i="3"/>
  <c r="G14" i="3"/>
  <c r="G13" i="3"/>
  <c r="G12" i="3"/>
  <c r="G11" i="3"/>
  <c r="G10" i="3"/>
  <c r="G9" i="3"/>
  <c r="G8" i="3"/>
  <c r="G7" i="3"/>
  <c r="G6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G4" i="3"/>
  <c r="G5" i="3"/>
  <c r="F5" i="3"/>
  <c r="F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F33" i="2"/>
  <c r="F32" i="2"/>
  <c r="F34" i="2"/>
  <c r="F35" i="2"/>
  <c r="F36" i="2"/>
  <c r="F37" i="2"/>
  <c r="F38" i="2"/>
  <c r="F39" i="2"/>
  <c r="F40" i="2"/>
  <c r="F31" i="2"/>
  <c r="F11" i="2"/>
  <c r="M11" i="2" s="1"/>
  <c r="F12" i="2"/>
  <c r="F13" i="2"/>
  <c r="F14" i="2"/>
  <c r="F15" i="2"/>
  <c r="M15" i="2" s="1"/>
  <c r="F16" i="2"/>
  <c r="F17" i="2"/>
  <c r="F18" i="2"/>
  <c r="F19" i="2"/>
  <c r="F20" i="2"/>
  <c r="F21" i="2"/>
  <c r="F22" i="2"/>
  <c r="F23" i="2"/>
  <c r="F10" i="2"/>
  <c r="G40" i="2"/>
  <c r="G39" i="2"/>
  <c r="G38" i="2"/>
  <c r="G37" i="2"/>
  <c r="M37" i="2"/>
  <c r="G36" i="2"/>
  <c r="G35" i="2"/>
  <c r="G34" i="2"/>
  <c r="G33" i="2"/>
  <c r="M33" i="2"/>
  <c r="G32" i="2"/>
  <c r="G31" i="2"/>
  <c r="D26" i="2"/>
  <c r="M38" i="2" s="1"/>
  <c r="M23" i="2"/>
  <c r="G23" i="2"/>
  <c r="G22" i="2"/>
  <c r="G21" i="2"/>
  <c r="M21" i="2"/>
  <c r="G20" i="2"/>
  <c r="M20" i="2"/>
  <c r="G19" i="2"/>
  <c r="M19" i="2"/>
  <c r="G18" i="2"/>
  <c r="G17" i="2"/>
  <c r="M17" i="2"/>
  <c r="G16" i="2"/>
  <c r="M16" i="2"/>
  <c r="G15" i="2"/>
  <c r="G14" i="2"/>
  <c r="M14" i="2" s="1"/>
  <c r="G13" i="2"/>
  <c r="M13" i="2"/>
  <c r="G12" i="2"/>
  <c r="M12" i="2"/>
  <c r="G11" i="2"/>
  <c r="G10" i="2"/>
  <c r="M32" i="1"/>
  <c r="M33" i="1"/>
  <c r="M34" i="1"/>
  <c r="M35" i="1"/>
  <c r="M36" i="1"/>
  <c r="M37" i="1"/>
  <c r="M38" i="1"/>
  <c r="M39" i="1"/>
  <c r="M40" i="1"/>
  <c r="M31" i="1"/>
  <c r="G40" i="1"/>
  <c r="G39" i="1"/>
  <c r="G38" i="1"/>
  <c r="G37" i="1"/>
  <c r="G36" i="1"/>
  <c r="G34" i="1"/>
  <c r="G32" i="1"/>
  <c r="G33" i="1"/>
  <c r="G35" i="1"/>
  <c r="G31" i="1"/>
  <c r="F32" i="1"/>
  <c r="F33" i="1"/>
  <c r="F34" i="1"/>
  <c r="F35" i="1"/>
  <c r="F36" i="1"/>
  <c r="F37" i="1"/>
  <c r="F38" i="1"/>
  <c r="F39" i="1"/>
  <c r="F40" i="1"/>
  <c r="F31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10" i="1"/>
  <c r="G23" i="1"/>
  <c r="G22" i="1"/>
  <c r="G19" i="1"/>
  <c r="G18" i="1"/>
  <c r="G11" i="1"/>
  <c r="G12" i="1"/>
  <c r="G13" i="1"/>
  <c r="G14" i="1"/>
  <c r="G15" i="1"/>
  <c r="G16" i="1"/>
  <c r="G17" i="1"/>
  <c r="G20" i="1"/>
  <c r="G21" i="1"/>
  <c r="G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10" i="1"/>
  <c r="D26" i="1"/>
  <c r="X18" i="3" l="1"/>
  <c r="X5" i="3"/>
  <c r="W5" i="3"/>
  <c r="T9" i="3"/>
  <c r="W9" i="3" s="1"/>
  <c r="T11" i="3"/>
  <c r="W11" i="3" s="1"/>
  <c r="I17" i="3"/>
  <c r="H18" i="3"/>
  <c r="I34" i="3"/>
  <c r="I31" i="3"/>
  <c r="N31" i="3" s="1"/>
  <c r="H34" i="3"/>
  <c r="H30" i="3"/>
  <c r="N30" i="3" s="1"/>
  <c r="W16" i="3"/>
  <c r="X7" i="3"/>
  <c r="X23" i="3"/>
  <c r="W23" i="3"/>
  <c r="AC5" i="3"/>
  <c r="W14" i="3"/>
  <c r="X16" i="3"/>
  <c r="W12" i="3"/>
  <c r="W6" i="3"/>
  <c r="X8" i="3"/>
  <c r="X10" i="3"/>
  <c r="X15" i="3"/>
  <c r="X20" i="3"/>
  <c r="AC20" i="3" s="1"/>
  <c r="X4" i="3"/>
  <c r="W8" i="3"/>
  <c r="W15" i="3"/>
  <c r="AC15" i="3" s="1"/>
  <c r="W17" i="3"/>
  <c r="W21" i="3"/>
  <c r="X22" i="3"/>
  <c r="X13" i="3"/>
  <c r="AC13" i="3" s="1"/>
  <c r="X6" i="3"/>
  <c r="AC6" i="3" s="1"/>
  <c r="X12" i="3"/>
  <c r="X14" i="3"/>
  <c r="X17" i="3"/>
  <c r="AC17" i="3" s="1"/>
  <c r="X21" i="3"/>
  <c r="W4" i="3"/>
  <c r="W7" i="3"/>
  <c r="W10" i="3"/>
  <c r="W18" i="3"/>
  <c r="W19" i="3"/>
  <c r="AC19" i="3" s="1"/>
  <c r="W22" i="3"/>
  <c r="I28" i="3"/>
  <c r="N28" i="3" s="1"/>
  <c r="I5" i="3"/>
  <c r="H33" i="3"/>
  <c r="N33" i="3" s="1"/>
  <c r="H29" i="3"/>
  <c r="N29" i="3" s="1"/>
  <c r="I11" i="3"/>
  <c r="I20" i="3"/>
  <c r="H32" i="3"/>
  <c r="N32" i="3" s="1"/>
  <c r="I10" i="3"/>
  <c r="I23" i="3"/>
  <c r="H27" i="3"/>
  <c r="N27" i="3" s="1"/>
  <c r="I12" i="3"/>
  <c r="I13" i="3"/>
  <c r="H22" i="3"/>
  <c r="H23" i="3"/>
  <c r="H20" i="3"/>
  <c r="I21" i="3"/>
  <c r="I14" i="3"/>
  <c r="H19" i="3"/>
  <c r="H4" i="3"/>
  <c r="I15" i="3"/>
  <c r="I19" i="3"/>
  <c r="I22" i="3"/>
  <c r="H17" i="3"/>
  <c r="N17" i="3" s="1"/>
  <c r="H21" i="3"/>
  <c r="I18" i="3"/>
  <c r="N18" i="3" s="1"/>
  <c r="I16" i="3"/>
  <c r="H11" i="3"/>
  <c r="H8" i="3"/>
  <c r="H16" i="3"/>
  <c r="H10" i="3"/>
  <c r="I8" i="3"/>
  <c r="H12" i="3"/>
  <c r="H13" i="3"/>
  <c r="I9" i="3"/>
  <c r="H7" i="3"/>
  <c r="H15" i="3"/>
  <c r="H14" i="3"/>
  <c r="H9" i="3"/>
  <c r="I4" i="3"/>
  <c r="I7" i="3"/>
  <c r="H5" i="3"/>
  <c r="I6" i="3"/>
  <c r="H6" i="3"/>
  <c r="M18" i="2"/>
  <c r="M10" i="2"/>
  <c r="M22" i="2"/>
  <c r="M40" i="2"/>
  <c r="M32" i="2"/>
  <c r="M36" i="2"/>
  <c r="M31" i="2"/>
  <c r="M35" i="2"/>
  <c r="M39" i="2"/>
  <c r="M34" i="2"/>
  <c r="AC14" i="3" l="1"/>
  <c r="AC18" i="3"/>
  <c r="X11" i="3"/>
  <c r="AC11" i="3" s="1"/>
  <c r="X9" i="3"/>
  <c r="AC9" i="3" s="1"/>
  <c r="N20" i="3"/>
  <c r="N34" i="3"/>
  <c r="N10" i="3"/>
  <c r="N13" i="3"/>
  <c r="AC23" i="3"/>
  <c r="AC16" i="3"/>
  <c r="AC7" i="3"/>
  <c r="AC8" i="3"/>
  <c r="AC12" i="3"/>
  <c r="AC10" i="3"/>
  <c r="AC22" i="3"/>
  <c r="AC4" i="3"/>
  <c r="AC21" i="3"/>
  <c r="N11" i="3"/>
  <c r="N23" i="3"/>
  <c r="N21" i="3"/>
  <c r="N15" i="3"/>
  <c r="N22" i="3"/>
  <c r="N19" i="3"/>
  <c r="N14" i="3"/>
  <c r="N4" i="3"/>
  <c r="N8" i="3"/>
  <c r="N16" i="3"/>
  <c r="N9" i="3"/>
  <c r="N12" i="3"/>
  <c r="N7" i="3"/>
  <c r="N5" i="3"/>
  <c r="N6" i="3"/>
</calcChain>
</file>

<file path=xl/sharedStrings.xml><?xml version="1.0" encoding="utf-8"?>
<sst xmlns="http://schemas.openxmlformats.org/spreadsheetml/2006/main" count="233" uniqueCount="95">
  <si>
    <t>Test HG Tableaux</t>
  </si>
  <si>
    <t>root</t>
  </si>
  <si>
    <t>suffix</t>
  </si>
  <si>
    <t>bhud</t>
  </si>
  <si>
    <t>dha</t>
  </si>
  <si>
    <t>budh</t>
  </si>
  <si>
    <t>ta</t>
  </si>
  <si>
    <t>bhut</t>
  </si>
  <si>
    <t>MAX</t>
  </si>
  <si>
    <t>DEP</t>
  </si>
  <si>
    <t>Assimilate</t>
  </si>
  <si>
    <t>License</t>
  </si>
  <si>
    <t>h]W</t>
  </si>
  <si>
    <t>Lazyness</t>
  </si>
  <si>
    <t>Id(lar)</t>
  </si>
  <si>
    <t>Harmony</t>
  </si>
  <si>
    <t>bhudta</t>
  </si>
  <si>
    <t>budhta</t>
  </si>
  <si>
    <t>bhutta</t>
  </si>
  <si>
    <t>bhuddha</t>
  </si>
  <si>
    <t>budhdha</t>
  </si>
  <si>
    <t>bhutdha</t>
  </si>
  <si>
    <t>buddha
aus bhuddha</t>
  </si>
  <si>
    <t>buddha
aus budhdha</t>
  </si>
  <si>
    <t>bhudita</t>
  </si>
  <si>
    <t>budhita</t>
  </si>
  <si>
    <t>budta
aus bhudta</t>
  </si>
  <si>
    <t>budta
aus budhta</t>
  </si>
  <si>
    <t>bhudidha</t>
  </si>
  <si>
    <t>budhidha</t>
  </si>
  <si>
    <t>ID(lar)</t>
  </si>
  <si>
    <t>bhud-bhis</t>
  </si>
  <si>
    <t>budh-bhis</t>
  </si>
  <si>
    <t>bhut-bhis</t>
  </si>
  <si>
    <t>bud-bhis
aus budh</t>
  </si>
  <si>
    <t>bud-bhis
aus bhud</t>
  </si>
  <si>
    <t>bud-i-bhis
aus budh</t>
  </si>
  <si>
    <t>bud-i-bhis
aus bhud</t>
  </si>
  <si>
    <t>bhud-i-bhis</t>
  </si>
  <si>
    <t>budh-i-bhis</t>
  </si>
  <si>
    <t>bhut-i-bhis</t>
  </si>
  <si>
    <t>Total_act</t>
  </si>
  <si>
    <t>Total
act</t>
  </si>
  <si>
    <t>r_act</t>
  </si>
  <si>
    <t>s_act</t>
  </si>
  <si>
    <t>past_pt</t>
  </si>
  <si>
    <t>:)</t>
  </si>
  <si>
    <t>MAX:</t>
  </si>
  <si>
    <t>Do not delete input material</t>
  </si>
  <si>
    <t>DEP:</t>
  </si>
  <si>
    <t>Do not insert material</t>
  </si>
  <si>
    <t>Assimilate:</t>
  </si>
  <si>
    <t>[a voice][-a voice] is bad</t>
  </si>
  <si>
    <t>License:</t>
  </si>
  <si>
    <t>Aspirated segments cannot occur before voiceless segments; Two identical aspirates are disallowed</t>
  </si>
  <si>
    <t>*h]W</t>
  </si>
  <si>
    <t>Aspirated not allowed at word Boundary</t>
  </si>
  <si>
    <t>Lazyness:</t>
  </si>
  <si>
    <t>Avoid aspirated, reduce articulatory effort</t>
  </si>
  <si>
    <t>Do not change aspirated</t>
  </si>
  <si>
    <t>In Rosen (2019) Max was positively weighted and assigned a reward for each partial activated segment that is realized (somehow rewarding the non-deletion of these)</t>
  </si>
  <si>
    <t>It also works</t>
  </si>
  <si>
    <t>initial</t>
  </si>
  <si>
    <t>b</t>
  </si>
  <si>
    <t>bh</t>
  </si>
  <si>
    <t>final</t>
  </si>
  <si>
    <t>d</t>
  </si>
  <si>
    <t>dh</t>
  </si>
  <si>
    <t>t</t>
  </si>
  <si>
    <t>activs</t>
  </si>
  <si>
    <t>candidate</t>
  </si>
  <si>
    <t>end</t>
  </si>
  <si>
    <t>init</t>
  </si>
  <si>
    <t>suff</t>
  </si>
  <si>
    <t>buddha</t>
  </si>
  <si>
    <t>VOICE</t>
  </si>
  <si>
    <t>bhudhta</t>
  </si>
  <si>
    <t>Lazy</t>
  </si>
  <si>
    <t>budta</t>
  </si>
  <si>
    <t>butdha</t>
  </si>
  <si>
    <t>butta</t>
  </si>
  <si>
    <t>butidha</t>
  </si>
  <si>
    <t>budidha</t>
  </si>
  <si>
    <t>budita</t>
  </si>
  <si>
    <t>bhudhdha</t>
  </si>
  <si>
    <t>bhudhidha</t>
  </si>
  <si>
    <t>bhutidha</t>
  </si>
  <si>
    <t>bhudbhis</t>
  </si>
  <si>
    <t>bhudh-bhis</t>
  </si>
  <si>
    <t>bud-bhis</t>
  </si>
  <si>
    <t>but-bhis</t>
  </si>
  <si>
    <t>Aspirate]W</t>
  </si>
  <si>
    <t>p</t>
  </si>
  <si>
    <t>f</t>
  </si>
  <si>
    <t>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</si>
</sst>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Fira Code Retina"/>
      <family val="3"/>
    </font>
    <font>
      <b/>
      <sz val="11"/>
      <color theme="1"/>
      <name val="Fira Code Retina"/>
      <family val="3"/>
    </font>
    <font>
      <b/>
      <sz val="11"/>
      <color theme="4" tint="-0.249977111117893"/>
      <name val="Fira Code Retina"/>
      <family val="3"/>
    </font>
    <font>
      <sz val="11"/>
      <name val="Fira Code Retina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/>
    <xf numFmtId="2" fontId="1" fillId="0" borderId="0" xfId="0" applyNumberFormat="1" applyFont="1"/>
    <xf numFmtId="0" fontId="1" fillId="0" borderId="8" xfId="0" applyFont="1" applyBorder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2" xfId="0" applyFont="1" applyBorder="1"/>
    <xf numFmtId="0" fontId="2" fillId="0" borderId="7" xfId="0" applyFont="1" applyBorder="1"/>
  </cellXfs>
  <cellStyles count="1">
    <cellStyle name="Standard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82891-D7CF-459C-A20C-D4B765A27F47}">
  <dimension ref="A1:P40"/>
  <sheetViews>
    <sheetView workbookViewId="0">
      <selection activeCell="H47" sqref="H47"/>
    </sheetView>
  </sheetViews>
  <sheetFormatPr baseColWidth="10" defaultRowHeight="15.75" x14ac:dyDescent="0.3"/>
  <cols>
    <col min="1" max="1" width="11.42578125" style="1"/>
    <col min="2" max="2" width="4.5703125" style="1" customWidth="1"/>
    <col min="3" max="3" width="13.28515625" style="1" customWidth="1"/>
    <col min="4" max="8" width="11.42578125" style="1"/>
    <col min="9" max="9" width="14" style="1" customWidth="1"/>
    <col min="10" max="10" width="11.42578125" style="1"/>
    <col min="11" max="11" width="14.85546875" style="1" customWidth="1"/>
    <col min="12" max="14" width="11.42578125" style="1"/>
    <col min="15" max="15" width="15.85546875" style="1" customWidth="1"/>
    <col min="16" max="16384" width="11.42578125" style="1"/>
  </cols>
  <sheetData>
    <row r="1" spans="1:16" x14ac:dyDescent="0.3">
      <c r="A1" s="1" t="s">
        <v>0</v>
      </c>
    </row>
    <row r="3" spans="1:16" ht="16.5" thickBot="1" x14ac:dyDescent="0.35">
      <c r="B3" s="2"/>
      <c r="C3" s="13" t="s">
        <v>1</v>
      </c>
      <c r="D3" s="14" t="s">
        <v>43</v>
      </c>
      <c r="E3" s="13" t="s">
        <v>2</v>
      </c>
      <c r="F3" s="13" t="s">
        <v>44</v>
      </c>
      <c r="G3" s="2"/>
      <c r="H3" s="2"/>
      <c r="I3" s="2"/>
      <c r="J3" s="2"/>
      <c r="K3" s="2"/>
      <c r="L3" s="2"/>
      <c r="M3" s="2"/>
    </row>
    <row r="4" spans="1:16" ht="32.25" thickTop="1" x14ac:dyDescent="0.3">
      <c r="B4" s="2"/>
      <c r="C4" s="2" t="s">
        <v>3</v>
      </c>
      <c r="D4" s="11">
        <v>0.7</v>
      </c>
      <c r="E4" s="2" t="s">
        <v>4</v>
      </c>
      <c r="F4" s="2">
        <v>0.5</v>
      </c>
      <c r="G4" s="2"/>
      <c r="H4" s="15" t="s">
        <v>42</v>
      </c>
      <c r="I4" s="2">
        <v>3.1</v>
      </c>
      <c r="L4" s="2"/>
      <c r="M4" s="2"/>
    </row>
    <row r="5" spans="1:16" x14ac:dyDescent="0.3">
      <c r="B5" s="2"/>
      <c r="C5" s="2" t="s">
        <v>5</v>
      </c>
      <c r="D5" s="11">
        <v>0.9</v>
      </c>
      <c r="E5" s="2" t="s">
        <v>6</v>
      </c>
      <c r="F5" s="2">
        <v>0.6</v>
      </c>
      <c r="G5" s="2"/>
      <c r="H5" s="2"/>
      <c r="I5" s="2"/>
      <c r="J5" s="2"/>
      <c r="K5" s="2"/>
      <c r="L5" s="2"/>
      <c r="M5" s="2"/>
    </row>
    <row r="6" spans="1:16" ht="16.5" thickBot="1" x14ac:dyDescent="0.35">
      <c r="B6" s="2"/>
      <c r="C6" s="3" t="s">
        <v>7</v>
      </c>
      <c r="D6" s="10">
        <v>0.4</v>
      </c>
      <c r="E6" s="3"/>
      <c r="F6" s="3"/>
      <c r="G6" s="2"/>
      <c r="H6" s="2"/>
      <c r="I6" s="2"/>
      <c r="J6" s="2"/>
      <c r="K6" s="2"/>
      <c r="L6" s="2"/>
      <c r="M6" s="2"/>
    </row>
    <row r="7" spans="1:16" ht="16.5" thickTop="1" x14ac:dyDescent="0.3">
      <c r="B7" s="2"/>
      <c r="C7" s="2"/>
      <c r="D7" s="12"/>
      <c r="E7" s="2"/>
      <c r="F7" s="2"/>
      <c r="G7" s="2"/>
      <c r="H7" s="2"/>
      <c r="I7" s="2"/>
      <c r="J7" s="2"/>
      <c r="K7" s="2"/>
      <c r="L7" s="2"/>
      <c r="M7" s="2"/>
    </row>
    <row r="8" spans="1:16" x14ac:dyDescent="0.3">
      <c r="B8" s="2"/>
      <c r="C8" s="22" t="s">
        <v>45</v>
      </c>
      <c r="D8" s="2"/>
      <c r="E8" s="2"/>
      <c r="F8" s="16" t="s">
        <v>8</v>
      </c>
      <c r="G8" s="16" t="s">
        <v>9</v>
      </c>
      <c r="H8" s="16" t="s">
        <v>10</v>
      </c>
      <c r="I8" s="16" t="s">
        <v>11</v>
      </c>
      <c r="J8" s="16" t="s">
        <v>12</v>
      </c>
      <c r="K8" s="16" t="s">
        <v>13</v>
      </c>
      <c r="L8" s="16" t="s">
        <v>14</v>
      </c>
      <c r="M8" s="16" t="s">
        <v>15</v>
      </c>
    </row>
    <row r="9" spans="1:16" ht="38.25" customHeight="1" thickBot="1" x14ac:dyDescent="0.35">
      <c r="B9" s="17"/>
      <c r="C9" s="22"/>
      <c r="D9" s="16" t="s">
        <v>1</v>
      </c>
      <c r="E9" s="16" t="s">
        <v>2</v>
      </c>
      <c r="F9" s="3">
        <v>-3</v>
      </c>
      <c r="G9" s="3">
        <v>-3</v>
      </c>
      <c r="H9" s="3">
        <v>-3</v>
      </c>
      <c r="I9" s="3">
        <v>-3</v>
      </c>
      <c r="J9" s="3">
        <v>-3</v>
      </c>
      <c r="K9" s="3">
        <v>-1</v>
      </c>
      <c r="L9" s="3">
        <v>-2</v>
      </c>
      <c r="M9" s="3"/>
    </row>
    <row r="10" spans="1:16" ht="16.5" thickTop="1" x14ac:dyDescent="0.3">
      <c r="C10" s="2" t="s">
        <v>16</v>
      </c>
      <c r="D10" s="2">
        <v>0.7</v>
      </c>
      <c r="E10" s="2">
        <v>0.6</v>
      </c>
      <c r="F10" s="2">
        <f>F$9*(I$4-(SUM(D10:E10)))</f>
        <v>-5.4</v>
      </c>
      <c r="G10" s="2">
        <f>G$9*(2-D10-E10)</f>
        <v>-2.1</v>
      </c>
      <c r="H10" s="2">
        <v>-3</v>
      </c>
      <c r="I10" s="2"/>
      <c r="J10" s="2"/>
      <c r="K10" s="2"/>
      <c r="L10" s="2"/>
      <c r="M10" s="2">
        <f>SUM(F10:L10)</f>
        <v>-10.5</v>
      </c>
    </row>
    <row r="11" spans="1:16" x14ac:dyDescent="0.3">
      <c r="C11" s="2" t="s">
        <v>17</v>
      </c>
      <c r="D11" s="2">
        <v>0.9</v>
      </c>
      <c r="E11" s="2">
        <v>0.6</v>
      </c>
      <c r="F11" s="2">
        <f t="shared" ref="F11:F23" si="0">F$9*(I$4-(SUM(D11:E11)))</f>
        <v>-4.8000000000000007</v>
      </c>
      <c r="G11" s="2">
        <f t="shared" ref="G11:G21" si="1">G$9*(2-D11-E11)</f>
        <v>-1.5000000000000004</v>
      </c>
      <c r="H11" s="2">
        <v>-3</v>
      </c>
      <c r="I11" s="2">
        <v>-3</v>
      </c>
      <c r="J11" s="2"/>
      <c r="K11" s="2"/>
      <c r="L11" s="2"/>
      <c r="M11" s="2">
        <f t="shared" ref="M11:M23" si="2">SUM(F11:L11)</f>
        <v>-12.3</v>
      </c>
      <c r="O11" s="1" t="s">
        <v>47</v>
      </c>
      <c r="P11" s="1" t="s">
        <v>48</v>
      </c>
    </row>
    <row r="12" spans="1:16" x14ac:dyDescent="0.3">
      <c r="C12" s="2" t="s">
        <v>18</v>
      </c>
      <c r="D12" s="2">
        <v>0.4</v>
      </c>
      <c r="E12" s="2">
        <v>0.6</v>
      </c>
      <c r="F12" s="2">
        <f t="shared" si="0"/>
        <v>-6.3000000000000007</v>
      </c>
      <c r="G12" s="2">
        <f t="shared" si="1"/>
        <v>-3</v>
      </c>
      <c r="H12" s="2">
        <v>0</v>
      </c>
      <c r="I12" s="2"/>
      <c r="J12" s="2"/>
      <c r="K12" s="2"/>
      <c r="L12" s="2"/>
      <c r="M12" s="2">
        <f t="shared" si="2"/>
        <v>-9.3000000000000007</v>
      </c>
      <c r="O12" s="1" t="s">
        <v>49</v>
      </c>
      <c r="P12" s="1" t="s">
        <v>50</v>
      </c>
    </row>
    <row r="13" spans="1:16" x14ac:dyDescent="0.3">
      <c r="C13" s="2" t="s">
        <v>19</v>
      </c>
      <c r="D13" s="2">
        <v>0.7</v>
      </c>
      <c r="E13" s="2">
        <v>0.5</v>
      </c>
      <c r="F13" s="2">
        <f t="shared" si="0"/>
        <v>-5.7</v>
      </c>
      <c r="G13" s="2">
        <f t="shared" si="1"/>
        <v>-2.4000000000000004</v>
      </c>
      <c r="H13" s="2">
        <v>0</v>
      </c>
      <c r="I13" s="2"/>
      <c r="J13" s="2"/>
      <c r="K13" s="2">
        <v>-1</v>
      </c>
      <c r="L13" s="2"/>
      <c r="M13" s="2">
        <f t="shared" si="2"/>
        <v>-9.1000000000000014</v>
      </c>
      <c r="O13" s="1" t="s">
        <v>51</v>
      </c>
      <c r="P13" s="1" t="s">
        <v>52</v>
      </c>
    </row>
    <row r="14" spans="1:16" x14ac:dyDescent="0.3">
      <c r="B14" s="2"/>
      <c r="C14" s="4" t="s">
        <v>20</v>
      </c>
      <c r="D14" s="2">
        <v>0.9</v>
      </c>
      <c r="E14" s="2">
        <v>0.5</v>
      </c>
      <c r="F14" s="2">
        <f t="shared" si="0"/>
        <v>-5.1000000000000005</v>
      </c>
      <c r="G14" s="2">
        <f t="shared" si="1"/>
        <v>-1.8000000000000003</v>
      </c>
      <c r="H14" s="2">
        <v>0</v>
      </c>
      <c r="I14" s="2">
        <v>-3</v>
      </c>
      <c r="J14" s="2"/>
      <c r="K14" s="2">
        <v>-1</v>
      </c>
      <c r="L14" s="2"/>
      <c r="M14" s="2">
        <f t="shared" si="2"/>
        <v>-10.9</v>
      </c>
      <c r="O14" s="1" t="s">
        <v>53</v>
      </c>
      <c r="P14" s="1" t="s">
        <v>54</v>
      </c>
    </row>
    <row r="15" spans="1:16" x14ac:dyDescent="0.3">
      <c r="B15" s="2"/>
      <c r="C15" s="4" t="s">
        <v>21</v>
      </c>
      <c r="D15" s="2">
        <v>0.4</v>
      </c>
      <c r="E15" s="5">
        <v>0.5</v>
      </c>
      <c r="F15" s="2">
        <f t="shared" si="0"/>
        <v>-6.6000000000000005</v>
      </c>
      <c r="G15" s="2">
        <f t="shared" si="1"/>
        <v>-3.3000000000000003</v>
      </c>
      <c r="H15" s="2">
        <v>-3</v>
      </c>
      <c r="I15" s="2"/>
      <c r="J15" s="2"/>
      <c r="K15" s="2">
        <v>-1</v>
      </c>
      <c r="L15" s="2"/>
      <c r="M15" s="2">
        <f t="shared" si="2"/>
        <v>-13.9</v>
      </c>
      <c r="O15" s="1" t="s">
        <v>55</v>
      </c>
      <c r="P15" s="1" t="s">
        <v>56</v>
      </c>
    </row>
    <row r="16" spans="1:16" ht="47.25" x14ac:dyDescent="0.3">
      <c r="B16" s="2"/>
      <c r="C16" s="4" t="s">
        <v>22</v>
      </c>
      <c r="D16" s="2">
        <v>0.7</v>
      </c>
      <c r="E16" s="2">
        <v>0.5</v>
      </c>
      <c r="F16" s="2">
        <f t="shared" si="0"/>
        <v>-5.7</v>
      </c>
      <c r="G16" s="2">
        <f t="shared" si="1"/>
        <v>-2.4000000000000004</v>
      </c>
      <c r="H16" s="2">
        <v>0</v>
      </c>
      <c r="I16" s="2"/>
      <c r="J16" s="2"/>
      <c r="K16" s="2">
        <v>0</v>
      </c>
      <c r="L16" s="2">
        <v>-2</v>
      </c>
      <c r="M16" s="2">
        <f t="shared" si="2"/>
        <v>-10.100000000000001</v>
      </c>
      <c r="O16" s="1" t="s">
        <v>57</v>
      </c>
      <c r="P16" s="1" t="s">
        <v>58</v>
      </c>
    </row>
    <row r="17" spans="2:16" ht="47.25" x14ac:dyDescent="0.3">
      <c r="B17" s="2" t="s">
        <v>46</v>
      </c>
      <c r="C17" s="6" t="s">
        <v>23</v>
      </c>
      <c r="D17" s="5">
        <v>0.9</v>
      </c>
      <c r="E17" s="5">
        <v>0.5</v>
      </c>
      <c r="F17" s="16">
        <f t="shared" si="0"/>
        <v>-5.1000000000000005</v>
      </c>
      <c r="G17" s="16">
        <f t="shared" si="1"/>
        <v>-1.8000000000000003</v>
      </c>
      <c r="H17" s="5">
        <v>0</v>
      </c>
      <c r="I17" s="5"/>
      <c r="J17" s="16"/>
      <c r="K17" s="16">
        <v>0</v>
      </c>
      <c r="L17" s="16">
        <v>-2</v>
      </c>
      <c r="M17" s="16">
        <f t="shared" si="2"/>
        <v>-8.9</v>
      </c>
      <c r="O17" s="1" t="s">
        <v>14</v>
      </c>
      <c r="P17" s="1" t="s">
        <v>59</v>
      </c>
    </row>
    <row r="18" spans="2:16" x14ac:dyDescent="0.3">
      <c r="B18" s="2"/>
      <c r="C18" s="2" t="s">
        <v>24</v>
      </c>
      <c r="D18" s="2">
        <v>0.7</v>
      </c>
      <c r="E18" s="2">
        <v>0.6</v>
      </c>
      <c r="F18" s="2">
        <f t="shared" si="0"/>
        <v>-5.4</v>
      </c>
      <c r="G18" s="2">
        <f>G$9*(3-D18-E18)</f>
        <v>-5.0999999999999996</v>
      </c>
      <c r="H18" s="2">
        <v>0</v>
      </c>
      <c r="I18" s="2"/>
      <c r="J18" s="2"/>
      <c r="K18" s="2"/>
      <c r="L18" s="2"/>
      <c r="M18" s="2">
        <f t="shared" si="2"/>
        <v>-10.5</v>
      </c>
    </row>
    <row r="19" spans="2:16" x14ac:dyDescent="0.3">
      <c r="B19" s="2"/>
      <c r="C19" s="2" t="s">
        <v>25</v>
      </c>
      <c r="D19" s="2">
        <v>0.9</v>
      </c>
      <c r="E19" s="2">
        <v>0.6</v>
      </c>
      <c r="F19" s="2">
        <f t="shared" si="0"/>
        <v>-4.8000000000000007</v>
      </c>
      <c r="G19" s="2">
        <f>G$9*(3-D19-E19)</f>
        <v>-4.5</v>
      </c>
      <c r="H19" s="2">
        <v>0</v>
      </c>
      <c r="I19" s="2"/>
      <c r="J19" s="2"/>
      <c r="K19" s="2"/>
      <c r="L19" s="2"/>
      <c r="M19" s="2">
        <f t="shared" si="2"/>
        <v>-9.3000000000000007</v>
      </c>
    </row>
    <row r="20" spans="2:16" ht="47.25" x14ac:dyDescent="0.3">
      <c r="B20" s="2"/>
      <c r="C20" s="4" t="s">
        <v>26</v>
      </c>
      <c r="D20" s="2">
        <v>0.7</v>
      </c>
      <c r="E20" s="2">
        <v>0.6</v>
      </c>
      <c r="F20" s="2">
        <f t="shared" si="0"/>
        <v>-5.4</v>
      </c>
      <c r="G20" s="2">
        <f t="shared" si="1"/>
        <v>-2.1</v>
      </c>
      <c r="H20" s="2">
        <v>-3</v>
      </c>
      <c r="I20" s="2"/>
      <c r="J20" s="2"/>
      <c r="K20" s="2"/>
      <c r="L20" s="2">
        <v>-2</v>
      </c>
      <c r="M20" s="2">
        <f t="shared" si="2"/>
        <v>-12.5</v>
      </c>
    </row>
    <row r="21" spans="2:16" ht="47.25" x14ac:dyDescent="0.3">
      <c r="B21" s="2"/>
      <c r="C21" s="4" t="s">
        <v>27</v>
      </c>
      <c r="D21" s="2">
        <v>0.9</v>
      </c>
      <c r="E21" s="2">
        <v>0.6</v>
      </c>
      <c r="F21" s="2">
        <f t="shared" si="0"/>
        <v>-4.8000000000000007</v>
      </c>
      <c r="G21" s="2">
        <f t="shared" si="1"/>
        <v>-1.5000000000000004</v>
      </c>
      <c r="H21" s="2">
        <v>-3</v>
      </c>
      <c r="I21" s="2"/>
      <c r="J21" s="2"/>
      <c r="K21" s="2"/>
      <c r="L21" s="2">
        <v>-2</v>
      </c>
      <c r="M21" s="2">
        <f t="shared" si="2"/>
        <v>-11.3</v>
      </c>
    </row>
    <row r="22" spans="2:16" x14ac:dyDescent="0.3">
      <c r="B22" s="2"/>
      <c r="C22" s="2" t="s">
        <v>28</v>
      </c>
      <c r="D22" s="2">
        <v>0.7</v>
      </c>
      <c r="E22" s="2">
        <v>0.5</v>
      </c>
      <c r="F22" s="2">
        <f t="shared" si="0"/>
        <v>-5.7</v>
      </c>
      <c r="G22" s="2">
        <f>G$9*(3-D22-E22)</f>
        <v>-5.3999999999999995</v>
      </c>
      <c r="H22" s="2">
        <v>0</v>
      </c>
      <c r="I22" s="2"/>
      <c r="J22" s="2"/>
      <c r="K22" s="2">
        <v>-1</v>
      </c>
      <c r="L22" s="2"/>
      <c r="M22" s="2">
        <f t="shared" si="2"/>
        <v>-12.1</v>
      </c>
    </row>
    <row r="23" spans="2:16" x14ac:dyDescent="0.3">
      <c r="B23" s="2"/>
      <c r="C23" s="2" t="s">
        <v>29</v>
      </c>
      <c r="D23" s="2">
        <v>0.9</v>
      </c>
      <c r="E23" s="2">
        <v>0.5</v>
      </c>
      <c r="F23" s="2">
        <f t="shared" si="0"/>
        <v>-5.1000000000000005</v>
      </c>
      <c r="G23" s="2">
        <f>G$9*(3-D23-E23)</f>
        <v>-4.8000000000000007</v>
      </c>
      <c r="H23" s="2">
        <v>0</v>
      </c>
      <c r="I23" s="2"/>
      <c r="J23" s="2"/>
      <c r="K23" s="2">
        <v>-1</v>
      </c>
      <c r="L23" s="2"/>
      <c r="M23" s="2">
        <f t="shared" si="2"/>
        <v>-10.900000000000002</v>
      </c>
    </row>
    <row r="24" spans="2:16" x14ac:dyDescent="0.3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2:16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6" x14ac:dyDescent="0.3">
      <c r="B26" s="2"/>
      <c r="C26" s="2" t="s">
        <v>41</v>
      </c>
      <c r="D26" s="2">
        <f>SUM(D4:D6)</f>
        <v>2</v>
      </c>
      <c r="E26" s="2"/>
      <c r="F26" s="2"/>
      <c r="G26" s="2"/>
      <c r="H26" s="2"/>
      <c r="I26" s="2"/>
      <c r="J26" s="2"/>
      <c r="K26" s="2"/>
      <c r="L26" s="2"/>
      <c r="M26" s="2"/>
    </row>
    <row r="27" spans="2:16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2:16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2:16" x14ac:dyDescent="0.3">
      <c r="B29" s="2"/>
      <c r="C29" s="2"/>
      <c r="D29" s="2"/>
      <c r="E29" s="2"/>
      <c r="F29" s="2" t="s">
        <v>8</v>
      </c>
      <c r="G29" s="2" t="s">
        <v>9</v>
      </c>
      <c r="H29" s="2" t="s">
        <v>10</v>
      </c>
      <c r="I29" s="2" t="s">
        <v>11</v>
      </c>
      <c r="J29" s="2" t="s">
        <v>12</v>
      </c>
      <c r="K29" s="2" t="s">
        <v>13</v>
      </c>
      <c r="L29" s="2" t="s">
        <v>30</v>
      </c>
      <c r="M29" s="2" t="s">
        <v>15</v>
      </c>
    </row>
    <row r="30" spans="2:16" ht="16.5" thickBot="1" x14ac:dyDescent="0.35">
      <c r="B30" s="2"/>
      <c r="C30" s="2"/>
      <c r="D30" s="2" t="s">
        <v>1</v>
      </c>
      <c r="E30" s="2"/>
      <c r="F30" s="3">
        <v>-3</v>
      </c>
      <c r="G30" s="3">
        <v>-4</v>
      </c>
      <c r="H30" s="3">
        <v>-3</v>
      </c>
      <c r="I30" s="3">
        <v>-3</v>
      </c>
      <c r="J30" s="3">
        <v>-3</v>
      </c>
      <c r="K30" s="3">
        <v>-1</v>
      </c>
      <c r="L30" s="3">
        <v>-4</v>
      </c>
      <c r="M30" s="3"/>
    </row>
    <row r="31" spans="2:16" ht="16.5" thickTop="1" x14ac:dyDescent="0.3">
      <c r="B31" s="5" t="s">
        <v>46</v>
      </c>
      <c r="C31" s="5" t="s">
        <v>31</v>
      </c>
      <c r="D31" s="5">
        <v>0.7</v>
      </c>
      <c r="E31" s="5"/>
      <c r="F31" s="2">
        <f>F$30*(D$26-(D31))</f>
        <v>-3.9000000000000004</v>
      </c>
      <c r="G31" s="2">
        <f>G$30*(1-D31)</f>
        <v>-1.2000000000000002</v>
      </c>
      <c r="H31" s="2">
        <v>0</v>
      </c>
      <c r="I31" s="2"/>
      <c r="J31" s="2">
        <v>0</v>
      </c>
      <c r="K31" s="2">
        <v>-1</v>
      </c>
      <c r="L31" s="2"/>
      <c r="M31" s="5">
        <f>SUM(F31:L31)</f>
        <v>-6.1000000000000005</v>
      </c>
    </row>
    <row r="32" spans="2:16" x14ac:dyDescent="0.3">
      <c r="B32" s="2"/>
      <c r="C32" s="2" t="s">
        <v>32</v>
      </c>
      <c r="D32" s="2">
        <v>0.9</v>
      </c>
      <c r="E32" s="2"/>
      <c r="F32" s="2">
        <f t="shared" ref="F32:F40" si="3">F$30*(D$26-(D32))</f>
        <v>-3.3000000000000003</v>
      </c>
      <c r="G32" s="2">
        <f t="shared" ref="G32:G35" si="4">G$30*(1-D32)</f>
        <v>-0.39999999999999991</v>
      </c>
      <c r="H32" s="2">
        <v>0</v>
      </c>
      <c r="I32" s="2">
        <v>-3</v>
      </c>
      <c r="J32" s="2">
        <v>-3</v>
      </c>
      <c r="K32" s="2">
        <v>-1</v>
      </c>
      <c r="L32" s="2"/>
      <c r="M32" s="2">
        <f t="shared" ref="M32:M40" si="5">SUM(F32:L32)</f>
        <v>-10.7</v>
      </c>
    </row>
    <row r="33" spans="2:13" x14ac:dyDescent="0.3">
      <c r="B33" s="2"/>
      <c r="C33" s="2" t="s">
        <v>33</v>
      </c>
      <c r="D33" s="2">
        <v>0.4</v>
      </c>
      <c r="E33" s="2"/>
      <c r="F33" s="2">
        <f t="shared" si="3"/>
        <v>-4.8000000000000007</v>
      </c>
      <c r="G33" s="2">
        <f t="shared" si="4"/>
        <v>-2.4</v>
      </c>
      <c r="H33" s="2">
        <v>-3</v>
      </c>
      <c r="I33" s="2"/>
      <c r="J33" s="2">
        <v>-3</v>
      </c>
      <c r="K33" s="2">
        <v>-1</v>
      </c>
      <c r="L33" s="2"/>
      <c r="M33" s="2">
        <f t="shared" si="5"/>
        <v>-14.200000000000001</v>
      </c>
    </row>
    <row r="34" spans="2:13" ht="31.5" x14ac:dyDescent="0.3">
      <c r="B34" s="2"/>
      <c r="C34" s="4" t="s">
        <v>34</v>
      </c>
      <c r="D34" s="2">
        <v>0.9</v>
      </c>
      <c r="E34" s="2"/>
      <c r="F34" s="2">
        <f t="shared" si="3"/>
        <v>-3.3000000000000003</v>
      </c>
      <c r="G34" s="2">
        <f t="shared" si="4"/>
        <v>-0.39999999999999991</v>
      </c>
      <c r="H34" s="2">
        <v>0</v>
      </c>
      <c r="I34" s="2"/>
      <c r="J34" s="2">
        <v>-3</v>
      </c>
      <c r="K34" s="2">
        <v>0</v>
      </c>
      <c r="L34" s="2">
        <v>-4</v>
      </c>
      <c r="M34" s="2">
        <f t="shared" si="5"/>
        <v>-10.7</v>
      </c>
    </row>
    <row r="35" spans="2:13" ht="31.5" x14ac:dyDescent="0.3">
      <c r="B35" s="2"/>
      <c r="C35" s="4" t="s">
        <v>35</v>
      </c>
      <c r="D35" s="2">
        <v>0.7</v>
      </c>
      <c r="E35" s="2"/>
      <c r="F35" s="2">
        <f t="shared" si="3"/>
        <v>-3.9000000000000004</v>
      </c>
      <c r="G35" s="2">
        <f t="shared" si="4"/>
        <v>-1.2000000000000002</v>
      </c>
      <c r="H35" s="2">
        <v>0</v>
      </c>
      <c r="I35" s="2"/>
      <c r="J35" s="2">
        <v>-3</v>
      </c>
      <c r="K35" s="2">
        <v>0</v>
      </c>
      <c r="L35" s="2">
        <v>-4</v>
      </c>
      <c r="M35" s="2">
        <f t="shared" si="5"/>
        <v>-12.100000000000001</v>
      </c>
    </row>
    <row r="36" spans="2:13" ht="47.25" x14ac:dyDescent="0.3">
      <c r="B36" s="2"/>
      <c r="C36" s="4" t="s">
        <v>36</v>
      </c>
      <c r="D36" s="2">
        <v>0.9</v>
      </c>
      <c r="E36" s="5"/>
      <c r="F36" s="2">
        <f t="shared" si="3"/>
        <v>-3.3000000000000003</v>
      </c>
      <c r="G36" s="2">
        <f>G$30*(2-D36)</f>
        <v>-4.4000000000000004</v>
      </c>
      <c r="H36" s="2">
        <v>0</v>
      </c>
      <c r="I36" s="2"/>
      <c r="J36" s="2"/>
      <c r="K36" s="2">
        <v>0</v>
      </c>
      <c r="L36" s="2">
        <v>-4</v>
      </c>
      <c r="M36" s="2">
        <f t="shared" si="5"/>
        <v>-11.700000000000001</v>
      </c>
    </row>
    <row r="37" spans="2:13" ht="47.25" x14ac:dyDescent="0.3">
      <c r="B37" s="2"/>
      <c r="C37" s="4" t="s">
        <v>37</v>
      </c>
      <c r="D37" s="2">
        <v>0.7</v>
      </c>
      <c r="E37" s="2"/>
      <c r="F37" s="2">
        <f t="shared" si="3"/>
        <v>-3.9000000000000004</v>
      </c>
      <c r="G37" s="2">
        <f>G$30*(2-D37)</f>
        <v>-5.2</v>
      </c>
      <c r="H37" s="2">
        <v>0</v>
      </c>
      <c r="I37" s="2"/>
      <c r="J37" s="2"/>
      <c r="K37" s="2">
        <v>0</v>
      </c>
      <c r="L37" s="2">
        <v>-4</v>
      </c>
      <c r="M37" s="2">
        <f t="shared" si="5"/>
        <v>-13.100000000000001</v>
      </c>
    </row>
    <row r="38" spans="2:13" ht="31.5" x14ac:dyDescent="0.3">
      <c r="B38" s="2"/>
      <c r="C38" s="8" t="s">
        <v>38</v>
      </c>
      <c r="D38" s="9">
        <v>0.7</v>
      </c>
      <c r="E38" s="9"/>
      <c r="F38" s="2">
        <f t="shared" si="3"/>
        <v>-3.9000000000000004</v>
      </c>
      <c r="G38" s="2">
        <f>G$30*(2-D38)</f>
        <v>-5.2</v>
      </c>
      <c r="H38" s="9">
        <v>0</v>
      </c>
      <c r="I38" s="9"/>
      <c r="J38" s="9"/>
      <c r="K38" s="9">
        <v>-1</v>
      </c>
      <c r="L38" s="9"/>
      <c r="M38" s="2">
        <f t="shared" si="5"/>
        <v>-10.100000000000001</v>
      </c>
    </row>
    <row r="39" spans="2:13" x14ac:dyDescent="0.3">
      <c r="B39" s="2"/>
      <c r="C39" s="2" t="s">
        <v>39</v>
      </c>
      <c r="D39" s="2">
        <v>0.9</v>
      </c>
      <c r="E39" s="2"/>
      <c r="F39" s="2">
        <f t="shared" si="3"/>
        <v>-3.3000000000000003</v>
      </c>
      <c r="G39" s="2">
        <f>G$30*(2-D39)</f>
        <v>-4.4000000000000004</v>
      </c>
      <c r="H39" s="2">
        <v>0</v>
      </c>
      <c r="I39" s="2"/>
      <c r="J39" s="2"/>
      <c r="K39" s="2">
        <v>-1</v>
      </c>
      <c r="L39" s="2"/>
      <c r="M39" s="2">
        <f t="shared" si="5"/>
        <v>-8.7000000000000011</v>
      </c>
    </row>
    <row r="40" spans="2:13" x14ac:dyDescent="0.3">
      <c r="B40" s="2"/>
      <c r="C40" s="2" t="s">
        <v>40</v>
      </c>
      <c r="D40" s="2">
        <v>0.4</v>
      </c>
      <c r="E40" s="2"/>
      <c r="F40" s="2">
        <f t="shared" si="3"/>
        <v>-4.8000000000000007</v>
      </c>
      <c r="G40" s="2">
        <f>G$30*(2-D40)</f>
        <v>-6.4</v>
      </c>
      <c r="H40" s="2"/>
      <c r="I40" s="2"/>
      <c r="J40" s="2"/>
      <c r="K40" s="2">
        <v>-1</v>
      </c>
      <c r="L40" s="2"/>
      <c r="M40" s="2">
        <f t="shared" si="5"/>
        <v>-12.200000000000001</v>
      </c>
    </row>
  </sheetData>
  <mergeCells count="1">
    <mergeCell ref="C8:C9"/>
  </mergeCells>
  <conditionalFormatting sqref="F31:F40">
    <cfRule type="top10" dxfId="60" priority="18" percent="1" bottom="1" rank="20"/>
    <cfRule type="top10" dxfId="59" priority="19" percent="1" rank="30"/>
  </conditionalFormatting>
  <conditionalFormatting sqref="G31:G40">
    <cfRule type="top10" dxfId="58" priority="16" percent="1" bottom="1" rank="20"/>
    <cfRule type="top10" dxfId="57" priority="17" percent="1" rank="30"/>
  </conditionalFormatting>
  <conditionalFormatting sqref="H31:I40">
    <cfRule type="top10" dxfId="56" priority="14" percent="1" bottom="1" rank="20"/>
    <cfRule type="top10" dxfId="55" priority="15" percent="1" rank="30"/>
  </conditionalFormatting>
  <conditionalFormatting sqref="J31:J40">
    <cfRule type="top10" dxfId="54" priority="12" percent="1" bottom="1" rank="20"/>
    <cfRule type="top10" dxfId="53" priority="13" percent="1" rank="30"/>
  </conditionalFormatting>
  <conditionalFormatting sqref="K31:K40">
    <cfRule type="top10" dxfId="52" priority="10" percent="1" bottom="1" rank="20"/>
    <cfRule type="top10" dxfId="51" priority="11" percent="1" rank="30"/>
  </conditionalFormatting>
  <conditionalFormatting sqref="L31:L40">
    <cfRule type="top10" dxfId="50" priority="8" percent="1" bottom="1" rank="20"/>
    <cfRule type="top10" dxfId="49" priority="9" percent="1" rank="30"/>
  </conditionalFormatting>
  <conditionalFormatting sqref="M10:M23">
    <cfRule type="top10" dxfId="48" priority="6" percent="1" bottom="1" rank="10"/>
    <cfRule type="top10" dxfId="47" priority="7" percent="1" rank="10"/>
    <cfRule type="top10" dxfId="46" priority="22" percent="1" bottom="1" rank="10"/>
    <cfRule type="top10" dxfId="45" priority="23" percent="1" rank="10"/>
  </conditionalFormatting>
  <conditionalFormatting sqref="F10:F23">
    <cfRule type="top10" dxfId="44" priority="24" percent="1" rank="30"/>
    <cfRule type="top10" dxfId="43" priority="25" percent="1" bottom="1" rank="20"/>
  </conditionalFormatting>
  <conditionalFormatting sqref="G10:G23">
    <cfRule type="top10" dxfId="42" priority="26" percent="1" bottom="1" rank="20"/>
    <cfRule type="top10" dxfId="41" priority="27" percent="1" rank="30"/>
  </conditionalFormatting>
  <conditionalFormatting sqref="H10:I23">
    <cfRule type="top10" dxfId="40" priority="28" percent="1" bottom="1" rank="20"/>
    <cfRule type="top10" dxfId="39" priority="29" percent="1" rank="30"/>
  </conditionalFormatting>
  <conditionalFormatting sqref="J10:J23">
    <cfRule type="top10" dxfId="38" priority="30" percent="1" bottom="1" rank="20"/>
    <cfRule type="top10" dxfId="37" priority="31" percent="1" rank="30"/>
  </conditionalFormatting>
  <conditionalFormatting sqref="K10:K23">
    <cfRule type="top10" dxfId="36" priority="32" percent="1" bottom="1" rank="20"/>
    <cfRule type="top10" dxfId="35" priority="33" percent="1" rank="30"/>
  </conditionalFormatting>
  <conditionalFormatting sqref="L10:L23">
    <cfRule type="top10" dxfId="34" priority="34" percent="1" bottom="1" rank="20"/>
    <cfRule type="top10" dxfId="33" priority="35" percent="1" rank="30"/>
  </conditionalFormatting>
  <conditionalFormatting sqref="M31:M40">
    <cfRule type="top10" dxfId="32" priority="1" percent="1" rank="10"/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4EBE4-A9E0-451D-9C06-579684C88A66}">
  <dimension ref="A1:P43"/>
  <sheetViews>
    <sheetView topLeftCell="A4" workbookViewId="0">
      <selection activeCell="C8" sqref="C8:M9"/>
    </sheetView>
  </sheetViews>
  <sheetFormatPr baseColWidth="10" defaultRowHeight="15.75" x14ac:dyDescent="0.3"/>
  <cols>
    <col min="1" max="1" width="11.42578125" style="1"/>
    <col min="2" max="2" width="4.5703125" style="1" customWidth="1"/>
    <col min="3" max="3" width="13.28515625" style="1" customWidth="1"/>
    <col min="4" max="8" width="11.42578125" style="1"/>
    <col min="9" max="9" width="14" style="1" customWidth="1"/>
    <col min="10" max="10" width="11.42578125" style="1"/>
    <col min="11" max="11" width="14.85546875" style="1" customWidth="1"/>
    <col min="12" max="14" width="11.42578125" style="1"/>
    <col min="15" max="15" width="15.85546875" style="1" customWidth="1"/>
    <col min="16" max="16384" width="11.42578125" style="1"/>
  </cols>
  <sheetData>
    <row r="1" spans="1:16" x14ac:dyDescent="0.3">
      <c r="A1" s="1" t="s">
        <v>0</v>
      </c>
    </row>
    <row r="2" spans="1:16" x14ac:dyDescent="0.3">
      <c r="A2" s="1" t="s">
        <v>60</v>
      </c>
    </row>
    <row r="3" spans="1:16" ht="16.5" thickBot="1" x14ac:dyDescent="0.35">
      <c r="B3" s="2"/>
      <c r="C3" s="13" t="s">
        <v>1</v>
      </c>
      <c r="D3" s="14" t="s">
        <v>43</v>
      </c>
      <c r="E3" s="13" t="s">
        <v>2</v>
      </c>
      <c r="F3" s="13" t="s">
        <v>44</v>
      </c>
      <c r="G3" s="2"/>
      <c r="H3" s="2"/>
      <c r="I3" s="2"/>
      <c r="J3" s="2"/>
      <c r="K3" s="2"/>
      <c r="L3" s="2"/>
      <c r="M3" s="2"/>
    </row>
    <row r="4" spans="1:16" ht="32.25" thickTop="1" x14ac:dyDescent="0.3">
      <c r="B4" s="2"/>
      <c r="C4" s="2" t="s">
        <v>3</v>
      </c>
      <c r="D4" s="11">
        <v>0.7</v>
      </c>
      <c r="E4" s="2" t="s">
        <v>4</v>
      </c>
      <c r="F4" s="2">
        <v>0.5</v>
      </c>
      <c r="G4" s="2"/>
      <c r="H4" s="15" t="s">
        <v>42</v>
      </c>
      <c r="I4" s="2">
        <v>3.1</v>
      </c>
      <c r="L4" s="2"/>
      <c r="M4" s="2"/>
    </row>
    <row r="5" spans="1:16" x14ac:dyDescent="0.3">
      <c r="B5" s="2"/>
      <c r="C5" s="2" t="s">
        <v>5</v>
      </c>
      <c r="D5" s="11">
        <v>0.9</v>
      </c>
      <c r="E5" s="2" t="s">
        <v>6</v>
      </c>
      <c r="F5" s="2">
        <v>0.6</v>
      </c>
      <c r="G5" s="2"/>
      <c r="H5" s="2"/>
      <c r="I5" s="2"/>
      <c r="J5" s="2"/>
      <c r="K5" s="2"/>
      <c r="L5" s="2"/>
      <c r="M5" s="2"/>
    </row>
    <row r="6" spans="1:16" ht="16.5" thickBot="1" x14ac:dyDescent="0.35">
      <c r="B6" s="2"/>
      <c r="C6" s="3" t="s">
        <v>7</v>
      </c>
      <c r="D6" s="10">
        <v>0.4</v>
      </c>
      <c r="E6" s="3"/>
      <c r="F6" s="3"/>
      <c r="G6" s="2"/>
      <c r="H6" s="2"/>
      <c r="I6" s="2"/>
      <c r="J6" s="2"/>
      <c r="K6" s="2"/>
      <c r="L6" s="2"/>
      <c r="M6" s="2"/>
    </row>
    <row r="7" spans="1:16" ht="16.5" thickTop="1" x14ac:dyDescent="0.3">
      <c r="B7" s="2"/>
      <c r="C7" s="2"/>
      <c r="D7" s="12"/>
      <c r="E7" s="2"/>
      <c r="F7" s="2"/>
      <c r="G7" s="2"/>
      <c r="H7" s="2"/>
      <c r="I7" s="2"/>
      <c r="J7" s="2"/>
      <c r="K7" s="2"/>
      <c r="L7" s="2"/>
      <c r="M7" s="2"/>
    </row>
    <row r="8" spans="1:16" x14ac:dyDescent="0.3">
      <c r="B8" s="2"/>
      <c r="C8" s="22" t="s">
        <v>45</v>
      </c>
      <c r="D8" s="2"/>
      <c r="E8" s="2"/>
      <c r="F8" s="16" t="s">
        <v>8</v>
      </c>
      <c r="G8" s="16" t="s">
        <v>9</v>
      </c>
      <c r="H8" s="16" t="s">
        <v>10</v>
      </c>
      <c r="I8" s="16" t="s">
        <v>11</v>
      </c>
      <c r="J8" s="16" t="s">
        <v>12</v>
      </c>
      <c r="K8" s="16" t="s">
        <v>13</v>
      </c>
      <c r="L8" s="16" t="s">
        <v>14</v>
      </c>
      <c r="M8" s="16" t="s">
        <v>15</v>
      </c>
    </row>
    <row r="9" spans="1:16" ht="38.25" customHeight="1" thickBot="1" x14ac:dyDescent="0.35">
      <c r="B9" s="17"/>
      <c r="C9" s="22"/>
      <c r="D9" s="16" t="s">
        <v>1</v>
      </c>
      <c r="E9" s="16" t="s">
        <v>2</v>
      </c>
      <c r="F9" s="3">
        <v>3</v>
      </c>
      <c r="G9" s="3">
        <v>-3</v>
      </c>
      <c r="H9" s="3">
        <v>-3</v>
      </c>
      <c r="I9" s="3">
        <v>-3</v>
      </c>
      <c r="J9" s="3">
        <v>-3</v>
      </c>
      <c r="K9" s="3">
        <v>-1</v>
      </c>
      <c r="L9" s="3">
        <v>-2</v>
      </c>
      <c r="M9" s="3"/>
    </row>
    <row r="10" spans="1:16" ht="16.5" thickTop="1" x14ac:dyDescent="0.3">
      <c r="C10" s="2" t="s">
        <v>16</v>
      </c>
      <c r="D10" s="2">
        <v>0.7</v>
      </c>
      <c r="E10" s="2">
        <v>0.6</v>
      </c>
      <c r="F10" s="2">
        <f>F$9*(SUM(D10:E10))</f>
        <v>3.8999999999999995</v>
      </c>
      <c r="G10" s="2">
        <f>G$9*(2-D10-E10)</f>
        <v>-2.1</v>
      </c>
      <c r="H10" s="2">
        <v>-3</v>
      </c>
      <c r="I10" s="2"/>
      <c r="J10" s="2"/>
      <c r="K10" s="2"/>
      <c r="L10" s="2"/>
      <c r="M10" s="2">
        <f>SUM(F10:L10)</f>
        <v>-1.2000000000000006</v>
      </c>
    </row>
    <row r="11" spans="1:16" x14ac:dyDescent="0.3">
      <c r="C11" s="2" t="s">
        <v>17</v>
      </c>
      <c r="D11" s="2">
        <v>0.9</v>
      </c>
      <c r="E11" s="2">
        <v>0.6</v>
      </c>
      <c r="F11" s="2">
        <f>F$9*(SUM(D11:E11))</f>
        <v>4.5</v>
      </c>
      <c r="G11" s="2">
        <f t="shared" ref="G11:G21" si="0">G$9*(2-D11-E11)</f>
        <v>-1.5000000000000004</v>
      </c>
      <c r="H11" s="2">
        <v>-3</v>
      </c>
      <c r="I11" s="2">
        <v>-3</v>
      </c>
      <c r="J11" s="2"/>
      <c r="K11" s="2"/>
      <c r="L11" s="2"/>
      <c r="M11" s="2">
        <f t="shared" ref="M11:M23" si="1">SUM(F11:L11)</f>
        <v>-3.0000000000000004</v>
      </c>
      <c r="O11" s="1" t="s">
        <v>47</v>
      </c>
      <c r="P11" s="1" t="s">
        <v>48</v>
      </c>
    </row>
    <row r="12" spans="1:16" x14ac:dyDescent="0.3">
      <c r="C12" s="2" t="s">
        <v>18</v>
      </c>
      <c r="D12" s="2">
        <v>0.4</v>
      </c>
      <c r="E12" s="2">
        <v>0.6</v>
      </c>
      <c r="F12" s="2">
        <f t="shared" ref="F12:F23" si="2">F$9*(SUM(D12:E12))</f>
        <v>3</v>
      </c>
      <c r="G12" s="2">
        <f t="shared" si="0"/>
        <v>-3</v>
      </c>
      <c r="H12" s="2">
        <v>0</v>
      </c>
      <c r="I12" s="2"/>
      <c r="J12" s="2"/>
      <c r="K12" s="2"/>
      <c r="L12" s="2"/>
      <c r="M12" s="2">
        <f t="shared" si="1"/>
        <v>0</v>
      </c>
      <c r="O12" s="1" t="s">
        <v>49</v>
      </c>
      <c r="P12" s="1" t="s">
        <v>50</v>
      </c>
    </row>
    <row r="13" spans="1:16" x14ac:dyDescent="0.3">
      <c r="C13" s="2" t="s">
        <v>19</v>
      </c>
      <c r="D13" s="2">
        <v>0.7</v>
      </c>
      <c r="E13" s="2">
        <v>0.5</v>
      </c>
      <c r="F13" s="2">
        <f t="shared" si="2"/>
        <v>3.5999999999999996</v>
      </c>
      <c r="G13" s="2">
        <f t="shared" si="0"/>
        <v>-2.4000000000000004</v>
      </c>
      <c r="H13" s="2">
        <v>0</v>
      </c>
      <c r="I13" s="2"/>
      <c r="J13" s="2"/>
      <c r="K13" s="2">
        <v>-1</v>
      </c>
      <c r="L13" s="2"/>
      <c r="M13" s="2">
        <f t="shared" si="1"/>
        <v>0.19999999999999929</v>
      </c>
      <c r="O13" s="1" t="s">
        <v>51</v>
      </c>
      <c r="P13" s="1" t="s">
        <v>52</v>
      </c>
    </row>
    <row r="14" spans="1:16" x14ac:dyDescent="0.3">
      <c r="B14" s="2"/>
      <c r="C14" s="4" t="s">
        <v>20</v>
      </c>
      <c r="D14" s="2">
        <v>0.9</v>
      </c>
      <c r="E14" s="2">
        <v>0.5</v>
      </c>
      <c r="F14" s="2">
        <f t="shared" si="2"/>
        <v>4.1999999999999993</v>
      </c>
      <c r="G14" s="2">
        <f t="shared" si="0"/>
        <v>-1.8000000000000003</v>
      </c>
      <c r="H14" s="2">
        <v>0</v>
      </c>
      <c r="I14" s="2">
        <v>-3</v>
      </c>
      <c r="J14" s="2"/>
      <c r="K14" s="2">
        <v>-1</v>
      </c>
      <c r="L14" s="2"/>
      <c r="M14" s="2">
        <f t="shared" si="1"/>
        <v>-1.600000000000001</v>
      </c>
      <c r="O14" s="1" t="s">
        <v>53</v>
      </c>
      <c r="P14" s="1" t="s">
        <v>54</v>
      </c>
    </row>
    <row r="15" spans="1:16" x14ac:dyDescent="0.3">
      <c r="B15" s="2"/>
      <c r="C15" s="4" t="s">
        <v>21</v>
      </c>
      <c r="D15" s="2">
        <v>0.4</v>
      </c>
      <c r="E15" s="5">
        <v>0.5</v>
      </c>
      <c r="F15" s="2">
        <f t="shared" si="2"/>
        <v>2.7</v>
      </c>
      <c r="G15" s="2">
        <f t="shared" si="0"/>
        <v>-3.3000000000000003</v>
      </c>
      <c r="H15" s="2">
        <v>-3</v>
      </c>
      <c r="I15" s="2"/>
      <c r="J15" s="2"/>
      <c r="K15" s="2">
        <v>-1</v>
      </c>
      <c r="L15" s="2"/>
      <c r="M15" s="2">
        <f t="shared" si="1"/>
        <v>-4.5999999999999996</v>
      </c>
      <c r="O15" s="1" t="s">
        <v>55</v>
      </c>
      <c r="P15" s="1" t="s">
        <v>56</v>
      </c>
    </row>
    <row r="16" spans="1:16" ht="47.25" x14ac:dyDescent="0.3">
      <c r="B16" s="2"/>
      <c r="C16" s="4" t="s">
        <v>22</v>
      </c>
      <c r="D16" s="2">
        <v>0.7</v>
      </c>
      <c r="E16" s="2">
        <v>0.5</v>
      </c>
      <c r="F16" s="2">
        <f t="shared" si="2"/>
        <v>3.5999999999999996</v>
      </c>
      <c r="G16" s="2">
        <f t="shared" si="0"/>
        <v>-2.4000000000000004</v>
      </c>
      <c r="H16" s="2">
        <v>0</v>
      </c>
      <c r="I16" s="2"/>
      <c r="J16" s="2"/>
      <c r="K16" s="2">
        <v>0</v>
      </c>
      <c r="L16" s="2">
        <v>-2</v>
      </c>
      <c r="M16" s="2">
        <f t="shared" si="1"/>
        <v>-0.80000000000000071</v>
      </c>
      <c r="O16" s="1" t="s">
        <v>57</v>
      </c>
      <c r="P16" s="1" t="s">
        <v>58</v>
      </c>
    </row>
    <row r="17" spans="2:16" ht="47.25" x14ac:dyDescent="0.3">
      <c r="B17" s="2" t="s">
        <v>46</v>
      </c>
      <c r="C17" s="6" t="s">
        <v>23</v>
      </c>
      <c r="D17" s="5">
        <v>0.9</v>
      </c>
      <c r="E17" s="5">
        <v>0.5</v>
      </c>
      <c r="F17" s="2">
        <f t="shared" si="2"/>
        <v>4.1999999999999993</v>
      </c>
      <c r="G17" s="16">
        <f t="shared" si="0"/>
        <v>-1.8000000000000003</v>
      </c>
      <c r="H17" s="5">
        <v>0</v>
      </c>
      <c r="I17" s="5"/>
      <c r="J17" s="16"/>
      <c r="K17" s="16">
        <v>0</v>
      </c>
      <c r="L17" s="16">
        <v>-2</v>
      </c>
      <c r="M17" s="16">
        <f t="shared" si="1"/>
        <v>0.39999999999999902</v>
      </c>
      <c r="O17" s="1" t="s">
        <v>14</v>
      </c>
      <c r="P17" s="1" t="s">
        <v>59</v>
      </c>
    </row>
    <row r="18" spans="2:16" x14ac:dyDescent="0.3">
      <c r="B18" s="2"/>
      <c r="C18" s="2" t="s">
        <v>24</v>
      </c>
      <c r="D18" s="2">
        <v>0.7</v>
      </c>
      <c r="E18" s="2">
        <v>0.6</v>
      </c>
      <c r="F18" s="2">
        <f t="shared" si="2"/>
        <v>3.8999999999999995</v>
      </c>
      <c r="G18" s="2">
        <f>G$9*(3-D18-E18)</f>
        <v>-5.0999999999999996</v>
      </c>
      <c r="H18" s="2">
        <v>0</v>
      </c>
      <c r="I18" s="2"/>
      <c r="J18" s="2"/>
      <c r="K18" s="2"/>
      <c r="L18" s="2"/>
      <c r="M18" s="2">
        <f t="shared" si="1"/>
        <v>-1.2000000000000002</v>
      </c>
    </row>
    <row r="19" spans="2:16" x14ac:dyDescent="0.3">
      <c r="B19" s="2"/>
      <c r="C19" s="2" t="s">
        <v>25</v>
      </c>
      <c r="D19" s="2">
        <v>0.9</v>
      </c>
      <c r="E19" s="2">
        <v>0.6</v>
      </c>
      <c r="F19" s="2">
        <f t="shared" si="2"/>
        <v>4.5</v>
      </c>
      <c r="G19" s="2">
        <f>G$9*(3-D19-E19)</f>
        <v>-4.5</v>
      </c>
      <c r="H19" s="2">
        <v>0</v>
      </c>
      <c r="I19" s="2"/>
      <c r="J19" s="2"/>
      <c r="K19" s="2"/>
      <c r="L19" s="2"/>
      <c r="M19" s="2">
        <f t="shared" si="1"/>
        <v>0</v>
      </c>
    </row>
    <row r="20" spans="2:16" ht="47.25" x14ac:dyDescent="0.3">
      <c r="B20" s="2"/>
      <c r="C20" s="4" t="s">
        <v>26</v>
      </c>
      <c r="D20" s="2">
        <v>0.7</v>
      </c>
      <c r="E20" s="2">
        <v>0.6</v>
      </c>
      <c r="F20" s="2">
        <f t="shared" si="2"/>
        <v>3.8999999999999995</v>
      </c>
      <c r="G20" s="2">
        <f t="shared" si="0"/>
        <v>-2.1</v>
      </c>
      <c r="H20" s="2">
        <v>-3</v>
      </c>
      <c r="I20" s="2"/>
      <c r="J20" s="2"/>
      <c r="K20" s="2"/>
      <c r="L20" s="2">
        <v>-2</v>
      </c>
      <c r="M20" s="2">
        <f t="shared" si="1"/>
        <v>-3.2000000000000006</v>
      </c>
    </row>
    <row r="21" spans="2:16" ht="47.25" x14ac:dyDescent="0.3">
      <c r="B21" s="2"/>
      <c r="C21" s="4" t="s">
        <v>27</v>
      </c>
      <c r="D21" s="2">
        <v>0.9</v>
      </c>
      <c r="E21" s="2">
        <v>0.6</v>
      </c>
      <c r="F21" s="2">
        <f t="shared" si="2"/>
        <v>4.5</v>
      </c>
      <c r="G21" s="2">
        <f t="shared" si="0"/>
        <v>-1.5000000000000004</v>
      </c>
      <c r="H21" s="2">
        <v>-3</v>
      </c>
      <c r="I21" s="2"/>
      <c r="J21" s="2"/>
      <c r="K21" s="2"/>
      <c r="L21" s="2">
        <v>-2</v>
      </c>
      <c r="M21" s="2">
        <f t="shared" si="1"/>
        <v>-2.0000000000000004</v>
      </c>
    </row>
    <row r="22" spans="2:16" x14ac:dyDescent="0.3">
      <c r="B22" s="2"/>
      <c r="C22" s="2" t="s">
        <v>28</v>
      </c>
      <c r="D22" s="2">
        <v>0.7</v>
      </c>
      <c r="E22" s="2">
        <v>0.5</v>
      </c>
      <c r="F22" s="2">
        <f t="shared" si="2"/>
        <v>3.5999999999999996</v>
      </c>
      <c r="G22" s="2">
        <f>G$9*(3-D22-E22)</f>
        <v>-5.3999999999999995</v>
      </c>
      <c r="H22" s="2">
        <v>0</v>
      </c>
      <c r="I22" s="2"/>
      <c r="J22" s="2"/>
      <c r="K22" s="2">
        <v>-1</v>
      </c>
      <c r="L22" s="2"/>
      <c r="M22" s="2">
        <f t="shared" si="1"/>
        <v>-2.8</v>
      </c>
    </row>
    <row r="23" spans="2:16" x14ac:dyDescent="0.3">
      <c r="B23" s="2"/>
      <c r="C23" s="2" t="s">
        <v>29</v>
      </c>
      <c r="D23" s="2">
        <v>0.9</v>
      </c>
      <c r="E23" s="2">
        <v>0.5</v>
      </c>
      <c r="F23" s="2">
        <f t="shared" si="2"/>
        <v>4.1999999999999993</v>
      </c>
      <c r="G23" s="2">
        <f>G$9*(3-D23-E23)</f>
        <v>-4.8000000000000007</v>
      </c>
      <c r="H23" s="2">
        <v>0</v>
      </c>
      <c r="I23" s="2"/>
      <c r="J23" s="2"/>
      <c r="K23" s="2">
        <v>-1</v>
      </c>
      <c r="L23" s="2"/>
      <c r="M23" s="2">
        <f t="shared" si="1"/>
        <v>-1.6000000000000014</v>
      </c>
    </row>
    <row r="24" spans="2:16" x14ac:dyDescent="0.3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2:16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6" x14ac:dyDescent="0.3">
      <c r="B26" s="2"/>
      <c r="C26" s="2" t="s">
        <v>41</v>
      </c>
      <c r="D26" s="2">
        <f>SUM(D4:D6)</f>
        <v>2</v>
      </c>
      <c r="E26" s="2"/>
      <c r="F26" s="2"/>
      <c r="G26" s="2"/>
      <c r="H26" s="2"/>
      <c r="I26" s="2"/>
      <c r="J26" s="2"/>
      <c r="K26" s="2"/>
      <c r="L26" s="2"/>
      <c r="M26" s="2"/>
    </row>
    <row r="27" spans="2:16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2:16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2:16" x14ac:dyDescent="0.3">
      <c r="B29" s="2"/>
      <c r="C29" s="2"/>
      <c r="D29" s="2"/>
      <c r="E29" s="2"/>
      <c r="F29" s="2" t="s">
        <v>8</v>
      </c>
      <c r="G29" s="2" t="s">
        <v>9</v>
      </c>
      <c r="H29" s="2" t="s">
        <v>10</v>
      </c>
      <c r="I29" s="2" t="s">
        <v>11</v>
      </c>
      <c r="J29" s="2" t="s">
        <v>12</v>
      </c>
      <c r="K29" s="2" t="s">
        <v>13</v>
      </c>
      <c r="L29" s="2" t="s">
        <v>30</v>
      </c>
      <c r="M29" s="2" t="s">
        <v>15</v>
      </c>
    </row>
    <row r="30" spans="2:16" ht="16.5" thickBot="1" x14ac:dyDescent="0.35">
      <c r="B30" s="2"/>
      <c r="C30" s="2"/>
      <c r="D30" s="2" t="s">
        <v>1</v>
      </c>
      <c r="E30" s="2"/>
      <c r="F30" s="3">
        <v>3</v>
      </c>
      <c r="G30" s="3">
        <v>-4</v>
      </c>
      <c r="H30" s="3">
        <v>-3</v>
      </c>
      <c r="I30" s="3">
        <v>-3</v>
      </c>
      <c r="J30" s="3">
        <v>-3</v>
      </c>
      <c r="K30" s="3">
        <v>-1</v>
      </c>
      <c r="L30" s="3">
        <v>-4</v>
      </c>
      <c r="M30" s="3"/>
    </row>
    <row r="31" spans="2:16" ht="16.5" thickTop="1" x14ac:dyDescent="0.3">
      <c r="B31" s="5" t="s">
        <v>46</v>
      </c>
      <c r="C31" s="5" t="s">
        <v>31</v>
      </c>
      <c r="D31" s="5">
        <v>0.7</v>
      </c>
      <c r="E31" s="5"/>
      <c r="F31" s="2">
        <f>F$30*D31</f>
        <v>2.0999999999999996</v>
      </c>
      <c r="G31" s="2">
        <f>G$30*(1-D31)</f>
        <v>-1.2000000000000002</v>
      </c>
      <c r="H31" s="2">
        <v>0</v>
      </c>
      <c r="I31" s="2"/>
      <c r="J31" s="2">
        <v>0</v>
      </c>
      <c r="K31" s="2">
        <v>-1</v>
      </c>
      <c r="L31" s="2"/>
      <c r="M31" s="5">
        <f>SUM(F31:L31)</f>
        <v>-0.10000000000000053</v>
      </c>
    </row>
    <row r="32" spans="2:16" x14ac:dyDescent="0.3">
      <c r="B32" s="2"/>
      <c r="C32" s="2" t="s">
        <v>32</v>
      </c>
      <c r="D32" s="2">
        <v>0.9</v>
      </c>
      <c r="E32" s="2"/>
      <c r="F32" s="2">
        <f t="shared" ref="F32:F40" si="3">F$30*D32</f>
        <v>2.7</v>
      </c>
      <c r="G32" s="2">
        <f t="shared" ref="G32:G35" si="4">G$30*(1-D32)</f>
        <v>-0.39999999999999991</v>
      </c>
      <c r="H32" s="2">
        <v>0</v>
      </c>
      <c r="I32" s="2">
        <v>-3</v>
      </c>
      <c r="J32" s="2">
        <v>-3</v>
      </c>
      <c r="K32" s="2">
        <v>-1</v>
      </c>
      <c r="L32" s="2"/>
      <c r="M32" s="2">
        <f t="shared" ref="M32:M40" si="5">SUM(F32:L32)</f>
        <v>-4.6999999999999993</v>
      </c>
    </row>
    <row r="33" spans="1:13" x14ac:dyDescent="0.3">
      <c r="B33" s="2"/>
      <c r="C33" s="2" t="s">
        <v>33</v>
      </c>
      <c r="D33" s="2">
        <v>0.4</v>
      </c>
      <c r="E33" s="2"/>
      <c r="F33" s="2">
        <f>F$30*D33</f>
        <v>1.2000000000000002</v>
      </c>
      <c r="G33" s="2">
        <f t="shared" si="4"/>
        <v>-2.4</v>
      </c>
      <c r="H33" s="2">
        <v>-3</v>
      </c>
      <c r="I33" s="2"/>
      <c r="J33" s="2">
        <v>-3</v>
      </c>
      <c r="K33" s="2">
        <v>-1</v>
      </c>
      <c r="L33" s="2"/>
      <c r="M33" s="2">
        <f t="shared" si="5"/>
        <v>-8.1999999999999993</v>
      </c>
    </row>
    <row r="34" spans="1:13" ht="31.5" x14ac:dyDescent="0.3">
      <c r="B34" s="2"/>
      <c r="C34" s="4" t="s">
        <v>34</v>
      </c>
      <c r="D34" s="2">
        <v>0.9</v>
      </c>
      <c r="E34" s="2"/>
      <c r="F34" s="2">
        <f t="shared" si="3"/>
        <v>2.7</v>
      </c>
      <c r="G34" s="2">
        <f t="shared" si="4"/>
        <v>-0.39999999999999991</v>
      </c>
      <c r="H34" s="2">
        <v>0</v>
      </c>
      <c r="I34" s="2"/>
      <c r="J34" s="2">
        <v>-3</v>
      </c>
      <c r="K34" s="2">
        <v>0</v>
      </c>
      <c r="L34" s="2">
        <v>-4</v>
      </c>
      <c r="M34" s="2">
        <f t="shared" si="5"/>
        <v>-4.6999999999999993</v>
      </c>
    </row>
    <row r="35" spans="1:13" ht="31.5" x14ac:dyDescent="0.3">
      <c r="B35" s="2"/>
      <c r="C35" s="4" t="s">
        <v>35</v>
      </c>
      <c r="D35" s="2">
        <v>0.7</v>
      </c>
      <c r="E35" s="2"/>
      <c r="F35" s="2">
        <f t="shared" si="3"/>
        <v>2.0999999999999996</v>
      </c>
      <c r="G35" s="2">
        <f t="shared" si="4"/>
        <v>-1.2000000000000002</v>
      </c>
      <c r="H35" s="2">
        <v>0</v>
      </c>
      <c r="I35" s="2"/>
      <c r="J35" s="2">
        <v>-3</v>
      </c>
      <c r="K35" s="2">
        <v>0</v>
      </c>
      <c r="L35" s="2">
        <v>-4</v>
      </c>
      <c r="M35" s="2">
        <f t="shared" si="5"/>
        <v>-6.1000000000000005</v>
      </c>
    </row>
    <row r="36" spans="1:13" ht="47.25" x14ac:dyDescent="0.3">
      <c r="B36" s="2"/>
      <c r="C36" s="4" t="s">
        <v>36</v>
      </c>
      <c r="D36" s="2">
        <v>0.9</v>
      </c>
      <c r="E36" s="5"/>
      <c r="F36" s="2">
        <f t="shared" si="3"/>
        <v>2.7</v>
      </c>
      <c r="G36" s="2">
        <f>G$30*(2-D36)</f>
        <v>-4.4000000000000004</v>
      </c>
      <c r="H36" s="2">
        <v>0</v>
      </c>
      <c r="I36" s="2"/>
      <c r="J36" s="2"/>
      <c r="K36" s="2">
        <v>0</v>
      </c>
      <c r="L36" s="2">
        <v>-4</v>
      </c>
      <c r="M36" s="2">
        <f t="shared" si="5"/>
        <v>-5.7</v>
      </c>
    </row>
    <row r="37" spans="1:13" ht="47.25" x14ac:dyDescent="0.3">
      <c r="B37" s="2"/>
      <c r="C37" s="4" t="s">
        <v>37</v>
      </c>
      <c r="D37" s="2">
        <v>0.7</v>
      </c>
      <c r="E37" s="2"/>
      <c r="F37" s="2">
        <f t="shared" si="3"/>
        <v>2.0999999999999996</v>
      </c>
      <c r="G37" s="2">
        <f>G$30*(2-D37)</f>
        <v>-5.2</v>
      </c>
      <c r="H37" s="2">
        <v>0</v>
      </c>
      <c r="I37" s="2"/>
      <c r="J37" s="2"/>
      <c r="K37" s="2">
        <v>0</v>
      </c>
      <c r="L37" s="2">
        <v>-4</v>
      </c>
      <c r="M37" s="2">
        <f t="shared" si="5"/>
        <v>-7.1000000000000005</v>
      </c>
    </row>
    <row r="38" spans="1:13" ht="31.5" x14ac:dyDescent="0.3">
      <c r="B38" s="2"/>
      <c r="C38" s="8" t="s">
        <v>38</v>
      </c>
      <c r="D38" s="9">
        <v>0.7</v>
      </c>
      <c r="E38" s="9"/>
      <c r="F38" s="2">
        <f t="shared" si="3"/>
        <v>2.0999999999999996</v>
      </c>
      <c r="G38" s="2">
        <f>G$30*(2-D38)</f>
        <v>-5.2</v>
      </c>
      <c r="H38" s="9">
        <v>0</v>
      </c>
      <c r="I38" s="9"/>
      <c r="J38" s="9"/>
      <c r="K38" s="9">
        <v>-1</v>
      </c>
      <c r="L38" s="9"/>
      <c r="M38" s="2">
        <f t="shared" si="5"/>
        <v>-4.1000000000000005</v>
      </c>
    </row>
    <row r="39" spans="1:13" x14ac:dyDescent="0.3">
      <c r="B39" s="2"/>
      <c r="C39" s="2" t="s">
        <v>39</v>
      </c>
      <c r="D39" s="2">
        <v>0.9</v>
      </c>
      <c r="E39" s="2"/>
      <c r="F39" s="2">
        <f t="shared" si="3"/>
        <v>2.7</v>
      </c>
      <c r="G39" s="2">
        <f>G$30*(2-D39)</f>
        <v>-4.4000000000000004</v>
      </c>
      <c r="H39" s="2">
        <v>0</v>
      </c>
      <c r="I39" s="2"/>
      <c r="J39" s="2"/>
      <c r="K39" s="2">
        <v>-1</v>
      </c>
      <c r="L39" s="2"/>
      <c r="M39" s="2">
        <f t="shared" si="5"/>
        <v>-2.7</v>
      </c>
    </row>
    <row r="40" spans="1:13" x14ac:dyDescent="0.3">
      <c r="B40" s="2"/>
      <c r="C40" s="2" t="s">
        <v>40</v>
      </c>
      <c r="D40" s="2">
        <v>0.4</v>
      </c>
      <c r="E40" s="2"/>
      <c r="F40" s="2">
        <f t="shared" si="3"/>
        <v>1.2000000000000002</v>
      </c>
      <c r="G40" s="2">
        <f>G$30*(2-D40)</f>
        <v>-6.4</v>
      </c>
      <c r="H40" s="2"/>
      <c r="I40" s="2"/>
      <c r="J40" s="2"/>
      <c r="K40" s="2">
        <v>-1</v>
      </c>
      <c r="L40" s="2"/>
      <c r="M40" s="2">
        <f t="shared" si="5"/>
        <v>-6.2</v>
      </c>
    </row>
    <row r="43" spans="1:13" x14ac:dyDescent="0.3">
      <c r="A43" s="1" t="s">
        <v>61</v>
      </c>
    </row>
  </sheetData>
  <mergeCells count="1">
    <mergeCell ref="C8:C9"/>
  </mergeCells>
  <conditionalFormatting sqref="F31:F40">
    <cfRule type="top10" dxfId="31" priority="14" percent="1" bottom="1" rank="20"/>
    <cfRule type="top10" dxfId="30" priority="15" percent="1" rank="30"/>
  </conditionalFormatting>
  <conditionalFormatting sqref="G31:G40">
    <cfRule type="top10" dxfId="29" priority="12" percent="1" bottom="1" rank="20"/>
    <cfRule type="top10" dxfId="28" priority="13" percent="1" rank="30"/>
  </conditionalFormatting>
  <conditionalFormatting sqref="H31:I40">
    <cfRule type="top10" dxfId="27" priority="10" percent="1" bottom="1" rank="20"/>
    <cfRule type="top10" dxfId="26" priority="11" percent="1" rank="30"/>
  </conditionalFormatting>
  <conditionalFormatting sqref="J31:J40">
    <cfRule type="top10" dxfId="25" priority="8" percent="1" bottom="1" rank="20"/>
    <cfRule type="top10" dxfId="24" priority="9" percent="1" rank="30"/>
  </conditionalFormatting>
  <conditionalFormatting sqref="K31:K40">
    <cfRule type="top10" dxfId="23" priority="6" percent="1" bottom="1" rank="20"/>
    <cfRule type="top10" dxfId="22" priority="7" percent="1" rank="30"/>
  </conditionalFormatting>
  <conditionalFormatting sqref="L31:L40">
    <cfRule type="top10" dxfId="21" priority="4" percent="1" bottom="1" rank="20"/>
    <cfRule type="top10" dxfId="20" priority="5" percent="1" rank="30"/>
  </conditionalFormatting>
  <conditionalFormatting sqref="M10:M23">
    <cfRule type="top10" dxfId="19" priority="2" percent="1" bottom="1" rank="10"/>
    <cfRule type="top10" dxfId="18" priority="3" percent="1" rank="10"/>
    <cfRule type="top10" dxfId="17" priority="16" percent="1" bottom="1" rank="10"/>
    <cfRule type="top10" dxfId="16" priority="17" percent="1" rank="10"/>
  </conditionalFormatting>
  <conditionalFormatting sqref="F10:F23">
    <cfRule type="top10" dxfId="15" priority="18" percent="1" rank="30"/>
    <cfRule type="top10" dxfId="14" priority="19" percent="1" bottom="1" rank="20"/>
  </conditionalFormatting>
  <conditionalFormatting sqref="G10:G23">
    <cfRule type="top10" dxfId="13" priority="20" percent="1" bottom="1" rank="20"/>
    <cfRule type="top10" dxfId="12" priority="21" percent="1" rank="30"/>
  </conditionalFormatting>
  <conditionalFormatting sqref="H10:I23">
    <cfRule type="top10" dxfId="11" priority="22" percent="1" bottom="1" rank="20"/>
    <cfRule type="top10" dxfId="10" priority="23" percent="1" rank="30"/>
  </conditionalFormatting>
  <conditionalFormatting sqref="J10:J23">
    <cfRule type="top10" dxfId="9" priority="24" percent="1" bottom="1" rank="20"/>
    <cfRule type="top10" dxfId="8" priority="25" percent="1" rank="30"/>
  </conditionalFormatting>
  <conditionalFormatting sqref="K10:K23">
    <cfRule type="top10" dxfId="7" priority="26" percent="1" bottom="1" rank="20"/>
    <cfRule type="top10" dxfId="6" priority="27" percent="1" rank="30"/>
  </conditionalFormatting>
  <conditionalFormatting sqref="L10:L23">
    <cfRule type="top10" dxfId="5" priority="28" percent="1" bottom="1" rank="20"/>
    <cfRule type="top10" dxfId="4" priority="29" percent="1" rank="30"/>
  </conditionalFormatting>
  <conditionalFormatting sqref="M31:M40">
    <cfRule type="top10" dxfId="3" priority="1" percent="1" rank="10"/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803DA-BCD3-4205-A23F-D5136BA2646B}">
  <dimension ref="A1:AC34"/>
  <sheetViews>
    <sheetView tabSelected="1" topLeftCell="G1" zoomScale="85" zoomScaleNormal="85" workbookViewId="0">
      <selection activeCell="X4" sqref="X4"/>
    </sheetView>
  </sheetViews>
  <sheetFormatPr baseColWidth="10" defaultRowHeight="15.75" x14ac:dyDescent="0.3"/>
  <cols>
    <col min="1" max="1" width="11.42578125" style="1"/>
    <col min="2" max="2" width="10.7109375" style="1" customWidth="1"/>
    <col min="3" max="3" width="13.28515625" style="1" customWidth="1"/>
    <col min="4" max="4" width="14.42578125" style="1" customWidth="1"/>
    <col min="5" max="8" width="11.42578125" style="1"/>
    <col min="9" max="9" width="14" style="1" customWidth="1"/>
    <col min="10" max="10" width="11.42578125" style="1"/>
    <col min="11" max="11" width="14.85546875" style="1" customWidth="1"/>
    <col min="12" max="12" width="16.42578125" style="1" customWidth="1"/>
    <col min="13" max="13" width="11.42578125" style="1"/>
    <col min="14" max="14" width="17.7109375" style="1" customWidth="1"/>
    <col min="15" max="15" width="15.85546875" style="1" customWidth="1"/>
    <col min="16" max="16384" width="11.42578125" style="1"/>
  </cols>
  <sheetData>
    <row r="1" spans="1:29" x14ac:dyDescent="0.3">
      <c r="B1" s="1" t="s">
        <v>69</v>
      </c>
    </row>
    <row r="2" spans="1:29" x14ac:dyDescent="0.3">
      <c r="A2" s="1" t="s">
        <v>62</v>
      </c>
      <c r="G2" s="19"/>
      <c r="H2" s="18" t="s">
        <v>8</v>
      </c>
      <c r="I2" s="18" t="s">
        <v>9</v>
      </c>
      <c r="J2" s="18" t="s">
        <v>75</v>
      </c>
      <c r="K2" s="18" t="s">
        <v>77</v>
      </c>
      <c r="L2" s="18"/>
      <c r="M2" s="18"/>
      <c r="N2" s="18" t="s">
        <v>15</v>
      </c>
      <c r="P2" s="1" t="s">
        <v>62</v>
      </c>
      <c r="V2" s="19"/>
      <c r="W2" s="18" t="s">
        <v>8</v>
      </c>
      <c r="X2" s="18" t="s">
        <v>9</v>
      </c>
      <c r="Y2" s="18" t="s">
        <v>75</v>
      </c>
      <c r="Z2" s="18" t="s">
        <v>77</v>
      </c>
      <c r="AA2" s="18"/>
      <c r="AB2" s="18"/>
      <c r="AC2" s="18" t="s">
        <v>15</v>
      </c>
    </row>
    <row r="3" spans="1:29" ht="16.5" thickBot="1" x14ac:dyDescent="0.35">
      <c r="A3" s="1" t="s">
        <v>63</v>
      </c>
      <c r="B3" s="1">
        <v>0.6</v>
      </c>
      <c r="D3" s="24" t="s">
        <v>70</v>
      </c>
      <c r="E3" s="24" t="s">
        <v>72</v>
      </c>
      <c r="F3" s="24" t="s">
        <v>71</v>
      </c>
      <c r="G3" s="25" t="s">
        <v>73</v>
      </c>
      <c r="H3" s="24">
        <v>5</v>
      </c>
      <c r="I3" s="24">
        <v>-5</v>
      </c>
      <c r="J3" s="24">
        <v>-5</v>
      </c>
      <c r="K3" s="24">
        <v>-5</v>
      </c>
      <c r="L3" s="24"/>
      <c r="M3" s="24"/>
      <c r="N3" s="24"/>
      <c r="P3" s="1" t="s">
        <v>92</v>
      </c>
      <c r="Q3" s="1">
        <f>B3</f>
        <v>0.6</v>
      </c>
      <c r="S3" s="24" t="s">
        <v>70</v>
      </c>
      <c r="T3" s="24" t="s">
        <v>72</v>
      </c>
      <c r="U3" s="24" t="s">
        <v>71</v>
      </c>
      <c r="V3" s="25" t="s">
        <v>73</v>
      </c>
      <c r="W3" s="24">
        <v>5</v>
      </c>
      <c r="X3" s="24">
        <v>-6</v>
      </c>
      <c r="Y3" s="24">
        <v>-5</v>
      </c>
      <c r="Z3" s="24">
        <v>-5</v>
      </c>
      <c r="AA3" s="24"/>
      <c r="AB3" s="24"/>
      <c r="AC3" s="24"/>
    </row>
    <row r="4" spans="1:29" ht="16.5" thickTop="1" x14ac:dyDescent="0.3">
      <c r="A4" s="1" t="s">
        <v>64</v>
      </c>
      <c r="B4" s="1">
        <v>0.5</v>
      </c>
      <c r="D4" s="1" t="s">
        <v>74</v>
      </c>
      <c r="E4" s="1">
        <f t="shared" ref="E4:E14" si="0">B$3</f>
        <v>0.6</v>
      </c>
      <c r="F4" s="1">
        <f>B$7</f>
        <v>0.6</v>
      </c>
      <c r="G4" s="21">
        <f>B$12</f>
        <v>0.5</v>
      </c>
      <c r="H4" s="1">
        <f>H$3*(SUM(E4:G4))</f>
        <v>8.5</v>
      </c>
      <c r="I4" s="1">
        <f>I$3*(3-(SUM(E4:G4)))</f>
        <v>-6.5</v>
      </c>
      <c r="N4" s="20">
        <f>SUM(H4:M4)</f>
        <v>2</v>
      </c>
      <c r="P4" s="1" t="s">
        <v>93</v>
      </c>
      <c r="Q4" s="1">
        <f>B4</f>
        <v>0.5</v>
      </c>
      <c r="V4" s="21"/>
      <c r="W4" s="1">
        <f>W$3*(SUM(T4:V4))</f>
        <v>0</v>
      </c>
      <c r="X4" s="1">
        <f>X$3*(3-(SUM(T4:V4)))</f>
        <v>-18</v>
      </c>
      <c r="AC4" s="20">
        <f>SUM(W4:AB4)</f>
        <v>-18</v>
      </c>
    </row>
    <row r="5" spans="1:29" x14ac:dyDescent="0.3">
      <c r="D5" s="1" t="s">
        <v>78</v>
      </c>
      <c r="E5" s="1">
        <f t="shared" si="0"/>
        <v>0.6</v>
      </c>
      <c r="F5" s="1">
        <f>B$7</f>
        <v>0.6</v>
      </c>
      <c r="G5" s="19">
        <f>B$13</f>
        <v>0.5</v>
      </c>
      <c r="H5" s="1">
        <f t="shared" ref="H5:H16" si="1">H$3*(SUM(E5:G5))</f>
        <v>8.5</v>
      </c>
      <c r="I5" s="1">
        <f>I$3*(3-(SUM(E5:G5)))</f>
        <v>-6.5</v>
      </c>
      <c r="J5" s="1">
        <f>$J$3</f>
        <v>-5</v>
      </c>
      <c r="N5" s="20">
        <f t="shared" ref="N5:N23" si="2">SUM(H5:M5)</f>
        <v>-3</v>
      </c>
      <c r="S5" s="1" t="s">
        <v>17</v>
      </c>
      <c r="T5" s="1">
        <f t="shared" ref="T4:T14" si="3">Q$3</f>
        <v>0.6</v>
      </c>
      <c r="U5" s="1">
        <f>Q$7</f>
        <v>0.6</v>
      </c>
      <c r="V5" s="19">
        <f>Q$13</f>
        <v>0</v>
      </c>
      <c r="W5" s="1">
        <f t="shared" ref="W5:W23" si="4">W$3*(SUM(T5:V5))</f>
        <v>6</v>
      </c>
      <c r="X5" s="1">
        <f>X$3*(3-(SUM(T5:V5)))</f>
        <v>-10.8</v>
      </c>
      <c r="Y5" s="1">
        <f>$J$3</f>
        <v>-5</v>
      </c>
      <c r="AC5" s="20">
        <f t="shared" ref="AC5:AC23" si="5">SUM(W5:AB5)</f>
        <v>-9.8000000000000007</v>
      </c>
    </row>
    <row r="6" spans="1:29" x14ac:dyDescent="0.3">
      <c r="A6" s="1" t="s">
        <v>65</v>
      </c>
      <c r="D6" s="1" t="s">
        <v>20</v>
      </c>
      <c r="E6" s="1">
        <f t="shared" si="0"/>
        <v>0.6</v>
      </c>
      <c r="F6" s="1">
        <f>B$8</f>
        <v>0.5</v>
      </c>
      <c r="G6" s="19">
        <f>B$12</f>
        <v>0.5</v>
      </c>
      <c r="H6" s="1">
        <f t="shared" si="1"/>
        <v>8</v>
      </c>
      <c r="I6" s="1">
        <f>I$3*(3-(SUM(E6:G6)))</f>
        <v>-7</v>
      </c>
      <c r="K6" s="1">
        <f>$K$3</f>
        <v>-5</v>
      </c>
      <c r="N6" s="20">
        <f t="shared" si="2"/>
        <v>-4</v>
      </c>
      <c r="P6" s="1" t="s">
        <v>65</v>
      </c>
      <c r="V6" s="19"/>
      <c r="W6" s="1">
        <f t="shared" si="4"/>
        <v>0</v>
      </c>
      <c r="X6" s="1">
        <f>X$3*(3-(SUM(T6:V6)))</f>
        <v>-18</v>
      </c>
      <c r="Z6" s="1">
        <f>$K$3</f>
        <v>-5</v>
      </c>
      <c r="AC6" s="20">
        <f t="shared" si="5"/>
        <v>-23</v>
      </c>
    </row>
    <row r="7" spans="1:29" x14ac:dyDescent="0.3">
      <c r="A7" s="1" t="s">
        <v>66</v>
      </c>
      <c r="B7" s="1">
        <v>0.6</v>
      </c>
      <c r="D7" s="1" t="s">
        <v>17</v>
      </c>
      <c r="E7" s="1">
        <f t="shared" si="0"/>
        <v>0.6</v>
      </c>
      <c r="F7" s="1">
        <f>B$8</f>
        <v>0.5</v>
      </c>
      <c r="G7" s="19">
        <f>B$13</f>
        <v>0.5</v>
      </c>
      <c r="H7" s="1">
        <f t="shared" si="1"/>
        <v>8</v>
      </c>
      <c r="I7" s="1">
        <f t="shared" ref="I7:I16" si="6">I$3*(3-(SUM(E7:G7)))</f>
        <v>-7</v>
      </c>
      <c r="J7" s="1">
        <f>$J$3</f>
        <v>-5</v>
      </c>
      <c r="N7" s="20">
        <f t="shared" si="2"/>
        <v>-4</v>
      </c>
      <c r="P7" s="1" t="s">
        <v>68</v>
      </c>
      <c r="Q7" s="1">
        <f>B7</f>
        <v>0.6</v>
      </c>
      <c r="S7" s="1" t="s">
        <v>17</v>
      </c>
      <c r="T7" s="1">
        <f t="shared" si="3"/>
        <v>0.6</v>
      </c>
      <c r="U7" s="1">
        <f>Q$8</f>
        <v>0.5</v>
      </c>
      <c r="V7" s="19">
        <f>Q$13</f>
        <v>0</v>
      </c>
      <c r="W7" s="1">
        <f t="shared" si="4"/>
        <v>5.5</v>
      </c>
      <c r="X7" s="1">
        <f t="shared" ref="X7:X16" si="7">X$3*(3-(SUM(T7:V7)))</f>
        <v>-11.399999999999999</v>
      </c>
      <c r="Y7" s="1">
        <f>$J$3</f>
        <v>-5</v>
      </c>
      <c r="AC7" s="20">
        <f t="shared" si="5"/>
        <v>-10.899999999999999</v>
      </c>
    </row>
    <row r="8" spans="1:29" x14ac:dyDescent="0.3">
      <c r="A8" s="1" t="s">
        <v>67</v>
      </c>
      <c r="B8" s="1">
        <v>0.5</v>
      </c>
      <c r="D8" s="1" t="s">
        <v>79</v>
      </c>
      <c r="E8" s="1">
        <f t="shared" si="0"/>
        <v>0.6</v>
      </c>
      <c r="F8" s="1">
        <f>B$9</f>
        <v>0.1</v>
      </c>
      <c r="G8" s="19">
        <f>B$12</f>
        <v>0.5</v>
      </c>
      <c r="H8" s="1">
        <f t="shared" si="1"/>
        <v>6</v>
      </c>
      <c r="I8" s="1">
        <f t="shared" si="6"/>
        <v>-9</v>
      </c>
      <c r="J8" s="1">
        <f>$J$3</f>
        <v>-5</v>
      </c>
      <c r="N8" s="20">
        <f t="shared" si="2"/>
        <v>-8</v>
      </c>
      <c r="P8" s="1" t="s">
        <v>94</v>
      </c>
      <c r="Q8" s="1">
        <f>B8</f>
        <v>0.5</v>
      </c>
      <c r="V8" s="19"/>
      <c r="W8" s="1">
        <f t="shared" si="4"/>
        <v>0</v>
      </c>
      <c r="X8" s="1">
        <f t="shared" si="7"/>
        <v>-18</v>
      </c>
      <c r="Y8" s="1">
        <f>$J$3</f>
        <v>-5</v>
      </c>
      <c r="AC8" s="20">
        <f t="shared" si="5"/>
        <v>-23</v>
      </c>
    </row>
    <row r="9" spans="1:29" x14ac:dyDescent="0.3">
      <c r="A9" s="1" t="s">
        <v>68</v>
      </c>
      <c r="B9" s="1">
        <v>0.1</v>
      </c>
      <c r="D9" s="1" t="s">
        <v>80</v>
      </c>
      <c r="E9" s="1">
        <f t="shared" si="0"/>
        <v>0.6</v>
      </c>
      <c r="F9" s="1">
        <f>B$9</f>
        <v>0.1</v>
      </c>
      <c r="G9" s="19">
        <f>B$13</f>
        <v>0.5</v>
      </c>
      <c r="H9" s="1">
        <f t="shared" si="1"/>
        <v>6</v>
      </c>
      <c r="I9" s="1">
        <f t="shared" si="6"/>
        <v>-9</v>
      </c>
      <c r="N9" s="20">
        <f t="shared" si="2"/>
        <v>-3</v>
      </c>
      <c r="P9" s="1" t="s">
        <v>68</v>
      </c>
      <c r="Q9" s="1">
        <f>B9</f>
        <v>0.1</v>
      </c>
      <c r="S9" s="1" t="s">
        <v>80</v>
      </c>
      <c r="T9" s="1">
        <f t="shared" si="3"/>
        <v>0.6</v>
      </c>
      <c r="U9" s="1">
        <f>Q$9</f>
        <v>0.1</v>
      </c>
      <c r="V9" s="19">
        <f>Q$13</f>
        <v>0</v>
      </c>
      <c r="W9" s="1">
        <f t="shared" si="4"/>
        <v>3.5</v>
      </c>
      <c r="X9" s="1">
        <f t="shared" si="7"/>
        <v>-13.799999999999999</v>
      </c>
      <c r="AC9" s="20">
        <f t="shared" si="5"/>
        <v>-10.299999999999999</v>
      </c>
    </row>
    <row r="10" spans="1:29" x14ac:dyDescent="0.3">
      <c r="D10" s="1" t="s">
        <v>29</v>
      </c>
      <c r="E10" s="1">
        <f t="shared" si="0"/>
        <v>0.6</v>
      </c>
      <c r="F10" s="1">
        <f>B$8</f>
        <v>0.5</v>
      </c>
      <c r="G10" s="19">
        <f>B$12</f>
        <v>0.5</v>
      </c>
      <c r="H10" s="1">
        <f t="shared" si="1"/>
        <v>8</v>
      </c>
      <c r="I10" s="1">
        <f>I$3*(4-(SUM(E10:G10)))</f>
        <v>-12</v>
      </c>
      <c r="K10" s="1">
        <f>$K$3</f>
        <v>-5</v>
      </c>
      <c r="N10" s="20">
        <f t="shared" si="2"/>
        <v>-9</v>
      </c>
      <c r="V10" s="19"/>
      <c r="W10" s="1">
        <f t="shared" si="4"/>
        <v>0</v>
      </c>
      <c r="X10" s="1">
        <f>X$3*(4-(SUM(T10:V10)))</f>
        <v>-24</v>
      </c>
      <c r="Z10" s="1">
        <f>$K$3</f>
        <v>-5</v>
      </c>
      <c r="AC10" s="20">
        <f t="shared" si="5"/>
        <v>-29</v>
      </c>
    </row>
    <row r="11" spans="1:29" x14ac:dyDescent="0.3">
      <c r="A11" s="1" t="s">
        <v>2</v>
      </c>
      <c r="D11" s="1" t="s">
        <v>25</v>
      </c>
      <c r="E11" s="1">
        <f t="shared" si="0"/>
        <v>0.6</v>
      </c>
      <c r="F11" s="1">
        <f>B$8</f>
        <v>0.5</v>
      </c>
      <c r="G11" s="19">
        <f>B$13</f>
        <v>0.5</v>
      </c>
      <c r="H11" s="1">
        <f t="shared" si="1"/>
        <v>8</v>
      </c>
      <c r="I11" s="1">
        <f>I$3*(4-(SUM(E11:G11)))</f>
        <v>-12</v>
      </c>
      <c r="N11" s="20">
        <f t="shared" si="2"/>
        <v>-4</v>
      </c>
      <c r="P11" s="1" t="s">
        <v>2</v>
      </c>
      <c r="S11" s="1" t="s">
        <v>25</v>
      </c>
      <c r="T11" s="1">
        <f t="shared" si="3"/>
        <v>0.6</v>
      </c>
      <c r="U11" s="1">
        <f>Q$8</f>
        <v>0.5</v>
      </c>
      <c r="V11" s="19">
        <f>Q$13</f>
        <v>0</v>
      </c>
      <c r="W11" s="1">
        <f t="shared" si="4"/>
        <v>5.5</v>
      </c>
      <c r="X11" s="1">
        <f>X$3*(4-(SUM(T11:V11)))</f>
        <v>-17.399999999999999</v>
      </c>
      <c r="AC11" s="20">
        <f t="shared" si="5"/>
        <v>-11.899999999999999</v>
      </c>
    </row>
    <row r="12" spans="1:29" x14ac:dyDescent="0.3">
      <c r="A12" s="1" t="s">
        <v>4</v>
      </c>
      <c r="B12" s="1">
        <v>0.5</v>
      </c>
      <c r="D12" s="1" t="s">
        <v>81</v>
      </c>
      <c r="E12" s="1">
        <f t="shared" si="0"/>
        <v>0.6</v>
      </c>
      <c r="F12" s="1">
        <f>B$9</f>
        <v>0.1</v>
      </c>
      <c r="G12" s="19">
        <f>B$12</f>
        <v>0.5</v>
      </c>
      <c r="H12" s="1">
        <f t="shared" si="1"/>
        <v>6</v>
      </c>
      <c r="I12" s="1">
        <f>I$3*(4-(SUM(E12:G12)))</f>
        <v>-14</v>
      </c>
      <c r="N12" s="20">
        <f t="shared" si="2"/>
        <v>-8</v>
      </c>
      <c r="V12" s="19"/>
      <c r="W12" s="1">
        <f t="shared" si="4"/>
        <v>0</v>
      </c>
      <c r="X12" s="1">
        <f>X$3*(4-(SUM(T12:V12)))</f>
        <v>-24</v>
      </c>
      <c r="AC12" s="20">
        <f t="shared" si="5"/>
        <v>-24</v>
      </c>
    </row>
    <row r="13" spans="1:29" x14ac:dyDescent="0.3">
      <c r="A13" s="1" t="s">
        <v>6</v>
      </c>
      <c r="B13" s="1">
        <v>0.5</v>
      </c>
      <c r="D13" s="1" t="s">
        <v>82</v>
      </c>
      <c r="E13" s="1">
        <f t="shared" si="0"/>
        <v>0.6</v>
      </c>
      <c r="F13" s="1">
        <f>B7</f>
        <v>0.6</v>
      </c>
      <c r="G13" s="19">
        <f>B12</f>
        <v>0.5</v>
      </c>
      <c r="H13" s="1">
        <f t="shared" si="1"/>
        <v>8.5</v>
      </c>
      <c r="I13" s="1">
        <f>I$3*(4-(SUM(E13:G13)))</f>
        <v>-11.5</v>
      </c>
      <c r="N13" s="20">
        <f t="shared" si="2"/>
        <v>-3</v>
      </c>
      <c r="P13" s="1" t="s">
        <v>6</v>
      </c>
      <c r="Q13" s="1">
        <v>0</v>
      </c>
      <c r="V13" s="19"/>
      <c r="W13" s="1">
        <f t="shared" si="4"/>
        <v>0</v>
      </c>
      <c r="X13" s="1">
        <f>X$3*(4-(SUM(T13:V13)))</f>
        <v>-24</v>
      </c>
      <c r="AC13" s="20">
        <f t="shared" si="5"/>
        <v>-24</v>
      </c>
    </row>
    <row r="14" spans="1:29" x14ac:dyDescent="0.3">
      <c r="D14" s="1" t="s">
        <v>83</v>
      </c>
      <c r="E14" s="1">
        <f t="shared" si="0"/>
        <v>0.6</v>
      </c>
      <c r="F14" s="1">
        <f>B7</f>
        <v>0.6</v>
      </c>
      <c r="G14" s="19">
        <f>B$13</f>
        <v>0.5</v>
      </c>
      <c r="H14" s="1">
        <f t="shared" si="1"/>
        <v>8.5</v>
      </c>
      <c r="I14" s="1">
        <f>I$3*(4-(SUM(E14:G14)))</f>
        <v>-11.5</v>
      </c>
      <c r="N14" s="20">
        <f t="shared" si="2"/>
        <v>-3</v>
      </c>
      <c r="S14" s="1" t="s">
        <v>83</v>
      </c>
      <c r="T14" s="1">
        <f t="shared" si="3"/>
        <v>0.6</v>
      </c>
      <c r="U14" s="1">
        <f>Q7</f>
        <v>0.6</v>
      </c>
      <c r="V14" s="19">
        <f>Q$13</f>
        <v>0</v>
      </c>
      <c r="W14" s="1">
        <f t="shared" si="4"/>
        <v>6</v>
      </c>
      <c r="X14" s="1">
        <f>X$3*(4-(SUM(T14:V14)))</f>
        <v>-16.799999999999997</v>
      </c>
      <c r="AC14" s="20">
        <f t="shared" si="5"/>
        <v>-10.799999999999997</v>
      </c>
    </row>
    <row r="15" spans="1:29" x14ac:dyDescent="0.3">
      <c r="D15" s="1" t="s">
        <v>19</v>
      </c>
      <c r="E15" s="1">
        <f t="shared" ref="E15:E23" si="8">B$4</f>
        <v>0.5</v>
      </c>
      <c r="F15" s="1">
        <f>B7</f>
        <v>0.6</v>
      </c>
      <c r="G15" s="19">
        <f>B$12</f>
        <v>0.5</v>
      </c>
      <c r="H15" s="1">
        <f t="shared" si="1"/>
        <v>8</v>
      </c>
      <c r="I15" s="1">
        <f t="shared" si="6"/>
        <v>-7</v>
      </c>
      <c r="K15" s="1">
        <f>$K$3</f>
        <v>-5</v>
      </c>
      <c r="N15" s="20">
        <f t="shared" si="2"/>
        <v>-4</v>
      </c>
      <c r="V15" s="19"/>
      <c r="W15" s="1">
        <f t="shared" si="4"/>
        <v>0</v>
      </c>
      <c r="X15" s="1">
        <f t="shared" ref="X15:X24" si="9">X$3*(3-(SUM(T15:V15)))</f>
        <v>-18</v>
      </c>
      <c r="Z15" s="1">
        <f>$K$3</f>
        <v>-5</v>
      </c>
      <c r="AC15" s="20">
        <f t="shared" si="5"/>
        <v>-23</v>
      </c>
    </row>
    <row r="16" spans="1:29" x14ac:dyDescent="0.3">
      <c r="D16" s="1" t="s">
        <v>16</v>
      </c>
      <c r="E16" s="1">
        <f t="shared" si="8"/>
        <v>0.5</v>
      </c>
      <c r="F16" s="1">
        <f>B7</f>
        <v>0.6</v>
      </c>
      <c r="G16" s="19">
        <f>B$13</f>
        <v>0.5</v>
      </c>
      <c r="H16" s="1">
        <f t="shared" si="1"/>
        <v>8</v>
      </c>
      <c r="I16" s="1">
        <f t="shared" si="6"/>
        <v>-7</v>
      </c>
      <c r="J16" s="1">
        <f>$J$3</f>
        <v>-5</v>
      </c>
      <c r="N16" s="20">
        <f t="shared" si="2"/>
        <v>-4</v>
      </c>
      <c r="S16" s="1" t="s">
        <v>16</v>
      </c>
      <c r="T16" s="1">
        <f t="shared" ref="T15:T23" si="10">Q$4</f>
        <v>0.5</v>
      </c>
      <c r="U16" s="1">
        <f>Q7</f>
        <v>0.6</v>
      </c>
      <c r="V16" s="19">
        <f>Q$13</f>
        <v>0</v>
      </c>
      <c r="W16" s="1">
        <f t="shared" si="4"/>
        <v>5.5</v>
      </c>
      <c r="X16" s="1">
        <f t="shared" si="9"/>
        <v>-11.399999999999999</v>
      </c>
      <c r="Y16" s="1">
        <f>$J$3</f>
        <v>-5</v>
      </c>
      <c r="AC16" s="20">
        <f t="shared" si="5"/>
        <v>-10.899999999999999</v>
      </c>
    </row>
    <row r="17" spans="1:29" x14ac:dyDescent="0.3">
      <c r="D17" s="1" t="s">
        <v>84</v>
      </c>
      <c r="E17" s="1">
        <f t="shared" si="8"/>
        <v>0.5</v>
      </c>
      <c r="F17" s="1">
        <f>B8</f>
        <v>0.5</v>
      </c>
      <c r="G17" s="19">
        <f>B$12</f>
        <v>0.5</v>
      </c>
      <c r="H17" s="1">
        <f t="shared" ref="H17:H23" si="11">H$3*(SUM(E17:G17))</f>
        <v>7.5</v>
      </c>
      <c r="I17" s="1">
        <f t="shared" ref="I17:I19" si="12">I$3*(3-(SUM(E17:G17)))</f>
        <v>-7.5</v>
      </c>
      <c r="K17" s="1">
        <f>$K$3*2</f>
        <v>-10</v>
      </c>
      <c r="N17" s="20">
        <f t="shared" si="2"/>
        <v>-10</v>
      </c>
      <c r="V17" s="19"/>
      <c r="W17" s="1">
        <f t="shared" si="4"/>
        <v>0</v>
      </c>
      <c r="X17" s="1">
        <f t="shared" ref="X17:X19" si="13">X$3*(3-(SUM(T17:V17)))</f>
        <v>-18</v>
      </c>
      <c r="Z17" s="1">
        <f>$K$3*2</f>
        <v>-10</v>
      </c>
      <c r="AC17" s="20">
        <f t="shared" si="5"/>
        <v>-28</v>
      </c>
    </row>
    <row r="18" spans="1:29" x14ac:dyDescent="0.3">
      <c r="D18" s="1" t="s">
        <v>76</v>
      </c>
      <c r="E18" s="1">
        <f t="shared" si="8"/>
        <v>0.5</v>
      </c>
      <c r="F18" s="1">
        <f>B8</f>
        <v>0.5</v>
      </c>
      <c r="G18" s="19">
        <f>B$13</f>
        <v>0.5</v>
      </c>
      <c r="H18" s="1">
        <f t="shared" si="11"/>
        <v>7.5</v>
      </c>
      <c r="I18" s="1">
        <f t="shared" si="12"/>
        <v>-7.5</v>
      </c>
      <c r="J18" s="1">
        <f>$J$3</f>
        <v>-5</v>
      </c>
      <c r="K18" s="1">
        <f>$K$3</f>
        <v>-5</v>
      </c>
      <c r="N18" s="20">
        <f t="shared" si="2"/>
        <v>-10</v>
      </c>
      <c r="S18" s="1" t="s">
        <v>76</v>
      </c>
      <c r="T18" s="1">
        <f t="shared" si="10"/>
        <v>0.5</v>
      </c>
      <c r="U18" s="1">
        <f>Q8</f>
        <v>0.5</v>
      </c>
      <c r="V18" s="19">
        <f>Q$13</f>
        <v>0</v>
      </c>
      <c r="W18" s="1">
        <f t="shared" si="4"/>
        <v>5</v>
      </c>
      <c r="X18" s="1">
        <f t="shared" si="13"/>
        <v>-12</v>
      </c>
      <c r="Y18" s="1">
        <f>$J$3</f>
        <v>-5</v>
      </c>
      <c r="Z18" s="1">
        <f>$K$3</f>
        <v>-5</v>
      </c>
      <c r="AC18" s="20">
        <f t="shared" si="5"/>
        <v>-17</v>
      </c>
    </row>
    <row r="19" spans="1:29" x14ac:dyDescent="0.3">
      <c r="D19" s="1" t="s">
        <v>18</v>
      </c>
      <c r="E19" s="1">
        <f t="shared" si="8"/>
        <v>0.5</v>
      </c>
      <c r="F19" s="1">
        <f>B9</f>
        <v>0.1</v>
      </c>
      <c r="G19" s="19">
        <f>G18</f>
        <v>0.5</v>
      </c>
      <c r="H19" s="1">
        <f t="shared" si="11"/>
        <v>5.5</v>
      </c>
      <c r="I19" s="1">
        <f t="shared" si="12"/>
        <v>-9.5</v>
      </c>
      <c r="N19" s="20">
        <f t="shared" si="2"/>
        <v>-4</v>
      </c>
      <c r="S19" s="1" t="s">
        <v>18</v>
      </c>
      <c r="T19" s="1">
        <f t="shared" si="10"/>
        <v>0.5</v>
      </c>
      <c r="U19" s="1">
        <f>Q9</f>
        <v>0.1</v>
      </c>
      <c r="V19" s="19">
        <f>V18</f>
        <v>0</v>
      </c>
      <c r="W19" s="1">
        <f t="shared" si="4"/>
        <v>3</v>
      </c>
      <c r="X19" s="1">
        <f t="shared" si="13"/>
        <v>-14.399999999999999</v>
      </c>
      <c r="AC19" s="20">
        <f t="shared" si="5"/>
        <v>-11.399999999999999</v>
      </c>
    </row>
    <row r="20" spans="1:29" x14ac:dyDescent="0.3">
      <c r="D20" s="1" t="s">
        <v>85</v>
      </c>
      <c r="E20" s="1">
        <f t="shared" si="8"/>
        <v>0.5</v>
      </c>
      <c r="F20" s="1">
        <f>B8</f>
        <v>0.5</v>
      </c>
      <c r="G20" s="19">
        <f>B$12</f>
        <v>0.5</v>
      </c>
      <c r="H20" s="1">
        <f t="shared" si="11"/>
        <v>7.5</v>
      </c>
      <c r="I20" s="1">
        <f>I$3*(4-(SUM(E20:G20)))</f>
        <v>-12.5</v>
      </c>
      <c r="K20" s="1">
        <f>$K$3*2</f>
        <v>-10</v>
      </c>
      <c r="N20" s="20">
        <f t="shared" si="2"/>
        <v>-15</v>
      </c>
      <c r="V20" s="19"/>
      <c r="W20" s="1">
        <f t="shared" si="4"/>
        <v>0</v>
      </c>
      <c r="X20" s="1">
        <f>X$3*(4-(SUM(T20:V20)))</f>
        <v>-24</v>
      </c>
      <c r="Z20" s="1">
        <f>$K$3*2</f>
        <v>-10</v>
      </c>
      <c r="AC20" s="20">
        <f t="shared" si="5"/>
        <v>-34</v>
      </c>
    </row>
    <row r="21" spans="1:29" x14ac:dyDescent="0.3">
      <c r="D21" s="1" t="s">
        <v>86</v>
      </c>
      <c r="E21" s="1">
        <f t="shared" si="8"/>
        <v>0.5</v>
      </c>
      <c r="F21" s="1">
        <f>B9</f>
        <v>0.1</v>
      </c>
      <c r="G21" s="19">
        <f>B$12</f>
        <v>0.5</v>
      </c>
      <c r="H21" s="1">
        <f t="shared" si="11"/>
        <v>5.5</v>
      </c>
      <c r="I21" s="1">
        <f>I$3*(4-(SUM(E21:G21)))</f>
        <v>-14.5</v>
      </c>
      <c r="K21" s="1">
        <f>$K$3</f>
        <v>-5</v>
      </c>
      <c r="N21" s="20">
        <f t="shared" si="2"/>
        <v>-14</v>
      </c>
      <c r="V21" s="19"/>
      <c r="W21" s="1">
        <f t="shared" si="4"/>
        <v>0</v>
      </c>
      <c r="X21" s="1">
        <f>X$3*(4-(SUM(T21:V21)))</f>
        <v>-24</v>
      </c>
      <c r="Z21" s="1">
        <f>$K$3</f>
        <v>-5</v>
      </c>
      <c r="AC21" s="20">
        <f t="shared" si="5"/>
        <v>-29</v>
      </c>
    </row>
    <row r="22" spans="1:29" x14ac:dyDescent="0.3">
      <c r="D22" s="1" t="s">
        <v>28</v>
      </c>
      <c r="E22" s="1">
        <f t="shared" si="8"/>
        <v>0.5</v>
      </c>
      <c r="F22" s="1">
        <f>B7</f>
        <v>0.6</v>
      </c>
      <c r="G22" s="19">
        <f>B$12</f>
        <v>0.5</v>
      </c>
      <c r="H22" s="1">
        <f t="shared" si="11"/>
        <v>8</v>
      </c>
      <c r="I22" s="1">
        <f>I$3*(4-(SUM(E22:G22)))</f>
        <v>-12</v>
      </c>
      <c r="K22" s="1">
        <f>$K$3</f>
        <v>-5</v>
      </c>
      <c r="N22" s="20">
        <f t="shared" si="2"/>
        <v>-9</v>
      </c>
      <c r="V22" s="19"/>
      <c r="W22" s="1">
        <f t="shared" si="4"/>
        <v>0</v>
      </c>
      <c r="X22" s="1">
        <f>X$3*(4-(SUM(T22:V22)))</f>
        <v>-24</v>
      </c>
      <c r="Z22" s="1">
        <f>$K$3</f>
        <v>-5</v>
      </c>
      <c r="AC22" s="20">
        <f t="shared" si="5"/>
        <v>-29</v>
      </c>
    </row>
    <row r="23" spans="1:29" x14ac:dyDescent="0.3">
      <c r="D23" s="1" t="s">
        <v>24</v>
      </c>
      <c r="E23" s="1">
        <f t="shared" si="8"/>
        <v>0.5</v>
      </c>
      <c r="F23" s="1">
        <f>B7</f>
        <v>0.6</v>
      </c>
      <c r="G23" s="19">
        <f>B13</f>
        <v>0.5</v>
      </c>
      <c r="H23" s="1">
        <f t="shared" si="11"/>
        <v>8</v>
      </c>
      <c r="I23" s="1">
        <f>I$3*(4-(SUM(E23:G23)))</f>
        <v>-12</v>
      </c>
      <c r="N23" s="20">
        <f t="shared" si="2"/>
        <v>-4</v>
      </c>
      <c r="S23" s="1" t="s">
        <v>24</v>
      </c>
      <c r="T23" s="1">
        <f t="shared" si="10"/>
        <v>0.5</v>
      </c>
      <c r="U23" s="1">
        <f>Q7</f>
        <v>0.6</v>
      </c>
      <c r="V23" s="19">
        <f>Q13</f>
        <v>0</v>
      </c>
      <c r="W23" s="1">
        <f t="shared" si="4"/>
        <v>5.5</v>
      </c>
      <c r="X23" s="1">
        <f>X$3*(4-(SUM(T23:V23)))</f>
        <v>-17.399999999999999</v>
      </c>
      <c r="AC23" s="20">
        <f t="shared" si="5"/>
        <v>-11.899999999999999</v>
      </c>
    </row>
    <row r="24" spans="1:29" x14ac:dyDescent="0.3">
      <c r="G24" s="19"/>
      <c r="V24" s="19"/>
    </row>
    <row r="25" spans="1:29" x14ac:dyDescent="0.3">
      <c r="L25" s="1" t="s">
        <v>91</v>
      </c>
    </row>
    <row r="26" spans="1:29" ht="16.5" thickBot="1" x14ac:dyDescent="0.35">
      <c r="A26" s="23" t="s">
        <v>87</v>
      </c>
      <c r="D26" s="24" t="s">
        <v>70</v>
      </c>
      <c r="E26" s="24" t="s">
        <v>72</v>
      </c>
      <c r="F26" s="24" t="s">
        <v>71</v>
      </c>
      <c r="G26" s="25" t="s">
        <v>2</v>
      </c>
      <c r="H26" s="24" t="s">
        <v>8</v>
      </c>
      <c r="I26" s="24" t="s">
        <v>9</v>
      </c>
      <c r="J26" s="24" t="s">
        <v>75</v>
      </c>
      <c r="K26" s="24" t="s">
        <v>77</v>
      </c>
      <c r="L26" s="24">
        <v>-2</v>
      </c>
      <c r="M26" s="24"/>
      <c r="N26" s="24" t="s">
        <v>15</v>
      </c>
    </row>
    <row r="27" spans="1:29" ht="16.5" thickTop="1" x14ac:dyDescent="0.3">
      <c r="C27" s="1" t="s">
        <v>46</v>
      </c>
      <c r="D27" s="1" t="s">
        <v>31</v>
      </c>
      <c r="E27" s="1">
        <f>$B$4</f>
        <v>0.5</v>
      </c>
      <c r="F27" s="1">
        <f>B7</f>
        <v>0.6</v>
      </c>
      <c r="H27" s="1">
        <f>$H$3*(SUM(E27:F27))</f>
        <v>5.5</v>
      </c>
      <c r="I27" s="1">
        <f>$I$3*(2-SUM(E27:F27))</f>
        <v>-4.5</v>
      </c>
      <c r="N27" s="1">
        <f>SUM(H27:M27)</f>
        <v>1</v>
      </c>
    </row>
    <row r="28" spans="1:29" x14ac:dyDescent="0.3">
      <c r="D28" s="1" t="s">
        <v>88</v>
      </c>
      <c r="E28" s="1">
        <f>$B$4</f>
        <v>0.5</v>
      </c>
      <c r="F28" s="1">
        <f>B8</f>
        <v>0.5</v>
      </c>
      <c r="H28" s="1">
        <f t="shared" ref="H28:H34" si="14">$H$3*(SUM(E28:F28))</f>
        <v>5</v>
      </c>
      <c r="I28" s="1">
        <f t="shared" ref="I28:I32" si="15">$I$3*(2-SUM(E28:F28))</f>
        <v>-5</v>
      </c>
      <c r="L28" s="1">
        <f>L26</f>
        <v>-2</v>
      </c>
      <c r="N28" s="1">
        <f t="shared" ref="N28:N34" si="16">SUM(H28:M28)</f>
        <v>-2</v>
      </c>
    </row>
    <row r="29" spans="1:29" x14ac:dyDescent="0.3">
      <c r="D29" s="1" t="s">
        <v>33</v>
      </c>
      <c r="E29" s="1">
        <f>$B$4</f>
        <v>0.5</v>
      </c>
      <c r="F29" s="1">
        <f>B9</f>
        <v>0.1</v>
      </c>
      <c r="H29" s="1">
        <f t="shared" si="14"/>
        <v>3</v>
      </c>
      <c r="I29" s="1">
        <f t="shared" si="15"/>
        <v>-7</v>
      </c>
      <c r="J29" s="1">
        <f>J3</f>
        <v>-5</v>
      </c>
      <c r="N29" s="1">
        <f t="shared" si="16"/>
        <v>-9</v>
      </c>
    </row>
    <row r="30" spans="1:29" x14ac:dyDescent="0.3">
      <c r="D30" s="1" t="s">
        <v>89</v>
      </c>
      <c r="E30" s="1">
        <f>$B$3</f>
        <v>0.6</v>
      </c>
      <c r="F30" s="1">
        <f>B7</f>
        <v>0.6</v>
      </c>
      <c r="H30" s="1">
        <f t="shared" si="14"/>
        <v>6</v>
      </c>
      <c r="I30" s="1">
        <f t="shared" si="15"/>
        <v>-4</v>
      </c>
      <c r="L30" s="1">
        <v>-2</v>
      </c>
      <c r="N30" s="1">
        <f t="shared" si="16"/>
        <v>0</v>
      </c>
    </row>
    <row r="31" spans="1:29" x14ac:dyDescent="0.3">
      <c r="D31" s="1" t="s">
        <v>32</v>
      </c>
      <c r="E31" s="1">
        <f>$B$3</f>
        <v>0.6</v>
      </c>
      <c r="F31" s="1">
        <f>B8</f>
        <v>0.5</v>
      </c>
      <c r="H31" s="1">
        <f t="shared" si="14"/>
        <v>5.5</v>
      </c>
      <c r="I31" s="1">
        <f t="shared" si="15"/>
        <v>-4.5</v>
      </c>
      <c r="L31" s="1">
        <f>L26</f>
        <v>-2</v>
      </c>
      <c r="N31" s="1">
        <f t="shared" si="16"/>
        <v>-1</v>
      </c>
    </row>
    <row r="32" spans="1:29" x14ac:dyDescent="0.3">
      <c r="D32" s="1" t="s">
        <v>90</v>
      </c>
      <c r="E32" s="1">
        <f>$B$3</f>
        <v>0.6</v>
      </c>
      <c r="F32" s="1">
        <f>B9</f>
        <v>0.1</v>
      </c>
      <c r="H32" s="1">
        <f t="shared" si="14"/>
        <v>3.5</v>
      </c>
      <c r="I32" s="1">
        <f t="shared" si="15"/>
        <v>-6.5</v>
      </c>
      <c r="J32" s="1">
        <f>J3</f>
        <v>-5</v>
      </c>
      <c r="N32" s="1">
        <f t="shared" si="16"/>
        <v>-8</v>
      </c>
    </row>
    <row r="33" spans="4:14" x14ac:dyDescent="0.3">
      <c r="D33" s="1" t="s">
        <v>38</v>
      </c>
      <c r="E33" s="1">
        <f>$B$4</f>
        <v>0.5</v>
      </c>
      <c r="F33" s="1">
        <f>B7</f>
        <v>0.6</v>
      </c>
      <c r="H33" s="1">
        <f t="shared" si="14"/>
        <v>5.5</v>
      </c>
      <c r="I33" s="1">
        <f>$I$3*(3-SUM(E33:F33))</f>
        <v>-9.5</v>
      </c>
      <c r="N33" s="1">
        <f t="shared" si="16"/>
        <v>-4</v>
      </c>
    </row>
    <row r="34" spans="4:14" x14ac:dyDescent="0.3">
      <c r="D34" s="1" t="s">
        <v>39</v>
      </c>
      <c r="E34" s="1">
        <f>$B$3</f>
        <v>0.6</v>
      </c>
      <c r="F34" s="1">
        <f>B8</f>
        <v>0.5</v>
      </c>
      <c r="H34" s="1">
        <f t="shared" si="14"/>
        <v>5.5</v>
      </c>
      <c r="I34" s="1">
        <f>$I$3*(3-SUM(E34:F34))</f>
        <v>-9.5</v>
      </c>
      <c r="N34" s="1">
        <f t="shared" si="16"/>
        <v>-4</v>
      </c>
    </row>
  </sheetData>
  <conditionalFormatting sqref="N4:N23">
    <cfRule type="top10" dxfId="2" priority="3" rank="1"/>
  </conditionalFormatting>
  <conditionalFormatting sqref="N27:N34">
    <cfRule type="top10" dxfId="1" priority="2" rank="1"/>
  </conditionalFormatting>
  <conditionalFormatting sqref="AC4:AC23">
    <cfRule type="top10" dxfId="0" priority="1" rank="1"/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tableaux</vt:lpstr>
      <vt:lpstr>test_tableau_rosen</vt:lpstr>
      <vt:lpstr>test_tableau_segmental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Masotti</dc:creator>
  <cp:lastModifiedBy>Antonio Masotti</cp:lastModifiedBy>
  <dcterms:created xsi:type="dcterms:W3CDTF">2021-03-30T11:42:46Z</dcterms:created>
  <dcterms:modified xsi:type="dcterms:W3CDTF">2021-04-04T13:19:20Z</dcterms:modified>
</cp:coreProperties>
</file>