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2"/>
  </bookViews>
  <sheets>
    <sheet name="dashboard_data" sheetId="1" r:id="rId1"/>
    <sheet name="case_calculations" sheetId="2" r:id="rId2"/>
    <sheet name="final" sheetId="3" r:id="rId3"/>
  </sheets>
  <calcPr calcId="144525"/>
</workbook>
</file>

<file path=xl/calcChain.xml><?xml version="1.0" encoding="utf-8"?>
<calcChain xmlns="http://schemas.openxmlformats.org/spreadsheetml/2006/main">
  <c r="A2" i="3" l="1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B1" i="3"/>
  <c r="A1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2" i="2"/>
  <c r="I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  <c r="K7" i="2"/>
  <c r="K8" i="2"/>
  <c r="K9" i="2"/>
  <c r="K10" i="2"/>
  <c r="K11" i="2"/>
  <c r="K12" i="2"/>
  <c r="K13" i="2"/>
  <c r="K14" i="2"/>
  <c r="K15" i="2"/>
  <c r="K16" i="2"/>
  <c r="K17" i="2"/>
  <c r="K18" i="2"/>
  <c r="K6" i="2"/>
  <c r="K3" i="2"/>
  <c r="K4" i="2"/>
  <c r="K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  <c r="I21" i="2"/>
  <c r="I20" i="2"/>
  <c r="I7" i="2"/>
  <c r="I8" i="2"/>
  <c r="I9" i="2"/>
  <c r="I10" i="2"/>
  <c r="I11" i="2"/>
  <c r="I12" i="2"/>
  <c r="I13" i="2"/>
  <c r="I14" i="2"/>
  <c r="I15" i="2"/>
  <c r="I16" i="2"/>
  <c r="I17" i="2"/>
  <c r="I18" i="2"/>
  <c r="F9" i="1"/>
  <c r="F10" i="1"/>
  <c r="F11" i="1"/>
  <c r="F12" i="1"/>
  <c r="F13" i="1"/>
  <c r="F14" i="1"/>
  <c r="F15" i="1"/>
  <c r="F16" i="1"/>
  <c r="F17" i="1"/>
  <c r="F18" i="1"/>
  <c r="F8" i="1"/>
  <c r="G9" i="2"/>
  <c r="G10" i="2"/>
  <c r="G11" i="2"/>
  <c r="G12" i="2"/>
  <c r="G13" i="2"/>
  <c r="G14" i="2"/>
  <c r="G15" i="2"/>
  <c r="G16" i="2"/>
  <c r="G17" i="2"/>
  <c r="G18" i="2"/>
  <c r="G8" i="2"/>
  <c r="D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I6" i="1" l="1"/>
  <c r="M30" i="1" s="1"/>
  <c r="M31" i="1" s="1"/>
  <c r="M32" i="1" s="1"/>
  <c r="M33" i="1" s="1"/>
  <c r="M34" i="1" s="1"/>
  <c r="M35" i="1" s="1"/>
  <c r="M36" i="1" s="1"/>
  <c r="I3" i="1"/>
  <c r="M9" i="1" s="1"/>
  <c r="M10" i="1" s="1"/>
  <c r="M11" i="1" s="1"/>
  <c r="M12" i="1" s="1"/>
  <c r="M13" i="1" s="1"/>
  <c r="M14" i="1" s="1"/>
  <c r="M15" i="1" s="1"/>
  <c r="I4" i="1"/>
  <c r="M16" i="1" s="1"/>
  <c r="M17" i="1" s="1"/>
  <c r="M18" i="1" s="1"/>
  <c r="M19" i="1" s="1"/>
  <c r="M20" i="1" s="1"/>
  <c r="M21" i="1" s="1"/>
  <c r="M22" i="1" s="1"/>
  <c r="I5" i="1"/>
  <c r="M23" i="1" s="1"/>
  <c r="M24" i="1" s="1"/>
  <c r="M25" i="1" s="1"/>
  <c r="M26" i="1" s="1"/>
  <c r="M27" i="1" s="1"/>
  <c r="M28" i="1" s="1"/>
  <c r="M29" i="1" s="1"/>
  <c r="I2" i="1"/>
  <c r="M2" i="1" s="1"/>
  <c r="M3" i="1" s="1"/>
  <c r="M4" i="1" s="1"/>
  <c r="M5" i="1" s="1"/>
  <c r="M6" i="1" s="1"/>
  <c r="M7" i="1" s="1"/>
  <c r="M8" i="1" s="1"/>
  <c r="H14" i="1"/>
  <c r="E7" i="1"/>
  <c r="H7" i="1" s="1"/>
  <c r="E8" i="1"/>
  <c r="I8" i="1" s="1"/>
  <c r="M44" i="1" s="1"/>
  <c r="M45" i="1" s="1"/>
  <c r="M46" i="1" s="1"/>
  <c r="M47" i="1" s="1"/>
  <c r="M48" i="1" s="1"/>
  <c r="M49" i="1" s="1"/>
  <c r="M50" i="1" s="1"/>
  <c r="E9" i="1"/>
  <c r="I9" i="1" s="1"/>
  <c r="M51" i="1" s="1"/>
  <c r="M52" i="1" s="1"/>
  <c r="M53" i="1" s="1"/>
  <c r="M54" i="1" s="1"/>
  <c r="M55" i="1" s="1"/>
  <c r="M56" i="1" s="1"/>
  <c r="M57" i="1" s="1"/>
  <c r="E10" i="1"/>
  <c r="I10" i="1" s="1"/>
  <c r="M58" i="1" s="1"/>
  <c r="M59" i="1" s="1"/>
  <c r="M60" i="1" s="1"/>
  <c r="M61" i="1" s="1"/>
  <c r="M62" i="1" s="1"/>
  <c r="M63" i="1" s="1"/>
  <c r="M64" i="1" s="1"/>
  <c r="E11" i="1"/>
  <c r="I11" i="1" s="1"/>
  <c r="M65" i="1" s="1"/>
  <c r="M66" i="1" s="1"/>
  <c r="M67" i="1" s="1"/>
  <c r="M68" i="1" s="1"/>
  <c r="M69" i="1" s="1"/>
  <c r="M70" i="1" s="1"/>
  <c r="M71" i="1" s="1"/>
  <c r="E12" i="1"/>
  <c r="I12" i="1" s="1"/>
  <c r="M72" i="1" s="1"/>
  <c r="M73" i="1" s="1"/>
  <c r="M74" i="1" s="1"/>
  <c r="M75" i="1" s="1"/>
  <c r="M76" i="1" s="1"/>
  <c r="M77" i="1" s="1"/>
  <c r="M78" i="1" s="1"/>
  <c r="E13" i="1"/>
  <c r="I13" i="1" s="1"/>
  <c r="M79" i="1" s="1"/>
  <c r="M80" i="1" s="1"/>
  <c r="M81" i="1" s="1"/>
  <c r="M82" i="1" s="1"/>
  <c r="M83" i="1" s="1"/>
  <c r="M84" i="1" s="1"/>
  <c r="M85" i="1" s="1"/>
  <c r="E14" i="1"/>
  <c r="I14" i="1" s="1"/>
  <c r="M86" i="1" s="1"/>
  <c r="M87" i="1" s="1"/>
  <c r="M88" i="1" s="1"/>
  <c r="M89" i="1" s="1"/>
  <c r="M90" i="1" s="1"/>
  <c r="M91" i="1" s="1"/>
  <c r="M92" i="1" s="1"/>
  <c r="E15" i="1"/>
  <c r="H15" i="1" s="1"/>
  <c r="E16" i="1"/>
  <c r="H16" i="1" s="1"/>
  <c r="E17" i="1"/>
  <c r="H17" i="1" s="1"/>
  <c r="E18" i="1"/>
  <c r="H18" i="1" s="1"/>
  <c r="E6" i="1"/>
  <c r="H6" i="1" s="1"/>
  <c r="I18" i="1" l="1"/>
  <c r="M114" i="1" s="1"/>
  <c r="M115" i="1" s="1"/>
  <c r="M116" i="1" s="1"/>
  <c r="M117" i="1" s="1"/>
  <c r="M118" i="1" s="1"/>
  <c r="M119" i="1" s="1"/>
  <c r="M120" i="1" s="1"/>
  <c r="I17" i="1"/>
  <c r="M107" i="1" s="1"/>
  <c r="M108" i="1" s="1"/>
  <c r="M109" i="1" s="1"/>
  <c r="M110" i="1" s="1"/>
  <c r="M111" i="1" s="1"/>
  <c r="M112" i="1" s="1"/>
  <c r="M113" i="1" s="1"/>
  <c r="I16" i="1"/>
  <c r="M100" i="1" s="1"/>
  <c r="M101" i="1" s="1"/>
  <c r="M102" i="1" s="1"/>
  <c r="M103" i="1" s="1"/>
  <c r="M104" i="1" s="1"/>
  <c r="M105" i="1" s="1"/>
  <c r="M106" i="1" s="1"/>
  <c r="I15" i="1"/>
  <c r="M93" i="1" s="1"/>
  <c r="M94" i="1" s="1"/>
  <c r="M95" i="1" s="1"/>
  <c r="M96" i="1" s="1"/>
  <c r="M97" i="1" s="1"/>
  <c r="M98" i="1" s="1"/>
  <c r="M99" i="1" s="1"/>
  <c r="I7" i="1"/>
  <c r="M37" i="1" s="1"/>
  <c r="M38" i="1" s="1"/>
  <c r="M39" i="1" s="1"/>
  <c r="M40" i="1" s="1"/>
  <c r="M41" i="1" s="1"/>
  <c r="M42" i="1" s="1"/>
  <c r="M43" i="1" s="1"/>
  <c r="H13" i="1"/>
  <c r="H12" i="1"/>
  <c r="H11" i="1"/>
  <c r="H10" i="1"/>
  <c r="H9" i="1"/>
  <c r="H8" i="1"/>
</calcChain>
</file>

<file path=xl/sharedStrings.xml><?xml version="1.0" encoding="utf-8"?>
<sst xmlns="http://schemas.openxmlformats.org/spreadsheetml/2006/main" count="27" uniqueCount="22">
  <si>
    <t>representative</t>
  </si>
  <si>
    <t>spoke_to</t>
  </si>
  <si>
    <t>total</t>
  </si>
  <si>
    <t>date</t>
  </si>
  <si>
    <t>tracers</t>
  </si>
  <si>
    <t>ratio</t>
  </si>
  <si>
    <t>day</t>
  </si>
  <si>
    <t>diagnoses</t>
  </si>
  <si>
    <t>orig_date</t>
  </si>
  <si>
    <t>case_interview</t>
  </si>
  <si>
    <t>tests</t>
  </si>
  <si>
    <t>daily_traced</t>
  </si>
  <si>
    <t>raw_total_ground_truth_phskc</t>
  </si>
  <si>
    <t>extended_phskc</t>
  </si>
  <si>
    <t>estimated_phskc</t>
  </si>
  <si>
    <t>estimated_total</t>
  </si>
  <si>
    <t>PHSKC_cases_assigned</t>
  </si>
  <si>
    <t>total_cases_assigned</t>
  </si>
  <si>
    <t>DOH_cases_assigned</t>
  </si>
  <si>
    <t>fraction_phskc</t>
  </si>
  <si>
    <t>phskc_case_interview</t>
  </si>
  <si>
    <t>estimated_daily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</si>
</sst>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dashboard_data!$C$1</c:f>
              <c:strCache>
                <c:ptCount val="1"/>
                <c:pt idx="0">
                  <c:v>spoke_to</c:v>
                </c:pt>
              </c:strCache>
            </c:strRef>
          </c:tx>
          <c:xVal>
            <c:numRef>
              <c:f>dashboard_data!$A$2:$A$18</c:f>
              <c:numCache>
                <c:formatCode>d\-mmm</c:formatCode>
                <c:ptCount val="17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dashboard_data!$C$2:$C$18</c:f>
              <c:numCache>
                <c:formatCode>General</c:formatCode>
                <c:ptCount val="17"/>
                <c:pt idx="4">
                  <c:v>224</c:v>
                </c:pt>
                <c:pt idx="5">
                  <c:v>303</c:v>
                </c:pt>
                <c:pt idx="6">
                  <c:v>184</c:v>
                </c:pt>
                <c:pt idx="7">
                  <c:v>280</c:v>
                </c:pt>
                <c:pt idx="8">
                  <c:v>208</c:v>
                </c:pt>
                <c:pt idx="9">
                  <c:v>282</c:v>
                </c:pt>
                <c:pt idx="10">
                  <c:v>419</c:v>
                </c:pt>
                <c:pt idx="11">
                  <c:v>327</c:v>
                </c:pt>
                <c:pt idx="12">
                  <c:v>439</c:v>
                </c:pt>
                <c:pt idx="13">
                  <c:v>436</c:v>
                </c:pt>
                <c:pt idx="14">
                  <c:v>409</c:v>
                </c:pt>
                <c:pt idx="15">
                  <c:v>356</c:v>
                </c:pt>
                <c:pt idx="16">
                  <c:v>316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dashboard_data!$D$1</c:f>
              <c:strCache>
                <c:ptCount val="1"/>
                <c:pt idx="0">
                  <c:v>representative</c:v>
                </c:pt>
              </c:strCache>
            </c:strRef>
          </c:tx>
          <c:xVal>
            <c:numRef>
              <c:f>dashboard_data!$A$2:$A$18</c:f>
              <c:numCache>
                <c:formatCode>d\-mmm</c:formatCode>
                <c:ptCount val="17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dashboard_data!$D$2:$D$18</c:f>
              <c:numCache>
                <c:formatCode>General</c:formatCode>
                <c:ptCount val="17"/>
                <c:pt idx="4">
                  <c:v>33</c:v>
                </c:pt>
                <c:pt idx="5">
                  <c:v>108</c:v>
                </c:pt>
                <c:pt idx="6">
                  <c:v>261</c:v>
                </c:pt>
                <c:pt idx="7">
                  <c:v>303</c:v>
                </c:pt>
                <c:pt idx="8">
                  <c:v>394</c:v>
                </c:pt>
                <c:pt idx="9">
                  <c:v>446</c:v>
                </c:pt>
                <c:pt idx="10">
                  <c:v>361</c:v>
                </c:pt>
                <c:pt idx="11">
                  <c:v>484</c:v>
                </c:pt>
                <c:pt idx="12">
                  <c:v>631</c:v>
                </c:pt>
                <c:pt idx="13">
                  <c:v>555</c:v>
                </c:pt>
                <c:pt idx="14">
                  <c:v>480</c:v>
                </c:pt>
                <c:pt idx="15">
                  <c:v>440</c:v>
                </c:pt>
                <c:pt idx="16">
                  <c:v>440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dashboard_data!$I$1</c:f>
              <c:strCache>
                <c:ptCount val="1"/>
                <c:pt idx="0">
                  <c:v>total</c:v>
                </c:pt>
              </c:strCache>
            </c:strRef>
          </c:tx>
          <c:xVal>
            <c:numRef>
              <c:f>dashboard_data!$A$2:$A$18</c:f>
              <c:numCache>
                <c:formatCode>d\-mmm</c:formatCode>
                <c:ptCount val="17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dashboard_data!$I$2:$I$18</c:f>
              <c:numCache>
                <c:formatCode>General</c:formatCode>
                <c:ptCount val="17"/>
                <c:pt idx="0">
                  <c:v>182</c:v>
                </c:pt>
                <c:pt idx="1">
                  <c:v>182</c:v>
                </c:pt>
                <c:pt idx="2">
                  <c:v>196</c:v>
                </c:pt>
                <c:pt idx="3">
                  <c:v>196</c:v>
                </c:pt>
                <c:pt idx="4">
                  <c:v>257</c:v>
                </c:pt>
                <c:pt idx="5">
                  <c:v>411</c:v>
                </c:pt>
                <c:pt idx="6">
                  <c:v>445</c:v>
                </c:pt>
                <c:pt idx="7">
                  <c:v>583</c:v>
                </c:pt>
                <c:pt idx="8">
                  <c:v>602</c:v>
                </c:pt>
                <c:pt idx="9">
                  <c:v>728</c:v>
                </c:pt>
                <c:pt idx="10">
                  <c:v>780</c:v>
                </c:pt>
                <c:pt idx="11">
                  <c:v>811</c:v>
                </c:pt>
                <c:pt idx="12">
                  <c:v>1070</c:v>
                </c:pt>
                <c:pt idx="13">
                  <c:v>991</c:v>
                </c:pt>
                <c:pt idx="14">
                  <c:v>889</c:v>
                </c:pt>
                <c:pt idx="15">
                  <c:v>796</c:v>
                </c:pt>
                <c:pt idx="16">
                  <c:v>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92288"/>
        <c:axId val="181748864"/>
      </c:scatterChart>
      <c:valAx>
        <c:axId val="1800922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1748864"/>
        <c:crosses val="autoZero"/>
        <c:crossBetween val="midCat"/>
      </c:valAx>
      <c:valAx>
        <c:axId val="18174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92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dashboard_data!$M$1</c:f>
              <c:strCache>
                <c:ptCount val="1"/>
                <c:pt idx="0">
                  <c:v>daily_traced</c:v>
                </c:pt>
              </c:strCache>
            </c:strRef>
          </c:tx>
          <c:xVal>
            <c:numRef>
              <c:f>dashboard_data!$K$2:$K$232</c:f>
              <c:numCache>
                <c:formatCode>General</c:formatCode>
                <c:ptCount val="231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121</c:v>
                </c:pt>
                <c:pt idx="4">
                  <c:v>122</c:v>
                </c:pt>
                <c:pt idx="5">
                  <c:v>123</c:v>
                </c:pt>
                <c:pt idx="6">
                  <c:v>124</c:v>
                </c:pt>
                <c:pt idx="7">
                  <c:v>125</c:v>
                </c:pt>
                <c:pt idx="8">
                  <c:v>126</c:v>
                </c:pt>
                <c:pt idx="9">
                  <c:v>127</c:v>
                </c:pt>
                <c:pt idx="10">
                  <c:v>128</c:v>
                </c:pt>
                <c:pt idx="11">
                  <c:v>129</c:v>
                </c:pt>
                <c:pt idx="12">
                  <c:v>130</c:v>
                </c:pt>
                <c:pt idx="13">
                  <c:v>131</c:v>
                </c:pt>
                <c:pt idx="14">
                  <c:v>132</c:v>
                </c:pt>
                <c:pt idx="15">
                  <c:v>133</c:v>
                </c:pt>
                <c:pt idx="16">
                  <c:v>134</c:v>
                </c:pt>
                <c:pt idx="17">
                  <c:v>135</c:v>
                </c:pt>
                <c:pt idx="18">
                  <c:v>136</c:v>
                </c:pt>
                <c:pt idx="19">
                  <c:v>137</c:v>
                </c:pt>
                <c:pt idx="20">
                  <c:v>138</c:v>
                </c:pt>
                <c:pt idx="21">
                  <c:v>139</c:v>
                </c:pt>
                <c:pt idx="22">
                  <c:v>140</c:v>
                </c:pt>
                <c:pt idx="23">
                  <c:v>141</c:v>
                </c:pt>
                <c:pt idx="24">
                  <c:v>142</c:v>
                </c:pt>
                <c:pt idx="25">
                  <c:v>143</c:v>
                </c:pt>
                <c:pt idx="26">
                  <c:v>144</c:v>
                </c:pt>
                <c:pt idx="27">
                  <c:v>145</c:v>
                </c:pt>
                <c:pt idx="28">
                  <c:v>146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150</c:v>
                </c:pt>
                <c:pt idx="33">
                  <c:v>151</c:v>
                </c:pt>
                <c:pt idx="34">
                  <c:v>152</c:v>
                </c:pt>
                <c:pt idx="35">
                  <c:v>153</c:v>
                </c:pt>
                <c:pt idx="36">
                  <c:v>154</c:v>
                </c:pt>
                <c:pt idx="37">
                  <c:v>155</c:v>
                </c:pt>
                <c:pt idx="38">
                  <c:v>156</c:v>
                </c:pt>
                <c:pt idx="39">
                  <c:v>157</c:v>
                </c:pt>
                <c:pt idx="40">
                  <c:v>158</c:v>
                </c:pt>
                <c:pt idx="41">
                  <c:v>159</c:v>
                </c:pt>
                <c:pt idx="42">
                  <c:v>160</c:v>
                </c:pt>
                <c:pt idx="43">
                  <c:v>161</c:v>
                </c:pt>
                <c:pt idx="44">
                  <c:v>162</c:v>
                </c:pt>
                <c:pt idx="45">
                  <c:v>163</c:v>
                </c:pt>
                <c:pt idx="46">
                  <c:v>164</c:v>
                </c:pt>
                <c:pt idx="47">
                  <c:v>165</c:v>
                </c:pt>
                <c:pt idx="48">
                  <c:v>166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170</c:v>
                </c:pt>
                <c:pt idx="53">
                  <c:v>171</c:v>
                </c:pt>
                <c:pt idx="54">
                  <c:v>172</c:v>
                </c:pt>
                <c:pt idx="55">
                  <c:v>173</c:v>
                </c:pt>
                <c:pt idx="56">
                  <c:v>174</c:v>
                </c:pt>
                <c:pt idx="57">
                  <c:v>175</c:v>
                </c:pt>
                <c:pt idx="58">
                  <c:v>176</c:v>
                </c:pt>
                <c:pt idx="59">
                  <c:v>177</c:v>
                </c:pt>
                <c:pt idx="60">
                  <c:v>178</c:v>
                </c:pt>
                <c:pt idx="61">
                  <c:v>179</c:v>
                </c:pt>
                <c:pt idx="62">
                  <c:v>180</c:v>
                </c:pt>
                <c:pt idx="63">
                  <c:v>181</c:v>
                </c:pt>
                <c:pt idx="64">
                  <c:v>182</c:v>
                </c:pt>
                <c:pt idx="65">
                  <c:v>183</c:v>
                </c:pt>
                <c:pt idx="66">
                  <c:v>184</c:v>
                </c:pt>
                <c:pt idx="67">
                  <c:v>185</c:v>
                </c:pt>
                <c:pt idx="68">
                  <c:v>186</c:v>
                </c:pt>
                <c:pt idx="69">
                  <c:v>187</c:v>
                </c:pt>
                <c:pt idx="70">
                  <c:v>188</c:v>
                </c:pt>
                <c:pt idx="71">
                  <c:v>189</c:v>
                </c:pt>
                <c:pt idx="72">
                  <c:v>190</c:v>
                </c:pt>
                <c:pt idx="73">
                  <c:v>191</c:v>
                </c:pt>
                <c:pt idx="74">
                  <c:v>192</c:v>
                </c:pt>
                <c:pt idx="75">
                  <c:v>193</c:v>
                </c:pt>
                <c:pt idx="76">
                  <c:v>194</c:v>
                </c:pt>
                <c:pt idx="77">
                  <c:v>195</c:v>
                </c:pt>
                <c:pt idx="78">
                  <c:v>196</c:v>
                </c:pt>
                <c:pt idx="79">
                  <c:v>197</c:v>
                </c:pt>
                <c:pt idx="80">
                  <c:v>198</c:v>
                </c:pt>
                <c:pt idx="81">
                  <c:v>199</c:v>
                </c:pt>
                <c:pt idx="82">
                  <c:v>200</c:v>
                </c:pt>
                <c:pt idx="83">
                  <c:v>201</c:v>
                </c:pt>
                <c:pt idx="84">
                  <c:v>202</c:v>
                </c:pt>
                <c:pt idx="85">
                  <c:v>203</c:v>
                </c:pt>
                <c:pt idx="86">
                  <c:v>204</c:v>
                </c:pt>
                <c:pt idx="87">
                  <c:v>205</c:v>
                </c:pt>
                <c:pt idx="88">
                  <c:v>206</c:v>
                </c:pt>
                <c:pt idx="89">
                  <c:v>207</c:v>
                </c:pt>
                <c:pt idx="90">
                  <c:v>208</c:v>
                </c:pt>
                <c:pt idx="91">
                  <c:v>209</c:v>
                </c:pt>
                <c:pt idx="92">
                  <c:v>210</c:v>
                </c:pt>
                <c:pt idx="93">
                  <c:v>211</c:v>
                </c:pt>
                <c:pt idx="94">
                  <c:v>212</c:v>
                </c:pt>
                <c:pt idx="95">
                  <c:v>213</c:v>
                </c:pt>
                <c:pt idx="96">
                  <c:v>214</c:v>
                </c:pt>
                <c:pt idx="97">
                  <c:v>215</c:v>
                </c:pt>
                <c:pt idx="98">
                  <c:v>216</c:v>
                </c:pt>
                <c:pt idx="99">
                  <c:v>217</c:v>
                </c:pt>
                <c:pt idx="100">
                  <c:v>218</c:v>
                </c:pt>
                <c:pt idx="101">
                  <c:v>219</c:v>
                </c:pt>
                <c:pt idx="102">
                  <c:v>220</c:v>
                </c:pt>
                <c:pt idx="103">
                  <c:v>221</c:v>
                </c:pt>
                <c:pt idx="104">
                  <c:v>222</c:v>
                </c:pt>
                <c:pt idx="105">
                  <c:v>223</c:v>
                </c:pt>
                <c:pt idx="106">
                  <c:v>224</c:v>
                </c:pt>
                <c:pt idx="107">
                  <c:v>225</c:v>
                </c:pt>
                <c:pt idx="108">
                  <c:v>226</c:v>
                </c:pt>
                <c:pt idx="109">
                  <c:v>227</c:v>
                </c:pt>
                <c:pt idx="110">
                  <c:v>228</c:v>
                </c:pt>
                <c:pt idx="111">
                  <c:v>229</c:v>
                </c:pt>
                <c:pt idx="112">
                  <c:v>230</c:v>
                </c:pt>
                <c:pt idx="113">
                  <c:v>231</c:v>
                </c:pt>
                <c:pt idx="114">
                  <c:v>232</c:v>
                </c:pt>
                <c:pt idx="115">
                  <c:v>233</c:v>
                </c:pt>
                <c:pt idx="116">
                  <c:v>234</c:v>
                </c:pt>
                <c:pt idx="117">
                  <c:v>235</c:v>
                </c:pt>
                <c:pt idx="118">
                  <c:v>236</c:v>
                </c:pt>
              </c:numCache>
            </c:numRef>
          </c:xVal>
          <c:yVal>
            <c:numRef>
              <c:f>dashboard_data!$M$2:$M$232</c:f>
              <c:numCache>
                <c:formatCode>General</c:formatCode>
                <c:ptCount val="231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36.714285714285715</c:v>
                </c:pt>
                <c:pt idx="29">
                  <c:v>36.714285714285715</c:v>
                </c:pt>
                <c:pt idx="30">
                  <c:v>36.714285714285715</c:v>
                </c:pt>
                <c:pt idx="31">
                  <c:v>36.714285714285715</c:v>
                </c:pt>
                <c:pt idx="32">
                  <c:v>36.714285714285715</c:v>
                </c:pt>
                <c:pt idx="33">
                  <c:v>36.714285714285715</c:v>
                </c:pt>
                <c:pt idx="34">
                  <c:v>36.714285714285715</c:v>
                </c:pt>
                <c:pt idx="35">
                  <c:v>58.714285714285715</c:v>
                </c:pt>
                <c:pt idx="36">
                  <c:v>58.714285714285715</c:v>
                </c:pt>
                <c:pt idx="37">
                  <c:v>58.714285714285715</c:v>
                </c:pt>
                <c:pt idx="38">
                  <c:v>58.714285714285715</c:v>
                </c:pt>
                <c:pt idx="39">
                  <c:v>58.714285714285715</c:v>
                </c:pt>
                <c:pt idx="40">
                  <c:v>58.714285714285715</c:v>
                </c:pt>
                <c:pt idx="41">
                  <c:v>58.714285714285715</c:v>
                </c:pt>
                <c:pt idx="42">
                  <c:v>63.571428571428569</c:v>
                </c:pt>
                <c:pt idx="43">
                  <c:v>63.571428571428569</c:v>
                </c:pt>
                <c:pt idx="44">
                  <c:v>63.571428571428569</c:v>
                </c:pt>
                <c:pt idx="45">
                  <c:v>63.571428571428569</c:v>
                </c:pt>
                <c:pt idx="46">
                  <c:v>63.571428571428569</c:v>
                </c:pt>
                <c:pt idx="47">
                  <c:v>63.571428571428569</c:v>
                </c:pt>
                <c:pt idx="48">
                  <c:v>63.571428571428569</c:v>
                </c:pt>
                <c:pt idx="49">
                  <c:v>83.285714285714292</c:v>
                </c:pt>
                <c:pt idx="50">
                  <c:v>83.285714285714292</c:v>
                </c:pt>
                <c:pt idx="51">
                  <c:v>83.285714285714292</c:v>
                </c:pt>
                <c:pt idx="52">
                  <c:v>83.285714285714292</c:v>
                </c:pt>
                <c:pt idx="53">
                  <c:v>83.285714285714292</c:v>
                </c:pt>
                <c:pt idx="54">
                  <c:v>83.285714285714292</c:v>
                </c:pt>
                <c:pt idx="55">
                  <c:v>83.285714285714292</c:v>
                </c:pt>
                <c:pt idx="56">
                  <c:v>86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86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111.42857142857143</c:v>
                </c:pt>
                <c:pt idx="71">
                  <c:v>111.42857142857143</c:v>
                </c:pt>
                <c:pt idx="72">
                  <c:v>111.42857142857143</c:v>
                </c:pt>
                <c:pt idx="73">
                  <c:v>111.42857142857143</c:v>
                </c:pt>
                <c:pt idx="74">
                  <c:v>111.42857142857143</c:v>
                </c:pt>
                <c:pt idx="75">
                  <c:v>111.42857142857143</c:v>
                </c:pt>
                <c:pt idx="76">
                  <c:v>111.42857142857143</c:v>
                </c:pt>
                <c:pt idx="77">
                  <c:v>115.85714285714286</c:v>
                </c:pt>
                <c:pt idx="78">
                  <c:v>115.85714285714286</c:v>
                </c:pt>
                <c:pt idx="79">
                  <c:v>115.85714285714286</c:v>
                </c:pt>
                <c:pt idx="80">
                  <c:v>115.85714285714286</c:v>
                </c:pt>
                <c:pt idx="81">
                  <c:v>115.85714285714286</c:v>
                </c:pt>
                <c:pt idx="82">
                  <c:v>115.85714285714286</c:v>
                </c:pt>
                <c:pt idx="83">
                  <c:v>115.85714285714286</c:v>
                </c:pt>
                <c:pt idx="84">
                  <c:v>152.85714285714286</c:v>
                </c:pt>
                <c:pt idx="85">
                  <c:v>152.85714285714286</c:v>
                </c:pt>
                <c:pt idx="86">
                  <c:v>152.85714285714286</c:v>
                </c:pt>
                <c:pt idx="87">
                  <c:v>152.85714285714286</c:v>
                </c:pt>
                <c:pt idx="88">
                  <c:v>152.85714285714286</c:v>
                </c:pt>
                <c:pt idx="89">
                  <c:v>152.85714285714286</c:v>
                </c:pt>
                <c:pt idx="90">
                  <c:v>152.85714285714286</c:v>
                </c:pt>
                <c:pt idx="91">
                  <c:v>141.57142857142858</c:v>
                </c:pt>
                <c:pt idx="92">
                  <c:v>141.57142857142858</c:v>
                </c:pt>
                <c:pt idx="93">
                  <c:v>141.57142857142858</c:v>
                </c:pt>
                <c:pt idx="94">
                  <c:v>141.57142857142858</c:v>
                </c:pt>
                <c:pt idx="95">
                  <c:v>141.57142857142858</c:v>
                </c:pt>
                <c:pt idx="96">
                  <c:v>141.57142857142858</c:v>
                </c:pt>
                <c:pt idx="97">
                  <c:v>141.57142857142858</c:v>
                </c:pt>
                <c:pt idx="98">
                  <c:v>127</c:v>
                </c:pt>
                <c:pt idx="99">
                  <c:v>127</c:v>
                </c:pt>
                <c:pt idx="100">
                  <c:v>127</c:v>
                </c:pt>
                <c:pt idx="101">
                  <c:v>127</c:v>
                </c:pt>
                <c:pt idx="102">
                  <c:v>127</c:v>
                </c:pt>
                <c:pt idx="103">
                  <c:v>127</c:v>
                </c:pt>
                <c:pt idx="104">
                  <c:v>127</c:v>
                </c:pt>
                <c:pt idx="105">
                  <c:v>113.71428571428571</c:v>
                </c:pt>
                <c:pt idx="106">
                  <c:v>113.71428571428571</c:v>
                </c:pt>
                <c:pt idx="107">
                  <c:v>113.71428571428571</c:v>
                </c:pt>
                <c:pt idx="108">
                  <c:v>113.71428571428571</c:v>
                </c:pt>
                <c:pt idx="109">
                  <c:v>113.71428571428571</c:v>
                </c:pt>
                <c:pt idx="110">
                  <c:v>113.71428571428571</c:v>
                </c:pt>
                <c:pt idx="111">
                  <c:v>113.71428571428571</c:v>
                </c:pt>
                <c:pt idx="112">
                  <c:v>108</c:v>
                </c:pt>
                <c:pt idx="113">
                  <c:v>108</c:v>
                </c:pt>
                <c:pt idx="114">
                  <c:v>108</c:v>
                </c:pt>
                <c:pt idx="115">
                  <c:v>108</c:v>
                </c:pt>
                <c:pt idx="116">
                  <c:v>108</c:v>
                </c:pt>
                <c:pt idx="117">
                  <c:v>108</c:v>
                </c:pt>
                <c:pt idx="118">
                  <c:v>108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dashboard_data!$N$1</c:f>
              <c:strCache>
                <c:ptCount val="1"/>
                <c:pt idx="0">
                  <c:v>diagnoses</c:v>
                </c:pt>
              </c:strCache>
            </c:strRef>
          </c:tx>
          <c:xVal>
            <c:numRef>
              <c:f>dashboard_data!$K$2:$K$232</c:f>
              <c:numCache>
                <c:formatCode>General</c:formatCode>
                <c:ptCount val="231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121</c:v>
                </c:pt>
                <c:pt idx="4">
                  <c:v>122</c:v>
                </c:pt>
                <c:pt idx="5">
                  <c:v>123</c:v>
                </c:pt>
                <c:pt idx="6">
                  <c:v>124</c:v>
                </c:pt>
                <c:pt idx="7">
                  <c:v>125</c:v>
                </c:pt>
                <c:pt idx="8">
                  <c:v>126</c:v>
                </c:pt>
                <c:pt idx="9">
                  <c:v>127</c:v>
                </c:pt>
                <c:pt idx="10">
                  <c:v>128</c:v>
                </c:pt>
                <c:pt idx="11">
                  <c:v>129</c:v>
                </c:pt>
                <c:pt idx="12">
                  <c:v>130</c:v>
                </c:pt>
                <c:pt idx="13">
                  <c:v>131</c:v>
                </c:pt>
                <c:pt idx="14">
                  <c:v>132</c:v>
                </c:pt>
                <c:pt idx="15">
                  <c:v>133</c:v>
                </c:pt>
                <c:pt idx="16">
                  <c:v>134</c:v>
                </c:pt>
                <c:pt idx="17">
                  <c:v>135</c:v>
                </c:pt>
                <c:pt idx="18">
                  <c:v>136</c:v>
                </c:pt>
                <c:pt idx="19">
                  <c:v>137</c:v>
                </c:pt>
                <c:pt idx="20">
                  <c:v>138</c:v>
                </c:pt>
                <c:pt idx="21">
                  <c:v>139</c:v>
                </c:pt>
                <c:pt idx="22">
                  <c:v>140</c:v>
                </c:pt>
                <c:pt idx="23">
                  <c:v>141</c:v>
                </c:pt>
                <c:pt idx="24">
                  <c:v>142</c:v>
                </c:pt>
                <c:pt idx="25">
                  <c:v>143</c:v>
                </c:pt>
                <c:pt idx="26">
                  <c:v>144</c:v>
                </c:pt>
                <c:pt idx="27">
                  <c:v>145</c:v>
                </c:pt>
                <c:pt idx="28">
                  <c:v>146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150</c:v>
                </c:pt>
                <c:pt idx="33">
                  <c:v>151</c:v>
                </c:pt>
                <c:pt idx="34">
                  <c:v>152</c:v>
                </c:pt>
                <c:pt idx="35">
                  <c:v>153</c:v>
                </c:pt>
                <c:pt idx="36">
                  <c:v>154</c:v>
                </c:pt>
                <c:pt idx="37">
                  <c:v>155</c:v>
                </c:pt>
                <c:pt idx="38">
                  <c:v>156</c:v>
                </c:pt>
                <c:pt idx="39">
                  <c:v>157</c:v>
                </c:pt>
                <c:pt idx="40">
                  <c:v>158</c:v>
                </c:pt>
                <c:pt idx="41">
                  <c:v>159</c:v>
                </c:pt>
                <c:pt idx="42">
                  <c:v>160</c:v>
                </c:pt>
                <c:pt idx="43">
                  <c:v>161</c:v>
                </c:pt>
                <c:pt idx="44">
                  <c:v>162</c:v>
                </c:pt>
                <c:pt idx="45">
                  <c:v>163</c:v>
                </c:pt>
                <c:pt idx="46">
                  <c:v>164</c:v>
                </c:pt>
                <c:pt idx="47">
                  <c:v>165</c:v>
                </c:pt>
                <c:pt idx="48">
                  <c:v>166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170</c:v>
                </c:pt>
                <c:pt idx="53">
                  <c:v>171</c:v>
                </c:pt>
                <c:pt idx="54">
                  <c:v>172</c:v>
                </c:pt>
                <c:pt idx="55">
                  <c:v>173</c:v>
                </c:pt>
                <c:pt idx="56">
                  <c:v>174</c:v>
                </c:pt>
                <c:pt idx="57">
                  <c:v>175</c:v>
                </c:pt>
                <c:pt idx="58">
                  <c:v>176</c:v>
                </c:pt>
                <c:pt idx="59">
                  <c:v>177</c:v>
                </c:pt>
                <c:pt idx="60">
                  <c:v>178</c:v>
                </c:pt>
                <c:pt idx="61">
                  <c:v>179</c:v>
                </c:pt>
                <c:pt idx="62">
                  <c:v>180</c:v>
                </c:pt>
                <c:pt idx="63">
                  <c:v>181</c:v>
                </c:pt>
                <c:pt idx="64">
                  <c:v>182</c:v>
                </c:pt>
                <c:pt idx="65">
                  <c:v>183</c:v>
                </c:pt>
                <c:pt idx="66">
                  <c:v>184</c:v>
                </c:pt>
                <c:pt idx="67">
                  <c:v>185</c:v>
                </c:pt>
                <c:pt idx="68">
                  <c:v>186</c:v>
                </c:pt>
                <c:pt idx="69">
                  <c:v>187</c:v>
                </c:pt>
                <c:pt idx="70">
                  <c:v>188</c:v>
                </c:pt>
                <c:pt idx="71">
                  <c:v>189</c:v>
                </c:pt>
                <c:pt idx="72">
                  <c:v>190</c:v>
                </c:pt>
                <c:pt idx="73">
                  <c:v>191</c:v>
                </c:pt>
                <c:pt idx="74">
                  <c:v>192</c:v>
                </c:pt>
                <c:pt idx="75">
                  <c:v>193</c:v>
                </c:pt>
                <c:pt idx="76">
                  <c:v>194</c:v>
                </c:pt>
                <c:pt idx="77">
                  <c:v>195</c:v>
                </c:pt>
                <c:pt idx="78">
                  <c:v>196</c:v>
                </c:pt>
                <c:pt idx="79">
                  <c:v>197</c:v>
                </c:pt>
                <c:pt idx="80">
                  <c:v>198</c:v>
                </c:pt>
                <c:pt idx="81">
                  <c:v>199</c:v>
                </c:pt>
                <c:pt idx="82">
                  <c:v>200</c:v>
                </c:pt>
                <c:pt idx="83">
                  <c:v>201</c:v>
                </c:pt>
                <c:pt idx="84">
                  <c:v>202</c:v>
                </c:pt>
                <c:pt idx="85">
                  <c:v>203</c:v>
                </c:pt>
                <c:pt idx="86">
                  <c:v>204</c:v>
                </c:pt>
                <c:pt idx="87">
                  <c:v>205</c:v>
                </c:pt>
                <c:pt idx="88">
                  <c:v>206</c:v>
                </c:pt>
                <c:pt idx="89">
                  <c:v>207</c:v>
                </c:pt>
                <c:pt idx="90">
                  <c:v>208</c:v>
                </c:pt>
                <c:pt idx="91">
                  <c:v>209</c:v>
                </c:pt>
                <c:pt idx="92">
                  <c:v>210</c:v>
                </c:pt>
                <c:pt idx="93">
                  <c:v>211</c:v>
                </c:pt>
                <c:pt idx="94">
                  <c:v>212</c:v>
                </c:pt>
                <c:pt idx="95">
                  <c:v>213</c:v>
                </c:pt>
                <c:pt idx="96">
                  <c:v>214</c:v>
                </c:pt>
                <c:pt idx="97">
                  <c:v>215</c:v>
                </c:pt>
                <c:pt idx="98">
                  <c:v>216</c:v>
                </c:pt>
                <c:pt idx="99">
                  <c:v>217</c:v>
                </c:pt>
                <c:pt idx="100">
                  <c:v>218</c:v>
                </c:pt>
                <c:pt idx="101">
                  <c:v>219</c:v>
                </c:pt>
                <c:pt idx="102">
                  <c:v>220</c:v>
                </c:pt>
                <c:pt idx="103">
                  <c:v>221</c:v>
                </c:pt>
                <c:pt idx="104">
                  <c:v>222</c:v>
                </c:pt>
                <c:pt idx="105">
                  <c:v>223</c:v>
                </c:pt>
                <c:pt idx="106">
                  <c:v>224</c:v>
                </c:pt>
                <c:pt idx="107">
                  <c:v>225</c:v>
                </c:pt>
                <c:pt idx="108">
                  <c:v>226</c:v>
                </c:pt>
                <c:pt idx="109">
                  <c:v>227</c:v>
                </c:pt>
                <c:pt idx="110">
                  <c:v>228</c:v>
                </c:pt>
                <c:pt idx="111">
                  <c:v>229</c:v>
                </c:pt>
                <c:pt idx="112">
                  <c:v>230</c:v>
                </c:pt>
                <c:pt idx="113">
                  <c:v>231</c:v>
                </c:pt>
                <c:pt idx="114">
                  <c:v>232</c:v>
                </c:pt>
                <c:pt idx="115">
                  <c:v>233</c:v>
                </c:pt>
                <c:pt idx="116">
                  <c:v>234</c:v>
                </c:pt>
                <c:pt idx="117">
                  <c:v>235</c:v>
                </c:pt>
                <c:pt idx="118">
                  <c:v>236</c:v>
                </c:pt>
              </c:numCache>
            </c:numRef>
          </c:xVal>
          <c:yVal>
            <c:numRef>
              <c:f>dashboard_data!$N$2:$N$232</c:f>
              <c:numCache>
                <c:formatCode>General</c:formatCode>
                <c:ptCount val="231"/>
                <c:pt idx="0">
                  <c:v>11</c:v>
                </c:pt>
                <c:pt idx="1">
                  <c:v>13</c:v>
                </c:pt>
                <c:pt idx="2">
                  <c:v>56</c:v>
                </c:pt>
                <c:pt idx="3">
                  <c:v>45</c:v>
                </c:pt>
                <c:pt idx="4">
                  <c:v>49</c:v>
                </c:pt>
                <c:pt idx="5">
                  <c:v>81</c:v>
                </c:pt>
                <c:pt idx="6">
                  <c:v>29</c:v>
                </c:pt>
                <c:pt idx="7">
                  <c:v>11</c:v>
                </c:pt>
                <c:pt idx="8">
                  <c:v>42</c:v>
                </c:pt>
                <c:pt idx="9">
                  <c:v>53</c:v>
                </c:pt>
                <c:pt idx="10">
                  <c:v>54</c:v>
                </c:pt>
                <c:pt idx="11">
                  <c:v>34</c:v>
                </c:pt>
                <c:pt idx="12">
                  <c:v>35</c:v>
                </c:pt>
                <c:pt idx="13">
                  <c:v>19</c:v>
                </c:pt>
                <c:pt idx="14">
                  <c:v>12</c:v>
                </c:pt>
                <c:pt idx="15">
                  <c:v>47</c:v>
                </c:pt>
                <c:pt idx="16">
                  <c:v>33</c:v>
                </c:pt>
                <c:pt idx="17">
                  <c:v>41</c:v>
                </c:pt>
                <c:pt idx="18">
                  <c:v>57</c:v>
                </c:pt>
                <c:pt idx="19">
                  <c:v>43</c:v>
                </c:pt>
                <c:pt idx="20">
                  <c:v>42</c:v>
                </c:pt>
                <c:pt idx="21">
                  <c:v>49</c:v>
                </c:pt>
                <c:pt idx="22">
                  <c:v>54</c:v>
                </c:pt>
                <c:pt idx="23">
                  <c:v>52</c:v>
                </c:pt>
                <c:pt idx="24">
                  <c:v>80</c:v>
                </c:pt>
                <c:pt idx="25">
                  <c:v>90</c:v>
                </c:pt>
                <c:pt idx="26">
                  <c:v>75</c:v>
                </c:pt>
                <c:pt idx="27">
                  <c:v>69</c:v>
                </c:pt>
                <c:pt idx="28">
                  <c:v>70</c:v>
                </c:pt>
                <c:pt idx="29">
                  <c:v>61</c:v>
                </c:pt>
                <c:pt idx="30">
                  <c:v>114</c:v>
                </c:pt>
                <c:pt idx="31">
                  <c:v>107</c:v>
                </c:pt>
                <c:pt idx="32">
                  <c:v>98</c:v>
                </c:pt>
                <c:pt idx="33">
                  <c:v>178</c:v>
                </c:pt>
                <c:pt idx="34">
                  <c:v>114</c:v>
                </c:pt>
                <c:pt idx="35">
                  <c:v>114</c:v>
                </c:pt>
                <c:pt idx="36">
                  <c:v>111</c:v>
                </c:pt>
                <c:pt idx="37">
                  <c:v>191</c:v>
                </c:pt>
                <c:pt idx="38">
                  <c:v>207</c:v>
                </c:pt>
                <c:pt idx="39">
                  <c:v>153</c:v>
                </c:pt>
                <c:pt idx="40">
                  <c:v>186</c:v>
                </c:pt>
                <c:pt idx="41">
                  <c:v>174</c:v>
                </c:pt>
                <c:pt idx="42">
                  <c:v>89</c:v>
                </c:pt>
                <c:pt idx="43">
                  <c:v>69</c:v>
                </c:pt>
                <c:pt idx="44">
                  <c:v>148</c:v>
                </c:pt>
                <c:pt idx="45">
                  <c:v>176</c:v>
                </c:pt>
                <c:pt idx="46">
                  <c:v>168</c:v>
                </c:pt>
                <c:pt idx="47">
                  <c:v>155</c:v>
                </c:pt>
                <c:pt idx="48">
                  <c:v>163</c:v>
                </c:pt>
                <c:pt idx="49">
                  <c:v>141</c:v>
                </c:pt>
                <c:pt idx="50">
                  <c:v>140</c:v>
                </c:pt>
                <c:pt idx="51">
                  <c:v>169</c:v>
                </c:pt>
                <c:pt idx="52">
                  <c:v>204</c:v>
                </c:pt>
                <c:pt idx="53">
                  <c:v>198</c:v>
                </c:pt>
                <c:pt idx="54">
                  <c:v>201</c:v>
                </c:pt>
                <c:pt idx="55">
                  <c:v>165</c:v>
                </c:pt>
                <c:pt idx="56">
                  <c:v>168</c:v>
                </c:pt>
                <c:pt idx="57">
                  <c:v>184</c:v>
                </c:pt>
                <c:pt idx="58">
                  <c:v>162</c:v>
                </c:pt>
                <c:pt idx="59">
                  <c:v>221</c:v>
                </c:pt>
                <c:pt idx="60">
                  <c:v>235</c:v>
                </c:pt>
                <c:pt idx="61">
                  <c:v>183</c:v>
                </c:pt>
                <c:pt idx="62">
                  <c:v>205</c:v>
                </c:pt>
                <c:pt idx="63">
                  <c:v>135</c:v>
                </c:pt>
                <c:pt idx="64">
                  <c:v>132</c:v>
                </c:pt>
                <c:pt idx="65">
                  <c:v>144</c:v>
                </c:pt>
                <c:pt idx="66">
                  <c:v>201</c:v>
                </c:pt>
                <c:pt idx="67">
                  <c:v>204</c:v>
                </c:pt>
                <c:pt idx="68">
                  <c:v>130</c:v>
                </c:pt>
                <c:pt idx="69">
                  <c:v>140</c:v>
                </c:pt>
                <c:pt idx="70">
                  <c:v>95</c:v>
                </c:pt>
                <c:pt idx="71">
                  <c:v>123</c:v>
                </c:pt>
                <c:pt idx="72">
                  <c:v>106</c:v>
                </c:pt>
                <c:pt idx="73">
                  <c:v>199</c:v>
                </c:pt>
                <c:pt idx="74">
                  <c:v>116</c:v>
                </c:pt>
                <c:pt idx="75">
                  <c:v>213</c:v>
                </c:pt>
                <c:pt idx="76">
                  <c:v>151</c:v>
                </c:pt>
                <c:pt idx="77">
                  <c:v>122</c:v>
                </c:pt>
                <c:pt idx="78">
                  <c:v>81</c:v>
                </c:pt>
                <c:pt idx="79">
                  <c:v>137</c:v>
                </c:pt>
                <c:pt idx="80">
                  <c:v>191</c:v>
                </c:pt>
                <c:pt idx="81">
                  <c:v>144</c:v>
                </c:pt>
                <c:pt idx="82">
                  <c:v>195</c:v>
                </c:pt>
                <c:pt idx="83">
                  <c:v>116</c:v>
                </c:pt>
                <c:pt idx="84">
                  <c:v>121</c:v>
                </c:pt>
                <c:pt idx="85">
                  <c:v>105</c:v>
                </c:pt>
                <c:pt idx="86">
                  <c:v>111</c:v>
                </c:pt>
                <c:pt idx="87">
                  <c:v>163</c:v>
                </c:pt>
                <c:pt idx="88">
                  <c:v>147</c:v>
                </c:pt>
                <c:pt idx="89">
                  <c:v>132</c:v>
                </c:pt>
                <c:pt idx="90">
                  <c:v>112</c:v>
                </c:pt>
                <c:pt idx="91">
                  <c:v>111</c:v>
                </c:pt>
                <c:pt idx="92">
                  <c:v>48</c:v>
                </c:pt>
                <c:pt idx="93">
                  <c:v>114</c:v>
                </c:pt>
                <c:pt idx="94">
                  <c:v>128</c:v>
                </c:pt>
                <c:pt idx="95">
                  <c:v>181</c:v>
                </c:pt>
                <c:pt idx="96">
                  <c:v>128</c:v>
                </c:pt>
                <c:pt idx="97">
                  <c:v>123</c:v>
                </c:pt>
                <c:pt idx="98">
                  <c:v>73</c:v>
                </c:pt>
                <c:pt idx="99">
                  <c:v>39</c:v>
                </c:pt>
                <c:pt idx="100">
                  <c:v>74</c:v>
                </c:pt>
                <c:pt idx="101">
                  <c:v>122</c:v>
                </c:pt>
                <c:pt idx="102">
                  <c:v>148</c:v>
                </c:pt>
                <c:pt idx="103">
                  <c:v>94</c:v>
                </c:pt>
                <c:pt idx="104">
                  <c:v>96</c:v>
                </c:pt>
                <c:pt idx="105">
                  <c:v>70</c:v>
                </c:pt>
                <c:pt idx="106">
                  <c:v>32</c:v>
                </c:pt>
                <c:pt idx="107">
                  <c:v>58</c:v>
                </c:pt>
                <c:pt idx="108">
                  <c:v>115</c:v>
                </c:pt>
                <c:pt idx="109">
                  <c:v>111</c:v>
                </c:pt>
                <c:pt idx="110">
                  <c:v>97</c:v>
                </c:pt>
                <c:pt idx="111">
                  <c:v>73</c:v>
                </c:pt>
                <c:pt idx="112">
                  <c:v>46</c:v>
                </c:pt>
                <c:pt idx="113">
                  <c:v>58</c:v>
                </c:pt>
                <c:pt idx="114">
                  <c:v>115</c:v>
                </c:pt>
                <c:pt idx="115">
                  <c:v>111</c:v>
                </c:pt>
                <c:pt idx="116">
                  <c:v>97</c:v>
                </c:pt>
                <c:pt idx="117">
                  <c:v>73</c:v>
                </c:pt>
                <c:pt idx="118">
                  <c:v>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94304"/>
        <c:axId val="181795840"/>
      </c:scatterChart>
      <c:valAx>
        <c:axId val="18179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1795840"/>
        <c:crosses val="autoZero"/>
        <c:crossBetween val="midCat"/>
      </c:valAx>
      <c:valAx>
        <c:axId val="18179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794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case_calculations!$B$1</c:f>
              <c:strCache>
                <c:ptCount val="1"/>
                <c:pt idx="0">
                  <c:v>PHSKC_cases_assigned</c:v>
                </c:pt>
              </c:strCache>
            </c:strRef>
          </c:tx>
          <c:xVal>
            <c:numRef>
              <c:f>case_calculations!$A$2:$A$18</c:f>
              <c:numCache>
                <c:formatCode>d\-mmm</c:formatCode>
                <c:ptCount val="17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case_calculations!$B$2:$B$18</c:f>
              <c:numCache>
                <c:formatCode>General</c:formatCode>
                <c:ptCount val="17"/>
                <c:pt idx="0">
                  <c:v>163</c:v>
                </c:pt>
                <c:pt idx="1">
                  <c:v>151</c:v>
                </c:pt>
                <c:pt idx="2">
                  <c:v>198</c:v>
                </c:pt>
                <c:pt idx="3">
                  <c:v>201</c:v>
                </c:pt>
                <c:pt idx="4">
                  <c:v>176</c:v>
                </c:pt>
                <c:pt idx="5">
                  <c:v>412</c:v>
                </c:pt>
                <c:pt idx="6">
                  <c:v>379</c:v>
                </c:pt>
                <c:pt idx="7">
                  <c:v>462</c:v>
                </c:pt>
                <c:pt idx="8">
                  <c:v>438</c:v>
                </c:pt>
                <c:pt idx="9">
                  <c:v>502</c:v>
                </c:pt>
                <c:pt idx="10">
                  <c:v>533</c:v>
                </c:pt>
                <c:pt idx="11">
                  <c:v>729</c:v>
                </c:pt>
                <c:pt idx="12">
                  <c:v>742</c:v>
                </c:pt>
                <c:pt idx="13">
                  <c:v>730</c:v>
                </c:pt>
                <c:pt idx="14">
                  <c:v>610</c:v>
                </c:pt>
                <c:pt idx="15">
                  <c:v>564</c:v>
                </c:pt>
                <c:pt idx="16">
                  <c:v>688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case_calculations!$C$1</c:f>
              <c:strCache>
                <c:ptCount val="1"/>
                <c:pt idx="0">
                  <c:v>total_cases_assigned</c:v>
                </c:pt>
              </c:strCache>
            </c:strRef>
          </c:tx>
          <c:xVal>
            <c:numRef>
              <c:f>case_calculations!$A$2:$A$18</c:f>
              <c:numCache>
                <c:formatCode>d\-mmm</c:formatCode>
                <c:ptCount val="17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case_calculations!$C$2:$C$18</c:f>
              <c:numCache>
                <c:formatCode>General</c:formatCode>
                <c:ptCount val="17"/>
                <c:pt idx="0">
                  <c:v>237</c:v>
                </c:pt>
                <c:pt idx="1">
                  <c:v>413</c:v>
                </c:pt>
                <c:pt idx="2">
                  <c:v>282</c:v>
                </c:pt>
                <c:pt idx="3">
                  <c:v>422</c:v>
                </c:pt>
                <c:pt idx="4">
                  <c:v>633</c:v>
                </c:pt>
                <c:pt idx="5">
                  <c:v>955</c:v>
                </c:pt>
                <c:pt idx="6">
                  <c:v>955</c:v>
                </c:pt>
                <c:pt idx="7">
                  <c:v>1222</c:v>
                </c:pt>
                <c:pt idx="8">
                  <c:v>1284</c:v>
                </c:pt>
                <c:pt idx="9">
                  <c:v>992</c:v>
                </c:pt>
                <c:pt idx="10">
                  <c:v>1092</c:v>
                </c:pt>
                <c:pt idx="11">
                  <c:v>987</c:v>
                </c:pt>
                <c:pt idx="12">
                  <c:v>1078</c:v>
                </c:pt>
                <c:pt idx="13">
                  <c:v>910</c:v>
                </c:pt>
                <c:pt idx="14">
                  <c:v>637</c:v>
                </c:pt>
                <c:pt idx="15">
                  <c:v>578</c:v>
                </c:pt>
                <c:pt idx="16">
                  <c:v>713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case_calculations!$D$1</c:f>
              <c:strCache>
                <c:ptCount val="1"/>
                <c:pt idx="0">
                  <c:v>DOH_cases_assigned</c:v>
                </c:pt>
              </c:strCache>
            </c:strRef>
          </c:tx>
          <c:xVal>
            <c:numRef>
              <c:f>case_calculations!$A$2:$A$18</c:f>
              <c:numCache>
                <c:formatCode>d\-mmm</c:formatCode>
                <c:ptCount val="17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case_calculations!$D$2:$D$18</c:f>
              <c:numCache>
                <c:formatCode>General</c:formatCode>
                <c:ptCount val="17"/>
                <c:pt idx="0">
                  <c:v>74</c:v>
                </c:pt>
                <c:pt idx="1">
                  <c:v>262</c:v>
                </c:pt>
                <c:pt idx="2">
                  <c:v>84</c:v>
                </c:pt>
                <c:pt idx="3">
                  <c:v>221</c:v>
                </c:pt>
                <c:pt idx="4">
                  <c:v>457</c:v>
                </c:pt>
                <c:pt idx="5">
                  <c:v>543</c:v>
                </c:pt>
                <c:pt idx="6">
                  <c:v>576</c:v>
                </c:pt>
                <c:pt idx="7">
                  <c:v>760</c:v>
                </c:pt>
                <c:pt idx="8">
                  <c:v>846</c:v>
                </c:pt>
                <c:pt idx="9">
                  <c:v>490</c:v>
                </c:pt>
                <c:pt idx="10">
                  <c:v>559</c:v>
                </c:pt>
                <c:pt idx="11">
                  <c:v>258</c:v>
                </c:pt>
                <c:pt idx="12">
                  <c:v>336</c:v>
                </c:pt>
                <c:pt idx="13">
                  <c:v>180</c:v>
                </c:pt>
                <c:pt idx="14">
                  <c:v>27</c:v>
                </c:pt>
                <c:pt idx="15">
                  <c:v>14</c:v>
                </c:pt>
                <c:pt idx="16">
                  <c:v>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09248"/>
        <c:axId val="182961664"/>
      </c:scatterChart>
      <c:valAx>
        <c:axId val="1843092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82961664"/>
        <c:crosses val="autoZero"/>
        <c:crossBetween val="midCat"/>
      </c:valAx>
      <c:valAx>
        <c:axId val="18296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309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case_calculations!$H$1</c:f>
              <c:strCache>
                <c:ptCount val="1"/>
                <c:pt idx="0">
                  <c:v>raw_total_ground_truth_phskc</c:v>
                </c:pt>
              </c:strCache>
            </c:strRef>
          </c:tx>
          <c:val>
            <c:numRef>
              <c:f>case_calculations!$H$2:$H$21</c:f>
              <c:numCache>
                <c:formatCode>General</c:formatCode>
                <c:ptCount val="20"/>
                <c:pt idx="4">
                  <c:v>257</c:v>
                </c:pt>
                <c:pt idx="5">
                  <c:v>411</c:v>
                </c:pt>
                <c:pt idx="6">
                  <c:v>445</c:v>
                </c:pt>
                <c:pt idx="7">
                  <c:v>583</c:v>
                </c:pt>
                <c:pt idx="8">
                  <c:v>602</c:v>
                </c:pt>
                <c:pt idx="9">
                  <c:v>728</c:v>
                </c:pt>
                <c:pt idx="10">
                  <c:v>780</c:v>
                </c:pt>
                <c:pt idx="11">
                  <c:v>811</c:v>
                </c:pt>
                <c:pt idx="12">
                  <c:v>1070</c:v>
                </c:pt>
                <c:pt idx="13">
                  <c:v>991</c:v>
                </c:pt>
                <c:pt idx="14">
                  <c:v>889</c:v>
                </c:pt>
                <c:pt idx="15">
                  <c:v>796</c:v>
                </c:pt>
                <c:pt idx="16">
                  <c:v>756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case_calculations!$J$1</c:f>
              <c:strCache>
                <c:ptCount val="1"/>
                <c:pt idx="0">
                  <c:v>estimated_phskc</c:v>
                </c:pt>
              </c:strCache>
            </c:strRef>
          </c:tx>
          <c:val>
            <c:numRef>
              <c:f>case_calculations!$J$2:$J$21</c:f>
              <c:numCache>
                <c:formatCode>General</c:formatCode>
                <c:ptCount val="20"/>
                <c:pt idx="0">
                  <c:v>213.92518453484053</c:v>
                </c:pt>
                <c:pt idx="1">
                  <c:v>198.17609119485226</c:v>
                </c:pt>
                <c:pt idx="2">
                  <c:v>259.86004010980628</c:v>
                </c:pt>
                <c:pt idx="3">
                  <c:v>263.79731344480336</c:v>
                </c:pt>
                <c:pt idx="4">
                  <c:v>230.98670231982783</c:v>
                </c:pt>
                <c:pt idx="5">
                  <c:v>540.71887133959694</c:v>
                </c:pt>
                <c:pt idx="6">
                  <c:v>497.40886465462921</c:v>
                </c:pt>
                <c:pt idx="7">
                  <c:v>606.34009358954802</c:v>
                </c:pt>
                <c:pt idx="8">
                  <c:v>574.84190690957143</c:v>
                </c:pt>
                <c:pt idx="9">
                  <c:v>658.83707138950888</c:v>
                </c:pt>
                <c:pt idx="10">
                  <c:v>699.52222918447853</c:v>
                </c:pt>
                <c:pt idx="11">
                  <c:v>956.75742040428679</c:v>
                </c:pt>
                <c:pt idx="12">
                  <c:v>973.81893818927404</c:v>
                </c:pt>
                <c:pt idx="13">
                  <c:v>958.0698448492858</c:v>
                </c:pt>
                <c:pt idx="14">
                  <c:v>800.57891144940322</c:v>
                </c:pt>
                <c:pt idx="15">
                  <c:v>740.20738697944819</c:v>
                </c:pt>
                <c:pt idx="16">
                  <c:v>902.94801815932692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case_calculations!$K$1</c:f>
              <c:strCache>
                <c:ptCount val="1"/>
                <c:pt idx="0">
                  <c:v>extended_phskc</c:v>
                </c:pt>
              </c:strCache>
            </c:strRef>
          </c:tx>
          <c:val>
            <c:numRef>
              <c:f>case_calculations!$K$2:$K$21</c:f>
              <c:numCache>
                <c:formatCode>General</c:formatCode>
                <c:ptCount val="20"/>
                <c:pt idx="0">
                  <c:v>213.92518453484053</c:v>
                </c:pt>
                <c:pt idx="1">
                  <c:v>198.17609119485226</c:v>
                </c:pt>
                <c:pt idx="2">
                  <c:v>259.86004010980628</c:v>
                </c:pt>
                <c:pt idx="3">
                  <c:v>263.79731344480336</c:v>
                </c:pt>
                <c:pt idx="4">
                  <c:v>257</c:v>
                </c:pt>
                <c:pt idx="5">
                  <c:v>411</c:v>
                </c:pt>
                <c:pt idx="6">
                  <c:v>445</c:v>
                </c:pt>
                <c:pt idx="7">
                  <c:v>583</c:v>
                </c:pt>
                <c:pt idx="8">
                  <c:v>602</c:v>
                </c:pt>
                <c:pt idx="9">
                  <c:v>728</c:v>
                </c:pt>
                <c:pt idx="10">
                  <c:v>780</c:v>
                </c:pt>
                <c:pt idx="11">
                  <c:v>811</c:v>
                </c:pt>
                <c:pt idx="12">
                  <c:v>1070</c:v>
                </c:pt>
                <c:pt idx="13">
                  <c:v>991</c:v>
                </c:pt>
                <c:pt idx="14">
                  <c:v>889</c:v>
                </c:pt>
                <c:pt idx="15">
                  <c:v>796</c:v>
                </c:pt>
                <c:pt idx="16">
                  <c:v>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31552"/>
        <c:axId val="167033088"/>
      </c:lineChart>
      <c:catAx>
        <c:axId val="16703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033088"/>
        <c:crosses val="autoZero"/>
        <c:auto val="1"/>
        <c:lblAlgn val="ctr"/>
        <c:lblOffset val="100"/>
        <c:noMultiLvlLbl val="0"/>
      </c:catAx>
      <c:valAx>
        <c:axId val="16703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03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case_calculations!$H$1</c:f>
              <c:strCache>
                <c:ptCount val="1"/>
                <c:pt idx="0">
                  <c:v>raw_total_ground_truth_phskc</c:v>
                </c:pt>
              </c:strCache>
            </c:strRef>
          </c:tx>
          <c:xVal>
            <c:numRef>
              <c:f>case_calculations!$A$2:$A$21</c:f>
              <c:numCache>
                <c:formatCode>d\-mmm</c:formatCode>
                <c:ptCount val="20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case_calculations!$H$2:$H$21</c:f>
              <c:numCache>
                <c:formatCode>General</c:formatCode>
                <c:ptCount val="20"/>
                <c:pt idx="4">
                  <c:v>257</c:v>
                </c:pt>
                <c:pt idx="5">
                  <c:v>411</c:v>
                </c:pt>
                <c:pt idx="6">
                  <c:v>445</c:v>
                </c:pt>
                <c:pt idx="7">
                  <c:v>583</c:v>
                </c:pt>
                <c:pt idx="8">
                  <c:v>602</c:v>
                </c:pt>
                <c:pt idx="9">
                  <c:v>728</c:v>
                </c:pt>
                <c:pt idx="10">
                  <c:v>780</c:v>
                </c:pt>
                <c:pt idx="11">
                  <c:v>811</c:v>
                </c:pt>
                <c:pt idx="12">
                  <c:v>1070</c:v>
                </c:pt>
                <c:pt idx="13">
                  <c:v>991</c:v>
                </c:pt>
                <c:pt idx="14">
                  <c:v>889</c:v>
                </c:pt>
                <c:pt idx="15">
                  <c:v>796</c:v>
                </c:pt>
                <c:pt idx="16">
                  <c:v>756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case_calculations!$L$1</c:f>
              <c:strCache>
                <c:ptCount val="1"/>
                <c:pt idx="0">
                  <c:v>estimated_total</c:v>
                </c:pt>
              </c:strCache>
            </c:strRef>
          </c:tx>
          <c:xVal>
            <c:numRef>
              <c:f>case_calculations!$A$2:$A$21</c:f>
              <c:numCache>
                <c:formatCode>d\-mmm</c:formatCode>
                <c:ptCount val="20"/>
                <c:pt idx="0">
                  <c:v>43975</c:v>
                </c:pt>
                <c:pt idx="1">
                  <c:v>43982</c:v>
                </c:pt>
                <c:pt idx="2">
                  <c:v>43989</c:v>
                </c:pt>
                <c:pt idx="3">
                  <c:v>43996</c:v>
                </c:pt>
                <c:pt idx="4">
                  <c:v>44003</c:v>
                </c:pt>
                <c:pt idx="5">
                  <c:v>44010</c:v>
                </c:pt>
                <c:pt idx="6">
                  <c:v>44017</c:v>
                </c:pt>
                <c:pt idx="7">
                  <c:v>44024</c:v>
                </c:pt>
                <c:pt idx="8">
                  <c:v>44031</c:v>
                </c:pt>
                <c:pt idx="9">
                  <c:v>44038</c:v>
                </c:pt>
                <c:pt idx="10">
                  <c:v>44045</c:v>
                </c:pt>
                <c:pt idx="11">
                  <c:v>44052</c:v>
                </c:pt>
                <c:pt idx="12">
                  <c:v>44059</c:v>
                </c:pt>
                <c:pt idx="13">
                  <c:v>44066</c:v>
                </c:pt>
                <c:pt idx="14">
                  <c:v>44073</c:v>
                </c:pt>
                <c:pt idx="15">
                  <c:v>44080</c:v>
                </c:pt>
                <c:pt idx="16">
                  <c:v>44087</c:v>
                </c:pt>
              </c:numCache>
            </c:numRef>
          </c:xVal>
          <c:yVal>
            <c:numRef>
              <c:f>case_calculations!$L$2:$L$21</c:f>
              <c:numCache>
                <c:formatCode>0</c:formatCode>
                <c:ptCount val="20"/>
                <c:pt idx="0">
                  <c:v>311.04459346476813</c:v>
                </c:pt>
                <c:pt idx="1">
                  <c:v>542.03129578459595</c:v>
                </c:pt>
                <c:pt idx="2">
                  <c:v>370.10369348972409</c:v>
                </c:pt>
                <c:pt idx="3">
                  <c:v>553.84311578958716</c:v>
                </c:pt>
                <c:pt idx="4">
                  <c:v>924.32386363636363</c:v>
                </c:pt>
                <c:pt idx="5">
                  <c:v>952.68203883495141</c:v>
                </c:pt>
                <c:pt idx="6">
                  <c:v>1121.3060686015831</c:v>
                </c:pt>
                <c:pt idx="7">
                  <c:v>1542.047619047619</c:v>
                </c:pt>
                <c:pt idx="8">
                  <c:v>1764.7671232876712</c:v>
                </c:pt>
                <c:pt idx="9">
                  <c:v>1438.5976095617527</c:v>
                </c:pt>
                <c:pt idx="10">
                  <c:v>1598.0487804878048</c:v>
                </c:pt>
                <c:pt idx="11">
                  <c:v>1098.0205761316872</c:v>
                </c:pt>
                <c:pt idx="12">
                  <c:v>1554.5283018867924</c:v>
                </c:pt>
                <c:pt idx="13">
                  <c:v>1235.3561643835617</c:v>
                </c:pt>
                <c:pt idx="14">
                  <c:v>928.34918032786879</c:v>
                </c:pt>
                <c:pt idx="15">
                  <c:v>815.75886524822693</c:v>
                </c:pt>
                <c:pt idx="16">
                  <c:v>783.4709302325582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4032"/>
        <c:axId val="163882496"/>
      </c:scatterChart>
      <c:valAx>
        <c:axId val="1638840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63882496"/>
        <c:crosses val="autoZero"/>
        <c:crossBetween val="midCat"/>
      </c:valAx>
      <c:valAx>
        <c:axId val="1638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88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226217</xdr:colOff>
      <xdr:row>1</xdr:row>
      <xdr:rowOff>109536</xdr:rowOff>
    </xdr:from>
    <xdr:to>
      <xdr:col>24</xdr:col>
      <xdr:colOff>581024</xdr:colOff>
      <xdr:row>21</xdr:row>
      <xdr:rowOff>138111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83342</xdr:colOff>
      <xdr:row>24</xdr:row>
      <xdr:rowOff>28574</xdr:rowOff>
    </xdr:from>
    <xdr:to>
      <xdr:col>27</xdr:col>
      <xdr:colOff>404813</xdr:colOff>
      <xdr:row>47</xdr:row>
      <xdr:rowOff>176212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330993</xdr:colOff>
      <xdr:row>3</xdr:row>
      <xdr:rowOff>114299</xdr:rowOff>
    </xdr:from>
    <xdr:to>
      <xdr:col>23</xdr:col>
      <xdr:colOff>638175</xdr:colOff>
      <xdr:row>20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364331</xdr:colOff>
      <xdr:row>21</xdr:row>
      <xdr:rowOff>171448</xdr:rowOff>
    </xdr:from>
    <xdr:to>
      <xdr:col>24</xdr:col>
      <xdr:colOff>542925</xdr:colOff>
      <xdr:row>38</xdr:row>
      <xdr:rowOff>166686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309563</xdr:colOff>
      <xdr:row>24</xdr:row>
      <xdr:rowOff>57150</xdr:rowOff>
    </xdr:from>
    <xdr:to>
      <xdr:col>15</xdr:col>
      <xdr:colOff>30956</xdr:colOff>
      <xdr:row>44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Normal="100" workbookViewId="0">
      <selection activeCell="E1" sqref="E1:E18"/>
    </sheetView>
  </sheetViews>
  <sheetFormatPr defaultRowHeight="14.65" x14ac:dyDescent="0.45"/>
  <cols>
    <col min="2" max="2" width="12.796875" style="3" customWidth="1"/>
    <col min="6" max="6" width="9.06640625" style="7"/>
    <col min="12" max="12" width="9.06640625" customWidth="1"/>
    <col min="13" max="13" width="11.1328125" customWidth="1"/>
  </cols>
  <sheetData>
    <row r="1" spans="1:15" x14ac:dyDescent="0.45">
      <c r="A1" t="s">
        <v>8</v>
      </c>
      <c r="B1" s="3" t="s">
        <v>9</v>
      </c>
      <c r="C1" t="s">
        <v>1</v>
      </c>
      <c r="D1" t="s">
        <v>0</v>
      </c>
      <c r="E1" t="s">
        <v>12</v>
      </c>
      <c r="F1" s="7" t="s">
        <v>5</v>
      </c>
      <c r="G1" t="s">
        <v>4</v>
      </c>
      <c r="H1" t="s">
        <v>5</v>
      </c>
      <c r="I1" t="s">
        <v>2</v>
      </c>
      <c r="K1" s="2" t="s">
        <v>6</v>
      </c>
      <c r="L1" s="2" t="s">
        <v>3</v>
      </c>
      <c r="M1" t="s">
        <v>11</v>
      </c>
      <c r="N1" t="s">
        <v>7</v>
      </c>
      <c r="O1" t="s">
        <v>10</v>
      </c>
    </row>
    <row r="2" spans="1:15" x14ac:dyDescent="0.45">
      <c r="A2" s="1">
        <v>43975</v>
      </c>
      <c r="B2" s="5"/>
      <c r="G2">
        <v>13</v>
      </c>
      <c r="I2">
        <f>14*G2</f>
        <v>182</v>
      </c>
      <c r="K2" s="2">
        <v>118</v>
      </c>
      <c r="L2" s="4">
        <v>43975</v>
      </c>
      <c r="M2">
        <f>I2/7</f>
        <v>26</v>
      </c>
      <c r="N2" s="7">
        <v>11</v>
      </c>
      <c r="O2" s="6">
        <v>575</v>
      </c>
    </row>
    <row r="3" spans="1:15" x14ac:dyDescent="0.45">
      <c r="A3" s="1">
        <v>43982</v>
      </c>
      <c r="B3" s="5"/>
      <c r="G3">
        <v>13</v>
      </c>
      <c r="I3">
        <f t="shared" ref="I3:I5" si="0">14*G3</f>
        <v>182</v>
      </c>
      <c r="K3" s="2">
        <v>119</v>
      </c>
      <c r="L3" s="4">
        <v>43976</v>
      </c>
      <c r="M3">
        <f>M2</f>
        <v>26</v>
      </c>
      <c r="N3" s="7">
        <v>13</v>
      </c>
      <c r="O3" s="6">
        <v>612</v>
      </c>
    </row>
    <row r="4" spans="1:15" x14ac:dyDescent="0.45">
      <c r="A4" s="1">
        <v>43989</v>
      </c>
      <c r="B4" s="5"/>
      <c r="G4">
        <v>14</v>
      </c>
      <c r="I4">
        <f t="shared" si="0"/>
        <v>196</v>
      </c>
      <c r="K4" s="2">
        <v>120</v>
      </c>
      <c r="L4" s="4">
        <v>43977</v>
      </c>
      <c r="M4" s="2">
        <f t="shared" ref="M4:M8" si="1">M3</f>
        <v>26</v>
      </c>
      <c r="N4" s="7">
        <v>56</v>
      </c>
      <c r="O4" s="6">
        <v>2287</v>
      </c>
    </row>
    <row r="5" spans="1:15" x14ac:dyDescent="0.45">
      <c r="A5" s="1">
        <v>43996</v>
      </c>
      <c r="B5" s="5"/>
      <c r="G5">
        <v>14</v>
      </c>
      <c r="I5">
        <f t="shared" si="0"/>
        <v>196</v>
      </c>
      <c r="K5" s="2">
        <v>121</v>
      </c>
      <c r="L5" s="4">
        <v>43978</v>
      </c>
      <c r="M5" s="2">
        <f t="shared" si="1"/>
        <v>26</v>
      </c>
      <c r="N5" s="7">
        <v>45</v>
      </c>
      <c r="O5" s="6">
        <v>2189</v>
      </c>
    </row>
    <row r="6" spans="1:15" x14ac:dyDescent="0.45">
      <c r="A6" s="1">
        <v>44003</v>
      </c>
      <c r="B6" s="5"/>
      <c r="C6">
        <v>224</v>
      </c>
      <c r="D6">
        <v>33</v>
      </c>
      <c r="E6">
        <f>C6+D6</f>
        <v>257</v>
      </c>
      <c r="G6">
        <v>18</v>
      </c>
      <c r="H6">
        <f>E6/G6</f>
        <v>14.277777777777779</v>
      </c>
      <c r="I6">
        <f>E6</f>
        <v>257</v>
      </c>
      <c r="K6" s="2">
        <v>122</v>
      </c>
      <c r="L6" s="4">
        <v>43979</v>
      </c>
      <c r="M6" s="2">
        <f t="shared" si="1"/>
        <v>26</v>
      </c>
      <c r="N6" s="7">
        <v>49</v>
      </c>
      <c r="O6" s="6">
        <v>1765</v>
      </c>
    </row>
    <row r="7" spans="1:15" x14ac:dyDescent="0.45">
      <c r="A7" s="1">
        <v>44010</v>
      </c>
      <c r="B7" s="5"/>
      <c r="C7">
        <v>303</v>
      </c>
      <c r="D7">
        <v>108</v>
      </c>
      <c r="E7">
        <f>C7+D7</f>
        <v>411</v>
      </c>
      <c r="G7">
        <v>23</v>
      </c>
      <c r="H7">
        <f t="shared" ref="H7:H18" si="2">E7/G7</f>
        <v>17.869565217391305</v>
      </c>
      <c r="I7">
        <f t="shared" ref="I7:I18" si="3">E7</f>
        <v>411</v>
      </c>
      <c r="K7" s="2">
        <v>123</v>
      </c>
      <c r="L7" s="4">
        <v>43980</v>
      </c>
      <c r="M7" s="2">
        <f t="shared" si="1"/>
        <v>26</v>
      </c>
      <c r="N7" s="7">
        <v>81</v>
      </c>
      <c r="O7" s="6">
        <v>1837</v>
      </c>
    </row>
    <row r="8" spans="1:15" x14ac:dyDescent="0.45">
      <c r="A8" s="1">
        <v>44017</v>
      </c>
      <c r="B8" s="5">
        <v>311</v>
      </c>
      <c r="C8">
        <v>184</v>
      </c>
      <c r="D8">
        <v>261</v>
      </c>
      <c r="E8">
        <f>C8+D8</f>
        <v>445</v>
      </c>
      <c r="F8" s="7">
        <f>E8/B8</f>
        <v>1.4308681672025723</v>
      </c>
      <c r="G8">
        <v>29</v>
      </c>
      <c r="H8">
        <f t="shared" si="2"/>
        <v>15.344827586206897</v>
      </c>
      <c r="I8">
        <f t="shared" si="3"/>
        <v>445</v>
      </c>
      <c r="K8" s="2">
        <v>124</v>
      </c>
      <c r="L8" s="4">
        <v>43981</v>
      </c>
      <c r="M8" s="2">
        <f t="shared" si="1"/>
        <v>26</v>
      </c>
      <c r="N8" s="7">
        <v>29</v>
      </c>
      <c r="O8" s="6">
        <v>1190</v>
      </c>
    </row>
    <row r="9" spans="1:15" x14ac:dyDescent="0.45">
      <c r="A9" s="1">
        <v>44024</v>
      </c>
      <c r="B9" s="5">
        <v>352</v>
      </c>
      <c r="C9">
        <v>280</v>
      </c>
      <c r="D9">
        <v>303</v>
      </c>
      <c r="E9">
        <f>C9+D9</f>
        <v>583</v>
      </c>
      <c r="F9" s="7">
        <f t="shared" ref="F9:F18" si="4">E9/B9</f>
        <v>1.65625</v>
      </c>
      <c r="G9">
        <v>31</v>
      </c>
      <c r="H9">
        <f t="shared" si="2"/>
        <v>18.806451612903224</v>
      </c>
      <c r="I9">
        <f t="shared" si="3"/>
        <v>583</v>
      </c>
      <c r="K9" s="2">
        <v>125</v>
      </c>
      <c r="L9" s="4">
        <v>43982</v>
      </c>
      <c r="M9">
        <f>I3/7</f>
        <v>26</v>
      </c>
      <c r="N9" s="7">
        <v>11</v>
      </c>
      <c r="O9" s="6">
        <v>646</v>
      </c>
    </row>
    <row r="10" spans="1:15" x14ac:dyDescent="0.45">
      <c r="A10" s="1">
        <v>44031</v>
      </c>
      <c r="B10" s="5">
        <v>366</v>
      </c>
      <c r="C10">
        <v>208</v>
      </c>
      <c r="D10">
        <v>394</v>
      </c>
      <c r="E10">
        <f>C10+D10</f>
        <v>602</v>
      </c>
      <c r="F10" s="7">
        <f t="shared" si="4"/>
        <v>1.644808743169399</v>
      </c>
      <c r="G10">
        <v>31</v>
      </c>
      <c r="H10">
        <f t="shared" si="2"/>
        <v>19.419354838709676</v>
      </c>
      <c r="I10">
        <f t="shared" si="3"/>
        <v>602</v>
      </c>
      <c r="K10" s="2">
        <v>126</v>
      </c>
      <c r="L10" s="4">
        <v>43983</v>
      </c>
      <c r="M10">
        <f>M9</f>
        <v>26</v>
      </c>
      <c r="N10" s="7">
        <v>42</v>
      </c>
      <c r="O10" s="6">
        <v>2064</v>
      </c>
    </row>
    <row r="11" spans="1:15" x14ac:dyDescent="0.45">
      <c r="A11" s="1">
        <v>44038</v>
      </c>
      <c r="B11" s="5">
        <v>419</v>
      </c>
      <c r="C11">
        <v>282</v>
      </c>
      <c r="D11">
        <v>446</v>
      </c>
      <c r="E11">
        <f>C11+D11</f>
        <v>728</v>
      </c>
      <c r="F11" s="7">
        <f t="shared" si="4"/>
        <v>1.7374701670644392</v>
      </c>
      <c r="G11">
        <v>38</v>
      </c>
      <c r="H11">
        <f t="shared" si="2"/>
        <v>19.157894736842106</v>
      </c>
      <c r="I11">
        <f t="shared" si="3"/>
        <v>728</v>
      </c>
      <c r="K11" s="2">
        <v>127</v>
      </c>
      <c r="L11" s="4">
        <v>43984</v>
      </c>
      <c r="M11" s="2">
        <f t="shared" ref="M11:M15" si="5">M10</f>
        <v>26</v>
      </c>
      <c r="N11" s="7">
        <v>53</v>
      </c>
      <c r="O11" s="6">
        <v>2114</v>
      </c>
    </row>
    <row r="12" spans="1:15" x14ac:dyDescent="0.45">
      <c r="A12" s="1">
        <v>44045</v>
      </c>
      <c r="B12" s="5">
        <v>439</v>
      </c>
      <c r="C12">
        <v>419</v>
      </c>
      <c r="D12">
        <v>361</v>
      </c>
      <c r="E12">
        <f>C12+D12</f>
        <v>780</v>
      </c>
      <c r="F12" s="7">
        <f t="shared" si="4"/>
        <v>1.7767653758542141</v>
      </c>
      <c r="G12">
        <v>44</v>
      </c>
      <c r="H12">
        <f t="shared" si="2"/>
        <v>17.727272727272727</v>
      </c>
      <c r="I12">
        <f t="shared" si="3"/>
        <v>780</v>
      </c>
      <c r="K12" s="2">
        <v>128</v>
      </c>
      <c r="L12" s="4">
        <v>43985</v>
      </c>
      <c r="M12" s="2">
        <f t="shared" si="5"/>
        <v>26</v>
      </c>
      <c r="N12" s="7">
        <v>54</v>
      </c>
      <c r="O12" s="6">
        <v>1937</v>
      </c>
    </row>
    <row r="13" spans="1:15" x14ac:dyDescent="0.45">
      <c r="A13" s="1">
        <v>44052</v>
      </c>
      <c r="B13" s="5">
        <v>517</v>
      </c>
      <c r="C13">
        <v>327</v>
      </c>
      <c r="D13">
        <v>484</v>
      </c>
      <c r="E13">
        <f>C13+D13</f>
        <v>811</v>
      </c>
      <c r="F13" s="7">
        <f t="shared" si="4"/>
        <v>1.5686653771760155</v>
      </c>
      <c r="G13">
        <v>51</v>
      </c>
      <c r="H13">
        <f t="shared" si="2"/>
        <v>15.901960784313726</v>
      </c>
      <c r="I13">
        <f t="shared" si="3"/>
        <v>811</v>
      </c>
      <c r="K13" s="2">
        <v>129</v>
      </c>
      <c r="L13" s="4">
        <v>43986</v>
      </c>
      <c r="M13" s="2">
        <f t="shared" si="5"/>
        <v>26</v>
      </c>
      <c r="N13" s="7">
        <v>34</v>
      </c>
      <c r="O13" s="6">
        <v>1579</v>
      </c>
    </row>
    <row r="14" spans="1:15" x14ac:dyDescent="0.45">
      <c r="A14" s="1">
        <v>44059</v>
      </c>
      <c r="B14" s="5">
        <v>611</v>
      </c>
      <c r="C14">
        <v>439</v>
      </c>
      <c r="D14">
        <v>631</v>
      </c>
      <c r="E14">
        <f>C14+D14</f>
        <v>1070</v>
      </c>
      <c r="F14" s="7">
        <f t="shared" si="4"/>
        <v>1.7512274959083469</v>
      </c>
      <c r="G14">
        <v>58</v>
      </c>
      <c r="H14">
        <f t="shared" si="2"/>
        <v>18.448275862068964</v>
      </c>
      <c r="I14">
        <f t="shared" si="3"/>
        <v>1070</v>
      </c>
      <c r="K14" s="2">
        <v>130</v>
      </c>
      <c r="L14" s="4">
        <v>43987</v>
      </c>
      <c r="M14" s="2">
        <f t="shared" si="5"/>
        <v>26</v>
      </c>
      <c r="N14" s="7">
        <v>35</v>
      </c>
      <c r="O14" s="6">
        <v>2086</v>
      </c>
    </row>
    <row r="15" spans="1:15" x14ac:dyDescent="0.45">
      <c r="A15" s="1">
        <v>44066</v>
      </c>
      <c r="B15" s="5">
        <v>622</v>
      </c>
      <c r="C15">
        <v>436</v>
      </c>
      <c r="D15">
        <v>555</v>
      </c>
      <c r="E15">
        <f>C15+D15</f>
        <v>991</v>
      </c>
      <c r="F15" s="7">
        <f t="shared" si="4"/>
        <v>1.5932475884244373</v>
      </c>
      <c r="G15">
        <v>60</v>
      </c>
      <c r="H15">
        <f t="shared" si="2"/>
        <v>16.516666666666666</v>
      </c>
      <c r="I15">
        <f t="shared" si="3"/>
        <v>991</v>
      </c>
      <c r="K15" s="2">
        <v>131</v>
      </c>
      <c r="L15" s="4">
        <v>43988</v>
      </c>
      <c r="M15" s="2">
        <f t="shared" si="5"/>
        <v>26</v>
      </c>
      <c r="N15" s="7">
        <v>19</v>
      </c>
      <c r="O15" s="6">
        <v>1461</v>
      </c>
    </row>
    <row r="16" spans="1:15" x14ac:dyDescent="0.45">
      <c r="A16" s="1">
        <v>44073</v>
      </c>
      <c r="B16" s="5">
        <v>515</v>
      </c>
      <c r="C16">
        <v>409</v>
      </c>
      <c r="D16">
        <v>480</v>
      </c>
      <c r="E16">
        <f>C16+D16</f>
        <v>889</v>
      </c>
      <c r="F16" s="7">
        <f t="shared" si="4"/>
        <v>1.7262135922330097</v>
      </c>
      <c r="G16">
        <v>60</v>
      </c>
      <c r="H16">
        <f t="shared" si="2"/>
        <v>14.816666666666666</v>
      </c>
      <c r="I16">
        <f t="shared" si="3"/>
        <v>889</v>
      </c>
      <c r="K16" s="2">
        <v>132</v>
      </c>
      <c r="L16" s="4">
        <v>43989</v>
      </c>
      <c r="M16" s="2">
        <f>I4/7</f>
        <v>28</v>
      </c>
      <c r="N16" s="7">
        <v>12</v>
      </c>
      <c r="O16" s="6">
        <v>707</v>
      </c>
    </row>
    <row r="17" spans="1:15" x14ac:dyDescent="0.45">
      <c r="A17" s="1">
        <v>44080</v>
      </c>
      <c r="B17" s="5">
        <v>447</v>
      </c>
      <c r="C17">
        <v>356</v>
      </c>
      <c r="D17">
        <v>440</v>
      </c>
      <c r="E17">
        <f>C17+D17</f>
        <v>796</v>
      </c>
      <c r="F17" s="7">
        <f t="shared" si="4"/>
        <v>1.7807606263982103</v>
      </c>
      <c r="G17">
        <v>60</v>
      </c>
      <c r="H17">
        <f t="shared" si="2"/>
        <v>13.266666666666667</v>
      </c>
      <c r="I17">
        <f t="shared" si="3"/>
        <v>796</v>
      </c>
      <c r="K17" s="2">
        <v>133</v>
      </c>
      <c r="L17" s="4">
        <v>43990</v>
      </c>
      <c r="M17" s="2">
        <f t="shared" ref="M17:M78" si="6">M16</f>
        <v>28</v>
      </c>
      <c r="N17" s="7">
        <v>47</v>
      </c>
      <c r="O17" s="6">
        <v>2812</v>
      </c>
    </row>
    <row r="18" spans="1:15" x14ac:dyDescent="0.45">
      <c r="A18" s="1">
        <v>44087</v>
      </c>
      <c r="B18" s="5">
        <v>538</v>
      </c>
      <c r="C18">
        <v>316</v>
      </c>
      <c r="D18">
        <v>440</v>
      </c>
      <c r="E18">
        <f>C18+D18</f>
        <v>756</v>
      </c>
      <c r="F18" s="7">
        <f t="shared" si="4"/>
        <v>1.4052044609665428</v>
      </c>
      <c r="G18">
        <v>60</v>
      </c>
      <c r="H18">
        <f t="shared" si="2"/>
        <v>12.6</v>
      </c>
      <c r="I18">
        <f t="shared" si="3"/>
        <v>756</v>
      </c>
      <c r="K18" s="2">
        <v>134</v>
      </c>
      <c r="L18" s="4">
        <v>43991</v>
      </c>
      <c r="M18" s="2">
        <f t="shared" si="6"/>
        <v>28</v>
      </c>
      <c r="N18" s="7">
        <v>33</v>
      </c>
      <c r="O18" s="6">
        <v>2154</v>
      </c>
    </row>
    <row r="19" spans="1:15" x14ac:dyDescent="0.45">
      <c r="K19" s="2">
        <v>135</v>
      </c>
      <c r="L19" s="4">
        <v>43992</v>
      </c>
      <c r="M19" s="2">
        <f t="shared" si="6"/>
        <v>28</v>
      </c>
      <c r="N19" s="7">
        <v>41</v>
      </c>
      <c r="O19" s="6">
        <v>2389</v>
      </c>
    </row>
    <row r="20" spans="1:15" x14ac:dyDescent="0.45">
      <c r="K20" s="2">
        <v>136</v>
      </c>
      <c r="L20" s="4">
        <v>43993</v>
      </c>
      <c r="M20" s="2">
        <f t="shared" si="6"/>
        <v>28</v>
      </c>
      <c r="N20" s="7">
        <v>57</v>
      </c>
      <c r="O20" s="6">
        <v>2678</v>
      </c>
    </row>
    <row r="21" spans="1:15" x14ac:dyDescent="0.45">
      <c r="K21" s="2">
        <v>137</v>
      </c>
      <c r="L21" s="4">
        <v>43994</v>
      </c>
      <c r="M21" s="2">
        <f t="shared" si="6"/>
        <v>28</v>
      </c>
      <c r="N21" s="7">
        <v>43</v>
      </c>
      <c r="O21" s="6">
        <v>2050</v>
      </c>
    </row>
    <row r="22" spans="1:15" x14ac:dyDescent="0.45">
      <c r="K22" s="2">
        <v>138</v>
      </c>
      <c r="L22" s="4">
        <v>43995</v>
      </c>
      <c r="M22" s="2">
        <f t="shared" si="6"/>
        <v>28</v>
      </c>
      <c r="N22" s="7">
        <v>42</v>
      </c>
      <c r="O22" s="6">
        <v>2074</v>
      </c>
    </row>
    <row r="23" spans="1:15" x14ac:dyDescent="0.45">
      <c r="K23" s="2">
        <v>139</v>
      </c>
      <c r="L23" s="4">
        <v>43996</v>
      </c>
      <c r="M23" s="2">
        <f>I5/7</f>
        <v>28</v>
      </c>
      <c r="N23" s="7">
        <v>49</v>
      </c>
      <c r="O23" s="6">
        <v>2433</v>
      </c>
    </row>
    <row r="24" spans="1:15" x14ac:dyDescent="0.45">
      <c r="K24" s="2">
        <v>140</v>
      </c>
      <c r="L24" s="4">
        <v>43997</v>
      </c>
      <c r="M24" s="2">
        <f t="shared" ref="M24:M85" si="7">M23</f>
        <v>28</v>
      </c>
      <c r="N24" s="7">
        <v>54</v>
      </c>
      <c r="O24" s="6">
        <v>2185</v>
      </c>
    </row>
    <row r="25" spans="1:15" x14ac:dyDescent="0.45">
      <c r="K25" s="2">
        <v>141</v>
      </c>
      <c r="L25" s="4">
        <v>43998</v>
      </c>
      <c r="M25" s="2">
        <f t="shared" si="7"/>
        <v>28</v>
      </c>
      <c r="N25" s="7">
        <v>52</v>
      </c>
      <c r="O25" s="6">
        <v>2540</v>
      </c>
    </row>
    <row r="26" spans="1:15" x14ac:dyDescent="0.45">
      <c r="K26" s="2">
        <v>142</v>
      </c>
      <c r="L26" s="4">
        <v>43999</v>
      </c>
      <c r="M26" s="2">
        <f t="shared" si="7"/>
        <v>28</v>
      </c>
      <c r="N26" s="7">
        <v>80</v>
      </c>
      <c r="O26" s="6">
        <v>2909</v>
      </c>
    </row>
    <row r="27" spans="1:15" x14ac:dyDescent="0.45">
      <c r="K27" s="2">
        <v>143</v>
      </c>
      <c r="L27" s="4">
        <v>44000</v>
      </c>
      <c r="M27" s="2">
        <f t="shared" si="7"/>
        <v>28</v>
      </c>
      <c r="N27" s="7">
        <v>90</v>
      </c>
      <c r="O27" s="6">
        <v>3063</v>
      </c>
    </row>
    <row r="28" spans="1:15" x14ac:dyDescent="0.45">
      <c r="K28" s="2">
        <v>144</v>
      </c>
      <c r="L28" s="4">
        <v>44001</v>
      </c>
      <c r="M28" s="2">
        <f t="shared" si="7"/>
        <v>28</v>
      </c>
      <c r="N28" s="7">
        <v>75</v>
      </c>
      <c r="O28" s="6">
        <v>2558</v>
      </c>
    </row>
    <row r="29" spans="1:15" x14ac:dyDescent="0.45">
      <c r="K29" s="2">
        <v>145</v>
      </c>
      <c r="L29" s="4">
        <v>44002</v>
      </c>
      <c r="M29" s="2">
        <f t="shared" si="7"/>
        <v>28</v>
      </c>
      <c r="N29" s="7">
        <v>69</v>
      </c>
      <c r="O29" s="6">
        <v>2507</v>
      </c>
    </row>
    <row r="30" spans="1:15" x14ac:dyDescent="0.45">
      <c r="K30" s="2">
        <v>146</v>
      </c>
      <c r="L30" s="4">
        <v>44003</v>
      </c>
      <c r="M30" s="2">
        <f>I6/7</f>
        <v>36.714285714285715</v>
      </c>
      <c r="N30" s="7">
        <v>70</v>
      </c>
      <c r="O30" s="6">
        <v>2408</v>
      </c>
    </row>
    <row r="31" spans="1:15" x14ac:dyDescent="0.45">
      <c r="K31" s="2">
        <v>147</v>
      </c>
      <c r="L31" s="4">
        <v>44004</v>
      </c>
      <c r="M31" s="2">
        <f t="shared" ref="M31" si="8">M30</f>
        <v>36.714285714285715</v>
      </c>
      <c r="N31" s="7">
        <v>61</v>
      </c>
      <c r="O31" s="6">
        <v>1546</v>
      </c>
    </row>
    <row r="32" spans="1:15" x14ac:dyDescent="0.45">
      <c r="K32" s="2">
        <v>148</v>
      </c>
      <c r="L32" s="4">
        <v>44005</v>
      </c>
      <c r="M32" s="2">
        <f t="shared" si="6"/>
        <v>36.714285714285715</v>
      </c>
      <c r="N32" s="7">
        <v>114</v>
      </c>
      <c r="O32" s="6">
        <v>2740</v>
      </c>
    </row>
    <row r="33" spans="11:15" x14ac:dyDescent="0.45">
      <c r="K33" s="2">
        <v>149</v>
      </c>
      <c r="L33" s="4">
        <v>44006</v>
      </c>
      <c r="M33" s="2">
        <f t="shared" si="6"/>
        <v>36.714285714285715</v>
      </c>
      <c r="N33" s="7">
        <v>107</v>
      </c>
      <c r="O33" s="6">
        <v>2760</v>
      </c>
    </row>
    <row r="34" spans="11:15" x14ac:dyDescent="0.45">
      <c r="K34" s="2">
        <v>150</v>
      </c>
      <c r="L34" s="4">
        <v>44007</v>
      </c>
      <c r="M34" s="2">
        <f t="shared" si="6"/>
        <v>36.714285714285715</v>
      </c>
      <c r="N34" s="7">
        <v>98</v>
      </c>
      <c r="O34" s="6">
        <v>2442</v>
      </c>
    </row>
    <row r="35" spans="11:15" x14ac:dyDescent="0.45">
      <c r="K35" s="2">
        <v>151</v>
      </c>
      <c r="L35" s="4">
        <v>44008</v>
      </c>
      <c r="M35" s="2">
        <f t="shared" si="6"/>
        <v>36.714285714285715</v>
      </c>
      <c r="N35" s="7">
        <v>178</v>
      </c>
      <c r="O35" s="6">
        <v>2950</v>
      </c>
    </row>
    <row r="36" spans="11:15" x14ac:dyDescent="0.45">
      <c r="K36" s="2">
        <v>152</v>
      </c>
      <c r="L36" s="4">
        <v>44009</v>
      </c>
      <c r="M36" s="2">
        <f t="shared" si="6"/>
        <v>36.714285714285715</v>
      </c>
      <c r="N36" s="7">
        <v>114</v>
      </c>
      <c r="O36" s="6">
        <v>2983</v>
      </c>
    </row>
    <row r="37" spans="11:15" x14ac:dyDescent="0.45">
      <c r="K37" s="2">
        <v>153</v>
      </c>
      <c r="L37" s="4">
        <v>44010</v>
      </c>
      <c r="M37" s="2">
        <f>I7/7</f>
        <v>58.714285714285715</v>
      </c>
      <c r="N37" s="7">
        <v>114</v>
      </c>
      <c r="O37" s="6">
        <v>2331</v>
      </c>
    </row>
    <row r="38" spans="11:15" x14ac:dyDescent="0.45">
      <c r="K38" s="2">
        <v>154</v>
      </c>
      <c r="L38" s="4">
        <v>44011</v>
      </c>
      <c r="M38" s="2">
        <f t="shared" ref="M38" si="9">M37</f>
        <v>58.714285714285715</v>
      </c>
      <c r="N38" s="7">
        <v>111</v>
      </c>
      <c r="O38" s="6">
        <v>1815</v>
      </c>
    </row>
    <row r="39" spans="11:15" x14ac:dyDescent="0.45">
      <c r="K39" s="2">
        <v>155</v>
      </c>
      <c r="L39" s="4">
        <v>44012</v>
      </c>
      <c r="M39" s="2">
        <f t="shared" si="7"/>
        <v>58.714285714285715</v>
      </c>
      <c r="N39" s="7">
        <v>191</v>
      </c>
      <c r="O39" s="6">
        <v>3426</v>
      </c>
    </row>
    <row r="40" spans="11:15" x14ac:dyDescent="0.45">
      <c r="K40" s="2">
        <v>156</v>
      </c>
      <c r="L40" s="4">
        <v>44013</v>
      </c>
      <c r="M40" s="2">
        <f t="shared" si="7"/>
        <v>58.714285714285715</v>
      </c>
      <c r="N40" s="7">
        <v>207</v>
      </c>
      <c r="O40" s="6">
        <v>3374</v>
      </c>
    </row>
    <row r="41" spans="11:15" x14ac:dyDescent="0.45">
      <c r="K41" s="2">
        <v>157</v>
      </c>
      <c r="L41" s="4">
        <v>44014</v>
      </c>
      <c r="M41" s="2">
        <f t="shared" si="7"/>
        <v>58.714285714285715</v>
      </c>
      <c r="N41" s="7">
        <v>153</v>
      </c>
      <c r="O41" s="6">
        <v>3580</v>
      </c>
    </row>
    <row r="42" spans="11:15" x14ac:dyDescent="0.45">
      <c r="K42" s="2">
        <v>158</v>
      </c>
      <c r="L42" s="4">
        <v>44015</v>
      </c>
      <c r="M42" s="2">
        <f t="shared" si="7"/>
        <v>58.714285714285715</v>
      </c>
      <c r="N42" s="7">
        <v>186</v>
      </c>
      <c r="O42" s="6">
        <v>3551</v>
      </c>
    </row>
    <row r="43" spans="11:15" x14ac:dyDescent="0.45">
      <c r="K43" s="2">
        <v>159</v>
      </c>
      <c r="L43" s="4">
        <v>44016</v>
      </c>
      <c r="M43" s="2">
        <f t="shared" si="7"/>
        <v>58.714285714285715</v>
      </c>
      <c r="N43" s="7">
        <v>174</v>
      </c>
      <c r="O43" s="6">
        <v>3953</v>
      </c>
    </row>
    <row r="44" spans="11:15" x14ac:dyDescent="0.45">
      <c r="K44" s="2">
        <v>160</v>
      </c>
      <c r="L44" s="4">
        <v>44017</v>
      </c>
      <c r="M44" s="2">
        <f>I8/7</f>
        <v>63.571428571428569</v>
      </c>
      <c r="N44" s="7">
        <v>89</v>
      </c>
      <c r="O44" s="6">
        <v>1552</v>
      </c>
    </row>
    <row r="45" spans="11:15" x14ac:dyDescent="0.45">
      <c r="K45" s="2">
        <v>161</v>
      </c>
      <c r="L45" s="4">
        <v>44018</v>
      </c>
      <c r="M45" s="2">
        <f t="shared" ref="M45" si="10">M44</f>
        <v>63.571428571428569</v>
      </c>
      <c r="N45" s="7">
        <v>69</v>
      </c>
      <c r="O45" s="6">
        <v>1434</v>
      </c>
    </row>
    <row r="46" spans="11:15" x14ac:dyDescent="0.45">
      <c r="K46" s="2">
        <v>162</v>
      </c>
      <c r="L46" s="4">
        <v>44019</v>
      </c>
      <c r="M46" s="2">
        <f t="shared" si="6"/>
        <v>63.571428571428569</v>
      </c>
      <c r="N46" s="7">
        <v>148</v>
      </c>
      <c r="O46" s="6">
        <v>3098</v>
      </c>
    </row>
    <row r="47" spans="11:15" x14ac:dyDescent="0.45">
      <c r="K47" s="2">
        <v>163</v>
      </c>
      <c r="L47" s="4">
        <v>44020</v>
      </c>
      <c r="M47" s="2">
        <f t="shared" si="6"/>
        <v>63.571428571428569</v>
      </c>
      <c r="N47" s="7">
        <v>176</v>
      </c>
      <c r="O47" s="6">
        <v>3872</v>
      </c>
    </row>
    <row r="48" spans="11:15" x14ac:dyDescent="0.45">
      <c r="K48" s="2">
        <v>164</v>
      </c>
      <c r="L48" s="4">
        <v>44021</v>
      </c>
      <c r="M48" s="2">
        <f t="shared" si="6"/>
        <v>63.571428571428569</v>
      </c>
      <c r="N48" s="7">
        <v>168</v>
      </c>
      <c r="O48" s="6">
        <v>3823</v>
      </c>
    </row>
    <row r="49" spans="11:15" x14ac:dyDescent="0.45">
      <c r="K49" s="2">
        <v>165</v>
      </c>
      <c r="L49" s="4">
        <v>44022</v>
      </c>
      <c r="M49" s="2">
        <f t="shared" si="6"/>
        <v>63.571428571428569</v>
      </c>
      <c r="N49" s="7">
        <v>155</v>
      </c>
      <c r="O49" s="6">
        <v>2188</v>
      </c>
    </row>
    <row r="50" spans="11:15" x14ac:dyDescent="0.45">
      <c r="K50" s="2">
        <v>166</v>
      </c>
      <c r="L50" s="4">
        <v>44023</v>
      </c>
      <c r="M50" s="2">
        <f t="shared" si="6"/>
        <v>63.571428571428569</v>
      </c>
      <c r="N50" s="7">
        <v>163</v>
      </c>
      <c r="O50" s="6">
        <v>2432</v>
      </c>
    </row>
    <row r="51" spans="11:15" x14ac:dyDescent="0.45">
      <c r="K51" s="2">
        <v>167</v>
      </c>
      <c r="L51" s="4">
        <v>44024</v>
      </c>
      <c r="M51" s="2">
        <f>I9/7</f>
        <v>83.285714285714292</v>
      </c>
      <c r="N51" s="7">
        <v>141</v>
      </c>
      <c r="O51" s="6">
        <v>3093</v>
      </c>
    </row>
    <row r="52" spans="11:15" x14ac:dyDescent="0.45">
      <c r="K52" s="2">
        <v>168</v>
      </c>
      <c r="L52" s="4">
        <v>44025</v>
      </c>
      <c r="M52" s="2">
        <f t="shared" ref="M52" si="11">M51</f>
        <v>83.285714285714292</v>
      </c>
      <c r="N52" s="7">
        <v>140</v>
      </c>
      <c r="O52" s="6">
        <v>3008</v>
      </c>
    </row>
    <row r="53" spans="11:15" x14ac:dyDescent="0.45">
      <c r="K53" s="2">
        <v>169</v>
      </c>
      <c r="L53" s="4">
        <v>44026</v>
      </c>
      <c r="M53" s="2">
        <f t="shared" si="7"/>
        <v>83.285714285714292</v>
      </c>
      <c r="N53" s="7">
        <v>169</v>
      </c>
      <c r="O53" s="6">
        <v>3549</v>
      </c>
    </row>
    <row r="54" spans="11:15" x14ac:dyDescent="0.45">
      <c r="K54" s="2">
        <v>170</v>
      </c>
      <c r="L54" s="4">
        <v>44027</v>
      </c>
      <c r="M54" s="2">
        <f t="shared" si="7"/>
        <v>83.285714285714292</v>
      </c>
      <c r="N54" s="7">
        <v>204</v>
      </c>
      <c r="O54" s="6">
        <v>4011</v>
      </c>
    </row>
    <row r="55" spans="11:15" x14ac:dyDescent="0.45">
      <c r="K55" s="2">
        <v>171</v>
      </c>
      <c r="L55" s="4">
        <v>44028</v>
      </c>
      <c r="M55" s="2">
        <f t="shared" si="7"/>
        <v>83.285714285714292</v>
      </c>
      <c r="N55" s="7">
        <v>198</v>
      </c>
      <c r="O55" s="6">
        <v>3857</v>
      </c>
    </row>
    <row r="56" spans="11:15" x14ac:dyDescent="0.45">
      <c r="K56" s="2">
        <v>172</v>
      </c>
      <c r="L56" s="4">
        <v>44029</v>
      </c>
      <c r="M56" s="2">
        <f t="shared" si="7"/>
        <v>83.285714285714292</v>
      </c>
      <c r="N56" s="7">
        <v>201</v>
      </c>
      <c r="O56" s="6">
        <v>3669</v>
      </c>
    </row>
    <row r="57" spans="11:15" x14ac:dyDescent="0.45">
      <c r="K57" s="2">
        <v>173</v>
      </c>
      <c r="L57" s="4">
        <v>44030</v>
      </c>
      <c r="M57" s="2">
        <f t="shared" si="7"/>
        <v>83.285714285714292</v>
      </c>
      <c r="N57" s="7">
        <v>165</v>
      </c>
      <c r="O57" s="6">
        <v>3698</v>
      </c>
    </row>
    <row r="58" spans="11:15" x14ac:dyDescent="0.45">
      <c r="K58" s="2">
        <v>174</v>
      </c>
      <c r="L58" s="4">
        <v>44031</v>
      </c>
      <c r="M58" s="2">
        <f>I10/7</f>
        <v>86</v>
      </c>
      <c r="N58" s="7">
        <v>168</v>
      </c>
      <c r="O58" s="6">
        <v>3767</v>
      </c>
    </row>
    <row r="59" spans="11:15" x14ac:dyDescent="0.45">
      <c r="K59" s="2">
        <v>175</v>
      </c>
      <c r="L59" s="4">
        <v>44032</v>
      </c>
      <c r="M59" s="2">
        <f t="shared" ref="M59" si="12">M58</f>
        <v>86</v>
      </c>
      <c r="N59" s="7">
        <v>184</v>
      </c>
      <c r="O59" s="6">
        <v>3518</v>
      </c>
    </row>
    <row r="60" spans="11:15" x14ac:dyDescent="0.45">
      <c r="K60" s="2">
        <v>176</v>
      </c>
      <c r="L60" s="4">
        <v>44033</v>
      </c>
      <c r="M60" s="2">
        <f t="shared" si="6"/>
        <v>86</v>
      </c>
      <c r="N60" s="7">
        <v>162</v>
      </c>
      <c r="O60" s="6">
        <v>3219</v>
      </c>
    </row>
    <row r="61" spans="11:15" x14ac:dyDescent="0.45">
      <c r="K61" s="2">
        <v>177</v>
      </c>
      <c r="L61" s="4">
        <v>44034</v>
      </c>
      <c r="M61" s="2">
        <f t="shared" si="6"/>
        <v>86</v>
      </c>
      <c r="N61" s="7">
        <v>221</v>
      </c>
      <c r="O61" s="6">
        <v>3935</v>
      </c>
    </row>
    <row r="62" spans="11:15" x14ac:dyDescent="0.45">
      <c r="K62" s="2">
        <v>178</v>
      </c>
      <c r="L62" s="4">
        <v>44035</v>
      </c>
      <c r="M62" s="2">
        <f t="shared" si="6"/>
        <v>86</v>
      </c>
      <c r="N62" s="7">
        <v>235</v>
      </c>
      <c r="O62" s="6">
        <v>3724</v>
      </c>
    </row>
    <row r="63" spans="11:15" x14ac:dyDescent="0.45">
      <c r="K63" s="2">
        <v>179</v>
      </c>
      <c r="L63" s="4">
        <v>44036</v>
      </c>
      <c r="M63" s="2">
        <f t="shared" si="6"/>
        <v>86</v>
      </c>
      <c r="N63" s="7">
        <v>183</v>
      </c>
      <c r="O63" s="6">
        <v>3772</v>
      </c>
    </row>
    <row r="64" spans="11:15" x14ac:dyDescent="0.45">
      <c r="K64" s="2">
        <v>180</v>
      </c>
      <c r="L64" s="4">
        <v>44037</v>
      </c>
      <c r="M64" s="2">
        <f t="shared" si="6"/>
        <v>86</v>
      </c>
      <c r="N64" s="7">
        <v>205</v>
      </c>
      <c r="O64" s="6">
        <v>3474</v>
      </c>
    </row>
    <row r="65" spans="11:15" x14ac:dyDescent="0.45">
      <c r="K65" s="2">
        <v>181</v>
      </c>
      <c r="L65" s="4">
        <v>44038</v>
      </c>
      <c r="M65" s="2">
        <f>I11/7</f>
        <v>104</v>
      </c>
      <c r="N65" s="7">
        <v>135</v>
      </c>
      <c r="O65" s="6">
        <v>3411</v>
      </c>
    </row>
    <row r="66" spans="11:15" x14ac:dyDescent="0.45">
      <c r="K66" s="2">
        <v>182</v>
      </c>
      <c r="L66" s="4">
        <v>44039</v>
      </c>
      <c r="M66" s="2">
        <f t="shared" ref="M66" si="13">M65</f>
        <v>104</v>
      </c>
      <c r="N66" s="7">
        <v>132</v>
      </c>
      <c r="O66" s="6">
        <v>2152</v>
      </c>
    </row>
    <row r="67" spans="11:15" x14ac:dyDescent="0.45">
      <c r="K67" s="2">
        <v>183</v>
      </c>
      <c r="L67" s="4">
        <v>44040</v>
      </c>
      <c r="M67" s="2">
        <f t="shared" si="7"/>
        <v>104</v>
      </c>
      <c r="N67" s="7">
        <v>144</v>
      </c>
      <c r="O67" s="6">
        <v>2801</v>
      </c>
    </row>
    <row r="68" spans="11:15" x14ac:dyDescent="0.45">
      <c r="K68" s="2">
        <v>184</v>
      </c>
      <c r="L68" s="4">
        <v>44041</v>
      </c>
      <c r="M68" s="2">
        <f t="shared" si="7"/>
        <v>104</v>
      </c>
      <c r="N68" s="7">
        <v>201</v>
      </c>
      <c r="O68" s="6">
        <v>3775</v>
      </c>
    </row>
    <row r="69" spans="11:15" x14ac:dyDescent="0.45">
      <c r="K69" s="2">
        <v>185</v>
      </c>
      <c r="L69" s="4">
        <v>44042</v>
      </c>
      <c r="M69" s="2">
        <f t="shared" si="7"/>
        <v>104</v>
      </c>
      <c r="N69" s="7">
        <v>204</v>
      </c>
      <c r="O69" s="6">
        <v>4006</v>
      </c>
    </row>
    <row r="70" spans="11:15" x14ac:dyDescent="0.45">
      <c r="K70" s="2">
        <v>186</v>
      </c>
      <c r="L70" s="4">
        <v>44043</v>
      </c>
      <c r="M70" s="2">
        <f t="shared" si="7"/>
        <v>104</v>
      </c>
      <c r="N70" s="7">
        <v>130</v>
      </c>
      <c r="O70" s="6">
        <v>3120</v>
      </c>
    </row>
    <row r="71" spans="11:15" x14ac:dyDescent="0.45">
      <c r="K71" s="2">
        <v>187</v>
      </c>
      <c r="L71" s="4">
        <v>44044</v>
      </c>
      <c r="M71" s="2">
        <f t="shared" si="7"/>
        <v>104</v>
      </c>
      <c r="N71" s="7">
        <v>140</v>
      </c>
      <c r="O71" s="6">
        <v>3076</v>
      </c>
    </row>
    <row r="72" spans="11:15" x14ac:dyDescent="0.45">
      <c r="K72" s="2">
        <v>188</v>
      </c>
      <c r="L72" s="4">
        <v>44045</v>
      </c>
      <c r="M72" s="2">
        <f>I12/7</f>
        <v>111.42857142857143</v>
      </c>
      <c r="N72" s="7">
        <v>95</v>
      </c>
      <c r="O72" s="6">
        <v>3003</v>
      </c>
    </row>
    <row r="73" spans="11:15" x14ac:dyDescent="0.45">
      <c r="K73" s="2">
        <v>189</v>
      </c>
      <c r="L73" s="4">
        <v>44046</v>
      </c>
      <c r="M73" s="2">
        <f t="shared" ref="M73" si="14">M72</f>
        <v>111.42857142857143</v>
      </c>
      <c r="N73" s="7">
        <v>123</v>
      </c>
      <c r="O73" s="6">
        <v>2574</v>
      </c>
    </row>
    <row r="74" spans="11:15" x14ac:dyDescent="0.45">
      <c r="K74" s="2">
        <v>190</v>
      </c>
      <c r="L74" s="4">
        <v>44047</v>
      </c>
      <c r="M74" s="2">
        <f t="shared" si="6"/>
        <v>111.42857142857143</v>
      </c>
      <c r="N74" s="7">
        <v>106</v>
      </c>
      <c r="O74" s="6">
        <v>3116</v>
      </c>
    </row>
    <row r="75" spans="11:15" x14ac:dyDescent="0.45">
      <c r="K75" s="2">
        <v>191</v>
      </c>
      <c r="L75" s="4">
        <v>44048</v>
      </c>
      <c r="M75" s="2">
        <f t="shared" si="6"/>
        <v>111.42857142857143</v>
      </c>
      <c r="N75" s="7">
        <v>199</v>
      </c>
      <c r="O75" s="6">
        <v>4752</v>
      </c>
    </row>
    <row r="76" spans="11:15" x14ac:dyDescent="0.45">
      <c r="K76" s="2">
        <v>192</v>
      </c>
      <c r="L76" s="4">
        <v>44049</v>
      </c>
      <c r="M76" s="2">
        <f t="shared" si="6"/>
        <v>111.42857142857143</v>
      </c>
      <c r="N76" s="7">
        <v>116</v>
      </c>
      <c r="O76" s="6">
        <v>3098</v>
      </c>
    </row>
    <row r="77" spans="11:15" x14ac:dyDescent="0.45">
      <c r="K77" s="2">
        <v>193</v>
      </c>
      <c r="L77" s="4">
        <v>44050</v>
      </c>
      <c r="M77" s="2">
        <f t="shared" si="6"/>
        <v>111.42857142857143</v>
      </c>
      <c r="N77" s="7">
        <v>213</v>
      </c>
      <c r="O77" s="6">
        <v>3629</v>
      </c>
    </row>
    <row r="78" spans="11:15" x14ac:dyDescent="0.45">
      <c r="K78" s="2">
        <v>194</v>
      </c>
      <c r="L78" s="4">
        <v>44051</v>
      </c>
      <c r="M78" s="2">
        <f t="shared" si="6"/>
        <v>111.42857142857143</v>
      </c>
      <c r="N78" s="7">
        <v>151</v>
      </c>
      <c r="O78" s="6">
        <v>3016</v>
      </c>
    </row>
    <row r="79" spans="11:15" x14ac:dyDescent="0.45">
      <c r="K79" s="2">
        <v>195</v>
      </c>
      <c r="L79" s="4">
        <v>44052</v>
      </c>
      <c r="M79" s="2">
        <f>I13/7</f>
        <v>115.85714285714286</v>
      </c>
      <c r="N79" s="7">
        <v>122</v>
      </c>
      <c r="O79" s="6">
        <v>3089</v>
      </c>
    </row>
    <row r="80" spans="11:15" x14ac:dyDescent="0.45">
      <c r="K80" s="2">
        <v>196</v>
      </c>
      <c r="L80" s="4">
        <v>44053</v>
      </c>
      <c r="M80" s="2">
        <f t="shared" ref="M80" si="15">M79</f>
        <v>115.85714285714286</v>
      </c>
      <c r="N80" s="7">
        <v>81</v>
      </c>
      <c r="O80" s="6">
        <v>2100</v>
      </c>
    </row>
    <row r="81" spans="11:15" x14ac:dyDescent="0.45">
      <c r="K81" s="2">
        <v>197</v>
      </c>
      <c r="L81" s="4">
        <v>44054</v>
      </c>
      <c r="M81" s="2">
        <f t="shared" si="7"/>
        <v>115.85714285714286</v>
      </c>
      <c r="N81" s="7">
        <v>137</v>
      </c>
      <c r="O81" s="6">
        <v>3101</v>
      </c>
    </row>
    <row r="82" spans="11:15" x14ac:dyDescent="0.45">
      <c r="K82" s="2">
        <v>198</v>
      </c>
      <c r="L82" s="4">
        <v>44055</v>
      </c>
      <c r="M82" s="2">
        <f t="shared" si="7"/>
        <v>115.85714285714286</v>
      </c>
      <c r="N82" s="7">
        <v>191</v>
      </c>
      <c r="O82" s="6">
        <v>4715</v>
      </c>
    </row>
    <row r="83" spans="11:15" x14ac:dyDescent="0.45">
      <c r="K83" s="2">
        <v>199</v>
      </c>
      <c r="L83" s="4">
        <v>44056</v>
      </c>
      <c r="M83" s="2">
        <f t="shared" si="7"/>
        <v>115.85714285714286</v>
      </c>
      <c r="N83" s="7">
        <v>144</v>
      </c>
      <c r="O83" s="6">
        <v>3741</v>
      </c>
    </row>
    <row r="84" spans="11:15" x14ac:dyDescent="0.45">
      <c r="K84" s="2">
        <v>200</v>
      </c>
      <c r="L84" s="4">
        <v>44057</v>
      </c>
      <c r="M84" s="2">
        <f t="shared" si="7"/>
        <v>115.85714285714286</v>
      </c>
      <c r="N84" s="7">
        <v>195</v>
      </c>
      <c r="O84" s="6">
        <v>4315</v>
      </c>
    </row>
    <row r="85" spans="11:15" x14ac:dyDescent="0.45">
      <c r="K85" s="2">
        <v>201</v>
      </c>
      <c r="L85" s="4">
        <v>44058</v>
      </c>
      <c r="M85" s="2">
        <f t="shared" si="7"/>
        <v>115.85714285714286</v>
      </c>
      <c r="N85" s="7">
        <v>116</v>
      </c>
      <c r="O85" s="6">
        <v>3463</v>
      </c>
    </row>
    <row r="86" spans="11:15" x14ac:dyDescent="0.45">
      <c r="K86" s="2">
        <v>202</v>
      </c>
      <c r="L86" s="4">
        <v>44059</v>
      </c>
      <c r="M86" s="2">
        <f>I14/7</f>
        <v>152.85714285714286</v>
      </c>
      <c r="N86" s="7">
        <v>121</v>
      </c>
      <c r="O86" s="6">
        <v>3094</v>
      </c>
    </row>
    <row r="87" spans="11:15" x14ac:dyDescent="0.45">
      <c r="K87" s="2">
        <v>203</v>
      </c>
      <c r="L87" s="4">
        <v>44060</v>
      </c>
      <c r="M87" s="2">
        <f t="shared" ref="M87:M106" si="16">M86</f>
        <v>152.85714285714286</v>
      </c>
      <c r="N87" s="7">
        <v>105</v>
      </c>
      <c r="O87" s="6">
        <v>1995</v>
      </c>
    </row>
    <row r="88" spans="11:15" x14ac:dyDescent="0.45">
      <c r="K88" s="2">
        <v>204</v>
      </c>
      <c r="L88" s="4">
        <v>44061</v>
      </c>
      <c r="M88" s="2">
        <f t="shared" si="16"/>
        <v>152.85714285714286</v>
      </c>
      <c r="N88" s="7">
        <v>111</v>
      </c>
      <c r="O88" s="6">
        <v>3098</v>
      </c>
    </row>
    <row r="89" spans="11:15" x14ac:dyDescent="0.45">
      <c r="K89" s="2">
        <v>205</v>
      </c>
      <c r="L89" s="4">
        <v>44062</v>
      </c>
      <c r="M89" s="2">
        <f t="shared" si="16"/>
        <v>152.85714285714286</v>
      </c>
      <c r="N89" s="7">
        <v>163</v>
      </c>
      <c r="O89" s="6">
        <v>4149</v>
      </c>
    </row>
    <row r="90" spans="11:15" x14ac:dyDescent="0.45">
      <c r="K90" s="2">
        <v>206</v>
      </c>
      <c r="L90" s="4">
        <v>44063</v>
      </c>
      <c r="M90" s="2">
        <f t="shared" si="16"/>
        <v>152.85714285714286</v>
      </c>
      <c r="N90" s="7">
        <v>147</v>
      </c>
      <c r="O90" s="6">
        <v>3958</v>
      </c>
    </row>
    <row r="91" spans="11:15" x14ac:dyDescent="0.45">
      <c r="K91" s="2">
        <v>207</v>
      </c>
      <c r="L91" s="4">
        <v>44064</v>
      </c>
      <c r="M91" s="2">
        <f t="shared" si="16"/>
        <v>152.85714285714286</v>
      </c>
      <c r="N91" s="7">
        <v>132</v>
      </c>
      <c r="O91" s="6">
        <v>3262</v>
      </c>
    </row>
    <row r="92" spans="11:15" x14ac:dyDescent="0.45">
      <c r="K92" s="2">
        <v>208</v>
      </c>
      <c r="L92" s="4">
        <v>44065</v>
      </c>
      <c r="M92" s="2">
        <f t="shared" si="16"/>
        <v>152.85714285714286</v>
      </c>
      <c r="N92" s="7">
        <v>112</v>
      </c>
      <c r="O92" s="6">
        <v>3354</v>
      </c>
    </row>
    <row r="93" spans="11:15" x14ac:dyDescent="0.45">
      <c r="K93" s="2">
        <v>209</v>
      </c>
      <c r="L93" s="4">
        <v>44066</v>
      </c>
      <c r="M93" s="2">
        <f>I15/7</f>
        <v>141.57142857142858</v>
      </c>
      <c r="N93" s="7">
        <v>111</v>
      </c>
      <c r="O93" s="6">
        <v>2701</v>
      </c>
    </row>
    <row r="94" spans="11:15" x14ac:dyDescent="0.45">
      <c r="K94" s="2">
        <v>210</v>
      </c>
      <c r="L94" s="4">
        <v>44067</v>
      </c>
      <c r="M94" s="2">
        <f t="shared" ref="M94:M120" si="17">M93</f>
        <v>141.57142857142858</v>
      </c>
      <c r="N94" s="7">
        <v>48</v>
      </c>
      <c r="O94" s="6">
        <v>1183</v>
      </c>
    </row>
    <row r="95" spans="11:15" x14ac:dyDescent="0.45">
      <c r="K95" s="2">
        <v>211</v>
      </c>
      <c r="L95" s="4">
        <v>44068</v>
      </c>
      <c r="M95" s="2">
        <f t="shared" si="17"/>
        <v>141.57142857142858</v>
      </c>
      <c r="N95" s="7">
        <v>114</v>
      </c>
      <c r="O95" s="6">
        <v>2830</v>
      </c>
    </row>
    <row r="96" spans="11:15" x14ac:dyDescent="0.45">
      <c r="K96" s="2">
        <v>212</v>
      </c>
      <c r="L96" s="4">
        <v>44069</v>
      </c>
      <c r="M96" s="2">
        <f t="shared" si="17"/>
        <v>141.57142857142858</v>
      </c>
      <c r="N96" s="7">
        <v>128</v>
      </c>
      <c r="O96" s="6">
        <v>3607</v>
      </c>
    </row>
    <row r="97" spans="11:15" x14ac:dyDescent="0.45">
      <c r="K97" s="2">
        <v>213</v>
      </c>
      <c r="L97" s="4">
        <v>44070</v>
      </c>
      <c r="M97" s="2">
        <f t="shared" si="17"/>
        <v>141.57142857142858</v>
      </c>
      <c r="N97" s="7">
        <v>181</v>
      </c>
      <c r="O97" s="6">
        <v>3972</v>
      </c>
    </row>
    <row r="98" spans="11:15" x14ac:dyDescent="0.45">
      <c r="K98" s="2">
        <v>214</v>
      </c>
      <c r="L98" s="4">
        <v>44071</v>
      </c>
      <c r="M98" s="2">
        <f t="shared" si="17"/>
        <v>141.57142857142858</v>
      </c>
      <c r="N98" s="7">
        <v>128</v>
      </c>
      <c r="O98" s="6">
        <v>3123</v>
      </c>
    </row>
    <row r="99" spans="11:15" x14ac:dyDescent="0.45">
      <c r="K99" s="2">
        <v>215</v>
      </c>
      <c r="L99" s="4">
        <v>44072</v>
      </c>
      <c r="M99" s="2">
        <f t="shared" si="17"/>
        <v>141.57142857142858</v>
      </c>
      <c r="N99" s="7">
        <v>123</v>
      </c>
      <c r="O99" s="6">
        <v>2641</v>
      </c>
    </row>
    <row r="100" spans="11:15" x14ac:dyDescent="0.45">
      <c r="K100" s="2">
        <v>216</v>
      </c>
      <c r="L100" s="4">
        <v>44073</v>
      </c>
      <c r="M100" s="2">
        <f>I16/7</f>
        <v>127</v>
      </c>
      <c r="N100" s="7">
        <v>73</v>
      </c>
      <c r="O100" s="6">
        <v>2541</v>
      </c>
    </row>
    <row r="101" spans="11:15" x14ac:dyDescent="0.45">
      <c r="K101" s="2">
        <v>217</v>
      </c>
      <c r="L101" s="4">
        <v>44074</v>
      </c>
      <c r="M101" s="2">
        <f t="shared" ref="M101" si="18">M100</f>
        <v>127</v>
      </c>
      <c r="N101" s="7">
        <v>39</v>
      </c>
      <c r="O101" s="6">
        <v>1346</v>
      </c>
    </row>
    <row r="102" spans="11:15" x14ac:dyDescent="0.45">
      <c r="K102" s="2">
        <v>218</v>
      </c>
      <c r="L102" s="4">
        <v>44075</v>
      </c>
      <c r="M102" s="2">
        <f t="shared" si="16"/>
        <v>127</v>
      </c>
      <c r="N102" s="7">
        <v>74</v>
      </c>
      <c r="O102" s="6">
        <v>3029</v>
      </c>
    </row>
    <row r="103" spans="11:15" x14ac:dyDescent="0.45">
      <c r="K103" s="2">
        <v>219</v>
      </c>
      <c r="L103" s="4">
        <v>44076</v>
      </c>
      <c r="M103" s="2">
        <f t="shared" si="16"/>
        <v>127</v>
      </c>
      <c r="N103" s="7">
        <v>122</v>
      </c>
      <c r="O103" s="6">
        <v>3320</v>
      </c>
    </row>
    <row r="104" spans="11:15" x14ac:dyDescent="0.45">
      <c r="K104" s="2">
        <v>220</v>
      </c>
      <c r="L104" s="4">
        <v>44077</v>
      </c>
      <c r="M104" s="2">
        <f t="shared" si="16"/>
        <v>127</v>
      </c>
      <c r="N104" s="7">
        <v>148</v>
      </c>
      <c r="O104" s="6">
        <v>3398</v>
      </c>
    </row>
    <row r="105" spans="11:15" x14ac:dyDescent="0.45">
      <c r="K105" s="2">
        <v>221</v>
      </c>
      <c r="L105" s="4">
        <v>44078</v>
      </c>
      <c r="M105" s="2">
        <f t="shared" si="16"/>
        <v>127</v>
      </c>
      <c r="N105" s="7">
        <v>94</v>
      </c>
      <c r="O105" s="6">
        <v>2871</v>
      </c>
    </row>
    <row r="106" spans="11:15" x14ac:dyDescent="0.45">
      <c r="K106" s="2">
        <v>222</v>
      </c>
      <c r="L106" s="4">
        <v>44079</v>
      </c>
      <c r="M106" s="2">
        <f t="shared" si="16"/>
        <v>127</v>
      </c>
      <c r="N106" s="7">
        <v>96</v>
      </c>
      <c r="O106" s="6">
        <v>2711</v>
      </c>
    </row>
    <row r="107" spans="11:15" x14ac:dyDescent="0.45">
      <c r="K107" s="2">
        <v>223</v>
      </c>
      <c r="L107" s="4">
        <v>44080</v>
      </c>
      <c r="M107" s="2">
        <f>I17/7</f>
        <v>113.71428571428571</v>
      </c>
      <c r="N107" s="7">
        <v>70</v>
      </c>
      <c r="O107" s="6">
        <v>2178</v>
      </c>
    </row>
    <row r="108" spans="11:15" x14ac:dyDescent="0.45">
      <c r="K108" s="2">
        <v>224</v>
      </c>
      <c r="L108" s="4">
        <v>44081</v>
      </c>
      <c r="M108" s="2">
        <f t="shared" ref="M108:M115" si="19">M107</f>
        <v>113.71428571428571</v>
      </c>
      <c r="N108" s="7">
        <v>32</v>
      </c>
      <c r="O108" s="6">
        <v>965</v>
      </c>
    </row>
    <row r="109" spans="11:15" x14ac:dyDescent="0.45">
      <c r="K109" s="2">
        <v>225</v>
      </c>
      <c r="L109" s="4">
        <v>44082</v>
      </c>
      <c r="M109" s="2">
        <f t="shared" si="17"/>
        <v>113.71428571428571</v>
      </c>
      <c r="N109" s="7">
        <v>58</v>
      </c>
      <c r="O109" s="6">
        <v>1504</v>
      </c>
    </row>
    <row r="110" spans="11:15" x14ac:dyDescent="0.45">
      <c r="K110" s="2">
        <v>226</v>
      </c>
      <c r="L110" s="4">
        <v>44083</v>
      </c>
      <c r="M110" s="2">
        <f t="shared" si="17"/>
        <v>113.71428571428571</v>
      </c>
      <c r="N110" s="7">
        <v>115</v>
      </c>
      <c r="O110" s="6">
        <v>3531</v>
      </c>
    </row>
    <row r="111" spans="11:15" x14ac:dyDescent="0.45">
      <c r="K111" s="2">
        <v>227</v>
      </c>
      <c r="L111" s="4">
        <v>44084</v>
      </c>
      <c r="M111" s="2">
        <f t="shared" si="17"/>
        <v>113.71428571428571</v>
      </c>
      <c r="N111" s="7">
        <v>111</v>
      </c>
      <c r="O111" s="6">
        <v>3002</v>
      </c>
    </row>
    <row r="112" spans="11:15" x14ac:dyDescent="0.45">
      <c r="K112" s="2">
        <v>228</v>
      </c>
      <c r="L112" s="4">
        <v>44085</v>
      </c>
      <c r="M112" s="2">
        <f t="shared" si="17"/>
        <v>113.71428571428571</v>
      </c>
      <c r="N112" s="7">
        <v>97</v>
      </c>
      <c r="O112" s="6">
        <v>2794</v>
      </c>
    </row>
    <row r="113" spans="11:15" x14ac:dyDescent="0.45">
      <c r="K113" s="2">
        <v>229</v>
      </c>
      <c r="L113" s="4">
        <v>44086</v>
      </c>
      <c r="M113" s="2">
        <f t="shared" si="17"/>
        <v>113.71428571428571</v>
      </c>
      <c r="N113" s="7">
        <v>73</v>
      </c>
      <c r="O113" s="6">
        <v>2378</v>
      </c>
    </row>
    <row r="114" spans="11:15" x14ac:dyDescent="0.45">
      <c r="K114" s="2">
        <v>230</v>
      </c>
      <c r="L114" s="4">
        <v>44087</v>
      </c>
      <c r="M114" s="2">
        <f>I18/7</f>
        <v>108</v>
      </c>
      <c r="N114" s="7">
        <v>46</v>
      </c>
      <c r="O114" s="6">
        <v>1685</v>
      </c>
    </row>
    <row r="115" spans="11:15" x14ac:dyDescent="0.45">
      <c r="K115" s="2">
        <v>231</v>
      </c>
      <c r="L115" s="4">
        <v>44088</v>
      </c>
      <c r="M115" s="2">
        <f t="shared" si="19"/>
        <v>108</v>
      </c>
      <c r="N115" s="3">
        <v>58</v>
      </c>
    </row>
    <row r="116" spans="11:15" x14ac:dyDescent="0.45">
      <c r="K116" s="2">
        <v>232</v>
      </c>
      <c r="L116" s="4">
        <v>44089</v>
      </c>
      <c r="M116" s="2">
        <f t="shared" si="17"/>
        <v>108</v>
      </c>
      <c r="N116" s="3">
        <v>115</v>
      </c>
    </row>
    <row r="117" spans="11:15" x14ac:dyDescent="0.45">
      <c r="K117" s="2">
        <v>233</v>
      </c>
      <c r="L117" s="4">
        <v>44090</v>
      </c>
      <c r="M117" s="2">
        <f t="shared" si="17"/>
        <v>108</v>
      </c>
      <c r="N117" s="3">
        <v>111</v>
      </c>
    </row>
    <row r="118" spans="11:15" x14ac:dyDescent="0.45">
      <c r="K118" s="2">
        <v>234</v>
      </c>
      <c r="L118" s="4">
        <v>44091</v>
      </c>
      <c r="M118" s="2">
        <f t="shared" si="17"/>
        <v>108</v>
      </c>
      <c r="N118" s="3">
        <v>97</v>
      </c>
    </row>
    <row r="119" spans="11:15" x14ac:dyDescent="0.45">
      <c r="K119" s="2">
        <v>235</v>
      </c>
      <c r="L119" s="4">
        <v>44092</v>
      </c>
      <c r="M119" s="2">
        <f t="shared" si="17"/>
        <v>108</v>
      </c>
      <c r="N119" s="3">
        <v>73</v>
      </c>
    </row>
    <row r="120" spans="11:15" x14ac:dyDescent="0.45">
      <c r="K120" s="2">
        <v>236</v>
      </c>
      <c r="L120" s="4">
        <v>44093</v>
      </c>
      <c r="M120" s="2">
        <f t="shared" si="17"/>
        <v>108</v>
      </c>
      <c r="N120" s="3">
        <v>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4.65" x14ac:dyDescent="0.45"/>
  <cols>
    <col min="6" max="6" width="14.06640625" customWidth="1"/>
  </cols>
  <sheetData>
    <row r="1" spans="1:13" x14ac:dyDescent="0.45">
      <c r="A1" t="s">
        <v>3</v>
      </c>
      <c r="B1" t="s">
        <v>16</v>
      </c>
      <c r="C1" t="s">
        <v>17</v>
      </c>
      <c r="D1" t="s">
        <v>18</v>
      </c>
      <c r="E1" t="s">
        <v>19</v>
      </c>
      <c r="F1" s="7" t="s">
        <v>20</v>
      </c>
      <c r="G1" t="s">
        <v>5</v>
      </c>
      <c r="H1" t="s">
        <v>12</v>
      </c>
      <c r="I1" t="s">
        <v>5</v>
      </c>
      <c r="J1" t="s">
        <v>14</v>
      </c>
      <c r="K1" t="s">
        <v>13</v>
      </c>
      <c r="L1" t="s">
        <v>15</v>
      </c>
      <c r="M1" t="s">
        <v>21</v>
      </c>
    </row>
    <row r="2" spans="1:13" s="7" customFormat="1" x14ac:dyDescent="0.45">
      <c r="A2" s="1">
        <v>43975</v>
      </c>
      <c r="B2" s="7">
        <v>163</v>
      </c>
      <c r="C2" s="7">
        <v>237</v>
      </c>
      <c r="D2" s="7">
        <f t="shared" ref="D2" si="0">C2-B2</f>
        <v>74</v>
      </c>
      <c r="E2" s="7">
        <f t="shared" ref="E2" si="1">B2/C2</f>
        <v>0.68776371308016881</v>
      </c>
      <c r="F2" s="5"/>
      <c r="J2" s="7">
        <f>B2*$I$20</f>
        <v>213.92518453484053</v>
      </c>
      <c r="K2" s="7">
        <f>J2</f>
        <v>213.92518453484053</v>
      </c>
      <c r="L2" s="8">
        <f>K2/E2</f>
        <v>311.04459346476813</v>
      </c>
      <c r="M2" s="8">
        <f>L2/7</f>
        <v>44.434941923538304</v>
      </c>
    </row>
    <row r="3" spans="1:13" x14ac:dyDescent="0.45">
      <c r="A3" s="1">
        <v>43982</v>
      </c>
      <c r="B3">
        <v>151</v>
      </c>
      <c r="C3">
        <v>413</v>
      </c>
      <c r="D3" s="7">
        <f t="shared" ref="D3:D17" si="2">C3-B3</f>
        <v>262</v>
      </c>
      <c r="E3" s="7">
        <f t="shared" ref="E3:E17" si="3">B3/C3</f>
        <v>0.36561743341404357</v>
      </c>
      <c r="F3" s="5"/>
      <c r="J3" s="7">
        <f t="shared" ref="J3:J18" si="4">B3*$I$20</f>
        <v>198.17609119485226</v>
      </c>
      <c r="K3" s="7">
        <f t="shared" ref="K3:K5" si="5">J3</f>
        <v>198.17609119485226</v>
      </c>
      <c r="L3" s="8">
        <f t="shared" ref="L3:L18" si="6">K3/E3</f>
        <v>542.03129578459595</v>
      </c>
      <c r="M3" s="8">
        <f t="shared" ref="M3:M18" si="7">L3/7</f>
        <v>77.433042254942279</v>
      </c>
    </row>
    <row r="4" spans="1:13" x14ac:dyDescent="0.45">
      <c r="A4" s="1">
        <v>43989</v>
      </c>
      <c r="B4">
        <v>198</v>
      </c>
      <c r="C4">
        <v>282</v>
      </c>
      <c r="D4" s="7">
        <f t="shared" si="2"/>
        <v>84</v>
      </c>
      <c r="E4" s="7">
        <f t="shared" si="3"/>
        <v>0.7021276595744681</v>
      </c>
      <c r="F4" s="5"/>
      <c r="J4" s="7">
        <f t="shared" si="4"/>
        <v>259.86004010980628</v>
      </c>
      <c r="K4" s="7">
        <f t="shared" si="5"/>
        <v>259.86004010980628</v>
      </c>
      <c r="L4" s="8">
        <f t="shared" si="6"/>
        <v>370.10369348972409</v>
      </c>
      <c r="M4" s="8">
        <f t="shared" si="7"/>
        <v>52.871956212817729</v>
      </c>
    </row>
    <row r="5" spans="1:13" x14ac:dyDescent="0.45">
      <c r="A5" s="1">
        <v>43996</v>
      </c>
      <c r="B5">
        <v>201</v>
      </c>
      <c r="C5">
        <v>422</v>
      </c>
      <c r="D5" s="7">
        <f t="shared" si="2"/>
        <v>221</v>
      </c>
      <c r="E5" s="7">
        <f t="shared" si="3"/>
        <v>0.476303317535545</v>
      </c>
      <c r="F5" s="5"/>
      <c r="J5" s="7">
        <f t="shared" si="4"/>
        <v>263.79731344480336</v>
      </c>
      <c r="K5" s="7">
        <f t="shared" si="5"/>
        <v>263.79731344480336</v>
      </c>
      <c r="L5" s="8">
        <f t="shared" si="6"/>
        <v>553.84311578958716</v>
      </c>
      <c r="M5" s="8">
        <f t="shared" si="7"/>
        <v>79.120445112798166</v>
      </c>
    </row>
    <row r="6" spans="1:13" x14ac:dyDescent="0.45">
      <c r="A6" s="1">
        <v>44003</v>
      </c>
      <c r="B6">
        <v>176</v>
      </c>
      <c r="C6">
        <v>633</v>
      </c>
      <c r="D6" s="7">
        <f t="shared" si="2"/>
        <v>457</v>
      </c>
      <c r="E6" s="7">
        <f t="shared" si="3"/>
        <v>0.27804107424960506</v>
      </c>
      <c r="F6" s="5"/>
      <c r="H6">
        <v>257</v>
      </c>
      <c r="I6">
        <f>H6/B6</f>
        <v>1.4602272727272727</v>
      </c>
      <c r="J6" s="7">
        <f t="shared" si="4"/>
        <v>230.98670231982783</v>
      </c>
      <c r="K6">
        <f>H6</f>
        <v>257</v>
      </c>
      <c r="L6" s="8">
        <f t="shared" si="6"/>
        <v>924.32386363636363</v>
      </c>
      <c r="M6" s="8">
        <f t="shared" si="7"/>
        <v>132.04626623376623</v>
      </c>
    </row>
    <row r="7" spans="1:13" x14ac:dyDescent="0.45">
      <c r="A7" s="1">
        <v>44010</v>
      </c>
      <c r="B7">
        <v>412</v>
      </c>
      <c r="C7">
        <v>955</v>
      </c>
      <c r="D7" s="7">
        <f t="shared" si="2"/>
        <v>543</v>
      </c>
      <c r="E7" s="7">
        <f t="shared" si="3"/>
        <v>0.43141361256544503</v>
      </c>
      <c r="F7" s="5"/>
      <c r="H7">
        <v>411</v>
      </c>
      <c r="I7" s="7">
        <f t="shared" ref="I7:I18" si="8">H7/B7</f>
        <v>0.99757281553398058</v>
      </c>
      <c r="J7" s="7">
        <f t="shared" si="4"/>
        <v>540.71887133959694</v>
      </c>
      <c r="K7" s="7">
        <f t="shared" ref="K7:K18" si="9">H7</f>
        <v>411</v>
      </c>
      <c r="L7" s="8">
        <f t="shared" si="6"/>
        <v>952.68203883495141</v>
      </c>
      <c r="M7" s="8">
        <f t="shared" si="7"/>
        <v>136.09743411927877</v>
      </c>
    </row>
    <row r="8" spans="1:13" x14ac:dyDescent="0.45">
      <c r="A8" s="1">
        <v>44017</v>
      </c>
      <c r="B8">
        <v>379</v>
      </c>
      <c r="C8">
        <v>955</v>
      </c>
      <c r="D8" s="7">
        <f t="shared" si="2"/>
        <v>576</v>
      </c>
      <c r="E8" s="7">
        <f t="shared" si="3"/>
        <v>0.39685863874345551</v>
      </c>
      <c r="F8" s="5">
        <v>311</v>
      </c>
      <c r="G8">
        <f>F8/B8</f>
        <v>0.82058047493403696</v>
      </c>
      <c r="H8">
        <v>445</v>
      </c>
      <c r="I8" s="7">
        <f t="shared" si="8"/>
        <v>1.1741424802110818</v>
      </c>
      <c r="J8" s="7">
        <f t="shared" si="4"/>
        <v>497.40886465462921</v>
      </c>
      <c r="K8" s="7">
        <f t="shared" si="9"/>
        <v>445</v>
      </c>
      <c r="L8" s="8">
        <f t="shared" si="6"/>
        <v>1121.3060686015831</v>
      </c>
      <c r="M8" s="8">
        <f t="shared" si="7"/>
        <v>160.18658122879759</v>
      </c>
    </row>
    <row r="9" spans="1:13" x14ac:dyDescent="0.45">
      <c r="A9" s="1">
        <v>44024</v>
      </c>
      <c r="B9">
        <v>462</v>
      </c>
      <c r="C9">
        <v>1222</v>
      </c>
      <c r="D9" s="7">
        <f t="shared" si="2"/>
        <v>760</v>
      </c>
      <c r="E9" s="7">
        <f t="shared" si="3"/>
        <v>0.37806873977086741</v>
      </c>
      <c r="F9" s="5">
        <v>352</v>
      </c>
      <c r="G9" s="7">
        <f t="shared" ref="G9:G18" si="10">F9/B9</f>
        <v>0.76190476190476186</v>
      </c>
      <c r="H9">
        <v>583</v>
      </c>
      <c r="I9" s="7">
        <f t="shared" si="8"/>
        <v>1.2619047619047619</v>
      </c>
      <c r="J9" s="7">
        <f t="shared" si="4"/>
        <v>606.34009358954802</v>
      </c>
      <c r="K9" s="7">
        <f t="shared" si="9"/>
        <v>583</v>
      </c>
      <c r="L9" s="8">
        <f t="shared" si="6"/>
        <v>1542.047619047619</v>
      </c>
      <c r="M9" s="8">
        <f t="shared" si="7"/>
        <v>220.29251700680271</v>
      </c>
    </row>
    <row r="10" spans="1:13" x14ac:dyDescent="0.45">
      <c r="A10" s="1">
        <v>44031</v>
      </c>
      <c r="B10">
        <v>438</v>
      </c>
      <c r="C10">
        <v>1284</v>
      </c>
      <c r="D10" s="7">
        <f t="shared" si="2"/>
        <v>846</v>
      </c>
      <c r="E10" s="7">
        <f t="shared" si="3"/>
        <v>0.34112149532710279</v>
      </c>
      <c r="F10" s="5">
        <v>366</v>
      </c>
      <c r="G10" s="7">
        <f t="shared" si="10"/>
        <v>0.83561643835616439</v>
      </c>
      <c r="H10">
        <v>602</v>
      </c>
      <c r="I10" s="7">
        <f t="shared" si="8"/>
        <v>1.3744292237442923</v>
      </c>
      <c r="J10" s="7">
        <f t="shared" si="4"/>
        <v>574.84190690957143</v>
      </c>
      <c r="K10" s="7">
        <f t="shared" si="9"/>
        <v>602</v>
      </c>
      <c r="L10" s="8">
        <f t="shared" si="6"/>
        <v>1764.7671232876712</v>
      </c>
      <c r="M10" s="8">
        <f t="shared" si="7"/>
        <v>252.10958904109589</v>
      </c>
    </row>
    <row r="11" spans="1:13" x14ac:dyDescent="0.45">
      <c r="A11" s="1">
        <v>44038</v>
      </c>
      <c r="B11">
        <v>502</v>
      </c>
      <c r="C11">
        <v>992</v>
      </c>
      <c r="D11" s="7">
        <f t="shared" si="2"/>
        <v>490</v>
      </c>
      <c r="E11" s="7">
        <f t="shared" si="3"/>
        <v>0.50604838709677424</v>
      </c>
      <c r="F11" s="5">
        <v>419</v>
      </c>
      <c r="G11" s="7">
        <f t="shared" si="10"/>
        <v>0.83466135458167334</v>
      </c>
      <c r="H11">
        <v>728</v>
      </c>
      <c r="I11" s="7">
        <f t="shared" si="8"/>
        <v>1.450199203187251</v>
      </c>
      <c r="J11" s="7">
        <f t="shared" si="4"/>
        <v>658.83707138950888</v>
      </c>
      <c r="K11" s="7">
        <f t="shared" si="9"/>
        <v>728</v>
      </c>
      <c r="L11" s="8">
        <f t="shared" si="6"/>
        <v>1438.5976095617527</v>
      </c>
      <c r="M11" s="8">
        <f t="shared" si="7"/>
        <v>205.51394422310753</v>
      </c>
    </row>
    <row r="12" spans="1:13" x14ac:dyDescent="0.45">
      <c r="A12" s="1">
        <v>44045</v>
      </c>
      <c r="B12">
        <v>533</v>
      </c>
      <c r="C12">
        <v>1092</v>
      </c>
      <c r="D12" s="7">
        <f t="shared" si="2"/>
        <v>559</v>
      </c>
      <c r="E12" s="7">
        <f t="shared" si="3"/>
        <v>0.48809523809523808</v>
      </c>
      <c r="F12" s="5">
        <v>439</v>
      </c>
      <c r="G12" s="7">
        <f t="shared" si="10"/>
        <v>0.82363977485928708</v>
      </c>
      <c r="H12">
        <v>780</v>
      </c>
      <c r="I12" s="7">
        <f t="shared" si="8"/>
        <v>1.4634146341463414</v>
      </c>
      <c r="J12" s="7">
        <f t="shared" si="4"/>
        <v>699.52222918447853</v>
      </c>
      <c r="K12" s="7">
        <f t="shared" si="9"/>
        <v>780</v>
      </c>
      <c r="L12" s="8">
        <f t="shared" si="6"/>
        <v>1598.0487804878048</v>
      </c>
      <c r="M12" s="8">
        <f t="shared" si="7"/>
        <v>228.29268292682926</v>
      </c>
    </row>
    <row r="13" spans="1:13" x14ac:dyDescent="0.45">
      <c r="A13" s="1">
        <v>44052</v>
      </c>
      <c r="B13">
        <v>729</v>
      </c>
      <c r="C13">
        <v>987</v>
      </c>
      <c r="D13" s="7">
        <f t="shared" si="2"/>
        <v>258</v>
      </c>
      <c r="E13" s="7">
        <f t="shared" si="3"/>
        <v>0.73860182370820671</v>
      </c>
      <c r="F13" s="5">
        <v>517</v>
      </c>
      <c r="G13" s="7">
        <f t="shared" si="10"/>
        <v>0.70919067215363507</v>
      </c>
      <c r="H13">
        <v>811</v>
      </c>
      <c r="I13" s="7">
        <f t="shared" si="8"/>
        <v>1.112482853223594</v>
      </c>
      <c r="J13" s="7">
        <f t="shared" si="4"/>
        <v>956.75742040428679</v>
      </c>
      <c r="K13" s="7">
        <f t="shared" si="9"/>
        <v>811</v>
      </c>
      <c r="L13" s="8">
        <f t="shared" si="6"/>
        <v>1098.0205761316872</v>
      </c>
      <c r="M13" s="8">
        <f t="shared" si="7"/>
        <v>156.86008230452674</v>
      </c>
    </row>
    <row r="14" spans="1:13" x14ac:dyDescent="0.45">
      <c r="A14" s="1">
        <v>44059</v>
      </c>
      <c r="B14">
        <v>742</v>
      </c>
      <c r="C14">
        <v>1078</v>
      </c>
      <c r="D14" s="7">
        <f t="shared" si="2"/>
        <v>336</v>
      </c>
      <c r="E14" s="7">
        <f t="shared" si="3"/>
        <v>0.68831168831168832</v>
      </c>
      <c r="F14" s="5">
        <v>611</v>
      </c>
      <c r="G14" s="7">
        <f t="shared" si="10"/>
        <v>0.82345013477088946</v>
      </c>
      <c r="H14">
        <v>1070</v>
      </c>
      <c r="I14" s="7">
        <f t="shared" si="8"/>
        <v>1.4420485175202156</v>
      </c>
      <c r="J14" s="7">
        <f t="shared" si="4"/>
        <v>973.81893818927404</v>
      </c>
      <c r="K14" s="7">
        <f t="shared" si="9"/>
        <v>1070</v>
      </c>
      <c r="L14" s="8">
        <f t="shared" si="6"/>
        <v>1554.5283018867924</v>
      </c>
      <c r="M14" s="8">
        <f t="shared" si="7"/>
        <v>222.0754716981132</v>
      </c>
    </row>
    <row r="15" spans="1:13" x14ac:dyDescent="0.45">
      <c r="A15" s="1">
        <v>44066</v>
      </c>
      <c r="B15">
        <v>730</v>
      </c>
      <c r="C15">
        <v>910</v>
      </c>
      <c r="D15" s="7">
        <f t="shared" si="2"/>
        <v>180</v>
      </c>
      <c r="E15" s="7">
        <f t="shared" si="3"/>
        <v>0.80219780219780223</v>
      </c>
      <c r="F15" s="5">
        <v>622</v>
      </c>
      <c r="G15" s="7">
        <f t="shared" si="10"/>
        <v>0.852054794520548</v>
      </c>
      <c r="H15">
        <v>991</v>
      </c>
      <c r="I15" s="7">
        <f t="shared" si="8"/>
        <v>1.3575342465753424</v>
      </c>
      <c r="J15" s="7">
        <f t="shared" si="4"/>
        <v>958.0698448492858</v>
      </c>
      <c r="K15" s="7">
        <f t="shared" si="9"/>
        <v>991</v>
      </c>
      <c r="L15" s="8">
        <f t="shared" si="6"/>
        <v>1235.3561643835617</v>
      </c>
      <c r="M15" s="8">
        <f t="shared" si="7"/>
        <v>176.47945205479454</v>
      </c>
    </row>
    <row r="16" spans="1:13" x14ac:dyDescent="0.45">
      <c r="A16" s="1">
        <v>44073</v>
      </c>
      <c r="B16">
        <v>610</v>
      </c>
      <c r="C16">
        <v>637</v>
      </c>
      <c r="D16" s="7">
        <f t="shared" si="2"/>
        <v>27</v>
      </c>
      <c r="E16" s="7">
        <f t="shared" si="3"/>
        <v>0.95761381475667195</v>
      </c>
      <c r="F16" s="5">
        <v>515</v>
      </c>
      <c r="G16" s="7">
        <f t="shared" si="10"/>
        <v>0.84426229508196726</v>
      </c>
      <c r="H16">
        <v>889</v>
      </c>
      <c r="I16" s="7">
        <f t="shared" si="8"/>
        <v>1.457377049180328</v>
      </c>
      <c r="J16" s="7">
        <f t="shared" si="4"/>
        <v>800.57891144940322</v>
      </c>
      <c r="K16" s="7">
        <f t="shared" si="9"/>
        <v>889</v>
      </c>
      <c r="L16" s="8">
        <f t="shared" si="6"/>
        <v>928.34918032786879</v>
      </c>
      <c r="M16" s="8">
        <f t="shared" si="7"/>
        <v>132.62131147540984</v>
      </c>
    </row>
    <row r="17" spans="1:13" x14ac:dyDescent="0.45">
      <c r="A17" s="1">
        <v>44080</v>
      </c>
      <c r="B17">
        <v>564</v>
      </c>
      <c r="C17">
        <v>578</v>
      </c>
      <c r="D17" s="7">
        <f t="shared" si="2"/>
        <v>14</v>
      </c>
      <c r="E17" s="7">
        <f t="shared" si="3"/>
        <v>0.97577854671280273</v>
      </c>
      <c r="F17" s="5">
        <v>447</v>
      </c>
      <c r="G17" s="7">
        <f t="shared" si="10"/>
        <v>0.79255319148936165</v>
      </c>
      <c r="H17">
        <v>796</v>
      </c>
      <c r="I17" s="7">
        <f t="shared" si="8"/>
        <v>1.4113475177304964</v>
      </c>
      <c r="J17" s="7">
        <f t="shared" si="4"/>
        <v>740.20738697944819</v>
      </c>
      <c r="K17" s="7">
        <f t="shared" si="9"/>
        <v>796</v>
      </c>
      <c r="L17" s="8">
        <f t="shared" si="6"/>
        <v>815.75886524822693</v>
      </c>
      <c r="M17" s="8">
        <f t="shared" si="7"/>
        <v>116.5369807497467</v>
      </c>
    </row>
    <row r="18" spans="1:13" x14ac:dyDescent="0.45">
      <c r="A18" s="1">
        <v>44087</v>
      </c>
      <c r="B18">
        <v>688</v>
      </c>
      <c r="C18">
        <v>713</v>
      </c>
      <c r="D18">
        <f>C18-B18</f>
        <v>25</v>
      </c>
      <c r="E18">
        <f>B18/C18</f>
        <v>0.96493688639551189</v>
      </c>
      <c r="F18" s="5">
        <v>538</v>
      </c>
      <c r="G18" s="7">
        <f t="shared" si="10"/>
        <v>0.78197674418604646</v>
      </c>
      <c r="H18">
        <v>756</v>
      </c>
      <c r="I18" s="7">
        <f t="shared" si="8"/>
        <v>1.0988372093023255</v>
      </c>
      <c r="J18" s="7">
        <f t="shared" si="4"/>
        <v>902.94801815932692</v>
      </c>
      <c r="K18" s="7">
        <f t="shared" si="9"/>
        <v>756</v>
      </c>
      <c r="L18" s="8">
        <f t="shared" si="6"/>
        <v>783.4709302325582</v>
      </c>
      <c r="M18" s="8">
        <f t="shared" si="7"/>
        <v>111.92441860465117</v>
      </c>
    </row>
    <row r="20" spans="1:13" x14ac:dyDescent="0.45">
      <c r="I20">
        <f>AVERAGE(I6:I18)</f>
        <v>1.3124244449990217</v>
      </c>
    </row>
    <row r="21" spans="1:13" x14ac:dyDescent="0.45">
      <c r="I21">
        <f>STDEV(I6:I18)</f>
        <v>0.16419154260438823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0" sqref="D10"/>
    </sheetView>
  </sheetViews>
  <sheetFormatPr defaultRowHeight="14.65" x14ac:dyDescent="0.45"/>
  <cols>
    <col min="1" max="1" width="9.19921875" bestFit="1" customWidth="1"/>
  </cols>
  <sheetData>
    <row r="1" spans="1:2" x14ac:dyDescent="0.45">
      <c r="A1" t="str">
        <f>case_calculations!A1</f>
        <v>date</v>
      </c>
      <c r="B1" t="str">
        <f>case_calculations!M1</f>
        <v>estimated_daily</v>
      </c>
    </row>
    <row r="2" spans="1:2" x14ac:dyDescent="0.45">
      <c r="A2" s="4">
        <f>case_calculations!A4</f>
        <v>43989</v>
      </c>
      <c r="B2" s="7">
        <f>case_calculations!M4</f>
        <v>52.871956212817729</v>
      </c>
    </row>
    <row r="3" spans="1:2" x14ac:dyDescent="0.45">
      <c r="A3" s="4">
        <f>case_calculations!A5</f>
        <v>43996</v>
      </c>
      <c r="B3" s="7">
        <f>case_calculations!M5</f>
        <v>79.120445112798166</v>
      </c>
    </row>
    <row r="4" spans="1:2" x14ac:dyDescent="0.45">
      <c r="A4" s="4">
        <f>case_calculations!A6</f>
        <v>44003</v>
      </c>
      <c r="B4" s="7">
        <f>case_calculations!M6</f>
        <v>132.04626623376623</v>
      </c>
    </row>
    <row r="5" spans="1:2" x14ac:dyDescent="0.45">
      <c r="A5" s="4">
        <f>case_calculations!A7</f>
        <v>44010</v>
      </c>
      <c r="B5" s="7">
        <f>case_calculations!M7</f>
        <v>136.09743411927877</v>
      </c>
    </row>
    <row r="6" spans="1:2" x14ac:dyDescent="0.45">
      <c r="A6" s="4">
        <f>case_calculations!A8</f>
        <v>44017</v>
      </c>
      <c r="B6" s="7">
        <f>case_calculations!M8</f>
        <v>160.18658122879759</v>
      </c>
    </row>
    <row r="7" spans="1:2" x14ac:dyDescent="0.45">
      <c r="A7" s="4">
        <f>case_calculations!A9</f>
        <v>44024</v>
      </c>
      <c r="B7" s="7">
        <f>case_calculations!M9</f>
        <v>220.29251700680271</v>
      </c>
    </row>
    <row r="8" spans="1:2" x14ac:dyDescent="0.45">
      <c r="A8" s="4">
        <f>case_calculations!A10</f>
        <v>44031</v>
      </c>
      <c r="B8" s="7">
        <f>case_calculations!M10</f>
        <v>252.10958904109589</v>
      </c>
    </row>
    <row r="9" spans="1:2" x14ac:dyDescent="0.45">
      <c r="A9" s="4">
        <f>case_calculations!A11</f>
        <v>44038</v>
      </c>
      <c r="B9" s="7">
        <f>case_calculations!M11</f>
        <v>205.51394422310753</v>
      </c>
    </row>
    <row r="10" spans="1:2" x14ac:dyDescent="0.45">
      <c r="A10" s="4">
        <f>case_calculations!A12</f>
        <v>44045</v>
      </c>
      <c r="B10" s="7">
        <f>case_calculations!M12</f>
        <v>228.29268292682926</v>
      </c>
    </row>
    <row r="11" spans="1:2" x14ac:dyDescent="0.45">
      <c r="A11" s="4">
        <f>case_calculations!A13</f>
        <v>44052</v>
      </c>
      <c r="B11" s="7">
        <f>case_calculations!M13</f>
        <v>156.86008230452674</v>
      </c>
    </row>
    <row r="12" spans="1:2" x14ac:dyDescent="0.45">
      <c r="A12" s="4">
        <f>case_calculations!A14</f>
        <v>44059</v>
      </c>
      <c r="B12" s="7">
        <f>case_calculations!M14</f>
        <v>222.0754716981132</v>
      </c>
    </row>
    <row r="13" spans="1:2" x14ac:dyDescent="0.45">
      <c r="A13" s="4">
        <f>case_calculations!A15</f>
        <v>44066</v>
      </c>
      <c r="B13" s="7">
        <f>case_calculations!M15</f>
        <v>176.47945205479454</v>
      </c>
    </row>
    <row r="14" spans="1:2" x14ac:dyDescent="0.45">
      <c r="A14" s="4">
        <f>case_calculations!A16</f>
        <v>44073</v>
      </c>
      <c r="B14" s="7">
        <f>case_calculations!M16</f>
        <v>132.62131147540984</v>
      </c>
    </row>
    <row r="15" spans="1:2" x14ac:dyDescent="0.45">
      <c r="A15" s="4">
        <f>case_calculations!A17</f>
        <v>44080</v>
      </c>
      <c r="B15" s="7">
        <f>case_calculations!M17</f>
        <v>116.5369807497467</v>
      </c>
    </row>
    <row r="16" spans="1:2" x14ac:dyDescent="0.45">
      <c r="A16" s="4">
        <f>case_calculations!A18</f>
        <v>44087</v>
      </c>
      <c r="B16" s="7">
        <f>case_calculations!M18</f>
        <v>111.92441860465117</v>
      </c>
    </row>
    <row r="19" spans="1:2" x14ac:dyDescent="0.45">
      <c r="A19" s="7"/>
      <c r="B19" s="7"/>
    </row>
    <row r="20" spans="1:2" x14ac:dyDescent="0.45">
      <c r="A20" s="7"/>
      <c r="B20" s="7"/>
    </row>
    <row r="21" spans="1:2" x14ac:dyDescent="0.45">
      <c r="A21" s="7"/>
      <c r="B21" s="7"/>
    </row>
    <row r="22" spans="1:2" x14ac:dyDescent="0.45">
      <c r="A22" s="7"/>
      <c r="B22" s="7"/>
    </row>
    <row r="23" spans="1:2" x14ac:dyDescent="0.45">
      <c r="A23" s="7"/>
      <c r="B23" s="7"/>
    </row>
    <row r="24" spans="1:2" x14ac:dyDescent="0.45">
      <c r="A24" s="7"/>
      <c r="B24" s="7"/>
    </row>
    <row r="25" spans="1:2" x14ac:dyDescent="0.45">
      <c r="A25" s="7"/>
      <c r="B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dashboard_data</vt:lpstr>
      <vt:lpstr>case_calculations</vt:lpstr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2020-09-27T02:02:57Z</dcterms:modified>
</cp:coreProperties>
</file>