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fuentesr\Desktop\"/>
    </mc:Choice>
  </mc:AlternateContent>
  <xr:revisionPtr revIDLastSave="0" documentId="13_ncr:1_{962BD0C1-A739-47E7-8055-D191ABBF5FE4}" xr6:coauthVersionLast="47" xr6:coauthVersionMax="47" xr10:uidLastSave="{00000000-0000-0000-0000-000000000000}"/>
  <bookViews>
    <workbookView xWindow="-110" yWindow="-110" windowWidth="19420" windowHeight="10300" activeTab="3" xr2:uid="{A505A157-02B8-4798-B6F8-A6F93B856745}"/>
  </bookViews>
  <sheets>
    <sheet name="Hoja1" sheetId="1" r:id="rId1"/>
    <sheet name="enero febrero" sheetId="10" r:id="rId2"/>
    <sheet name="Hoja3" sheetId="11" r:id="rId3"/>
    <sheet name="REPORTE COMPLETO" sheetId="2" r:id="rId4"/>
    <sheet name="AVALUAR" sheetId="3" r:id="rId5"/>
    <sheet name="GEOVALORES" sheetId="6" r:id="rId6"/>
    <sheet name="L0NJA CUN" sheetId="7" r:id="rId7"/>
    <sheet name="INFORMES GEOVALORES" sheetId="8" r:id="rId8"/>
    <sheet name="INFORMES AVALUAR" sheetId="9" r:id="rId9"/>
  </sheets>
  <externalReferences>
    <externalReference r:id="rId10"/>
  </externalReferences>
  <definedNames>
    <definedName name="_xlnm._FilterDatabase" localSheetId="0" hidden="1">Hoja1!$A$1:$BV$1</definedName>
    <definedName name="_xlnm._FilterDatabase" localSheetId="3" hidden="1">'REPORTE COMPLETO'!$A$6:$BU$276</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E20" i="10" a="1"/>
  <c r="E20" i="10" s="1"/>
  <c r="E24" i="10" s="1"/>
  <c r="I43"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7" i="2"/>
  <c r="BU2" i="1"/>
  <c r="BU3" i="1"/>
  <c r="BU4" i="1"/>
  <c r="BU5" i="1"/>
  <c r="BU6" i="1"/>
  <c r="BU7" i="1"/>
  <c r="BU8" i="1"/>
  <c r="BU9" i="1"/>
  <c r="BU10" i="1"/>
  <c r="BU11" i="1"/>
  <c r="BU12" i="1"/>
  <c r="BU13" i="1"/>
  <c r="BU14" i="1"/>
  <c r="BU15" i="1"/>
  <c r="BU16" i="1"/>
  <c r="BU17" i="1"/>
  <c r="BU18"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66" i="1"/>
  <c r="BU67" i="1"/>
  <c r="BU68" i="1"/>
  <c r="BU69" i="1"/>
  <c r="BU70" i="1"/>
  <c r="BU71" i="1"/>
  <c r="BU72" i="1"/>
  <c r="BU73" i="1"/>
  <c r="BU74" i="1"/>
  <c r="BU75" i="1"/>
  <c r="BU76" i="1"/>
  <c r="BU77" i="1"/>
  <c r="BU78" i="1"/>
  <c r="BU79" i="1"/>
  <c r="BU80" i="1"/>
  <c r="BU81" i="1"/>
  <c r="BU82" i="1"/>
  <c r="BU83" i="1"/>
  <c r="BU84" i="1"/>
  <c r="BU85" i="1"/>
  <c r="BU86" i="1"/>
  <c r="BU87" i="1"/>
  <c r="BU88" i="1"/>
  <c r="BU89" i="1"/>
  <c r="BU90" i="1"/>
  <c r="BU91" i="1"/>
  <c r="BU92" i="1"/>
  <c r="BU93" i="1"/>
  <c r="BU94" i="1"/>
  <c r="BU95" i="1"/>
  <c r="BU96" i="1"/>
  <c r="BU97" i="1"/>
  <c r="BU98" i="1"/>
  <c r="BU99" i="1"/>
  <c r="BU100" i="1"/>
  <c r="BU101" i="1"/>
  <c r="BU102" i="1"/>
  <c r="BU103" i="1"/>
  <c r="BU104" i="1"/>
  <c r="BU105" i="1"/>
  <c r="BU106" i="1"/>
  <c r="BU107" i="1"/>
  <c r="BU108" i="1"/>
  <c r="BU109" i="1"/>
  <c r="BU110" i="1"/>
  <c r="BU111" i="1"/>
  <c r="BU112" i="1"/>
  <c r="BU113" i="1"/>
  <c r="BU114" i="1"/>
  <c r="BU115" i="1"/>
  <c r="BU116" i="1"/>
  <c r="BU117" i="1"/>
  <c r="BU118" i="1"/>
  <c r="BU119" i="1"/>
  <c r="BU120" i="1"/>
  <c r="BU121" i="1"/>
  <c r="BU122" i="1"/>
  <c r="BU123" i="1"/>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T2" i="1"/>
  <c r="BT3"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1"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170" i="1"/>
  <c r="BT171" i="1"/>
  <c r="BT172" i="1"/>
  <c r="BT173" i="1"/>
  <c r="BT174" i="1"/>
  <c r="BT175" i="1"/>
  <c r="BT176" i="1"/>
  <c r="BT177" i="1"/>
  <c r="BT178" i="1"/>
  <c r="BT179" i="1"/>
  <c r="BT180" i="1"/>
  <c r="BT181" i="1"/>
  <c r="BT182" i="1"/>
  <c r="BT183" i="1"/>
  <c r="BT184" i="1"/>
  <c r="BT185" i="1"/>
  <c r="BT186" i="1"/>
  <c r="BT187" i="1"/>
  <c r="BT188" i="1"/>
  <c r="BT189" i="1"/>
  <c r="BT190" i="1"/>
  <c r="BT191" i="1"/>
  <c r="BT192" i="1"/>
  <c r="BT193" i="1"/>
  <c r="BT194" i="1"/>
  <c r="BT195" i="1"/>
  <c r="BT196" i="1"/>
  <c r="BT197" i="1"/>
  <c r="BT198" i="1"/>
  <c r="BT199" i="1"/>
  <c r="BT200" i="1"/>
  <c r="BT201" i="1"/>
  <c r="BT202" i="1"/>
  <c r="BT203" i="1"/>
  <c r="BT204" i="1"/>
  <c r="BT205" i="1"/>
  <c r="BT206" i="1"/>
  <c r="BT207" i="1"/>
  <c r="BT208" i="1"/>
  <c r="BT209" i="1"/>
  <c r="BT210" i="1"/>
  <c r="BT211" i="1"/>
  <c r="BT212" i="1"/>
  <c r="BT213" i="1"/>
  <c r="BT214" i="1"/>
  <c r="BT215" i="1"/>
  <c r="BT216" i="1"/>
  <c r="BT217" i="1"/>
  <c r="BT218" i="1"/>
  <c r="BT219" i="1"/>
  <c r="BT220" i="1"/>
  <c r="BT221" i="1"/>
  <c r="BT222" i="1"/>
  <c r="BT223" i="1"/>
  <c r="BT224" i="1"/>
  <c r="BT225" i="1"/>
  <c r="BT226" i="1"/>
  <c r="BT227" i="1"/>
  <c r="BT228" i="1"/>
  <c r="BT229" i="1"/>
  <c r="BT230" i="1"/>
  <c r="BT231" i="1"/>
  <c r="BT232" i="1"/>
  <c r="BT233" i="1"/>
  <c r="BT234" i="1"/>
  <c r="BT235" i="1"/>
  <c r="BT236" i="1"/>
  <c r="BT237" i="1"/>
  <c r="BT238" i="1"/>
  <c r="BT239" i="1"/>
  <c r="BT240" i="1"/>
  <c r="BT241" i="1"/>
  <c r="BT242" i="1"/>
  <c r="BT243" i="1"/>
  <c r="BT244" i="1"/>
  <c r="BT245" i="1"/>
  <c r="BT246" i="1"/>
  <c r="BT247" i="1"/>
  <c r="BT248" i="1"/>
  <c r="BT249" i="1"/>
  <c r="BT250" i="1"/>
  <c r="BT251" i="1"/>
  <c r="BT252" i="1"/>
  <c r="BT253" i="1"/>
  <c r="BT254" i="1"/>
  <c r="BT255" i="1"/>
  <c r="BT256" i="1"/>
  <c r="BT257" i="1"/>
  <c r="BT258" i="1"/>
  <c r="BT259" i="1"/>
  <c r="BT260" i="1"/>
  <c r="BT261" i="1"/>
  <c r="BT262" i="1"/>
  <c r="BT263" i="1"/>
  <c r="BT264" i="1"/>
  <c r="BT265" i="1"/>
  <c r="BT266" i="1"/>
  <c r="BT267" i="1"/>
  <c r="BT268" i="1"/>
  <c r="BT269" i="1"/>
  <c r="BT270" i="1"/>
  <c r="BT271" i="1"/>
  <c r="BS2" i="1"/>
  <c r="BS3" i="1"/>
  <c r="BS4" i="1"/>
  <c r="BS5" i="1"/>
  <c r="BS6" i="1"/>
  <c r="BS7" i="1"/>
  <c r="BS8" i="1"/>
  <c r="BS9" i="1"/>
  <c r="BS10" i="1"/>
  <c r="BS11" i="1"/>
  <c r="BS12" i="1"/>
  <c r="BS13" i="1"/>
  <c r="BS14" i="1"/>
  <c r="BS15" i="1"/>
  <c r="BS16" i="1"/>
  <c r="BS17" i="1"/>
  <c r="BS18"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6" i="1"/>
  <c r="BS77" i="1"/>
  <c r="BS78" i="1"/>
  <c r="BS79" i="1"/>
  <c r="BS80" i="1"/>
  <c r="BS81" i="1"/>
  <c r="BS82" i="1"/>
  <c r="BS83" i="1"/>
  <c r="BS84" i="1"/>
  <c r="BS85" i="1"/>
  <c r="BS86" i="1"/>
  <c r="BS87" i="1"/>
  <c r="BS88" i="1"/>
  <c r="BS89" i="1"/>
  <c r="BS90" i="1"/>
  <c r="BS91" i="1"/>
  <c r="BS92" i="1"/>
  <c r="BS93" i="1"/>
  <c r="BS94" i="1"/>
  <c r="BS95" i="1"/>
  <c r="BS96" i="1"/>
  <c r="BS97" i="1"/>
  <c r="BS98" i="1"/>
  <c r="BS99" i="1"/>
  <c r="BS100" i="1"/>
  <c r="BS101" i="1"/>
  <c r="BS102" i="1"/>
  <c r="BS103" i="1"/>
  <c r="BS104" i="1"/>
  <c r="BS105" i="1"/>
  <c r="BS106" i="1"/>
  <c r="BS107" i="1"/>
  <c r="BS108" i="1"/>
  <c r="BS109" i="1"/>
  <c r="BS110" i="1"/>
  <c r="BS111" i="1"/>
  <c r="BS112" i="1"/>
  <c r="BS113" i="1"/>
  <c r="BS114" i="1"/>
  <c r="BS115" i="1"/>
  <c r="BS116" i="1"/>
  <c r="BS117" i="1"/>
  <c r="BS118" i="1"/>
  <c r="BS119" i="1"/>
  <c r="BS120" i="1"/>
  <c r="BS121" i="1"/>
  <c r="BS122" i="1"/>
  <c r="BS123" i="1"/>
  <c r="BS124" i="1"/>
  <c r="BS125" i="1"/>
  <c r="BS126" i="1"/>
  <c r="BS127" i="1"/>
  <c r="BS128" i="1"/>
  <c r="BS129" i="1"/>
  <c r="BS130" i="1"/>
  <c r="BS131" i="1"/>
  <c r="BS132" i="1"/>
  <c r="BS133" i="1"/>
  <c r="BS134" i="1"/>
  <c r="BS135" i="1"/>
  <c r="BS136" i="1"/>
  <c r="BS137" i="1"/>
  <c r="BS138" i="1"/>
  <c r="BS139" i="1"/>
  <c r="BS140" i="1"/>
  <c r="BS141" i="1"/>
  <c r="BS142" i="1"/>
  <c r="BS143" i="1"/>
  <c r="BS144" i="1"/>
  <c r="BS145" i="1"/>
  <c r="BS146" i="1"/>
  <c r="BS147" i="1"/>
  <c r="BS148" i="1"/>
  <c r="BS149" i="1"/>
  <c r="BS150" i="1"/>
  <c r="BS151" i="1"/>
  <c r="BS152" i="1"/>
  <c r="BS153" i="1"/>
  <c r="BS154" i="1"/>
  <c r="BS155" i="1"/>
  <c r="BS156" i="1"/>
  <c r="BS157" i="1"/>
  <c r="BS158" i="1"/>
  <c r="BS159" i="1"/>
  <c r="BS160" i="1"/>
  <c r="BS161" i="1"/>
  <c r="BS162" i="1"/>
  <c r="BS163" i="1"/>
  <c r="BS164" i="1"/>
  <c r="BS165" i="1"/>
  <c r="BS166" i="1"/>
  <c r="BS167" i="1"/>
  <c r="BS168" i="1"/>
  <c r="BS169" i="1"/>
  <c r="BS170" i="1"/>
  <c r="BS171" i="1"/>
  <c r="BS172" i="1"/>
  <c r="BS173" i="1"/>
  <c r="BS174" i="1"/>
  <c r="BS175" i="1"/>
  <c r="BS176" i="1"/>
  <c r="BS177" i="1"/>
  <c r="BS178" i="1"/>
  <c r="BS179" i="1"/>
  <c r="BS180" i="1"/>
  <c r="BS181" i="1"/>
  <c r="BS182" i="1"/>
  <c r="BS183" i="1"/>
  <c r="BS184" i="1"/>
  <c r="BS185" i="1"/>
  <c r="BS186" i="1"/>
  <c r="BS187" i="1"/>
  <c r="BS188" i="1"/>
  <c r="BS189" i="1"/>
  <c r="BS190" i="1"/>
  <c r="BS191" i="1"/>
  <c r="BS192" i="1"/>
  <c r="BS193" i="1"/>
  <c r="BS194" i="1"/>
  <c r="BS195" i="1"/>
  <c r="BS196" i="1"/>
  <c r="BS197" i="1"/>
  <c r="BS198" i="1"/>
  <c r="BS199" i="1"/>
  <c r="BS200" i="1"/>
  <c r="BS201" i="1"/>
  <c r="BS202" i="1"/>
  <c r="BS203" i="1"/>
  <c r="BS204" i="1"/>
  <c r="BS205" i="1"/>
  <c r="BS206" i="1"/>
  <c r="BS207" i="1"/>
  <c r="BS208" i="1"/>
  <c r="BS209" i="1"/>
  <c r="BS210" i="1"/>
  <c r="BS211" i="1"/>
  <c r="BS212" i="1"/>
  <c r="BS213" i="1"/>
  <c r="BS214" i="1"/>
  <c r="BS215" i="1"/>
  <c r="BS216" i="1"/>
  <c r="BS217" i="1"/>
  <c r="BS218" i="1"/>
  <c r="BS219" i="1"/>
  <c r="BS220" i="1"/>
  <c r="BS221" i="1"/>
  <c r="BS222" i="1"/>
  <c r="BS223" i="1"/>
  <c r="BS224" i="1"/>
  <c r="BS225" i="1"/>
  <c r="BS226" i="1"/>
  <c r="BS227" i="1"/>
  <c r="BS228" i="1"/>
  <c r="BS229" i="1"/>
  <c r="BS230" i="1"/>
  <c r="BS231" i="1"/>
  <c r="BS232" i="1"/>
  <c r="BS233" i="1"/>
  <c r="BS234" i="1"/>
  <c r="BS235" i="1"/>
  <c r="BS236" i="1"/>
  <c r="BS237" i="1"/>
  <c r="BS238" i="1"/>
  <c r="BS239" i="1"/>
  <c r="BS240" i="1"/>
  <c r="BS241" i="1"/>
  <c r="BS242" i="1"/>
  <c r="BS243" i="1"/>
  <c r="BS244" i="1"/>
  <c r="BS245" i="1"/>
  <c r="BS246" i="1"/>
  <c r="BS247" i="1"/>
  <c r="BS248" i="1"/>
  <c r="BS249" i="1"/>
  <c r="BS250" i="1"/>
  <c r="BS251" i="1"/>
  <c r="BS252" i="1"/>
  <c r="BS253" i="1"/>
  <c r="BS254" i="1"/>
  <c r="BS255" i="1"/>
  <c r="BS256" i="1"/>
  <c r="BS257" i="1"/>
  <c r="BS258" i="1"/>
  <c r="BS259" i="1"/>
  <c r="BS260" i="1"/>
  <c r="BS261" i="1"/>
  <c r="BS262" i="1"/>
  <c r="BS263" i="1"/>
  <c r="BS264" i="1"/>
  <c r="BS265" i="1"/>
  <c r="BS266" i="1"/>
  <c r="BS267" i="1"/>
  <c r="BS268" i="1"/>
  <c r="BS269" i="1"/>
  <c r="BS270" i="1"/>
  <c r="BS271" i="1"/>
  <c r="BR2" i="1"/>
  <c r="BR3" i="1"/>
  <c r="BR4" i="1"/>
  <c r="BR5" i="1"/>
  <c r="BR6" i="1"/>
  <c r="BR7" i="1"/>
  <c r="BR8" i="1"/>
  <c r="BR9" i="1"/>
  <c r="BR10" i="1"/>
  <c r="BR11" i="1"/>
  <c r="BR12" i="1"/>
  <c r="BR13" i="1"/>
  <c r="BR14" i="1"/>
  <c r="BR15" i="1"/>
  <c r="BR16" i="1"/>
  <c r="BR17" i="1"/>
  <c r="BR18" i="1"/>
  <c r="BR19" i="1"/>
  <c r="BR20" i="1"/>
  <c r="BR21" i="1"/>
  <c r="BR22" i="1"/>
  <c r="BR23" i="1"/>
  <c r="BR24" i="1"/>
  <c r="BR25" i="1"/>
  <c r="BR26" i="1"/>
  <c r="BR27" i="1"/>
  <c r="BR28" i="1"/>
  <c r="BR29"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223" i="1"/>
  <c r="BR224" i="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U1" i="1"/>
  <c r="BT1" i="1"/>
  <c r="BS1" i="1"/>
  <c r="BR1" i="1"/>
  <c r="BQ2" i="1"/>
  <c r="BQ3" i="1"/>
  <c r="BQ4" i="1"/>
  <c r="BQ5" i="1"/>
  <c r="BQ6" i="1"/>
  <c r="BQ7"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102" i="1"/>
  <c r="BQ103" i="1"/>
  <c r="BQ104" i="1"/>
  <c r="BQ105" i="1"/>
  <c r="BQ106" i="1"/>
  <c r="BQ107" i="1"/>
  <c r="BQ108" i="1"/>
  <c r="BQ109" i="1"/>
  <c r="BQ110" i="1"/>
  <c r="BQ111" i="1"/>
  <c r="BQ112" i="1"/>
  <c r="BQ113" i="1"/>
  <c r="BQ114" i="1"/>
  <c r="BQ115" i="1"/>
  <c r="BQ116" i="1"/>
  <c r="BQ117" i="1"/>
  <c r="BQ118" i="1"/>
  <c r="BQ119" i="1"/>
  <c r="BQ120" i="1"/>
  <c r="BQ121" i="1"/>
  <c r="BQ122" i="1"/>
  <c r="BQ123" i="1"/>
  <c r="BQ124" i="1"/>
  <c r="BQ125" i="1"/>
  <c r="BQ126" i="1"/>
  <c r="BQ127" i="1"/>
  <c r="BQ128" i="1"/>
  <c r="BQ129" i="1"/>
  <c r="BQ130" i="1"/>
  <c r="BQ131" i="1"/>
  <c r="BQ132" i="1"/>
  <c r="BQ133" i="1"/>
  <c r="BQ134" i="1"/>
  <c r="BQ135" i="1"/>
  <c r="BQ136" i="1"/>
  <c r="BQ137" i="1"/>
  <c r="BQ138" i="1"/>
  <c r="BQ139" i="1"/>
  <c r="BQ140" i="1"/>
  <c r="BQ141" i="1"/>
  <c r="BQ142" i="1"/>
  <c r="BQ143"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BQ204" i="1"/>
  <c r="BQ205" i="1"/>
  <c r="BQ206" i="1"/>
  <c r="BQ207" i="1"/>
  <c r="BQ208" i="1"/>
  <c r="BQ209" i="1"/>
  <c r="BQ210" i="1"/>
  <c r="BQ211" i="1"/>
  <c r="BQ212" i="1"/>
  <c r="BQ213" i="1"/>
  <c r="BQ214" i="1"/>
  <c r="BQ215" i="1"/>
  <c r="BQ216" i="1"/>
  <c r="BQ217" i="1"/>
  <c r="BQ218" i="1"/>
  <c r="BQ219" i="1"/>
  <c r="BQ220" i="1"/>
  <c r="BQ221" i="1"/>
  <c r="BQ222" i="1"/>
  <c r="BQ223" i="1"/>
  <c r="BQ224" i="1"/>
  <c r="BQ225" i="1"/>
  <c r="BQ226" i="1"/>
  <c r="BQ227" i="1"/>
  <c r="BQ228" i="1"/>
  <c r="BQ229" i="1"/>
  <c r="BQ230" i="1"/>
  <c r="BQ231" i="1"/>
  <c r="BQ232" i="1"/>
  <c r="BQ233" i="1"/>
  <c r="BQ234" i="1"/>
  <c r="BQ235" i="1"/>
  <c r="BQ236" i="1"/>
  <c r="BQ237" i="1"/>
  <c r="BQ238" i="1"/>
  <c r="BQ239" i="1"/>
  <c r="BQ240" i="1"/>
  <c r="BQ241" i="1"/>
  <c r="BQ242" i="1"/>
  <c r="BQ243" i="1"/>
  <c r="BQ244" i="1"/>
  <c r="BQ245" i="1"/>
  <c r="BQ246" i="1"/>
  <c r="BQ247" i="1"/>
  <c r="BQ248" i="1"/>
  <c r="BQ249" i="1"/>
  <c r="BQ250" i="1"/>
  <c r="BQ251" i="1"/>
  <c r="BQ252" i="1"/>
  <c r="BQ253" i="1"/>
  <c r="BQ254" i="1"/>
  <c r="BQ255" i="1"/>
  <c r="BQ256" i="1"/>
  <c r="BQ257" i="1"/>
  <c r="BQ258" i="1"/>
  <c r="BQ259" i="1"/>
  <c r="BQ260" i="1"/>
  <c r="BQ261" i="1"/>
  <c r="BQ262" i="1"/>
  <c r="BQ263" i="1"/>
  <c r="BQ264" i="1"/>
  <c r="BQ265" i="1"/>
  <c r="BQ266" i="1"/>
  <c r="BQ267" i="1"/>
  <c r="BQ268" i="1"/>
  <c r="BQ269" i="1"/>
  <c r="BQ270" i="1"/>
  <c r="BQ271" i="1"/>
  <c r="BQ1" i="1"/>
  <c r="BP2" i="1"/>
  <c r="BP3" i="1"/>
  <c r="BP4" i="1"/>
  <c r="BP5"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O2" i="1"/>
  <c r="BO3"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N2" i="1"/>
  <c r="BN3"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P1" i="1"/>
  <c r="BO1" i="1"/>
  <c r="BN1" i="1"/>
  <c r="BM2" i="1"/>
  <c r="BM3" i="1"/>
  <c r="BM4" i="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L2" i="1"/>
  <c r="BL3" i="1"/>
  <c r="BL4" i="1"/>
  <c r="BL5"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L141" i="1"/>
  <c r="BL142" i="1"/>
  <c r="BL143" i="1"/>
  <c r="BL144" i="1"/>
  <c r="BL145" i="1"/>
  <c r="BL146" i="1"/>
  <c r="BL147" i="1"/>
  <c r="BL148" i="1"/>
  <c r="BL149" i="1"/>
  <c r="BL150" i="1"/>
  <c r="BL151" i="1"/>
  <c r="BL152" i="1"/>
  <c r="BL153" i="1"/>
  <c r="BL154" i="1"/>
  <c r="BL155" i="1"/>
  <c r="BL156" i="1"/>
  <c r="BL157" i="1"/>
  <c r="BL158" i="1"/>
  <c r="BL159" i="1"/>
  <c r="BL160" i="1"/>
  <c r="BL161" i="1"/>
  <c r="BL162" i="1"/>
  <c r="BL163" i="1"/>
  <c r="BL164" i="1"/>
  <c r="BL165" i="1"/>
  <c r="BL166" i="1"/>
  <c r="BL167" i="1"/>
  <c r="BL168" i="1"/>
  <c r="BL169" i="1"/>
  <c r="BL170" i="1"/>
  <c r="BL171" i="1"/>
  <c r="BL172" i="1"/>
  <c r="BL173" i="1"/>
  <c r="BL174" i="1"/>
  <c r="BL175" i="1"/>
  <c r="BL176" i="1"/>
  <c r="BL177" i="1"/>
  <c r="BL178" i="1"/>
  <c r="BL179" i="1"/>
  <c r="BL180" i="1"/>
  <c r="BL181" i="1"/>
  <c r="BL182" i="1"/>
  <c r="BL183" i="1"/>
  <c r="BL184" i="1"/>
  <c r="BL185" i="1"/>
  <c r="BL186" i="1"/>
  <c r="BL187" i="1"/>
  <c r="BL188" i="1"/>
  <c r="BL189" i="1"/>
  <c r="BL190" i="1"/>
  <c r="BL191" i="1"/>
  <c r="BL192" i="1"/>
  <c r="BL193" i="1"/>
  <c r="BL194" i="1"/>
  <c r="BL195" i="1"/>
  <c r="BL196" i="1"/>
  <c r="BL197" i="1"/>
  <c r="BL198" i="1"/>
  <c r="BL199" i="1"/>
  <c r="BL200" i="1"/>
  <c r="BL201" i="1"/>
  <c r="BL202" i="1"/>
  <c r="BL203" i="1"/>
  <c r="BL204" i="1"/>
  <c r="BL205" i="1"/>
  <c r="BL206" i="1"/>
  <c r="BL207" i="1"/>
  <c r="BL208" i="1"/>
  <c r="BL209" i="1"/>
  <c r="BL210" i="1"/>
  <c r="BL211" i="1"/>
  <c r="BL212" i="1"/>
  <c r="BL213" i="1"/>
  <c r="BL214" i="1"/>
  <c r="BL215" i="1"/>
  <c r="BL216" i="1"/>
  <c r="BL217" i="1"/>
  <c r="BL218" i="1"/>
  <c r="BL219" i="1"/>
  <c r="BL220" i="1"/>
  <c r="BL221" i="1"/>
  <c r="BL222" i="1"/>
  <c r="BL223" i="1"/>
  <c r="BL224" i="1"/>
  <c r="BL225" i="1"/>
  <c r="BL226" i="1"/>
  <c r="BL227" i="1"/>
  <c r="BL228" i="1"/>
  <c r="BL229" i="1"/>
  <c r="BL230" i="1"/>
  <c r="BL231" i="1"/>
  <c r="BL232" i="1"/>
  <c r="BL233" i="1"/>
  <c r="BL234" i="1"/>
  <c r="BL235" i="1"/>
  <c r="BL236" i="1"/>
  <c r="BL237" i="1"/>
  <c r="BL238" i="1"/>
  <c r="BL239" i="1"/>
  <c r="BL240" i="1"/>
  <c r="BL241" i="1"/>
  <c r="BL242" i="1"/>
  <c r="BL243" i="1"/>
  <c r="BL244" i="1"/>
  <c r="BL245" i="1"/>
  <c r="BL246" i="1"/>
  <c r="BL247" i="1"/>
  <c r="BL248" i="1"/>
  <c r="BL249" i="1"/>
  <c r="BL250" i="1"/>
  <c r="BL251" i="1"/>
  <c r="BL252" i="1"/>
  <c r="BL253" i="1"/>
  <c r="BL254" i="1"/>
  <c r="BL255" i="1"/>
  <c r="BL256" i="1"/>
  <c r="BL257" i="1"/>
  <c r="BL258" i="1"/>
  <c r="BL259" i="1"/>
  <c r="BL260" i="1"/>
  <c r="BL261" i="1"/>
  <c r="BL262" i="1"/>
  <c r="BL263" i="1"/>
  <c r="BL264" i="1"/>
  <c r="BL265" i="1"/>
  <c r="BL266" i="1"/>
  <c r="BL267" i="1"/>
  <c r="BL268" i="1"/>
  <c r="BL269" i="1"/>
  <c r="BL270" i="1"/>
  <c r="BL271" i="1"/>
  <c r="BK2" i="1"/>
  <c r="BK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M1" i="1"/>
  <c r="BL1" i="1"/>
  <c r="BK1" i="1"/>
  <c r="BJ1" i="1"/>
  <c r="BJ2" i="1"/>
  <c r="BJ3"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I2" i="1"/>
  <c r="BI3" i="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1" i="1"/>
  <c r="BH2" i="1"/>
  <c r="BH3"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1" i="1"/>
  <c r="BG2"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1" i="1"/>
  <c r="BF2"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1" i="1"/>
  <c r="BE2" i="1"/>
  <c r="BE3"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1" i="1"/>
  <c r="BD2" i="1"/>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1" i="1"/>
  <c r="BC2" i="1"/>
  <c r="BC3"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59"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1" i="1"/>
  <c r="BB2" i="1"/>
  <c r="BB3" i="1"/>
  <c r="BB4" i="1"/>
  <c r="BB5" i="1"/>
  <c r="BB6" i="1"/>
  <c r="BB7" i="1"/>
  <c r="BB8" i="1"/>
  <c r="BB9" i="1"/>
  <c r="BB10" i="1"/>
  <c r="BB11" i="1"/>
  <c r="BB12" i="1"/>
  <c r="BB13" i="1"/>
  <c r="BB14" i="1"/>
  <c r="BB15" i="1"/>
  <c r="BB16" i="1"/>
  <c r="BB17" i="1"/>
  <c r="BB18" i="1"/>
  <c r="BB19" i="1"/>
  <c r="BB20"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59" i="1"/>
  <c r="BB60" i="1"/>
  <c r="BB61" i="1"/>
  <c r="BB62" i="1"/>
  <c r="BB63" i="1"/>
  <c r="BB64" i="1"/>
  <c r="BB65" i="1"/>
  <c r="BB66" i="1"/>
  <c r="BB67" i="1"/>
  <c r="BB68" i="1"/>
  <c r="BB69" i="1"/>
  <c r="BB70" i="1"/>
  <c r="BB71" i="1"/>
  <c r="BB72" i="1"/>
  <c r="BB73" i="1"/>
  <c r="BB74" i="1"/>
  <c r="BB75" i="1"/>
  <c r="BB76" i="1"/>
  <c r="BB77" i="1"/>
  <c r="BB78" i="1"/>
  <c r="BB79" i="1"/>
  <c r="BB80" i="1"/>
  <c r="BB81" i="1"/>
  <c r="BB82" i="1"/>
  <c r="BB83" i="1"/>
  <c r="BB84" i="1"/>
  <c r="BB85" i="1"/>
  <c r="BB86" i="1"/>
  <c r="BB87" i="1"/>
  <c r="BB88" i="1"/>
  <c r="BB89" i="1"/>
  <c r="BB90" i="1"/>
  <c r="BB91" i="1"/>
  <c r="BB92" i="1"/>
  <c r="BB93" i="1"/>
  <c r="BB94" i="1"/>
  <c r="BB95" i="1"/>
  <c r="BB96" i="1"/>
  <c r="BB97" i="1"/>
  <c r="BB98" i="1"/>
  <c r="BB99" i="1"/>
  <c r="BB100" i="1"/>
  <c r="BB101" i="1"/>
  <c r="BB102" i="1"/>
  <c r="BB103" i="1"/>
  <c r="BB104" i="1"/>
  <c r="BB105" i="1"/>
  <c r="BB106" i="1"/>
  <c r="BB107" i="1"/>
  <c r="BB108" i="1"/>
  <c r="BB109" i="1"/>
  <c r="BB110" i="1"/>
  <c r="BB111" i="1"/>
  <c r="BB112" i="1"/>
  <c r="BB113" i="1"/>
  <c r="BB114" i="1"/>
  <c r="BB115" i="1"/>
  <c r="BB116" i="1"/>
  <c r="BB117" i="1"/>
  <c r="BB118" i="1"/>
  <c r="BB119" i="1"/>
  <c r="BB120" i="1"/>
  <c r="BB121" i="1"/>
  <c r="BB122" i="1"/>
  <c r="BB123" i="1"/>
  <c r="BB124" i="1"/>
  <c r="BB125" i="1"/>
  <c r="BB126" i="1"/>
  <c r="BB127" i="1"/>
  <c r="BB128" i="1"/>
  <c r="BB129" i="1"/>
  <c r="BB130" i="1"/>
  <c r="BB131" i="1"/>
  <c r="BB132" i="1"/>
  <c r="BB133" i="1"/>
  <c r="BB134" i="1"/>
  <c r="BB135" i="1"/>
  <c r="BB136" i="1"/>
  <c r="BB137" i="1"/>
  <c r="BB138" i="1"/>
  <c r="BB139" i="1"/>
  <c r="BB140" i="1"/>
  <c r="BB141" i="1"/>
  <c r="BB142" i="1"/>
  <c r="BB143" i="1"/>
  <c r="BB144" i="1"/>
  <c r="BB145" i="1"/>
  <c r="BB146" i="1"/>
  <c r="BB147" i="1"/>
  <c r="BB148" i="1"/>
  <c r="BB149" i="1"/>
  <c r="BB150" i="1"/>
  <c r="BB151" i="1"/>
  <c r="BB152" i="1"/>
  <c r="BB153" i="1"/>
  <c r="BB154" i="1"/>
  <c r="BB155" i="1"/>
  <c r="BB156" i="1"/>
  <c r="BB157" i="1"/>
  <c r="BB158" i="1"/>
  <c r="BB159" i="1"/>
  <c r="BB160" i="1"/>
  <c r="BB161" i="1"/>
  <c r="BB162" i="1"/>
  <c r="BB163" i="1"/>
  <c r="BB164" i="1"/>
  <c r="BB165" i="1"/>
  <c r="BB166" i="1"/>
  <c r="BB167" i="1"/>
  <c r="BB168" i="1"/>
  <c r="BB169" i="1"/>
  <c r="BB170" i="1"/>
  <c r="BB171" i="1"/>
  <c r="BB172" i="1"/>
  <c r="BB173" i="1"/>
  <c r="BB174" i="1"/>
  <c r="BB175" i="1"/>
  <c r="BB176" i="1"/>
  <c r="BB177" i="1"/>
  <c r="BB178" i="1"/>
  <c r="BB179" i="1"/>
  <c r="BB180" i="1"/>
  <c r="BB181" i="1"/>
  <c r="BB182" i="1"/>
  <c r="BB183" i="1"/>
  <c r="BB184" i="1"/>
  <c r="BB185" i="1"/>
  <c r="BB186" i="1"/>
  <c r="BB187" i="1"/>
  <c r="BB188" i="1"/>
  <c r="BB189" i="1"/>
  <c r="BB190" i="1"/>
  <c r="BB191" i="1"/>
  <c r="BB192" i="1"/>
  <c r="BB193" i="1"/>
  <c r="BB194" i="1"/>
  <c r="BB195" i="1"/>
  <c r="BB196" i="1"/>
  <c r="BB197" i="1"/>
  <c r="BB198" i="1"/>
  <c r="BB199" i="1"/>
  <c r="BB200" i="1"/>
  <c r="BB201" i="1"/>
  <c r="BB202" i="1"/>
  <c r="BB203" i="1"/>
  <c r="BB204" i="1"/>
  <c r="BB205" i="1"/>
  <c r="BB206" i="1"/>
  <c r="BB207" i="1"/>
  <c r="BB208" i="1"/>
  <c r="BB209" i="1"/>
  <c r="BB210" i="1"/>
  <c r="BB211" i="1"/>
  <c r="BB212" i="1"/>
  <c r="BB213" i="1"/>
  <c r="BB214" i="1"/>
  <c r="BB215" i="1"/>
  <c r="BB216" i="1"/>
  <c r="BB217" i="1"/>
  <c r="BB218" i="1"/>
  <c r="BB219" i="1"/>
  <c r="BB220" i="1"/>
  <c r="BB221" i="1"/>
  <c r="BB222" i="1"/>
  <c r="BB223" i="1"/>
  <c r="BB224" i="1"/>
  <c r="BB225" i="1"/>
  <c r="BB226" i="1"/>
  <c r="BB227" i="1"/>
  <c r="BB228" i="1"/>
  <c r="BB229" i="1"/>
  <c r="BB230" i="1"/>
  <c r="BB231" i="1"/>
  <c r="BB232" i="1"/>
  <c r="BB233" i="1"/>
  <c r="BB234" i="1"/>
  <c r="BB235" i="1"/>
  <c r="BB236" i="1"/>
  <c r="BB237" i="1"/>
  <c r="BB238" i="1"/>
  <c r="BB239" i="1"/>
  <c r="BB240" i="1"/>
  <c r="BB241" i="1"/>
  <c r="BB242" i="1"/>
  <c r="BB243" i="1"/>
  <c r="BB244" i="1"/>
  <c r="BB245" i="1"/>
  <c r="BB246" i="1"/>
  <c r="BB247" i="1"/>
  <c r="BB248" i="1"/>
  <c r="BB249" i="1"/>
  <c r="BB250" i="1"/>
  <c r="BB251" i="1"/>
  <c r="BB252" i="1"/>
  <c r="BB253" i="1"/>
  <c r="BB254" i="1"/>
  <c r="BB255" i="1"/>
  <c r="BB256" i="1"/>
  <c r="BB257" i="1"/>
  <c r="BB258" i="1"/>
  <c r="BB259" i="1"/>
  <c r="BB260" i="1"/>
  <c r="BB261" i="1"/>
  <c r="BB262" i="1"/>
  <c r="BB263" i="1"/>
  <c r="BB264" i="1"/>
  <c r="BB265" i="1"/>
  <c r="BB266" i="1"/>
  <c r="BB267" i="1"/>
  <c r="BB268" i="1"/>
  <c r="BB269" i="1"/>
  <c r="BB270" i="1"/>
  <c r="BB271" i="1"/>
  <c r="BA2" i="1"/>
  <c r="BA3" i="1"/>
  <c r="BA4" i="1"/>
  <c r="BA5" i="1"/>
  <c r="BA6" i="1"/>
  <c r="BA7" i="1"/>
  <c r="BA8" i="1"/>
  <c r="BA9" i="1"/>
  <c r="BA10" i="1"/>
  <c r="BA11" i="1"/>
  <c r="BA12" i="1"/>
  <c r="BA13" i="1"/>
  <c r="BA14" i="1"/>
  <c r="BA15" i="1"/>
  <c r="BA16" i="1"/>
  <c r="BA17" i="1"/>
  <c r="BA18" i="1"/>
  <c r="BA19" i="1"/>
  <c r="BA20" i="1"/>
  <c r="BA21" i="1"/>
  <c r="BA22" i="1"/>
  <c r="BA23" i="1"/>
  <c r="BA24" i="1"/>
  <c r="BA25" i="1"/>
  <c r="BA26" i="1"/>
  <c r="BA27" i="1"/>
  <c r="BA28" i="1"/>
  <c r="BA29" i="1"/>
  <c r="BA30" i="1"/>
  <c r="BA31" i="1"/>
  <c r="BA32" i="1"/>
  <c r="BA33" i="1"/>
  <c r="BA34" i="1"/>
  <c r="BA35" i="1"/>
  <c r="BA36" i="1"/>
  <c r="BA37" i="1"/>
  <c r="BA38" i="1"/>
  <c r="BA39"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BA92" i="1"/>
  <c r="BA93" i="1"/>
  <c r="BA94" i="1"/>
  <c r="BA95" i="1"/>
  <c r="BA96" i="1"/>
  <c r="BA97" i="1"/>
  <c r="BA98" i="1"/>
  <c r="BA99" i="1"/>
  <c r="BA100" i="1"/>
  <c r="BA101" i="1"/>
  <c r="BA102" i="1"/>
  <c r="BA103" i="1"/>
  <c r="BA104" i="1"/>
  <c r="BA105" i="1"/>
  <c r="BA106" i="1"/>
  <c r="BA107" i="1"/>
  <c r="BA108" i="1"/>
  <c r="BA109" i="1"/>
  <c r="BA110" i="1"/>
  <c r="BA111" i="1"/>
  <c r="BA112" i="1"/>
  <c r="BA113" i="1"/>
  <c r="BA114" i="1"/>
  <c r="BA115" i="1"/>
  <c r="BA116" i="1"/>
  <c r="BA117" i="1"/>
  <c r="BA118" i="1"/>
  <c r="BA119" i="1"/>
  <c r="BA120" i="1"/>
  <c r="BA121" i="1"/>
  <c r="BA122" i="1"/>
  <c r="BA123" i="1"/>
  <c r="BA124" i="1"/>
  <c r="BA125" i="1"/>
  <c r="BA126" i="1"/>
  <c r="BA127" i="1"/>
  <c r="BA128" i="1"/>
  <c r="BA129" i="1"/>
  <c r="BA130" i="1"/>
  <c r="BA131" i="1"/>
  <c r="BA132" i="1"/>
  <c r="BA133" i="1"/>
  <c r="BA134" i="1"/>
  <c r="BA135" i="1"/>
  <c r="BA136" i="1"/>
  <c r="BA137" i="1"/>
  <c r="BA138" i="1"/>
  <c r="BA139" i="1"/>
  <c r="BA140" i="1"/>
  <c r="BA141" i="1"/>
  <c r="BA142"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1" i="1"/>
  <c r="AZ2" i="1"/>
  <c r="AZ3" i="1"/>
  <c r="AZ4" i="1"/>
  <c r="AZ5" i="1"/>
  <c r="AZ6" i="1"/>
  <c r="AZ7" i="1"/>
  <c r="AZ8" i="1"/>
  <c r="AZ9" i="1"/>
  <c r="AZ10" i="1"/>
  <c r="AZ11" i="1"/>
  <c r="AZ12" i="1"/>
  <c r="AZ13" i="1"/>
  <c r="AZ14" i="1"/>
  <c r="AZ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1" i="1"/>
  <c r="AY2" i="1"/>
  <c r="AY3"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Y183" i="1"/>
  <c r="AY184" i="1"/>
  <c r="AY185" i="1"/>
  <c r="AY186" i="1"/>
  <c r="AY187" i="1"/>
  <c r="AY188" i="1"/>
  <c r="AY189" i="1"/>
  <c r="AY190" i="1"/>
  <c r="AY191" i="1"/>
  <c r="AY192" i="1"/>
  <c r="AY193" i="1"/>
  <c r="AY194" i="1"/>
  <c r="AY195" i="1"/>
  <c r="AY196" i="1"/>
  <c r="AY197" i="1"/>
  <c r="AY198" i="1"/>
  <c r="AY199" i="1"/>
  <c r="AY200" i="1"/>
  <c r="AY201" i="1"/>
  <c r="AY202" i="1"/>
  <c r="AY203" i="1"/>
  <c r="AY204" i="1"/>
  <c r="AY205" i="1"/>
  <c r="AY206" i="1"/>
  <c r="AY207" i="1"/>
  <c r="AY208" i="1"/>
  <c r="AY209" i="1"/>
  <c r="AY210" i="1"/>
  <c r="AY211" i="1"/>
  <c r="AY212" i="1"/>
  <c r="AY213" i="1"/>
  <c r="AY214" i="1"/>
  <c r="AY215" i="1"/>
  <c r="AY216" i="1"/>
  <c r="AY217" i="1"/>
  <c r="AY218" i="1"/>
  <c r="AY219" i="1"/>
  <c r="AY220" i="1"/>
  <c r="AY221" i="1"/>
  <c r="AY222" i="1"/>
  <c r="AY223" i="1"/>
  <c r="AY224" i="1"/>
  <c r="AY225" i="1"/>
  <c r="AY226" i="1"/>
  <c r="AY227" i="1"/>
  <c r="AY228" i="1"/>
  <c r="AY229" i="1"/>
  <c r="AY230" i="1"/>
  <c r="AY231" i="1"/>
  <c r="AY232" i="1"/>
  <c r="AY233" i="1"/>
  <c r="AY234" i="1"/>
  <c r="AY235" i="1"/>
  <c r="AY236" i="1"/>
  <c r="AY237" i="1"/>
  <c r="AY238" i="1"/>
  <c r="AY239" i="1"/>
  <c r="AY240" i="1"/>
  <c r="AY241" i="1"/>
  <c r="AY242" i="1"/>
  <c r="AY243" i="1"/>
  <c r="AY244" i="1"/>
  <c r="AY245" i="1"/>
  <c r="AY246" i="1"/>
  <c r="AY247" i="1"/>
  <c r="AY248" i="1"/>
  <c r="AY249" i="1"/>
  <c r="AY250" i="1"/>
  <c r="AY251" i="1"/>
  <c r="AY252" i="1"/>
  <c r="AY253" i="1"/>
  <c r="AY254" i="1"/>
  <c r="AY255" i="1"/>
  <c r="AY256" i="1"/>
  <c r="AY257" i="1"/>
  <c r="AY258" i="1"/>
  <c r="AY259" i="1"/>
  <c r="AY260" i="1"/>
  <c r="AY261" i="1"/>
  <c r="AY262" i="1"/>
  <c r="AY263" i="1"/>
  <c r="AY264" i="1"/>
  <c r="AY265" i="1"/>
  <c r="AY266" i="1"/>
  <c r="AY267" i="1"/>
  <c r="AY268" i="1"/>
  <c r="AY269" i="1"/>
  <c r="AY270" i="1"/>
  <c r="AY271" i="1"/>
  <c r="AX2" i="1"/>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1" i="1"/>
  <c r="AW2" i="1"/>
  <c r="AW3"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1" i="1"/>
  <c r="AV2" i="1"/>
  <c r="AV3"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1" i="1"/>
  <c r="AU2"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1" i="1"/>
  <c r="AT2"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S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1" i="1"/>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1" i="1"/>
  <c r="AQ1"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 i="1"/>
  <c r="AP3"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 i="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 i="1"/>
  <c r="F21" i="10"/>
  <c r="C19" i="10"/>
  <c r="C26" i="10" s="1"/>
  <c r="F24"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<sst xmlns="http://schemas.openxmlformats.org/spreadsheetml/2006/main" count="13906" uniqueCount="1650">
  <si>
    <t>ID</t>
  </si>
  <si>
    <t>EMPRESA</t>
  </si>
  <si>
    <t>INSUMO DE ENCARGO</t>
  </si>
  <si>
    <t>NOMBRE DEL PREDIO2</t>
  </si>
  <si>
    <t>DEPARTAMENTO</t>
  </si>
  <si>
    <t>MUNICPIO</t>
  </si>
  <si>
    <t>AREA</t>
  </si>
  <si>
    <t>VALOR AVALUO</t>
  </si>
  <si>
    <t>OBSERVACIONES 28-02-2024</t>
  </si>
  <si>
    <t>NOVEDAD</t>
  </si>
  <si>
    <t>FECHA ASIGNACION</t>
  </si>
  <si>
    <t>FECHA VISITA</t>
  </si>
  <si>
    <t>FECHA INFORME</t>
  </si>
  <si>
    <t xml:space="preserve">FECHA DE NO CONFORME </t>
  </si>
  <si>
    <t>FECHA DE ENTREGA DE AJSUTES</t>
  </si>
  <si>
    <t xml:space="preserve">VALOR PAGADO AVALUO </t>
  </si>
  <si>
    <t>consulta orfeo</t>
  </si>
  <si>
    <t>OFERTA</t>
  </si>
  <si>
    <t>COMPRADO</t>
  </si>
  <si>
    <t>FECHA REGISTRO ORFEO</t>
  </si>
  <si>
    <t>N PREDIAL NAL</t>
  </si>
  <si>
    <t>VIABLE O NO VIABLE TECNICAMENTE</t>
  </si>
  <si>
    <t>OBSERVACIONES NO VIABILIDAD TECN</t>
  </si>
  <si>
    <t>AREA VUR</t>
  </si>
  <si>
    <t>OBSERVACIONES JURIDICAS</t>
  </si>
  <si>
    <t>VIABLE JURIDICAMENTE</t>
  </si>
  <si>
    <t>URT</t>
  </si>
  <si>
    <t xml:space="preserve">OBSERVACIONES </t>
  </si>
  <si>
    <t>ESTADO LEVANTAMIENTO</t>
  </si>
  <si>
    <t>VIABILIDAD PREVIA FINALMENTE</t>
  </si>
  <si>
    <t>RESPONSABLE LEVANTAMIENTO</t>
  </si>
  <si>
    <t>ESTADO RETIRADO</t>
  </si>
  <si>
    <t>OBSERVACIONES RETIRO</t>
  </si>
  <si>
    <t>AÑO ADQUISICION</t>
  </si>
  <si>
    <t>TIPO PREDIO SAE</t>
  </si>
  <si>
    <t>ESTADO LEGAL</t>
  </si>
  <si>
    <t>TIENE AVALUO</t>
  </si>
  <si>
    <t>ID4593</t>
  </si>
  <si>
    <t>GEOVALORES</t>
  </si>
  <si>
    <t>GDB</t>
  </si>
  <si>
    <t>LA LAGUNA VDA CHINATA</t>
  </si>
  <si>
    <t>META</t>
  </si>
  <si>
    <t>PUERTO LLERAS</t>
  </si>
  <si>
    <t>236-4763</t>
  </si>
  <si>
    <t xml:space="preserve">EN AJUSTES TECNICO POR PARTE DEL OPERADOR </t>
  </si>
  <si>
    <t>505770001000000030141000000000</t>
  </si>
  <si>
    <t>VIABLE</t>
  </si>
  <si>
    <t xml:space="preserve">Este concepto se realiza en fecha 18/01/2024
El predio objeto de estudio, identificado con FMI 236-4763, denominado “LA LAGUNA”, ubicado en la vereda Churrubayes, municipio de Puerto lleras, se encuentra activo, es de tipo rural, no registra folios derivados, registra folio matriz 236-291.
El predio es de naturaleza jurídica privada, por cuanto se evidenció que se apertura con título originario expedido por el estado, es decir, adjudicación de baldíos, mediante la Resolución 15979 del 1966-12-22 del Incora de Bogotá, acreditando propiedad privada en cumplimiento de la primera regla establecida en art 48 de la Ley 160 de 1994.
Del estudio jurídico realizado se idéntica que quienes ostentan como copropietarios del predio, de acuerdo con las anotaciones 12 y 13 del folio, son BLANCA CECILIA RODRIGUEZ MUÑOZ, identificada con Cedula de Ciudadanía 41556138, LADIS MARIBEL MARTIN ROJAS identificada con Cedula de Ciudadanía 51630938, DIEGO IGNACIO RUIZ RODRIGUEZ, identifica con Cedula de Ciudadanía 79781282, quienes adquieren por compra de derechos de cuota de Jesús Ruiz Cortes, Luis Ignacio Ruiz Cortes, Fernando Andrade Hoyos, mediante las Escrituras 3023 del 2011-09-15 de la Notaría 7 de Bogotá y Escritura 5201 del 2014-11-07 de la Notaria Primera de Bogotá.
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registra medida cautelar de Valorización por parte del Ministerio de Obras Públicas y Transporte, en la anotación 6, no se evidencian gravámenes, ni limitaciones al dominio.
El predio objeto de estudio reporta un área en cabidas y linderos de 1.150 HA.
A fecha 18/01/2024 no registra antecedentes fiscales, disciplinarios, ni judiciales.
Se concluye que el predio es viable para la compra, el presente estudio se realiza únicamente con la información obrante en consulta del FMI en el aplicativo de la SNR con 13 anotaciones. </t>
  </si>
  <si>
    <t>SI</t>
  </si>
  <si>
    <t>NO</t>
  </si>
  <si>
    <t>ID4842</t>
  </si>
  <si>
    <t>LAS VEGAS VDA SANTUARIO</t>
  </si>
  <si>
    <t>236-20581</t>
  </si>
  <si>
    <t>APROBADO</t>
  </si>
  <si>
    <t>505770001000000030011000000000</t>
  </si>
  <si>
    <t>Este concepto se realiza en fecha 17/01/2024
El predio objeto de estudio, identificado con FMI 236-20581, denominado “LAS VEGA”, ubicado en la vereda Alto Manacacias, municipio de Puerto Lleras, se encuentra activo, es de tipo rural, no registra folios derivados, registra 5 folio matriz 236-2749, 236-1820, 236-3085, 236-3086, 236-5840.
El predio es de naturaleza jurídica privada, es producto de un englobe de los folios matrices 236-2749, 236-1820, 236-3085, 236-3086, 236-5840 los cuales nacen a la vida jurídica con título originario expedido por el estado, mediante las resoluciones: Resolución 16060 del 1969-10-24 del Incora, Resolución 0036 del 1977-01-24 del Incora, Resolución 3203 del 1969-03-06 del Incora, Resolución 03203 del 1969-03-06 del Incora, Resolución 0158 del 1980-03-18 del Incora, acreditando propiedad privada en cumplimiento de la primera regla establecida en art 48 de la Ley 160 de 1994.
Del estudio jurídico realizado se idéntica que quienes ostentan como copropietarios del predio, de acuerdo con la anotación 2 y 4 del folio, son JOSE VICENTE DIAZ PEREZ, quien adquiere por compra realizada a Néstor Palacio López, mediante Escritura 4541 del 1989-12-27 de la Notaria Veinte de Bogotá y JORGE ALBERTO DIAZ LOZANO, identifico con Cedula de ciudadanía 3283993, quien adquirió por compra de cuota del 50% de  Luis Diaz Pérez, mediante la Escritura 601 del 2013-03-12 de la Notaría Única de Acacias.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En el folio no registra medidas cautelares, gravámenes o limitación al dominio vigentes.
El predio objeto de estudio reporta un área en cabidas y linderos de 664 HA + 572 M2.
A fecha 17/01/2024 el propietario Jorge Alberto Diaz Lozano no registra antecedentes fiscales, disciplinarios, ni judiciales, respecto al propietario José Vicente Diaz Pérez no fue posible consultarle antecedentes ya que no figura el número de cedula.
Se concluye que el predio es viable para la compra, se debe tener en cuenta que existe una copropiedad del 50% cada uno de los propietarios. El presente estudio se realiza únicamente con la información obrante en consulta del FMI en el aplicativo de la SNR con 5 anotaciones.</t>
  </si>
  <si>
    <t>ID13348</t>
  </si>
  <si>
    <t>SIN DATOS</t>
  </si>
  <si>
    <t>236-30493</t>
  </si>
  <si>
    <t xml:space="preserve">EN ESPERA DE RESPUESTA DE ANT </t>
  </si>
  <si>
    <t>VALIDAR CORREO ENVIADO HOY</t>
  </si>
  <si>
    <t>505770002000000020131000000000</t>
  </si>
  <si>
    <t>Este concepto se realiza en fecha 17/01/2024
El predio objeto de estudio, identificado con FMI 236-30493, denominado “EL TAPARITO”, ubicado en la vereda Candilejas, municipio de Puerto Lleras, se encuentra activo, es de tipo rural, registra folio derivado 236-64476, no registra folio matriz.
El predio es de naturaleza jurídica privada, por cuanto se evidenció que se apertura con título originario expedido por el estado, es decir, adjudicación de baldíos, mediante la Resolución 1613 del 1992-10-08 del Incora, acreditando propiedad privada en cumplimiento de la primera regla establecida en art 48 de la Ley 160 de 1994.
Del estudio jurídico realizado se idéntica que quien ostenta como propietario del predio, de acuerdo con la anotación 20 del folio, es JELBIN JAZMIN MARTINEZ ESPUEZAN, identifica con Cedula de ciudadanía 52434420, quien adquirie por compra realizada a Edgar Arturo Pérez Illera, mediante la Escritura 2592 del 2018-12-18 de la Notaría Setenta y Tres de Bogotá.
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
Sobre el folio objeto de estudio No se evidencia medidas cautelares, gravámenes o limitación al dominio vigentes.
El predio objeto de estudio reporta un área en cabidas y linderos de 923 HAS. 5.380 M2, sin embargo, en la anotación 12, se evidencia una división material de 303 HAS 6377 MTS.
A fecha 17/01/2024 no registra antecedentes fiscales, disciplinarios y se realiza consulta de Rúes.
Se concluye que el predio es viable para la compra, el presente estudio se realiza únicamente con la información obrante en consulta del FMI en el aplicativo de la SNR con 20 anotaciones.</t>
  </si>
  <si>
    <t>ID4555</t>
  </si>
  <si>
    <t>EL ESTERO VDA EL PORORIO</t>
  </si>
  <si>
    <t>PUERTO CONCORDIA</t>
  </si>
  <si>
    <t>236-13275</t>
  </si>
  <si>
    <t>504500001000000010031000000000</t>
  </si>
  <si>
    <t>Este concepto se realiza en fecha 17/01/2024
El predio objeto de estudio, identificado con FMI 236-13275, denominado “GUADUALITO”, ubicado en la vereda El Pororio, municipio de Puerto Concordia, se encuentra activo, es de tipo rural, no registra folio derivado, registra folio matriz 236-13158 y este a su vez se proviene de 2 folios matriz 236-11721 y 236-11758.
El predio es de naturaleza jurídica privada, por cuanto se evidenció en los folios matrices 236-11721 y 236-11758 que se apertura con títulos originarios expedido por el estado, es decir, adjudicación de baldíos, mediante las Resoluciones:  Resolución 459 del 1956-08-21 del Ministerio de Agricultura y la Resolución 462 del 1956-08-21 del Ministerio de Agricultura, acreditando propiedad privada en cumplimiento de la primera regla establecida en art 48 de la Ley 160 de 1994.
Del estudio jurídico realizado se idéntica que quien ostenta como propietario del predio, de acuerdo con la anotación 6 del folio, es CLARA INES BARRETO PIÑEROS, identifica con Cedula de ciudadanía 51714993, quien adquiere por compra realizada a José Nicolas González Acosta, mediante la Escritura 4234 del 1997-09-02 de la Notaría Treinta y Uno de Bogotá.
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
Sobre el folio objeto de estudio No se evidencia medidas cautelares, gravámenes o limitación al dominio vigentes.
El predio objeto de estudio reporta un área en cabidas y linderos de 1200 HA, sin embargo, en la anotación 12, se evidencia una división material de 303 HAS.
A fecha 17/01/2024 no registra antecedentes fiscales, disciplinarios y se realiza consulta de Rúes.
Se concluye que el predio es viable para la compra, el presente estudio se realiza únicamente con la información obrante en consulta del FMI en el aplicativo de la SNR con 6 anotaciones.</t>
  </si>
  <si>
    <t>DECISIÓN RATIFICADA URT</t>
  </si>
  <si>
    <t>ID14033</t>
  </si>
  <si>
    <t xml:space="preserve">LAS CAMELIAS </t>
  </si>
  <si>
    <t>URIBE</t>
  </si>
  <si>
    <t>236-27804</t>
  </si>
  <si>
    <t>EN ELABORACION DE INFORME</t>
  </si>
  <si>
    <t>SE REQUIERE REVISAR POLIGONO POR ANT</t>
  </si>
  <si>
    <t>SUJETO A RESPUESTA DE ANT</t>
  </si>
  <si>
    <t>506830002000000070032000000000</t>
  </si>
  <si>
    <t>516, 2435</t>
  </si>
  <si>
    <t>Este concepto se realiza en fecha 17/01/2024
El predio objeto de estudio, identificado con FMI 236-27804, denominado “LT RURAL”, ubicado en la Vereda Pericha, municipio de San Juan de Arama, se encuentra activo, es de tipo rural, no registra folios derivados, registra como folio matriz 236-3985.
El predio es de naturaleza jurídica privada, por cuanto se evidenció como antecedentes registrales en las complementaciones del folio matriz 236-3985 que se apertura con títulos traslaticios de dominio anterior al 5 de agosto de 1974, mediante Escritura 690 del 01/04/1921 de la Notaría Primera de Bogotá y la Escritura 468 del 06/03/1926., acreditando propiedad privada en cumplimiento de la segunda regla establecida en art 48 de la Ley 160 de 1994.
Del estudio jurídico realizado se idéntica que quien ostenta como último propietario del predio, de acuerdo con la anotación 1, es HERMIDES MACIAS FALLA, identificada Cedula de ciudadanía 6666772, quien adquiere por Liquidación de la comunidad de Stella Macias De Godoy, Hermides Macias Falla, Albertino Godoy Díaz, por medio de las Escrituras 2189 1991-05-17 de la Notaria Primera de Villavicencio.
No se evidencian medidas cautelares, gravámenes, así como limitaciones al dominio vigentes.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objeto de estudio reporta un área en cabidas y linderos de 516 HTA 2435 M32.
A fecha 17/01/2024 no registra antecedentes fiscales, disciplinarios, ni judiciales.
Se concluye que el predio es viable para la compra, el presente estudio se realiza únicamente con la información obrante en consulta del FMI en el aplicativo de la SNR con 1 anotación.</t>
  </si>
  <si>
    <t>ID359</t>
  </si>
  <si>
    <t>PALMERAS LOTE A</t>
  </si>
  <si>
    <t>236-51230</t>
  </si>
  <si>
    <t>505770002000000020090000000000</t>
  </si>
  <si>
    <t>Predio denominado “LOTE A” se identifica con FMI 236-51230, deviene del folio de mayor extensión 236-420, el cual se apertura mediante Resolución de Adjudicación 135 del 30-08-1950 expedida por el Ministerio de Agricultura, lo cual, en los términos del art. 48 de la Ley 160 de 94, acredita propiedad privada.
Según FMI el predio es rural y se encuentra activo.
El folio objeto de estudio se apertura mediante división material del predio identificado con folio 236 – 1421, contenida en Escritura Pública 2359 del 05-05-2004 emitida por la Notaría Primera de Villavicencio, en tal acto el predio fue adjudicado al señor Julio Hernán Cárdenas Páez, quien ostenta la titularidad del derecho de dominio hasta la actualidad.
Sobre el predio recae servidumbre de energía eléctrica a favor de electrificadora del Meta S.A. E.S.P.
No recaen medidas cautelares, gravámenes o limitaciones al dominio adicionales que deban ser resueltas previo a la adquisición por parte de la ANT.
El FMI reporta área de 200 Has.
De conformidad con lo anterior, el predio se considera VIABLE para la continuidad del proceso de compra.
Estudio realizado exclusivamente con base en el certificado de tradición y libertad de fecha 18 de enero de 2024 y cuenta con 19 anotaciones.</t>
  </si>
  <si>
    <t>ID9957</t>
  </si>
  <si>
    <t>LA CLARA</t>
  </si>
  <si>
    <t>ANTIOQUIA</t>
  </si>
  <si>
    <t>AMALFI</t>
  </si>
  <si>
    <t>003-722</t>
  </si>
  <si>
    <t>050310001000000370034000000000</t>
  </si>
  <si>
    <t>1708 HA +  0 M2</t>
  </si>
  <si>
    <t xml:space="preserve">El siguiente concepto se realiza con fecha 17/01/2024
El FMI 003-722 identifica el predio denominado “LA CLARA” ubicado en el municipio Amalfi, Antioquia, se encuentra activo, es de tipo Rural según lo registrado en el folio, no registra folio segregado, no registra folio matriz.
En cuanto a su FMI 003-722, cumple con la cadena traslaticia de dominio anterior al título inscrito, su anotación que trasfiere el dominio  sobre el folio de matrícula  hace referencia a la  ESCRITURA 6073 DEL 1953-12-10  NOTARIA 3 DE MEDELLIN registrando un englobe.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1708 HA + 0 M2 por su parte el área reportada en la base de gestor catastral corresponde a 1961, HA +  5397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MAQUINARIA Y MATERIALES DE CONSTRUCCION S.A.S. identificado con NIT 9013663272 de acuerdo con lo publicitado en la anotación No.37 mediante ESCRITURA 180 DEL 2023-05-24 NOTARIA UNICA DE REMEDIOS haciendo referencia a una compraventa. El predio registra hipoteca abierta registrada en la anotación No. 26 mediante ESCRITURA 11267 DEL 2004-10-14 NOTARIA 15 DE MEDELLIN además registra constitución de usufructo para protección y restauración de ecosistemas registrado en la anotación No.38  mediante ESCRITURA 1725 DEL 2023-06-16 NOTARIA QUINTA DE MEDELLIN, se advierte que la medida de hipoteca deberá ser levantada hasta antes de iniciar el proceso de escrituración con la entidad.
Conjuntamente se consultaron los antecedentes fiscales, disciplinarios (este no se encuentra registrado) y judicial los cuales no registran sanciones o inhabilidades vigentes.
El predio se considera NO VIABLE por HIPOTECA  acuerdo con lo establecido por las directrices centrales. El presente estudio se realiza únicamente con la información obrante en consulta del FMI en el aplicativo de la SNR con 38 anotaciones. 
</t>
  </si>
  <si>
    <t>ID5798</t>
  </si>
  <si>
    <t>HACIENDA MARSELLA</t>
  </si>
  <si>
    <t>CAUCASIA</t>
  </si>
  <si>
    <t>015-205</t>
  </si>
  <si>
    <t>SIN DATO DE CONTACTO</t>
  </si>
  <si>
    <t>051540001000000070002000000000</t>
  </si>
  <si>
    <t>Predio denominado MARCELLA, identificado con FMI 015-205, de presunta naturaleza privada por formula transaccional ya que según complementaciones se apertura mediante compraventa contenida en Escritura 1.863 del 28-07-37 otorgada por la Notaria Segunda de Medellín.
El predio es rural y se encuentra activo.
Como titulares del derecho de dominio en común y proindiviso reportan en FMI NATALIA TIRADO MORENO; INVERSIONES EL TRIUNFO LTDA; JUAN TM S.A.S; TIRADO MEJIA &amp; CIA S. EN C. S.
Sobre el predio recae hipoteca abierta (anot. 21), gravamen que deberá ser levantado previo a la transferencia de dominio a favor de la ANT.
Sobre el predio registra una venta parcial en anot. 16 generando la segregación del FMI 015- -24161 con un área de 38.720 m2.
El área reportada en FMI corresponde a 876 Has, no obstante, actualizando la venta parcial realizada, quedaría con un área presunta de 872 Has 0128 m2, tal información deberá ser verificada por el componente técnico.
De conformidad con lo anterior, el predio se considera NO VIABLE para la continuidad del proceso de compra.
Estudio realizado exclusivamente con base en el certificado de tradición y libertad de fecha 18 de enero de 2024 y cuenta con 27 anotaciones.</t>
  </si>
  <si>
    <t>ID13030</t>
  </si>
  <si>
    <t>EL TESORO</t>
  </si>
  <si>
    <t>015-33129</t>
  </si>
  <si>
    <t>051542005000000100005000000000</t>
  </si>
  <si>
    <t>N/R</t>
  </si>
  <si>
    <t>Concepto de viabilidad jurídica realizado con fecha 18/01/2024.El predio rural identificado con FMI 015-33129, es de naturaleza jurídica privada por cuanto se evidencio en sistema registral instrumental que nace producto del englobe de los matrices 015-33126 y 015-19578 y estos nacen jurídicamente de la siguiente manera:
1-El FMI matriz 015-33126, nace como segregado del FMI 015-33121, en el cual se encontró como antecedente registral de apertura el acto administrativo de adjudicación de baldíos a través de la resolución # 17071 del 22 de diciembre de 1996, emitido por el extinto INCORA.
2-El FMI matriz 015-19578, nace como segregado de los FMI  015-19577 y 015-14924.
3-El FMI matriz 015-19577, nace como segregado del FMI 015-6837, en el cual se encontró como antecedente registral de apertura el acto administrativo de adjudicación de baldíos a través de la resolución # 13713 del 09 de diciembre de 1965, emitido por el extinto INCORA MEDELLIN.
4-El FMI matriz 015-142924, nace como segregado de los FMI  015-15249 y 015-13972.
5-El FMI matriz 015-15249, nace como segregado del FMI 015-6837, en el cual se encontró como antecedente registral de apertura el acto administrativo de adjudicación de baldíos a través de la resolución # 13713 del 09 de diciembre de 1965, emitido por el extinto INCORA MEDELLIN.
6-El FMI matriz 015-13972, nace como segregado de los FMI 015-5919 y 015-12573
7-En el FMI matriz 015-5919 se encontró como antecedente registral en su acápite complementario el acto administrativo de adjudicación de baldíos a través de la Resolución # 17064 del 22 de diciembre de 1966, emitido por el extinto INCORA y la Resolución # 17057 del 22 de diciembre de 1966 emitido por el extinto INCORA.
8-En el FMI matriz 015-12573 se encontró como antecedente registral de apertura el acto administrativo de adjudicación de baldíos a través de la resolución # 1920 del 28 de noviembre de 1984, emitido por el extinto INCORA.
De lo anterior se colige que se cumple con la segunda condición establecida por el artículo 48 de la ley 160 de 1994. Se precisa que el predio no registra con medidas cautelares, gravámenes ni limitaciones al dominio. Del estudio jurídico se avizora que quien ostenta como ultimo propietario es el FONDO PARA LA REPARACION DE LAS VICTIMAS ADMINISTRADO POR LA UNIDAD PARA LA ATENCION Y REPARACION INTEGRAL A LAS VICTIMAS - UARIV, adquiriendo el dominio a través de una SENTENCIA DE EXTINCIÓN DE DOMINIO, a través del OFICIO 1201 de fecha 07/05/2021, emitido por el JUZGADO PENAL DEL CIRCUITO CON FUNCION DE EJECUCION DE SENTENCIAS PARA LAS DE BOGOTA, D.C., información que se registra en la anotación # 6 del FMI. Se concluye que el predio es viable para la compra, no registra área jurídica de cabidas y linderos, no se evidencian segregaciones ni mutaciones de área.</t>
  </si>
  <si>
    <t>ID3145</t>
  </si>
  <si>
    <t>SUCRE</t>
  </si>
  <si>
    <t>OVEJAS</t>
  </si>
  <si>
    <t>342-490</t>
  </si>
  <si>
    <t xml:space="preserve">PREDIO CON PROBLEMAS JURIDICOS </t>
  </si>
  <si>
    <t>705080002000000010050000000000</t>
  </si>
  <si>
    <t>El siguiente concepto se realiza con fecha 18/01/2024
El FMI 342-490 identifica el predio denominado “CHAGUALA” ubicado en el municipio Puerto López, Sucre, se encuentra activo, es de tipo Rural según lo registrado en el folio, no registra folio segregado, ni registra folio matriz.
En cuanto a su FMI 342-490, cumple con la cadena traslaticia de dominio anterior al título inscrito, su anotación que trasfiere el dominio  sobre el folio de matrícula  hace referencia a la   ESCRITURA 192 DEL 1949-07-08 00:00:00 NOTARIA PRIMERA DE SINCELEJO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500 HA + 0 M2 por su parte el área reportada en la base de gestor catastral corresponde a 515, HA +  2270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señora JIMENEZ ALZATE PAULA ANDREA identificado con CC 43220891 de acuerdo con lo publicitado en la anotación No.21 mediante ESCRITURA 744 DEL 2023-03-27 00:00:00 NOTARIA VEINTE DE MEDELLIN. haciendo referencia a una compraventa. El predio no registra gravámenes, medidas cautelares o limitación sobre el bien inmueble.
Conjuntamente se consultaron los antecedentes fiscales, disciplinarios (este no se encuentra registrado) y judicial los cuales no registran sanciones o inhabilidades vigentes.
El predio se considera VIABLE por FORMULA TRANSACCIONAL  acuerdo con lo establecido por las directrices centrales. El presente estudio se realiza únicamente con la información obrante en consulta del FMI en el aplicativo de la SNR con 21 anotaciones.</t>
  </si>
  <si>
    <t>DESISTIDO</t>
  </si>
  <si>
    <t>PROPIETARIO DESISTE DEL PROCESO, 27-02-2024</t>
  </si>
  <si>
    <t>ID1263</t>
  </si>
  <si>
    <t>AGRITAKO</t>
  </si>
  <si>
    <t>BOLÍVAR</t>
  </si>
  <si>
    <t>MORALES</t>
  </si>
  <si>
    <t>068-1050</t>
  </si>
  <si>
    <t>DEMORA EN LA ENTREGA POR POT</t>
  </si>
  <si>
    <t>134730002000000000558000000000</t>
  </si>
  <si>
    <t xml:space="preserve">Al realizar en la fecha de 17/01/2024 el análisis del registro de propiedad calificado en el folio de matrícula inmobiliaria del predio denominado “FINCA TIERRA SIN NOMBRE 420 HAS” mediante consulta en la ventanilla única de registro (VUR) y (SIT), se evidenció un derecho real del dominio en los términos del Artículo 48, de la Ley 160 de 1994, así:
1.	El inmueble identificado con el Folio de Matrícula Inmobiliaria No.  068-1050, Tiene fecha de apertura el 23/11/1981, mediante ADJUDICACION, según RESOLUCION 000284 DEL 06-02-1964 INCORA DE BOGOTA, acredita propiedad por ADJUDICACION DE BALDIO ya que el predio ha pasado por una tradición clara y formal, el estado del folio es ACTIVO, de tipo RURAL
2.	Registra inscritas 07 anotación
3.	Sin limitación o medidas cautelar que afecte la transferencia
4.	Con gravamen anotación # 7
5.	No Registra folios derivados 
6.	Área SEGÚN VUR-SIT es de 420 Has
7.	No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SUCESIVO). TODOS LOS ANTECEDENTES REGISTRALES ANALIZADOS.
TENIENDO EN CUENTA LAS OBSERVACIONES ANTERIORES Y CONFORME SE ESTABLECE EL LA LEY 160 DE 1994 Y DECRETO 1071 DE 2015 VERIFICADA LA TRADICION DEL INMUEBLE Y LOS DEMAS REQUISITOS EXIGIDOS POR LA LEY NO SE DARA CONTINUIDAD AL PROCESO DE ADQUISISCION.
</t>
  </si>
  <si>
    <t>ID15074</t>
  </si>
  <si>
    <t>EL ALTO</t>
  </si>
  <si>
    <t>ITUANGO</t>
  </si>
  <si>
    <t>013-5796</t>
  </si>
  <si>
    <t>EN REVISION ANT</t>
  </si>
  <si>
    <t>053610004000000160020000000000</t>
  </si>
  <si>
    <t>SIN INFORMACIO</t>
  </si>
  <si>
    <t>Estudio realizado el 17 de enero de 2024
1.	El inmueble identificado con el Folio de Matrícula Inmobiliaria No. 013-5796 se aperturo el 15 de mayo de 1998 con ocasión a la Escritura Pública de compraventa No. 1967 de 22 de abril de 1998 otorgada en la Notaría Cuarta de Medellín.
Su folio de matrícula inmobiliaria matriz 013-897 registra en su complementación como primer antecedente la Escritura Pública e permuta No. 255 de 6 de octubre de 1956 de la Notaría Única de Ituango, por lo cual acredita propiedad por FORMULA TRANSACCIONAL.
2.	El estado del folio es ACTIVO, de tipo RURAL.
3.	Registra inscritas 19 anotaciones.
4.	Registra como folio matriz el 013-897.
5.	Registra como folio derivado el 013-7246 
6.	Registra complementación. 
7.	Registra hipoteca en la anotación No. 16 a favor del Banco Agrario de  Colombia.
8.    No registra limitaciones
9.	Viable para continuar con el procedimiento adoptado por la entidad.</t>
  </si>
  <si>
    <t>ID1610</t>
  </si>
  <si>
    <t>LA ALEMANIA</t>
  </si>
  <si>
    <t>ZARAGOZA</t>
  </si>
  <si>
    <t>027-673</t>
  </si>
  <si>
    <t>058952002000001400010000000000</t>
  </si>
  <si>
    <t>18 de enero de 2024
1. El predio denominado “ALEMANIA” identificado con el folio de matrícula inmobiliaria No. 027-673, ubicado en el municipio de Zaragoza, vereda Maestro Esteban Cabecera del Departamento de Antioquia, con estado de folio ACTIVO y  tipo de predio RURAL, de acuerdo con su primera anotación tiene su origen en la adjudicación de baldíos realizada por medio de la Resolución 167 de fecha 25/03/1963 de la Gobernación de Antioquia, en razón a lo anterior el folio cumple con la regla primera establecida por el artículo 48 de la ley 160 de 1994 para la acreditación de la propiedad.
2. Los actuales propietarios del predio en común y proindiviso son los señores Valeria González González (15%) identificada con cedula de ciudadanía No.1037670879 quien adquirió el predio por medio de la compraventa de derechos de cuota protocolizada por medio de la Escritura Pública No. 11331 de fecha 25/11/2020 de la Notaría 15 de Medellín, Daniel Eduardo González González identificado con cedula de ciudadanía No. 1037652827 (35%) quien adquirió el predio por medio de la compraventa protocolizada por medio de la Escritura Pública 6410 de fecha 07/09/2023 de la Notaría 18 de Medellín, María Camila García García identificada con cedula de ciudadanía No. 1036957435, Uriel José García García identificado con cedula de ciudadanía No. 1007346985 y Claudia Patricia García Ramírez identificada con cedula de ciudadanía No. 43866353 (50%) quienes adquirieron el predio por medio de la compraventa protocolizada por Escritura Publica 1361 de fecha 07/03/2023 de la Notaría 18 de Medellín.
3. El área indicada en el acápite de cabida y linderos del folio de matrícula es de 197 Has.
4. No se evidencia la inscripción de gravámenes, medidas cautelares o limitaciones al derecho de dominio que se encuentren vigentes y que afecten al bien.
5. El presente estudio se realizó con la información contenida en la Ventanilla Única de Registro-VUR el día 18/01/2024.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</si>
  <si>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ID7304</t>
  </si>
  <si>
    <t>SAN JUAN</t>
  </si>
  <si>
    <t>027-24819</t>
  </si>
  <si>
    <t>058950002000000160037000000000</t>
  </si>
  <si>
    <t>VUR 16/01/24: Predio rural con FMI activo, folio matriz 027-3402, 027-5487, 027-610, 027-611 y 027-22196, sin complementaciones, sin folios segregados. Se acredita propiedad privada por ANOTACION 1. Propietarios actuales aparecen registrados en las anotaciones 8, 9 y 10. Predio VIABLE para proceso de compra por parte de la ANT.</t>
  </si>
  <si>
    <t>ID4668</t>
  </si>
  <si>
    <t>LONDRES</t>
  </si>
  <si>
    <t>TOLIMA</t>
  </si>
  <si>
    <t>CHAPARRAL</t>
  </si>
  <si>
    <t>355-42837</t>
  </si>
  <si>
    <t>731680004000000030017000000000</t>
  </si>
  <si>
    <t>VUR 16/01/24: Predio rural con FMI activo, folio matriz 2972, con complementaciones, sin folios segregados. Se acredita propiedad privada por ANOTACION 2. Propietarios actuales GONZALEZ MORA JAMIR y GONZALEZ MORA HELVER, quienes lo adquirieron mediante COMPRAVENTA registrada en la ANOTACIÓN 9. Registra HIPOTECA en la anotación 13. Predio NO VIABLE para proceso de compra por parte de la ANT.</t>
  </si>
  <si>
    <t>ID8928</t>
  </si>
  <si>
    <t>LAS HOLANDAS</t>
  </si>
  <si>
    <t>355-16073</t>
  </si>
  <si>
    <t>731680002000000280060000000000</t>
  </si>
  <si>
    <t>500 HAS</t>
  </si>
  <si>
    <t xml:space="preserve">17 de enero de 2024
1. El predio denominado “PD LAS HOLANDAS” identificado con el folio de matrícula inmobiliaria No. 355-16073, ubicado en el municipio de Chaparral, vereda Espíritu Santo del Departamento de Tolima, con estado de folio ACTIVO y tipo de predio RURAL, proviene de un predio de mayor extensión identificado con matrícula inmobiliaria No.
355-10744 la cual de acuerdo con su primera anotación tiene su origen en la permuta protocolizada por medio de la Escritura Pública No. 160 de fecha 07/04/1949 de la Notaría Única de Chaparral, acto calificado con el código de registro 0101 (pleno dominio), en razón a lo anterior el folio cumple con la regla segunda establecida por el artículo 48 de la ley 160 de 1994 para la acreditación de la propiedad.
2. El propietario actual del predio es el señor VICENTE GUZMÁN FORERO identificado con cedula de ciudadanía No. 5200583, quien adquirió el predio por medio de la adjudicación de la liquidación de la sociedad protocolizada por medio de la Escritura Pública No. 1626 de fecha 24/12/2012 de la Notaría Única de Chaparral.
3. El área indicada en el acápite de cabida y linderos del folio de matrícula es de 500 Has.
4. No se evidencia la inscripción de gravámenes, medidas cautelares o limitaciones al derecho de dominio que se encuentren vigentes y que afecten al bien.
5. El presente estudio se realizó con la información contenida en la Ventanilla Única de Registro-VUR el día 17/01/2024.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</si>
  <si>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ID11412</t>
  </si>
  <si>
    <t>LA LORENA</t>
  </si>
  <si>
    <t>NARIÑO</t>
  </si>
  <si>
    <t>LOS ANDES</t>
  </si>
  <si>
    <t>236-34371</t>
  </si>
  <si>
    <t>507110001000000180036000000000</t>
  </si>
  <si>
    <t>332 HECTAREAS, 6153 MTS</t>
  </si>
  <si>
    <t>17 de enero de 2024
1. El predio denominado “SIN DIRECCION LA LORENA I” identificado con el folio de matrícula inmobiliaria No. 236-34371, ubicado en el municipio de Vistahermosa, vereda Inspo Piñalito del Departamento del Meta, con estado de folio ACTIVO y  tipo de predio RURAL, de acuerdo con su primera anotación tiene su origen en la adjudicación de baldíos realizada por medio de la Resolución 569 de fecha 20/05/1992 del INCORA, en razón a lo anterior el folio cumple con la regla primera establecida por el artículo 48 de la ley 160 de 1994 para la acreditación de la propiedad.
2. La propietaria actual del predio en común y proindiviso son los señores Jorge Alejandro Galindo Nieto identificado con cedula de ciudadanía No. 79488585, Liliana Galindo Nieto identificada con cedula de ciudadanía No. 51565341, Juan Fernando Galindo Nieto identificado con cedula de ciudadanía No. 79294271 y María Claudia Galindo Nieto identificada con cedula de ciudadanía No. 51598027, quienes adquirieron el predio por medio de la adjudicación en sucesión protocolizada por medio de la Escritura Pública No. 1446 de fecha 02/0572018 de la Notaría 64 de Bogotá, publicitada en la anotación No. 5 del FMI.
3. El área indicada en el acápite de cabida y linderos del folio de matrícula es de 332 Has 6153 M2.
4. Se evidencia la inscripción de una medida cautelar relacionada con abstenerse inscribir enajenaciones por declaratoria inminencia de riesgo o desplazamiento forzado, anotación que deberá ser cancelada antes del inicio del proceso de Escrituración.
5. El presente estudio se realizó con la información contenida en la Ventanilla Única de Registro-VUR el día 17/01/2024.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</si>
  <si>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RUPTA</t>
  </si>
  <si>
    <t>ID9965</t>
  </si>
  <si>
    <t>BETULIA</t>
  </si>
  <si>
    <t>013-2724</t>
  </si>
  <si>
    <t>RETIRADO</t>
  </si>
  <si>
    <t>053610004000000380030000000000</t>
  </si>
  <si>
    <t>300, 0</t>
  </si>
  <si>
    <t xml:space="preserve">Bogotá D.C. - 17/01/2024
ID9965 – FMI 0013-2724 FORMULA TRANSACCIONAL (VIABLE)
El predio rural identificado con FMI  013-2724 denominado “BETULIA” es de naturaleza jurídica privada, por formula transaccional, por cuanto nace jurídicamente de apertura el título inscrito mediante ESCRITURA No 216 de fecha 26-07-1958 el cual registra una compraventa, modo de adquisición emitida por la NOTARÍA DE ITUANGO.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señor EVENCIO VILLARRAGA GUERRERO identificado con CC: 17189723, con quien se deberá efectuar la negociación de compra, ya que adquieren el dominio del predio mediante el acto de COMPRAVENTA, elevado inscrito a Escritura pública No. 3506 DEL 13-12-2019, Otorgado por la NOTARIA CUARTA DE MEDELLÍN, información que se registra en la notación No. 7 del FMI. Se concluye que el predio es VIABLE para la compra registra un área jurídica de (300 HA) y no se evidencian segregaciones ni mutaciones. </t>
  </si>
  <si>
    <t>ID9248</t>
  </si>
  <si>
    <t>FINCA LA VICTORIA</t>
  </si>
  <si>
    <t>CAQUETÁ</t>
  </si>
  <si>
    <t>FLORENCIA</t>
  </si>
  <si>
    <t>420-73416</t>
  </si>
  <si>
    <t>180010002000000050060000000000</t>
  </si>
  <si>
    <t>Bogotá 17/01/2023
Mediante estudio realizado el 17/01/2024, se puede observar lo siguiente:
El FMI 420-73416: identifica el predio denominado “FINCA LA VICTORIA” ubicado en el municipio de FLORENCIA CAQUETA, se encuentra activo, es de tipo Rural según lo registrado en el folio, no registra folio segregado, y registra los folios matriz Nos.420-34876,420-2040 y 420-47751.
El FMI 420-73416: se apertura a partir de la siguiente anotación:
ANOTACION: Nro 1: ESCRITURA 1863 DEL 2000-08-14 NOTARIA 1 DE FLORENCIA, registrando un englobe.
En cuanto al folio matriz 420-34876, Registra como primera anotación: RESOLUCION 2199 DEL 1987-11-23 DEL INCORA DE FLORENCIA registrando una adjudicación de baldíos.
En relación al folio matriz 420-2040, Registra como primera anotación: RESOLUCION 0005 DEL 1969-11-27 DEL INS.COL.REF.AG. DE FLORENCIA registrando una adjudicación de baldíos.
Finalmente, el folio matriz 420-47751, se apertura con la siguiente anotación: ESCRITURA 430 DEL 1958-11-27 NOTARIA UNICA DE FLORENCIA registrando una venta.
De acuerdo a esto vemos que el predio cumple con la cadena traslaticia de dominio anterior al título inscrito,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El FMI reporta un área de 475 HA + 9200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TOMAS NUÑEZ MOTTA identificado con CC: 17639304 Y AMALIA NUÑEZ MOTTA identificado con CC:  40758205 respectivamente, de acuerdo con lo publicitado en la anotación No.1 del FMI objeto de análisis.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1 anotaciones.</t>
  </si>
  <si>
    <t>ID13758</t>
  </si>
  <si>
    <t>N/A</t>
  </si>
  <si>
    <t>CAUCA</t>
  </si>
  <si>
    <t>MERCADERES</t>
  </si>
  <si>
    <t>128-1274</t>
  </si>
  <si>
    <t>194500005000000110002000000000</t>
  </si>
  <si>
    <t>NO REGISTRA</t>
  </si>
  <si>
    <t xml:space="preserve">Bogotá D.C. - 17/01/2024
ID13758 – FMI 128-1274 FORMULA TRANSACCIONAL (VIABLE)
El predio rural identificado con FMI 128-1274 denominado “LA ESMERALDA” es de naturaleza jurídica privada, por formula transaccional, por cuanto nace jurídicamente de apertura el título inscrito mediante ESCRITURA No 983 de fecha 29-07-1976 de la Notaría uno (1) de Popayán el cual registra una venta.
Así mismo el predio registra el siguiente folio matriz: 128-10181, el cual se aperturan con una compraventa mediante ESCRITURA 20 DEL 13/02/1967, modo de adquisición emitida por la NOTARIA DE MERCADERES. De lo anterior se colige que se cumple con la primera condición establecida por el artículo 48 de la ley 160 de 1994. 
No se evidencia en el FMI ni en sus complementaciones el área del predio
Se evidencian las siguientes matriculas derivadas: 128-1672, 128-1671,128-1677,128-1706, 128-1674, 128-1675, 128-1673.
Se precisa que el predio no registra gravamen hipotecario, no registran medidas cautelares ni limitaciones. Del estudio jurídico se avizora que quien ostenta como ultimo propietario es el señor ANDRES FELIPE MUÑOZ GOMEZ identificado con CC: 10292556, con quien se deberá efectuar la negociación de compra, ya que adquiere el dominio del predio mediante el acto de COMPRAVENTA, elevado inscrito a Escritura pública No. 3667 DEL 29-11-2019, Otorgado por la Notaría Segunda de Popayán, información que se registra en la notación No. 25 del FMI. Se concluye que el predio es VIABLE para la compra.
</t>
  </si>
  <si>
    <t>ID5920</t>
  </si>
  <si>
    <t>EL TOTUMO</t>
  </si>
  <si>
    <t>013-867</t>
  </si>
  <si>
    <t>053610001000000020004000000000</t>
  </si>
  <si>
    <t>Concepto de viabilidad juridica realizado con fecha 17/01/2024. El predio rural identificado con FMI 013-867 denominado "GUALANDAY" es de naturaleza jurídica privada, por formula transaccional, por cuanto nace jurídicamente de apertura el título inscrito mediante ESCRITURA # 521 de fecha 02-02-1949, compraventa modo de adquisición emitida por la NOTARIA PRIMERA MEDELLIN. De lo anterior se colige que se cumple con la primera condición establecida por el artículo 48 de la ley 160 de 1994. Se precisa que el predio no registra gravamen, no registra limitaciones, ni registran medidas cautelares. Del estudio jurídico se avizora que quien ostenta como ultimo propietario SUCERQUIA ARANGO WILLIAM DE JESUS, con quien se deberá efectuar la negociación de compra, ya que adquiere el dominio del predio mediante el acto de liquidación de la sociedad conyugal, elevado inscrito en la Escritura pública #3179 DEL 06-12-1991, Otorgado Por La Notaría Séptima Medellín, información que se registra en la notación # 10 del FMI. Se concluye que el predio es viable para la compra registra un área jurídica de (195 HECTAREAS) y no se evidencian segregaciones ni mutaciones.</t>
  </si>
  <si>
    <t>ID15072</t>
  </si>
  <si>
    <t>013-2362</t>
  </si>
  <si>
    <t>Al realizar el análisis del registro de propiedad en el folio de matrícula inmobiliaria del predio denominado “LA SOMBRA" del municipio de Ituango, Antioquia, mediante consulta en la ventanilla única de registro (VUR) y (SIT), se evidenció un derecho real del dominio en los términos del Artículo 48, de la Ley 160 de 1994, así:
El inmueble identificado con el Folio de Matrícula Inmobiliaria No. 013-2362, estado activo, tipo rural, registra en su 1 anotación la escritura pública de compraventa No. 4372 del 1961-12-19, de la Notaria Séptima de Medellín.
Registra 20 anotaciones.
No registra folio matriz.
Registra folio derivado No. 013- 8195
No registra complementaciones.
Propietario: LONDOÑO ARISTIZABAL JUAN MANUEL, LONDOÑO DE LA ESPRIELLA JORGE JUNIOR, LONDOÑO ARISTIZABAL ANGELICA MARIA, LONDO􀳦O VEGA DIANA CAROLINA, LONDOÑO VEGA LILIAN ANDREA, : LONDOÑO DE LA ESPRIELLA RODOLFO ANDRES, LONDOÑO MUÑOZ ESTEBAN, LONDOÑO MUÑOZ LUIS ANDRES, : ALZATE CORREA CONSUELO, ALZATE CORREA JULIO EDUARDO, ALZATE CORREA FLOR MARIA, : ALZATE CORREA MARIA CRISTINA, LONDOÑO DE LA ESPRIELLA JORGE JUNIOR, ALZATE CORREA GLORIA ESPERANZA
Área:  NR
El predio objeto de estudio en la anotación 6 registra la Resolución No.1560 del 2007-09-29 INCODER de Medellín, ABSTENCION INSCRIPCION ACTOS DE ENAJENACION DE UNA CUOTA PI
En la anotación 10 registra la Resolución No. 119 del 2013-04-29 del MINISTERIO Minas y Energía de Bogotá, D.C., DECLARATORIA DE UTILIDAD PUBLICA E INTERES SOCIAL (MEDIDA CAUTELAR)
En la anotación 11 contiene OFICIO 20150504-165 del 2015-05-04, Empresa Antioqueña de Energía de Medellín, AUTORIZACION REGISTRO DE LA DECISION NO 26 DEL 9 DE/09/2014 POR MEDIO DE LA CUAL SE ORDENA UNA EXPROPIACION PARCIAL VIA JUDICIAL
En la anotación 17 registra la Sentencia Judicial 292 del 2016-04-18 del Juzgado Promiscuo del Circuito de Ituango, ADJUDICACION EXPROPIACION PARCIAL DE UN PORCENTAJE DEL DERECHO HERENCIAL DE LOS 5 PRIMEROS, SOBRE EL DERECHO DE CUOTA QUE TIENEN DEL 20% EN LA SUCESI􀳦N ILIQUIDA DE LA SE􀳦ORA ROSA MARGARITA CORREA DE ALZATE Y UN PORCENTAJE SOBRE EL DERECHO DE DOMINIO EN PROINDIVISO DEL OTRO 80%.
Anotación 19 reporta demanda en proceso de servidumbre, MEDIDA CAUTELAR,
Estudio realizado con base en el certificado de tradición y libertad de fecha 16 de enero de 2024.
CONCLUSIÓN
Por lo anterior, se concluye que el predio objeto de estudio acredita propiedad privada en los términos del artículo 48 de la Ley 160 de 1994, formula transaccional. Viable para compra.
Se debe determinar el área que resta en el predio y que la totalidad de propietarios estén de acuerdo con la venta.</t>
  </si>
  <si>
    <t>ID13309</t>
  </si>
  <si>
    <t>VILLA VASQUEZ</t>
  </si>
  <si>
    <t>MORELIA</t>
  </si>
  <si>
    <t>420-70314</t>
  </si>
  <si>
    <t>184790003000000010100000000000</t>
  </si>
  <si>
    <t xml:space="preserve"> 247 Ha 9000 m2</t>
  </si>
  <si>
    <t>Al realizar el análisis del registro de propiedad en el folio de matrícula inmobiliaria del predio denominado “FINCA VILLA VASQUEZ" del municipio de Morelia, Caquetá, mediante consulta en la ventanilla única de registro (VUR) y (SIT), se evidenció un derecho real del dominio en los términos del Artículo 48, de la Ley 160 de 1994, así:
El inmueble identificado con el Folio de Matrícula Inmobiliaria No. 420-70314, estado activo, tipo rural.
Registra las matrices No. 420-42053, 420-42054, 420-14659 y 420-63904.
El folio matriz No. 420-42053, registra en su 1 anotación la Resolución de adjudicación 0831 del 1990-07-31, INCORA de Florencia.
El folio matriz No. 420-42054, registra en su 1 anotación la Resolución de adjudicación No. 0832 del 1990-07-31, INCORA de Florencia.
El folio matriz No. 420-14659, es un englobe de 2 predios que cuentan con las resoluciones de adjudicaciones:
1.Resolución N. 9970 de 08 de septiembre de 1.966, ADJUDICACION BALDIOS DE; INSTITUTO COLOMBIANO DE LA REFORMA AGRARIA, BOGOTA A
2.Resolución N. 10026 de 08 de septiembre de 1.966, ADJUDICACION BALDIOS, INSTITUTO COLOMBIANO DE LA REFORMA AGRARIA.
El folio matriz No. 420-63904, registra en su 1 anotación la Resolución de adjudicación No. 0044 DEL 1994-02-01, INCORA DE FLORENCIA
Registra 4 anotaciones.
No registra folio derivado.
Registra complementaciones.
Propietario: CALAMBAS PENAGOS GUSTAVO, VASQUEZ MAZORRA ARBEY, VASQUEZ VALENCIA ARCADIO, VASQUEZ MAZORRA ARLES HUMBERTO, mediante escritura pública No. 3128 DEL 1998-09-29, NOTARIA PRIMERA DE FLORENCIA.
Área: 247 ha + 9.000 M2
El predio objeto de estudio en su anotación No. 3 registra embargo en proceso de JUSTICIA Y PAZ - LEY 1592 DE 2012 RADICADO 680012219001-2021-00008-00(MEDIDA CAUTELAR)
Asimismo, en la anotación 4 registra suspensión provisional a la libre disposición de dominio en proceso de JUSTICIA Y PAZ - LEY 975 DE 2005 RADICADO 680012219001-2021-00008-00 (MEDIDA CAUTELAR)
Estudio realizado con base en el certificado de tradición y libertad de fecha 17 de enero de 2024.
CONCLUSIÓN
Por lo anterior, se concluye que el predio objeto de estudio acredita propiedad privada en los términos del artículo 48 de la Ley 160 de 1994, titulo originario. Viable para compra.</t>
  </si>
  <si>
    <t>RECHAZADA</t>
  </si>
  <si>
    <t>PROPIETARIO DESISTE DEL PROCESO, SE ENVIA CORREO POR COORDINADOR DE CONVENIOS  12-02-2024</t>
  </si>
  <si>
    <t>ID10882</t>
  </si>
  <si>
    <t>LA ROCHELA</t>
  </si>
  <si>
    <t>013-6161</t>
  </si>
  <si>
    <t>3612001000001700092000000000</t>
  </si>
  <si>
    <t>Predio denominado “La Rochela” identificado con FMI No. 013-6161, de presunta naturaleza privada al conservar la naturaleza jurídica de sus matrices ya que deviene de los siguientes folios de matrícula inmobiliaria: 013-5045 registra negocio jurídico originario de permuta mediante EP 3258 de 1953 de la notaría 2 de Medellín, 013-5044 registra negocio jurídico originario una compraventa mediante EP 186 de 1951 de la notaría de Ituango; 013-5043 registra como negocio jurídico originario una compraventa mediante EP 186 de 1951 de la notaría de Ituango; 013-5042 registra como negocio jurídico originario una compraventa mediante EP 186 de 1951 de la notaría de Ituango; 013-5041 registra como negocio jurídico originario una compraventa mediante EP 70 de 1944 de la notaría de Ituango; 013-5039 registra como negocio jurídico originario una compraventa mediante EP 3258 de 1953 de la notaría 2 Medellín; 013-5034 registra como negocio jurídico originario una compraventa mediante EP 148 de 1924 de la notaría de Ituango; 013-5032 registra como negocio jurídico originario una compraventa mediante EP 53 de 1924 de la notaría de Ituango; 013-5031 registra como negocio jurídico originario una compraventa mediante EP 53 de 1924 de la notaría de Ituango; 013-5028 registra como negocio jurídico originario una compraventa mediante EP 3258 de 1953 de la notaría 2 Medellín; 013-5027 registra como negocio jurídico originario una permuta mediante EP 3258 de 1953 de la notaría 2 Medellín; 013-5026 registra como negocio jurídico originario una compraventa mediante EP 3258 de 1953 de la notaría 2 Medellín; 013-4676 registra como negocio jurídico originario una compraventa mediante EP 362 de 1967 de la notaría de Ituango; 013-4353 registra como negocio jurídico originario un englobe mediante EP 190 de 1993 de la notaría de Ituango; este folio a su vez cuenta con dos matrices 013-1022 cuyo negocio jurídico originario es una Compraventa mediante EP 166 1952 de la notaría de Ituango y 013-831 cuyo negocio jurídico originario es una adjudicación en sucesión por sentencia de 1955 proferida por el juzgado del circuito de Ituango; 013-4351 nace por sentencia de adjudicación en sucesión del año 1955 proferida por el juzgado del circuito de Ituango; 013-3981registra como negocio jurídico originario una compraventa mediante EP 111 de 1991 de la notaría de Ituango; 013-1325 registra como negocio jurídico originario partición mediante EP 294 de 1959 de la notaría de Ituango, 013-3348 registra como negocio jurídico originario una compraventa mediante EP 301 de 1961 de la notaría de Ituango; 013-4047 registra como negocio jurídico originario una compraventa mediante EP 9 1954 de la notaría de Ituango; 013-2740 registra como negocio jurídico originario una compraventa mediante EP 121 de 1962 de la notaría de Ituango; 013-2701 registra como negocio jurídico originario una compraventa mediante EP 225 de 1948 de la notaría de Ituango; 013-1987 registra como negocio jurídico originario una compraventa mediante EP 254 de 1973 de la notaría de Ituango; 013-1752 registra como negocio jurídico originario una compraventa mediane EP 314 de 1945 de la notaría de Ituango; 013-1751 registra como negocio jurídico originario una compraventa mediante EP 63 de 1920  de la notaría de Ituango; 013-1010 nace por sentencia de adjudicación en sucesión del año 1967 proferida por el juzgado civil del Ituango; 013-71 este folio cuenta con el matriz No. 013-70 cuyo negocio jurídico originario es una partición por EP 294 de 1959 del juzgado del circuito de Ituango. El folio objeto de estudio observa cadena traditicia de dominio clara sin saltos ni informalidades de acuerdo con los postulados del art. 48 de la ley 160 de 1994 además que se ha dado tratamiento de propiedad privada a todos los predios englobados desde antes del 05 de agosto de 1974. El actual titular de derecho de domino es el señor Duque Piedrahita Máximo Alberto quien constituyó Fideicomiso Civil a favor de Duque Arcila Sofia, Arcila Piedrahita Rosa Albina y Duque Arcila Andrés mediante escritura No. 3895 del 27 de septiembre de 2017 de la notaría 20 de Medellín la cual necesariamente debe ser cancelada para que proceda la venta del inmueble a la ANT. El folio no registra alertas, gravámenes hipotecarios, ni medidas cautelares, pero si el fideicomiso descrito anteriormente del cual se reitera su necesidad de cancelación para que se pueda realizar la venta de bien a la ANT. El FMI reporta un área de 673, ha + 65449 m2 en todo caso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 En conclusión, se conceptúa como VIABLE para continuar en proceso de compra por aplicación de formula transaccional. El presente estudio se realiza únicamente con la información obrante en consulta del FMI en el aplicativo de la SNR, de fecha 17 de enero de 2024 con 04 anotaciones.</t>
  </si>
  <si>
    <t>ID379</t>
  </si>
  <si>
    <t>HACIENDA CORONADO</t>
  </si>
  <si>
    <t>SANTANDER DE QUILICHAO</t>
  </si>
  <si>
    <t>132-64204</t>
  </si>
  <si>
    <t>1,9698E+29</t>
  </si>
  <si>
    <t>Predio denominado “Hacienda Coronado” identificado con FMI No. 132-64204, de presunta naturaleza privada que resulta del englobe de dos predios: primero el No. 132-4325 que nació por compraventa mediante escritura 37 del 07 de marzo de 1947 y segundo el No. 132-23758 que registra título originario de adjudicación de baldíos del INCORA por resolución No. 1143 de 1992.
El folio objeto de estudio observa cadena traditicia de dominio clara sin saltos ni informalidades de acuerdo con los postulados del art. 48 de la ley 160 de 1994 además que se ha dado tratamiento de propiedad privada desde antes del 05 de agosto de 1974.
El actual titular del derecho de dominio, según FMI es el señor Acosta López Jaime Rodrigo quien adquirió por compraventa mediante EP 2574 de 2011 otorgada en la Notaría 15 de Cali, no obstante, al realizar consulta por número de cédula en la plataforma de información de la Registraduria Nacional del Estado Civil aprece CANCELADA POR MUERTE.
El folio registra hipoteca constituida por escritura No. 451 de 1982 de la notaría 3 de Cali la cual es posible cancelar en aplicación del art. 64 de la ley 1579 de 2012, en todo caso no registra medidas cautelares, alertas o limitaciones al domino que afecten su poder dispositivo.
El FMI reporta un área de 221, ha +7100 m2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
En conclusión, se conceptúa como NO VIABLE para continuar en proceso de compra por cancelación por muerte del documento de identidad del propietario..
El presente estudio se realiza únicamente con la información obrante en consulta del FMI en el aplicativo de la SNR, de fecha 17 de enero de 2024 con 04 anotaciones.</t>
  </si>
  <si>
    <t>ID15052</t>
  </si>
  <si>
    <t>PORTUGAL</t>
  </si>
  <si>
    <t>015-1067</t>
  </si>
  <si>
    <t>051540001000000030015000000000</t>
  </si>
  <si>
    <t>280 HA</t>
  </si>
  <si>
    <t>Predio denominado PORTUGAL, se identifica con FMI 015-1067, segregado de uno de mayor extensión identificado con FMI 015-582, el cual se apertura mediante adjudicación de baldíos contenida en Resolución 13674 del 16/12/1965 otorgada por el INCORA de Medellín, lo que permite acreditar su naturaleza jurídica privada en los términos del art. 48 de la Ley 160/94.
El predio objeto de estudio inicia mediante compraventa contenida en Escritura Pública 218 del 20/05/1979 otorgada por la Notaría Única de Caucasia.
Según información obrante en el FMI, el predio es rural y el FMI se encuentra activo.
En común y proindiviso reportan como titulares del derecho real de dominio los señores:
CARLOS MARIO GONZALEZ PEREZ, sobre una cuota parte correspondiente al 5%
DIANA MARCELA OSORIO GOMEZ, quien adquiere cuotas parte correspondientes al 50,6%
DANIELA OSORIO GÓMEZ Y JUAN DAVID OSORIO GOMEZ, adquieren una cuota parte correspondiente al 44,9%.
De conformidad con lo anterior, es necesario advertir que se requiere de la voluntad de los 4 comuneros para darle continuidad al proceso de compra por parte de la ANT.
Sobre el predio no recaen medidas cautelares ni gravámenes ni limitaciones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De la información obrante en FMI, en razón a compraventa parcial, se establece que el área remanente corresponde a 280 Has.
De conformidad con lo anterior, el predio se considera VIABLE para la continuidad del proceso de compra.
Estudio realizado exclusivamente con base en el certificado de tradición y libertad de fecha 17 de enero de 2024 y cuenta con 15 anotaciones.</t>
  </si>
  <si>
    <t>ID1262</t>
  </si>
  <si>
    <t>068-4611</t>
  </si>
  <si>
    <t>134730002000000000749000000000</t>
  </si>
  <si>
    <t>El predio rural denominado “Lote Perla Fina 441 Has 860 M2 ", identificado con FMI 068-4611 es de naturaleza privada por adjudicación de baldíos a través de Resolución nº 02001 del 31/10/1991 del Incora de Valledupar.
Según anotación 8 el titular de derecho de dominio es la sociedad Agritako S.A.S , quien adquirió el 100% por compraventa (código registral 125) a la sociedad Inparme S.A.S protocolizada en Escritura Pública nº 2726 del 05/08/2013 de la Notaría 4 de Barranquilla.
Sobre el predio objeto de estudio recae una hipoteca con cuantía determinada a favor de Bancolombia a través de Escritura Pública nº 2726 del 05/08/2013 (anotación 9). Huelga decir que, en las anotaciones siguientes de dicho certificado de tradición, no se evidencia la cancelación de este gravamen de modo que se entiende en vigor, y, en ese sentido, es indispensable ejecutar las acciones tendientes a la subsanación de la misma.
El predio rural denominado “Lote Perla Fina 441 Has 860 M2 ", identificado con FMI 068-4611, no registra matrices ni registra derivadas. Tampoco se evidencian complementaciones.
El folio registra un área de 441 has + 860 m2. La cabida y los linderos se encuentran en la resolución de adjudicación. Adicionalmente, no se evidencian segregaciones ni mutaciones.
En atención a lo dispuesto en el art. 15 de la Res conjunta IGAC 1101- SNR 11344 del 31/12/2020 se evidencia que el predio objeto de estudio requiere procedimiento catastral pues el folio registra una cabida de 441 has + 860 m2 (VUR “cabida y linderos”) y al tratarse de un rango de área “mayor a 50 has”, una vez verificada el área alfanumérica de la columna “Y” (176 has + 5625 m2) se observa un 60,04 % de diferencia.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17 de enero de 2024 con 09 anotaciones registradas.
Revisados los antecedentes fiscales, disciplinarios y judiciales de la sociedad Agritako S.A.S, identificada con NIT 9006204309, no se evidencia novedad alguna.</t>
  </si>
  <si>
    <t>ID9772</t>
  </si>
  <si>
    <t>EL DANUBIO</t>
  </si>
  <si>
    <t>PUTUMAYO</t>
  </si>
  <si>
    <t>PUERTO CAICEDO</t>
  </si>
  <si>
    <t>442-18095</t>
  </si>
  <si>
    <t>865690000000000370008000000000</t>
  </si>
  <si>
    <t>El predio rural denominado “El Danubio ", identificado con FMI 442-18095 es de naturaleza privada por adjudicación de baldíos a través de Resolución nº 0653 del 20/05/1986 del Incora de Pasto.
Según anotación 7 el titular de derecho de dominio es la señora Rosero Mora Gloria Rubiela, quien adquirió el 100% por compraventa (código registral 125) a la señora Ñañez Muñoz Ángel María protocolizada en Escritura Pública nº 1557 del 12/09/2018 de la Notaría Única de Mocoa.
A través de la lectura del folio, de conformidad a las anotaciones 8 y 9 se desprende una derivada cual es la FMI 442-83306, la cual se deslina de una donación por 9 has + 0500 m2 a través de Escritura Pública nº 1428 del 29/11/2022 de la Notaría Única de Puerto Asís. En razón a ello, se realizó declaración de parte restante dejando al predio objeto de estudio con un área de 84 has + 0500 m2.
El predio rural denominado “El Danubio ", identificado con FMI 442-18095, no registra matriz. Tampoco se evidencian complementaciones.
El folio registra un área de 94 has + 0000m2 , por su parte el área reportada en la base de gestor catastral corresponde a 94 has + 9143 m2 (columna “Y matriz de compra), en ese sentido, y debido a la declaración de parte restante (anotación 9: 84 has + 0500 m2) se hace necesario que se aplique rectificación o aclaración de áreas, de conformidad con los lineamientos de la Resolución conjunta 1101 IGAC 11344 SNR; así mismo, esta información se debe contrastar con los levantamientos planimétricos prediales.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17 de enero de 2024 con 09 anotaciones registradas.
Revisados los antecedentes fiscales, disciplinarios y judiciales de la señora Rosero Mora Gloria Rubiela, identificado con C.C  27321581 , no se evidencia novedad alguna. La cédula continua vigente.</t>
  </si>
  <si>
    <t>ID8981</t>
  </si>
  <si>
    <t>SANTA MARIA</t>
  </si>
  <si>
    <t>MACEO</t>
  </si>
  <si>
    <t>019-335</t>
  </si>
  <si>
    <t>054250001000000170026000000000</t>
  </si>
  <si>
    <t>El siguiente concepto se realiza con fecha 17/01/2024
El FMI 019-335 identifica el predio denominado “SANTA MARIA” ubicado en el municipio de Maceo, Antioquia, se encuentra activo, es de tipo Rural según lo registrado en el folio, no registra folio segregado, ni registra folio matriz.
En cuanto a su FMI 019-335, cumple con la cadena traslaticia de dominio anterior al título inscrito, su anotación que trasfiere el dominio  sobre el folio de matrícula  hace referencia a la  ESCRITURA 84 DEL 1956-12-25 NOTARIA DE MACEO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0 HA + 0 M2 por su parte el área reportada en la base de gestor catastral corresponde a 252, HA +  0514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ALVAREZ ARANGO DANIEL identificado con CC 1152434485 con un 15% registrado en la anotación No.6 mediante ESCRITURA 1343 DEL 2017-04-07 NOTARIA VEINTE DE MEDELLIN y el señor  ALVAREZ SANCHEZ OSWALDO DE JESUS identificada con CC 71593508 con un 85% de acuerdo con lo publicitado en la anotación No.5 mediante ESCRITURA 007 DEL 2003-01-30 00:00:00 NOTARIA DE  MACEO haciendo referencia a una compraventa. El predio no registra gravámenes, medidas cautelares o limitaciones sobre el bien inmueble.
Conjuntamente se consultaron los antecedentes fiscales, disciplinarios  y judicial los cuales no registran sanciones o inhabilidades vigentes.
El predio se considera VIABLE por FORMULA TRASACCIONALL acuerdo con lo establecido por las directrices centrales. El presente estudio se realiza únicamente con la información obrante en consulta del FMI en el aplicativo de la SNR con 6 anotaciones.</t>
  </si>
  <si>
    <t>ID10270</t>
  </si>
  <si>
    <t>EL POCITO DE LOS PUERCOS</t>
  </si>
  <si>
    <t>LA GUAJIRA</t>
  </si>
  <si>
    <t>FONSECA</t>
  </si>
  <si>
    <t>214-7076</t>
  </si>
  <si>
    <t>442790002000000060025000000000</t>
  </si>
  <si>
    <t>El siguiente concepto se realiza con fecha 17/01/2024
El FMI 214-7076 identifica el predio denominado “EL POCITO DE LOS PUERCOS” ubicado en el municipio de Fonseca, La Guajira, se encuentra activo, es de tipo Rural según lo registrado en el folio, no registra folio segregado, ni registra folio matriz.
En cuanto a su FMI 214-7076, cumple con la cadena traslaticia de dominio anterior al título inscrito, su anotación que trasfiere el dominio  sobre el folio de matrícula  hace referencia a la  RESOLUCION 00151 DEL 1962-06-02  INCORA DE BOGOTA registrando una permuta.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179 HA + 0 M2 por su parte el área reportada en la base de gestor catastral corresponde a 187, HA +  0649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Los actuales titulares del dominio son TONCEL PITRE EDMUNDO, MANJARREZ PALACIO LENNEL JACINTO, MANJARREZ BLADIMIRO, MANJARREZ SONIA LEONOR, OÑATE YPORGI, TONCEL PITRE LOURDES, MANJARREZ PALACIO JAILIN, TONCEL REINA FRANCISCO, TONCEL REINA JESUS, MANJARREZ ARTURO, MANJARREZ PALACIO JADIS ALIDIS, TONCEL REINA ERNESTO y TONCEL PITRE FRANCINA de acuerdo con lo publicitado en la anotación No.9 mediante ESCRITURA 892 DEL 2011-12-26  NOTARIA UNICA DE FONSECA haciendo referencia a una adjudicación en sucesión y liquidación de sociedad. El predio no registra gravamen, medida cautelar o limitación sobre el bien inmueble.
El predio se considera VIABLE por ADJUDICACION acuerdo con lo establecido por las directrices centrales. El presente estudio se realiza únicamente con la información obrante en consulta del FMI en el aplicativo de la SNR con 12 anotaciones.</t>
  </si>
  <si>
    <t>ID5602</t>
  </si>
  <si>
    <t>COSTA RICA</t>
  </si>
  <si>
    <t>SAN JUAN DE ARAMA</t>
  </si>
  <si>
    <t>236-8491</t>
  </si>
  <si>
    <t>506830001000000070027000000000</t>
  </si>
  <si>
    <t>1. El presente estudio se realizó con la información contenida en la Ventanilla Única de Registro-VUR el día 17 de enero de 2024
2. El predio denominado “SIN DIRECCION COSTA RICA” identificado con el folio de matrícula inmobiliaria No. 236-8491, ubicado en el municipio de San Juan De Arama, Departamento de Meta, con estado de folio ACTIVO y  tipo de predio RURAL, el cual cuenta con una matriz 236-8457, el cual registra en la anotación No. 1 adjudicación de baldíos realizada por medio de la Resolución No. 9543 del 27 de julio 1967 emitida por el Incora de Bogotá, en razón a lo anterior el folio cumple con la regla primera establecida por el artículo 48 de la ley 160 de 1994 para la acreditación de la propiedad.
3. El Propietario actual es Jaime Alexander Guzmán Rojas, identificado con cédula de ciudadanía 86004942, quien adquirió el predio por medio de la Escritura Pública de compraventa No. 376 de 7 de julio de 2023, suscrita en la Notaria Única de San Martin, tal como se observa en la anotación No. 5.
4. El área indicada en el acápite de cabida y linderos del folio de matrícula es de 92 Ha.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</si>
  <si>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PROPIETARIO DESISTE DEL PROCESO, VENDIO EL PREDIO A UN PRIVADO, ENVÍO  CORREO EL DÍA 21-02-2024</t>
  </si>
  <si>
    <t>ID5641</t>
  </si>
  <si>
    <t>EL PLACER</t>
  </si>
  <si>
    <t>236-3013</t>
  </si>
  <si>
    <t>506830001000000020014000000000</t>
  </si>
  <si>
    <t>VUR 16/01/24: Predio rural con FMI activo, sin folio matriz, complementaciones, ni folios segregados. Se acredita propiedad privada por ANOTACION 1. Propietarios actuales relacionados en la ANOTACION 9, quienes lo adquirieron mediante ADJUDICACIÓN EN SUCESIÓN. Predio VIABLE para proceso de compra por parte de la ANT.</t>
  </si>
  <si>
    <t>ID5590</t>
  </si>
  <si>
    <t>LA ESPERANZA</t>
  </si>
  <si>
    <t>236-23831</t>
  </si>
  <si>
    <t>506830001000000010016000000000</t>
  </si>
  <si>
    <t>VUR 16/01/24: Predio rural con FMI activo, folio matriz 641, con complementaciones, sin folios segregados. Se acredita propiedad privada por ANOTACION 1. Propietario actual DOMICIANO DOMINGUEZ RINCON, quien lo adquirió mediante COMPRAVENTA registrada en la ANOTACIÓN 4. Predio VIABLE para proceso de compra por parte de la ANT.</t>
  </si>
  <si>
    <t>ID5640</t>
  </si>
  <si>
    <t>LA JORDANIA</t>
  </si>
  <si>
    <t>236-22041</t>
  </si>
  <si>
    <t>506830001000000020004000000000</t>
  </si>
  <si>
    <t>VUR 16/01/24: Predio rural con FMI activo, folio matriz 641, con complementaciones. Sin folios segregados. Se acredita propiedad privada por ANOTACION 1. Propietario actual CARTAGENA SALCEDO GLORIA LUCIA conforme a la ANOTACION 5, quien lo adquirió mediante COMPRAVENTA. Predio VIABLE para proceso de compra por parte de la ANT.</t>
  </si>
  <si>
    <t>ID5600</t>
  </si>
  <si>
    <t>NARAJAL</t>
  </si>
  <si>
    <t>236-23364</t>
  </si>
  <si>
    <t>506830001000000080038000000000</t>
  </si>
  <si>
    <t>1. El presente estudio se realizó con la información contenida en la Ventanilla Única de Registro-VUR el día 17 de enero de 2024
2. El predio denominado “SIN DIRECCION NARANJAL” identificado con el folio de matrícula inmobiliaria No. 236-23364, ubicado en el municipio de San Juan De Arama, Departamento de Meta, con estado de folio ACTIVO y  tipo de predio RURAL, el cual cuanta con una matriz 236-9264, el cual registra en la anotación No. 1 adjudicación de baldíos realizada por medio de la Resolución No. 947 del 16 de diciembre 1971 emitida por el Incora de Villavicencio, en razón a lo anterior el folio cumple con la regla primera establecida por el artículo 48 de la ley 160 de 1994 para la acreditación de la propiedad.
3. El Propietario actual es José Vargas Rincón, identificado con cédula de ciudadanía 17634873, quien adquirió el predio por medio de la Escritura Pública de compraventa No. 3730 de 1 de diciembre de 2008, suscrita en la Notaria 57 de Bogotá, tal como se observa en la anotación No. 3.
4. El área indicada en el acápite de cabida y linderos del folio de matrícula es de 6 Ha.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t>
  </si>
  <si>
    <t>ID13900</t>
  </si>
  <si>
    <t>SAN ANTONIO</t>
  </si>
  <si>
    <t>COLOSÓ</t>
  </si>
  <si>
    <t>342-9282</t>
  </si>
  <si>
    <t>702040002000000020116000000000</t>
  </si>
  <si>
    <t>Concepto de viabilidad juridica realizado con fecha 17/01/2024.El predio rural asociado con el FMI 342-9282 denominado “SAN ANTONIO” es de naturaleza jurídica privada por formula transaccional, por cuanto se evidencio la existencia de títulos traslaticios de dominio debidamente inscritos y otorgados con anterioridad a la entrada en vigencia de la ley 160 de 1994. Lo anterior se acredita en el acápite complementario registrado en el libro 1, a través de la Escritura publica #336 de fecha 21-08-1973, otorgado por la NOTARIA PRIMERA SINCELEJO. Se precisa que el predio fue adquirido por el extinto INCORA quien procede a realizar la adjudicación de baldíos a través de la resolución # 743 de fecha 26 de mayo de 1987, emitido por INCORA DE SINCELEJO. En ese orden de ideas se daría cumplimiento con la primera condición establecida por el artículo 48 de la ley 160 de 1994, para acreditar el predio como privado, no registran medidas cautelares, gravámenes ni limitaciones.Del estudio jurídico se avizora que quien ostenta como ultimo propietario es la señora VILLEGAS GUERRERO LUZ MARINA,  identificada con cedula de ciudadanía # 42206906 con quien se deberá efectuar la negociación de compra, ya que adquiere el dominio, a través de la Escritura pública # 29 del 17 de agosto del 2022, otorgado por la Notaría única de coloso, modo de adquisición compraventa, código registral 125, información que se registra en la notación # 5 del FMI. Se concluye que el predio es viable para la compra registra un área jurídica de 5 hectáreas con 9.397 metros cuadrados, no se evidencian segregaciones ni mutaciones de áreas en FMI.</t>
  </si>
  <si>
    <t>ID6097</t>
  </si>
  <si>
    <t xml:space="preserve">DISTRITO DE RIEGO PARCELA 1 </t>
  </si>
  <si>
    <t>CÓRDOBA</t>
  </si>
  <si>
    <t>LORICA</t>
  </si>
  <si>
    <t>146-6340</t>
  </si>
  <si>
    <t>234170001000000020142000000000</t>
  </si>
  <si>
    <t>Al realizar en la fecha de 15/01/2024 el análisis del registro de propiedad calificado en el folio de matrícula inmobiliaria del predio denominado “DISTRITO DE RIEGO PARC 1” mediante consulta en la ventanilla única de registro (VUR) y (SIT), se evidenció un derecho real del dominio en los términos del Artículo 48, de la Ley 160 de 1994, así:
1. El inmueble identificado con el Folio de Matrícula Inmobiliaria No.  146-6340, Tiene fecha de apertura el 16/04/1982, mediante ADJUDICACION UNIDAD AGRICOLA FAMILIAR, según RESOLUCION 1536 DEL 1981-10-29 00:00:00 INCORA DE MONTERIA, acredita propiedad por ADJUDICACION DE BALDIO ya que el predio ha pasado por una tradición clara y formal, el estado del folio es ACTIVO, de tipo RURAL
2. El folio de matrícula inmobiliaria 146-6340 registra en su primera anotación la Resolución de adjudicación de UAF No. 1536 de 29 de octubre de 1981 expedida por el INCORA. Es de resaltar que se omitió registrar como fue adquirido el predio por la entidad, no obstante, la transferencia realizada por la autoridad de tierras sanea la omisión.
3. El propietario actual es MANUEL DEL C. HERNANDEZ CORREA y CULTIVOS ACUICOLAS DEL CARIBE LTDA ACUACARIBE LTDA, quienes ostentan el pleno derecho de dominio sobre el inmueble, es decir cuentan con absoluta capacidad jurídica para adelantar cualquier tipo de negocio jurídico
4. Registra compraventa parcial realizada mediante la Escritura Pública No. 353 de 21 de octubre de 2015 otorgada en la Notaría Única de Purísima de La Concepción, la cual originó la apertura del folio de matrícula inmobiliaria 146-49293.
5. El predio en estudio NO presenta gravámenes, limitaciones o medidas cautelares que afectan el derecho de transferir la propiedad y que como requisito de procedibilidad deben ser resueltos antes de acordar la transferencia de dominio a favor de la ANT.
6. Estudio realizado con base en el certificado de tradición y libertad de fecha 17 de enero de 2024 .
7. Área SEGÚN VUR-SIT es de  5, HA +  2021 m2 , por su parte el área reportada en la base de gestor catastral corresponde 5, HA +  2046 m2, arroja asi una diferencia que  hace necesario que se aplique rectificación o aclaración de áreas, en concordancia con los lineamientos de la resolución conjunta 1101 IGAC 11344 SNR, no obstante, esta información se debe contrastar con los levantamientos planimétricos prediales, se evidencia la existencia de mutaciones en el área ya que existen predios segregaciones, tampoco depositario inscrito.
8. Registra inscritas 19 anotación
9.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</si>
  <si>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ID6098</t>
  </si>
  <si>
    <t>FINCA GC</t>
  </si>
  <si>
    <t>146-43535</t>
  </si>
  <si>
    <t>234170001000000020454000000000</t>
  </si>
  <si>
    <t>Al realizar en la fecha de 15/01/2024 el análisis del registro de propiedad calificado en el folio de matrícula inmobiliaria del predio denominado “LOTE RURAL” mediante consulta en la ventanilla única de registro (VUR) y (SIT), se evidenció un derecho real del dominio en los términos del Artículo 48, de la Ley 160 de 1994, así:
1. El inmueble identificado con el Folio de Matrícula Inmobiliaria No.  146-43535, Tiene fecha de apertura el 01-02-2011, mediante ADJUDICACION EN SUCESION, según ESCRITURA 617 DEL 24-09-2010 NOTARIA UNICA DE LORICA, acredita propiedad por FORMULA TRANSACCIONAL ya que el predio ha pasado por una tradición clara y formal, el estado del folio es ACTIVO, de tipo RURAL
2. El folio objeto de estudio se originó con la Escritura Pública de adjudicación en sucesión parcial No. 617 de 24 de septiembre de 2010 otorgada en la Notaría Única de Lorica
3. El folio de matrícula inmobiliaria 146-43535 registra como folio matriz el 146-7061 que en su primera anotación relacionó la Resolución de adjudicación No. 1514 de 29 de octubre de 1981 expedida por el INCORA. Por lo anterior, se concluye que el predio objeto de estudio acredita propiedad privada en los términos del artículo 48 de la Ley 160 de 1994, toda vez que registra un título originario que no ha perdido su eficacia legal.
4. El propietario del predio es WILMER ALFONSO GARCIA VILLAZON, quien ostenta el pleno derecho de dominio sobre el inmueble, es decir cuenta con absoluta capacidad jurídica para adelantar cualquier tipo de negocio jurídico.
5. Registra complementación acredita la propiedad privada en los términos de la ley 160/94
6. Sin limitación, gravamen o medida cautelar que afecte la transferencia
7. Registra inscritas 01 anotación
8. No Registra folios derivados
9. Área SEGÚN VUR-SIT es de e 3 HAS 5320 MTS2
10.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</si>
  <si>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ID2914</t>
  </si>
  <si>
    <t>214-2934</t>
  </si>
  <si>
    <t>442790002000000060018000000000</t>
  </si>
  <si>
    <t>El siguiente concepto se realiza con fecha 17/01/2024
El FMI  214-2934 identifica el predio denominado “SAN JOSE” ubicado en el municipio de Fonseca, La Guajira, se encuentra activo, es de tipo Rural según lo registrado en el folio, no registra folio segregado, ni registra folio matriz.
En cuanto a su FMI 214-2934, cumple con la cadena traslaticia de dominio anterior al título inscrito, su anotación que trasfiere el dominio  sobre el folio de matrícula  hace referencia a la  RESOLUCION 166 DEL 1959-06-08  MINISTERIO DE AGRICULTURA DE FONSECA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160 HA + 1896 M2 por su parte el área reportada en la base de gestor catastral corresponde a 241, HA +  9742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TORRES VELASQUEZ DAVID ALFONSO identificada con CC 17849644  de acuerdo con lo publicitado en la anotación No.5 mediante ESCRITURA 0292 DEL 2006-04-10 00:00:00 NOTARIA TERCERA DE VELLEDUPAR haciendo referencia a una compraventa. El predio no registra gravámenes, medidas cautelares o limitaciones sobre el bien inmueble.
Conjuntamente se consultaron los antecedentes fiscales, disciplinarios  y judicial los cuales no registran sanciones o inhabilidades vigentes.
El predio se considera VIABLE por ADJUDICACION acuerdo con lo establecido por las directrices centrales. El presente estudio se realiza únicamente con la información obrante en consulta del FMI en el aplicativo de la SNR con 5 anotaciones</t>
  </si>
  <si>
    <t>ID13834</t>
  </si>
  <si>
    <t>EL CANTARO</t>
  </si>
  <si>
    <t>ATLÁNTICO</t>
  </si>
  <si>
    <t>LURUACO</t>
  </si>
  <si>
    <t>045-84280</t>
  </si>
  <si>
    <t>084210002000000010006000000000</t>
  </si>
  <si>
    <t xml:space="preserve">SIN INFORMACIÓN </t>
  </si>
  <si>
    <t>Mediante estudio realizado el 12/01/2024, se puede observar lo siguiente:
El FMI 045-84280 identifica el predio ubicado en el municipio de LURUACO ATLANTICO, se encuentra activo, es de tipo Rural según lo registrado en el folio, no registra folio segregado y registra folio matriz No. 045-64006
En cuanto a su FMI 045-84280, solo registra una sola anotación referente a una DIVISIÓN MATERIAL, realizada mediante ESCRITURA 104 del 2022-08-03 00:00:00 NOTARIA UNICA de LURUACO.
En relación al folio Matriz 045-64006: se observa igualmente anotación correspondiente a una DIVISIÓN MATERIAL realizada a traves de ESCRITURA 104 del 2022-08-03 00:00:00 NOTARIA UNICA de LURUACO, esta matricula registra el siguiente folio matriz 045-30690, el cual analizaremos.
FOLIO MATRIZ 045-30690: Registra COMPRAVENTA mediante ESCRITURA 563 del 1994-04-07 00:00:00 NOTARIA 3A. de ENVIGADO, esta matricula relaciona el folio matriz No. 045-29, la cual nace de la ESCRITURA 2133 del 1953-12-19 NOTARIA 2A de BARRANQUILLA en la que se puede evidenciar una compraventa.
Por tanto, el predio cumple con la cadena traslaticia de dominio anterior al título inscrito,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22 HA + 8109.65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señora ANA CATALINA BOTERO BOTERO identificado con CC: 045-84280 de acuerdo con lo publicitado en la anotación No.1 mediante ESCRITURA 104 del 2022-08-03 00:00:00 NOTARIA UNICA de LURUACO registrando una DIVISIÓN MATERIAL. El predio NO registra algún gravamen, medida cautelar o limitación.
En conclusión, el predio se considera VIABLE por ADJUDICACION de acuerdo con lo establecido por las directrices centrales. El presente estudio se realiza únicamente con la información obrante en consulta de los FMI 045-84280, 045-64006, 045-30690, 045-29 en el aplicativo de la SNR</t>
  </si>
  <si>
    <t>ID13518</t>
  </si>
  <si>
    <t>VICTORIA Nº 2</t>
  </si>
  <si>
    <t>MONTERÍA</t>
  </si>
  <si>
    <t>140-106466</t>
  </si>
  <si>
    <t>230010002000000170034000000000</t>
  </si>
  <si>
    <t>Inmueble objeto de estudio identificado con FMI 140-106466, registra en la anotación 1 la RESOLUCION 360 DEL 2005-07-07 INCODER MONTERIA, ESPECIFICACION: 103 ADJUDICACION DE BALDIOS DE: INCODER A: DURANGO HERNANDEZ VICENTE CARLOS, de acuerdo al art. 48 de la ley 160 de 1994, el cual dispone que para acreditar y constituir legalmente la propiedad sobre inmuebles rurales, se requiere como prueba el “título originario expedido por el estado que no haya perdido su eficacia legal”, para el presente caso se da aplicación al mismo estableciendo que efectivamente el predio cuenta con título originario y es de propiedad privada.
El señor Gómez Botero Gabriel Eduardo adquirió por compraventa mediante escritura pública No. 2913 de 2021 de la Notaría Tercera de Montería y es quien ostenta el pleno derecho de domino sobre el inmueble, y quien según consulta de antecedentes penales y requerimientos judiciales no tiene asuntos pendientes con las autoridades judiciales.
El predio no evidencia alertas, gravámenes, medidas cautelares ni limitaciones al dominio que afecten su poder dispositivo.
Se encuentra plenamente identificado, cuenta con número de folio de matrícula inmobiliaria, código catastral y nombre, criterios que permiten su individualización, no obstante, el nombre del predio según el Folio de Matrícula Inmobiliaria es “Victoria 2”
El FMI registra un área de 3 ha + 3144, es importante realizar levantamiento planimétrico predial a fin de establecer si requiere rectificación o aclaración de áreas de acuerdo con lo establecido por la resolución conjunta 1101 IGAC 11344 SNR. No evidencia la existencia de mutaciones en el área por ventas parciales ni tampoco folios segregados.
No se cuenta con títulos de tradición que permitan verificar si los linderos presentan diferencia con la información que registra el Folio de Matrícula Inmobiliaria No. 140-106466.
En conclusión, se conceptúa VIABLE para continuar en proceso de compra por adjudicación de baldíos.
Estudio realizado con base en el certificado de tradición y libertad de fecha 16 de enero de 2024 que cuenta con 4 anotaciones.</t>
  </si>
  <si>
    <t>ID14080</t>
  </si>
  <si>
    <t>FINCA PLATANINLLO</t>
  </si>
  <si>
    <t>SAN VICENTE DEL CAGUÁN</t>
  </si>
  <si>
    <t>425-70294</t>
  </si>
  <si>
    <t>9 HECTÁREAS + 2000 METROS CUADRADOS</t>
  </si>
  <si>
    <t>Al realizar el análisis del registro de propiedad calificado en el folio de matrícula inmobiliaria del predio denominado “PLATANILLO” mediante consulta en la ventanilla única de registro (VUR) y (SIT), se evidenció un derecho real del dominio en los términos del Artículo 48, de la Ley 160 de 1994, así:
1. El inmueble identificado con el Folio de Matrícula Inmobiliaria No 425-70294, mediante RESOLUCION 357 del 2001-06-06 INCORA de FLORENCIA, acredita propiedad por ADJUDICACION DE BALDIO, ya que el predio ha pasado por una tradición clara y formal, el estado del folio es ACTIVO, de tipo RURAL.
2. El predio no registra gravámenes o limitaciones al dominio activas.
3. El titular del derecho de dominio sobre el predio es INVERSIONES AGROPECUARIAS JCPV SAS, Titularidad adquirida a través de compraventa, debidamente inscrita y elevada a Escritura Publica 783 de fecha 21-04-2012, otorgado por la Notaria Segunda de Neiva, bajo la especificación del código 125.
4. Registra inscritas 04 anotación
5. No Registra folio matriz
6. No registra folios derivados
7. Fecha del VUR Y SIT es de 09/01/2024
8. El FMI reporta área de 9 Has 2000 M2
9. No registra complementación
10. Viable para continuar con el procedimiento adoptado por la entidad
CONCLUSIÓN
TENIENDO EN CUENTA LAS OBSERVACIONES ANTERIORES Y CONFORME SE ESTABLECE EL LA LEY 160 DE 1994 Y DECRETO 1071 DE 2015 VERIFICADA LA TRADICION DEL INMUEBLE Y LOS DEMAS REQUISITOS EXIGIDOS POR LA LEY SE DARA CONTINUIDAD AL PROCESO DE ADQUISISCION
CONCLUSIÓN
TENIENDO EN CUENTA LAS OBSERVACIONES ANTERIORES Y CONFORME SE ESTABLECE EL LA LEY 160 DE 1994 Y DECRETO 1071 DE 2015 VERIFICADA LA TRADICION DEL INMUEBLE Y LOS DEMAS REQUISITOS EXIGIDOS POR LA LEY SE DARA CONTINUIDAD AL PROCESO DE ADQUISISCION</t>
  </si>
  <si>
    <t>ID13522</t>
  </si>
  <si>
    <t>VICTORIA Nº 3</t>
  </si>
  <si>
    <t>140-106574</t>
  </si>
  <si>
    <t>230010002000000170035000000000</t>
  </si>
  <si>
    <t>El predio rural denominado “LT Victoria 3", identificado con FMI 140-106574 es de naturaleza privada por adjudicación de baldíos a través de Resolución nº 354 del 07/07/2005 del Incora de Montería.
Según anotación 4 el titular de derecho de dominio es la sociedad Agropecuaria Londoño Jaramillo S.A.S - AGROLONJA S.A.S , quien adquirió el 100% por compraventa (código registral 125) a la señora Vallejo Villalba Grace Stella Domingo protocolizada en Escritura Pública nº 2914 del 13/12/2021 de la Notaría 3 de Montería.
El predio rural denominado “LT Victoria 3", identificado con FMI 140-106574 no registra matrices ni registra derivadas. Tampoco se evidencian complementaciones.
Sobre el predio no recaen medidas cautelares, gravámenes vigentes ni limitaciones al dominio
El folio registra un área de 3 has + 3144 m2. La cabida y los linderos se encuentran en la resolución de adjudicación. Adicionalmente, no se evidencian segregaciones ni mutaciones.
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12 de enero de 2024 con 04 anotaciones registradas.
Revisados los antecedentes fiscales, disciplinarios y judiciales de la sociedad Agropecuaria Londoño Jaramillo S.A.S - AGROLONJA S.A.S, identificada con NIT 812004367- 1,  no se evidencia novedad alguna.</t>
  </si>
  <si>
    <t>ID7775</t>
  </si>
  <si>
    <t>LA BONITA</t>
  </si>
  <si>
    <t>CALDAS</t>
  </si>
  <si>
    <t>VICTORIA</t>
  </si>
  <si>
    <t>106-35752</t>
  </si>
  <si>
    <t>178670003000000020122000000000</t>
  </si>
  <si>
    <t>181, 2411</t>
  </si>
  <si>
    <t>Este concepto se realiza en fecha 17/01/2024
El predio objeto de estudio, identificado con FMI 106-35752, denominado “LA BONITA 1”, ubicado en la vereda Cimitarra, municipio de Victoria, Caldas, se encuentra activo, es de tipo rural, no registra folios derivados, registra como folio matriz 106-17782 y este a su vez registra 2 folios matrices 106-759 y 106-3778.
El predio es de naturaleza jurídica privada, por cuanto se evidenció como antecedentes registrales en los folio matrices 106-759 y 106-3778, en la anotación primera, que se apertura con un título traslaticios de dominio anterior al 5 de agosto de 1974, mediante sentencia 1954-11-29  del Juzgado Promiscuo del Circuito de la Dorada y Escritura pública 1952 del 1952-07-31 de la Notaria Dos de Manizales, acreditando propiedad privada en cumplimiento de la segunda regla establecida en art 48 de la Ley 160 de 1994.
Del estudio jurídico realizado se idéntica que quienes ostentan como últimos propietarios del predio, de acuerdo a la anotación 2, son JOSE MARIA CORDOBA VILLOTA, identificado Cedula de ciudadanía 19105768 y MARIA PATRICIA REYES RUIZ, identificado Cedula de ciudadanía 41715911, quienes adquieren por adjudicación de la liquidación de la comunidad de José María Córdoba Villota,  Gabriel Fernando Ossa de la Cuesta, Gladys Stella Barrera Ramírez, María Patricia Reyes Ruíz, por medio de las Escrituras 481 2022-12-10 de la Notaria única de Victoria.
No se evidencian medidas cautelares, gravámenes, así como limitaciones al dominio vigentes.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objeto de estudio reporta un área en cabidas y linderos de 181 HA + 2.411,76 M2.
A fecha 17/01/2024 no registra antecedentes fiscales, disciplinarios, ni judiciales.
Se concluye que el predio es viable para la compra, el presente estudio se realiza únicamente con la información obrante en consulta del FMI en el aplicativo de la SNR con 2 anotaciones.</t>
  </si>
  <si>
    <t>ID13672</t>
  </si>
  <si>
    <t>MÉJICO</t>
  </si>
  <si>
    <t>ARAUCA</t>
  </si>
  <si>
    <t>SARAVENA</t>
  </si>
  <si>
    <t>410-59036</t>
  </si>
  <si>
    <t>817360010000000010002000000000</t>
  </si>
  <si>
    <t>Al realizar en la fecha de 17/01/2024 el análisis del registro de propiedad calificado en el folio de matrícula inmobiliaria del predio denominado “LOTE RURAL SIN DIRECCION” mediante consulta en la ventanilla única de registro (VUR) y (SIT), se evidenció un derecho real del dominio en los términos del Artículo 48, de la Ley 160 de 1994, así:
1. El inmueble identificado con el Folio de Matrícula Inmobiliaria No.  410-59036, Tiene fecha de apertura el 15-05-2009, mediante DIVISION MATERIAL, según ESCRITURA 519 DEL 04-05-2009 NOTARIA DE SARAVENA, acredita propiedad por FORMULA TRANSACCIONAL ya que el predio ha pasado por una tradición clara y formal, el estado del folio es ACTIVO, de tipo RURAL
2. Predio identificado con folio de matrícula inmobiliaria No. 410-59036 de carácter privado al conservar la naturaleza jurídica de su matriz No. 410-6733 el cual nació a la vida jurídica por adjudicación de baldíos del INCORA Saravena mediante resolución 1285 del 30//11/1981, observa cadena traditicia de dominio ininterrumpida, clara, sin saltos ni informalidades.
3. El actual titular del derecho de dominio, según FMI es el señor Rincón Lizarazo Pedro Ricardo quien adquirió por compraventa mediante escritura pública No. 650 de 2009 y además cuenta con aptitud legal para realizar cualquier tipo de negocio jurídico sobre el inmueble, realizada consulta en línea de antecedentes penales y requerimiento judiciales se observa que no tiene asuntos pendientes con las autoridades judiciales.
4. Registra inscripción de gravamen hipotecario constituido mediante escritura pública número 319 de 210 la cual debe ser cancelada antes de acordar la venta a la ANT, igualmente no registra medidas cautelares ni limitaciones al dominio que afecten el derecho de transferir la propiedad.
5. Refleja inconsistencia en sus áreas según la información que reporta el FMI vs el área reportada por el Gestor Catastral, no obstante, se deberá calcular esta diferencia, para determinar si entra dentro de los porcentajes de tolerancia indicados en la resolución conjunta 1101 IGAC 11344 SNR o si por el contrario se hace necesario aplicar rectificación o aclaración de áreas, no obstante, no registra segregación por ventas parciales o folios segregados.
6. Registra inscritas 04 anotación
7. No Registra folios derivados
8. Registra complementación acredita la propiedad privada en los términos de la ley 160/94
9. Área SEGÚN VUR-SIT es de 50 HTS 5.393 M2
10.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</si>
  <si>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ID1454</t>
  </si>
  <si>
    <t>BELLAVISTA</t>
  </si>
  <si>
    <t>VICHADA</t>
  </si>
  <si>
    <t>LA PRIMAVERA</t>
  </si>
  <si>
    <t>540-1708</t>
  </si>
  <si>
    <t>995240001000000002015300000000</t>
  </si>
  <si>
    <t>Predio denominado ´´BELLAVISTA´´, identificado con FMI 540-1708, acredita propiedad privada, ya que se apertura con la RESOLUCION 791 DEL 1996-09-18 del INCORA DE VILLAVICENCIO,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MUG LONTANO SAS, identificada con NIT 9003881134, quien adquiere a través de la ESCRITURA 0816 DEL 2011-04-11 de la NOTARIA SEGUNDA DE ZIPAQUIRA. Este predio no tiene gravámenes, ni limitaciones al dominio. El FMI reporta un área de 491 HA+ 6336,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19 de enero de 2024.</t>
  </si>
  <si>
    <t>ANT- Direccion De Acceso a Tierras</t>
  </si>
  <si>
    <t>ID6279</t>
  </si>
  <si>
    <t>LA FORTUNA II</t>
  </si>
  <si>
    <t>540-9054</t>
  </si>
  <si>
    <t>995240001000000201590000000</t>
  </si>
  <si>
    <t>694 HECTAREAS</t>
  </si>
  <si>
    <t xml:space="preserve">Predio denominado ´´LA FORTUNA II´´, identificado con FMI 540-9054, acredita propiedad privada, ya que se apertura con la RESOLUCION ADMINISTRATIVA 13197 DEL 2013-12-14 del INCODER DE PUERTO CARREÑO,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PEREZ FREDY LEONARDO; FLOREZ PEREZ CELENY, identificados con números de cedula 18256855; 1125548975, quienes adquieren a través de la RESOLUCION ADMINISTRATIVA 13197 DEL 2013-12-14 del INCODER DE PUERTO CARREÑO. Este predio no tiene gravámenes, ni limitaciones al dominio. El FMI reporta un área de 694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19 de enero de 2024. </t>
  </si>
  <si>
    <t>ASIGNADO</t>
  </si>
  <si>
    <t>ID135</t>
  </si>
  <si>
    <t>COLÓN</t>
  </si>
  <si>
    <t>PATÍA</t>
  </si>
  <si>
    <t>128-1261</t>
  </si>
  <si>
    <t>195320004000000010001000000000</t>
  </si>
  <si>
    <t>Concepto de viabilidad jurídica realizado con fecha 19/01/2024. El predio rural identificado con FMI 128-1261 denominado "LT DE LA CASA DE LA LUNA COLON" es de naturaleza jurídica privada, por formula transaccional, por cuanto nace jurídicamente Predio de naturaleza jurídica privada por formulará transaccional, por cuanto se evidenció en su acápite de complementaciones títulos traslaticios de dominio con anterioridad a la entrada en vigor de la ley 160 de 1994 lo anterior se acredita a través de la compraventa protocolizada con la ESCRITURA #1638  de fecha 9-10-1962 otorgado por la notaría 1 de Popayán 4 registrado en el libro 1. Otra por adjudicación de liquidación conyugal protocolizada con la escritura pública 1932 del 9 de diciembre de 1953 otorgado por la notaría 1 de Popayán registrado en el libro 1. Se precisa que el predio tiene una LIMITACION AL DOMINIO EN LA ANOTACIÓN #2 DE EL FMI, no obstante, no registra medidas cautelares, ni gravámenes. Del estudio jurídico se avizora que quien ostenta como últimos propietarios son los señores ARBOLEDA DUQUE PABLO, ARBOLEDA PRADO MARIA CLARA con cedula de ciudadanía 16619790, 31267000 consultadas en la registraduría nacional con estado vigente (VIVO). con quien se deberá efectuar la negociación de compra, ya que adquiere el dominio del predio mediante una compraventa inscrito en la escritura pública # 5499 del 15-11-2002. Se concluye que el predio es viable para la compra registra un área jurídica de (520 hectáreas) y no se evidencia segregaciones ni mutaciones.</t>
  </si>
  <si>
    <t>ID9954</t>
  </si>
  <si>
    <t>LA VIRREINA VDA SANTA BARBARA</t>
  </si>
  <si>
    <t>540-4703</t>
  </si>
  <si>
    <t>995240001000000020143000000000</t>
  </si>
  <si>
    <t>19 de enero de 2024
1. El predio denominado “LA VIRREINA” identificado con el folio de matrícula inmobiliaria No. 540-4703, ubicado en el municipio de La Primavera, vereda La Primavera del Departamento del Vichada, con estado de folio ACTIVO y  tipo de predio RURAL, de acuerdo con su primera anotación tiene su origen en la adjudicación de baldíos realizada por medio de la Resolución 321 de fecha 31/08/2009 del INCODER, en razón a lo anterior el folio cumple con la regla primera establecida por el artículo 48 de la ley 160 de 1994 para la acreditación de la propiedad.
2. El propietario actual del predio es el señor Gustavo Hernández Gómez identificado con cedula de ciudadanía No. 3294814, quien adquirió el predio por medio de la compraventa protocolizada por medio de la Escritura Pública No. 2186 de fecha 11/04/2014 de la Notaría 2 de Villavicencio, publicitada en la anotación No. 8 del FMI.
3. El área indicada en el acápite de cabida y linderos del folio de matrícula es de 1215 Has 1137 M2, información que coincide con el contenido de la Resolución 321 de fecha 31/08/2009 del INCODER
4. No se evidencia la inscripción de gravámenes, medidas cautelares o limitaciones al derecho de dominio que se encuentren vigentes y que afecten al bien.
5. El presente estudio se realizó con la información contenida en la Ventanilla Única de Registro-VUR el día 19/01/2024.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</si>
  <si>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ID710</t>
  </si>
  <si>
    <t>122-6351</t>
  </si>
  <si>
    <t>191000001000000510085000000000</t>
  </si>
  <si>
    <t>19 de enero de 2024
1.El predio denominado “SANTA MARIA” identificado con el folio de matrícula inmobiliaria No. 122-6351, ubicado en el municipio de Bolívar, vereda Capellanías del Departamento de La Guajira, con estado de folio ACTIVO y tipo de predio RURAL, de acuerdo con su complementación tiene su origen por el englobe de dos predios, cuyos actos de apertura se relacionan a continuación: 1. Adjudicación de baldíos realizada por medio de la Resolución 1927 de fecha 26/12/1963 del INCORA 2. Adjudicación de baldíos realizada por medio de la Resolución 1256 de fecha 13/03/1964 del INCORA, en razón a lo anterior el folio cumple con la regla primera establecida por el artículo 48 de la ley 160 de 1994 para la acreditación de la propiedad. 
2.El propietario actual del predio en común y proindiviso es el señor Alexander Ramírez Castro identificad con cedula de ciudadanía No. 4376808, quien adquirió el predio por medio de la permuta protocolizada por medio de la Escritura Pública No. 1560 de fecha 29/12/1998 de la Notaría 1 de Calarcá y la empresa M.A.S. Eléctricos del Eje S.A.S. identificada con Nit 9015549429 quien adquirió el predio por medio de la compraventa de derecho de cuota equivalente al 50% protocolizada por medio de la Escritura Pública No. 748 de fecha 10/03/2023 de la Notaría 3 de Armenia.
3.El área indicada en el acápite de cabida y linderos del folio de matrícula es de 100 Has.
1.No se evidencia la inscripción de gravámenes, medidas cautelares o limitaciones al derecho de dominio que se encuentren vigentes y que afecten al bien. 
4.El presente estudio se realizó con la información contenida en la Ventanilla Única de Registro-VUR el día 19/01/2024.
5.Revisados los antecedentes jurídicos, penales y disciplinarios con el número de documento asociado al folio de matrícula inmobiliaria de los propietarios actuales del inmueble, se concluye que no se evidencio información relevante dentro del proceso de compra. 
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</si>
  <si>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ID9956</t>
  </si>
  <si>
    <t>LA REINA VDA SANTA BARBARA</t>
  </si>
  <si>
    <t>540-4705</t>
  </si>
  <si>
    <t>995240001000000020145000000000</t>
  </si>
  <si>
    <t>19 de enero de 2024
1. El predio denominado “LA REINA” identificado con el folio de matrícula inmobiliaria No. 540-4705, ubicado en el municipio de La Primavera, vereda La Primavera del Departamento del Vichado, con estado de folio ACTIVO y  tipo de predio RURAL, de acuerdo con su primera anotación tiene su origen en la adjudicación de baldíos realizada por medio de la Resolución 233 de fecha 16/03/2006 del INCODER, en razón a lo anterior el folio cumple con la regla primera establecida por el artículo 48 de la ley 160 de 1994 para la acreditación de la propiedad.
2. La propietaria actual del predio es la señora Ingrid Paola Huertas Rivera identificada con cedula de ciudadanía No. 28980521, quien adquirió el predio por medio de la compraventa protocolizada por medio de la Escritura Pública No. 8893 de fecha 30/12/2010 de la Notaría 2 de Villavicencio, publicitada en la anotación No. 2 del FMI.
3. El área indicada en el acápite de cabida y linderos del folio de matrícula es de 1213 Has 6151 M2.
4. No se evidencia la inscripción de gravámenes, medidas cautelares o limitaciones al derecho de dominio que se encuentren vigentes y que afecten al bien.
5. El presente estudio se realizó con la información contenida en la Ventanilla Única de Registro-VUR el día 19/01/2024.
6. Revisados los antecedentes jurídicos, penales y disciplinarios con el número de documento asociado al folio de matrícula inmobiliaria de los propietarios actuales del inmueble, así como tampoco se encuentran relacionadas en las listas restrictivas, por otro lado, se realiza la búsqueda en la página de la registraduría nacional encontrando que la cedula de ciudadanía se encuentre vigente por lo anterior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</si>
  <si>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ID9952</t>
  </si>
  <si>
    <t>EL GAVAN VDA SANTA BARBARA</t>
  </si>
  <si>
    <t>540-4708</t>
  </si>
  <si>
    <t>995240001000000020148000000000</t>
  </si>
  <si>
    <t>1. El presente estudio se realizó con la información contenida en la Ventanilla Única de Registro-VUR el día 19 de enero de 2024
2. El predio denominado “EL GAVAN” identificado con el folio de matrícula inmobiliaria No. 540-4708, ubicado en el municipio de La Primavera, Departamento de Vichada, con estado de folio ACTIVO y  tipo de predio RURAL, no cuenta con matriz ni segregados, el cual registra en la anotación No. 1 adjudicación de baldíos realizada por medio de la Resolución No. 234 del 16 de marzo 2006 emitida por el Incoder de San José del Guaviare, en razón a lo anterior el folio cumple con la regla primera establecida por el artículo 48 de la ley 160 de 1994 para la acreditación de la propiedad.
3. El Propietario actual es Nazly Huertas Rivera, identificado con cédula de ciudadanía 1121830853 quien adquirió el predio por medio de la Escritura Pública de Compraventa No. 2176 de 11 de abril de 2014, suscrita en la Notaria Segunda de Villavicencio, tal como se observa en la anotación No. 8.
4. El área indicada en el acápite de cabida y linderos del folio de matrícula es de 1215 HA + 3963 MT2.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</si>
  <si>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ID6093</t>
  </si>
  <si>
    <t>LA FORTUNA</t>
  </si>
  <si>
    <t>540-6841</t>
  </si>
  <si>
    <t>995240001000000020158000000000</t>
  </si>
  <si>
    <t>1. El presente estudio se realizó con la información contenida en la Ventanilla Única de Registro-VUR el día 19 de enero de 2024
2. El predio denominado “LA FORTUNA” identificado con el folio de matrícula inmobiliaria No. 540-6841, ubicado en el municipio de La Primavera, Departamento de Vichada, con estado de folio ACTIVO y  tipo de predio RURAL, no cuenta con matriz ni segregados, el cual registra en la anotación No. 1 adjudicación de baldíos realizada por medio de la Resolución No. 532 del 28 de septiembre 2010 emitida por el Incoder de Puerto Carreño, en razón a lo anterior el folio cumple con la regla primera establecida por el artículo 48 de la ley 160 de 1994 para la acreditación de la propiedad.
3. El Propietario actual es Fredy Leonardo Pérez, identificado con cédula de ciudadanía 1825685 quien adquirió el predio por medio de la Resolución No. 532 del 28 de septiembre 2010 emitida por el Incoder de Puerto Carreño, tal como se observa en la anotación No. 1.
4. El área indicada en el acápite de cabida y linderos del folio de matrícula es de 299 HA + 217 MT2.
5. En la anotación No. 2 se encuentra registrada una hipoteca de cuantía indeterminada abierta de primer grado sin límite de cuantía, mediante la Escritura Pública No. 2012-035 del 16 de febrero de 2012.
6. El predio NO se encuentra inscrita ninguna medida de protección jurídica colectiva o individual, mediante la cual se pretenda salvaguardar jurídicamente los derechos sobre la tierra en cabeza de la población víctima del desplazamiento o en riesgo de desplazamiento.
7. Tampoco se encuentra inscrita ninguna solicitud de restitución respecto a este predio, en virtud de la Ley 1448 de 2011- Ley de Víctimas y Restitución de tierras.
8.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</si>
  <si>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ID11471</t>
  </si>
  <si>
    <t>AVALUADO</t>
  </si>
  <si>
    <t>SANTANDER</t>
  </si>
  <si>
    <t>CIMITARRA</t>
  </si>
  <si>
    <t>303-59754</t>
  </si>
  <si>
    <t>685730000000000160029000000000</t>
  </si>
  <si>
    <t>64 HA 4744 M2</t>
  </si>
  <si>
    <t>17 de enero de 2024
1. El predio denominado “FINCA "EL AFRICAL" #VDA ALTO PARRA, CGTO CAMPO CAPOTE” identificado con el folio de matrícula inmobiliaria No. 303-59754, ubicado en el municipio de Puerto Parra, vereda Campo Capote del Departamento de Santander, con estado de folio ACTIVO y  tipo de predio RURAL, de acuerdo con su primera anotación tiene su origen en la adjudicación de baldíos realizada por medio de la Resolución 1273 de fecha 28/11/2001 del INCORA, en razón a lo anterior el folio cumple con la regla primera establecida por el artículo 48 de la ley 160 de 1994 para la acreditación de la propiedad.
2. La propietaria actual del predio es la empresa Inversiones K Dos S.A.S identificada con Nit 9000461889 quien adquirió el predio por medio de la compraventa protocolizada por medio de la Escritura Pública No. 717 de fecha 11/07/2018 de la Notaría 4 de Bucaramanga, publicitada en la anotación No. 2 del FMI.
3. El área indicada en el acápite de cabida y linderos del folio de matrícula es de 64 Has 4744 M2.
4. No se evidencia la inscripción de gravámenes, medidas cautelares o limitaciones al derecho de dominio que se encuentren vigentes y que afecten al bien.
5. El presente estudio se realizó con la información contenida en la Ventanilla Única de Registro-VUR el día 17/01/2024.
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</si>
  <si>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ID13584</t>
  </si>
  <si>
    <t>PUERTO PARRA</t>
  </si>
  <si>
    <t>303-68886</t>
  </si>
  <si>
    <t>685730000000000160013000000000</t>
  </si>
  <si>
    <t>Al realizar el análisis del registro de propiedad en el folio de matrícula inmobiliaria del predio denominado “PREDIO RURAL. "ECONOMIAS" del municipio de Puerto Parra, Santander, mediante consulta en la ventanilla única de registro (VUR) y (SIT), se evidenció un derecho real del dominio en los términos del Artículo 48, de la Ley 160 de 1994, así:
El inmueble identificado con el Folio de Matrícula Inmobiliaria No. 303-68886, estado activo, registra en su 1 anotación la Resolución de adjudicación No. 047 del 1964-08-04, Caja Agraria de Vélez.
Registra 17 anotaciones.
No registra folio matriz.
No registra folio derivado.
No registra complementaciones.
Propietario: INVERSIONES K DOS S.A.S., mediante escritura publica No. 575 del 2020-08-05, NOTARIA CINCUENTA Y NUEVE de BOGOTA D. C.
Área: 269 HECTAREAS + 4.000M2
El predio objeto de estudio no registra medidas cautelares o limitaciones al dominio.
Al parecer presenta un error registral con la entidad que adjudica la resolución de adjudicación.
Estudio realizado con base en el certificado de tradición y libertad de fecha 17 de enero de 2024.
CONCLUSIÓN
Por lo anterior, se concluye que el predio objeto de estudio acredita propiedad privada en los términos del artículo 48 de la Ley 160 de 1994, titulo originario. Viable para compra.</t>
  </si>
  <si>
    <t>ID13585</t>
  </si>
  <si>
    <t>303-69224</t>
  </si>
  <si>
    <t>681900001000000130109000000000</t>
  </si>
  <si>
    <t>NO VIABLE</t>
  </si>
  <si>
    <t>453, 2000</t>
  </si>
  <si>
    <t>Este concepto se realiza en fecha 17/01/2024
El predio objeto de estudio, identificado con FMI 303-69224, denominado “SAN EXPEDITO”, ubicado en la vereda Puerto Parra, municipio de Puerto Parra, se encuentra activo, es de tipo rural, no registra folios derivados, no registra folio matriz.
El predio es de naturaleza jurídica privada, por cuanto se evidenció que se apertura con título originario expedido por el estado, es decir, adjudicación de baldíos, mediante la Resolución 046 del 1964-08-04 de la Caja Agraria, acreditando propiedad privada en cumplimiento de la primera regla establecida en art 48 de la Ley 160 de 1994.
Del estudio jurídico realizado se idéntica que quien ostenta como propietario del predio, de acuerdo con la anotación 20 del folio, es INVERSIONES K DOS S.A.S, identifica con NIT 9000461889, quienes adquirieren por compra realizada a Elizabeth Henao Bustamante, mediante la Escritura 574 del 2020-08-05 de la Notaría Cincuenta y Nueve de Bogotá.
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
Sobre el folio objeto de estudio No se evidencia medidas cautelares, gravámenes o limitación al dominio vigentes.
El predio objeto de estudio reporta un área en cabidas y linderos de 453 HAS. 2.000 M2.
A fecha 17/01/2024 no registra antecedentes fiscales, disciplinarios y se realiza consulta de Rúes.
Se concluye que el predio es viable para la compra, el presente estudio se realiza únicamente con la información obrante en consulta del FMI en el aplicativo de la SNR con 20 anotaciones.</t>
  </si>
  <si>
    <t>ID13587</t>
  </si>
  <si>
    <t>303-59751</t>
  </si>
  <si>
    <t>685730000000000160035000000000</t>
  </si>
  <si>
    <t>El siguiente concepto se realiza 11/01/2024
El FMI 303-59751 identifica el predio denominado “FINCA "EL OLVIDO" #VDA ALTO PARRA, CGTO CAMPO CAPOTE” ubicado en el municipio de Puerto Parra, Santander, se encuentra activo, es de tipo Rural según lo registrado en el folio,  no registra folios segregados, ni registra folio matriz.
En cuanto a su FMI 303-59751, cumple con la cadena traslaticia de dominio anterior al título inscrito, su anotación que trasfiere el dominio  sobre el folio de matrícula  hace referencia a la RESOLUCION 1269 del 2001-11-28 INCORA de BUCARAMANGA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66 HA +  3568 m2 por su parte el área reportada en la base de gestor catastral corresponde a 54, HA +  8891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PAZMIÑO OBANDO DANIEL ARLEY identificado con CC 16467350 consultado en la Registraduría Nacional del Estado Civil se identifica que se encuentra en el archivo nacional registrando el número de documento como CANCELADO POR MUERTE,  de acuerdo con lo publicitado en la anotación No.1 mediante  RESOLUCION 1269 del 2001-11-28  INCORA de BUCARAMANGA registrando una adjudicación de baldío. El predio NO registra algún gravamen, medida cautelar o limitación.
En conclusión, el predio se considera  INVIABLE por NUMERO DE DOCUMENTO DE IDENTIDAD CANCELADO POR MUERTE de acuerdo con lo establecido por las directrices centrales. El presente estudio se realiza únicamente con la información obrante en consulta del FMI en el aplicativo de la SNR con 1 anotación.</t>
  </si>
  <si>
    <t>ID13590</t>
  </si>
  <si>
    <t>303-59756</t>
  </si>
  <si>
    <t>685730000000000160034000000000</t>
  </si>
  <si>
    <t>65Ha + 5.100M2</t>
  </si>
  <si>
    <t>Concepto de viabilidad juridica realizado con fecha 18/01/2024.El predio rural asociado con el FMI 303-59756 denominado “FINCA "LA VEGA"  #VDA.ALTO PARRA,CGTO CAMPO CAPOTE” es de naturaleza jurídica privada por título originario, por cuanto se evidencio en el sistema registral instrumental que se apertura a través de la resolución de adjudicación de baldíos # 1345 de fecha 14 de diciembre de 2001, emitido por INCORA DE BUCARAMANGA, dando cumplimiento con la primera condición establecida por el artículo 48 de la ley 160 de 1994. Se precisa que el predio no registra medidas cautelares, gravámenes ni limitaciones. Del estudio jurídico se avizora que quien ostenta como ultimo propietario es el señor QUINTERO LEONARDO, identificado con cedula de ciudadanía 12.905.402, con quien se deberá efectuar la negociación de compra, ya que adquiere el dominio del predio a través de la adjudicación de baldíos # 1345 de fecha 14 de diciembre de 2001, emitido por INCORA DE BUCARAMANGA, información que se registra en la notación #1 del FMI. Se concluye que el predio es viable para la compra registra un área jurídica de 65 hectáreas con 5.100 metros cuadrados, no se evidencian segregaciones ni mutaciones de áreas en FMI.</t>
  </si>
  <si>
    <t>ID5678</t>
  </si>
  <si>
    <t>132-6536</t>
  </si>
  <si>
    <t>196980005000000030001000000000</t>
  </si>
  <si>
    <t xml:space="preserve">18 de enero de 2024
1.El predio denominado “LOTE . DE TERRENO "LA LOMA DEL MEDIO"” identificado con el folio de matrícula inmobiliaria No. 132-6536, ubicado en el municipio de Santander de Quilichao, vereda Santander de Quilichao del Departamento de Cauca, con estado de folio ACTIVO y  tipo de predio RURAL, proviene de un predio de mayor extensión identificado con matrícula inmobiliaria No.
132- 2847 la cual de acuerdo con su complementación tiene su origen en la compraventa protocolizada por medio de la Escritura Pública No. 1776 de fecha 09/10/1961 de la Notaría 1 de Popayán, en razón a lo anterior el folio cumple con la regla segunda establecida por el artículo 48 de la ley 160 de 1994 para la acreditación de la propiedad.
2.El propietario actual del predio es la empresa Arango López &amp; Cia S En C , quien adquirió el predio por medio de la compraventa protocolizada por medio de la Escritura Pública No.5454 de fecha 29/06/1989 de la Notaría 10 de Cali.
3.El área indicada en el acápite de cabida y linderos del folio de matrícula es de 444 Has 8000 M2.
4.No se evidencia la inscripción de gravámenes, medidas cautelares o limitaciones al derecho de dominio que se encuentren vigentes y que afecten al bien.
5.Se evidencia la inscripción de un contrato de cuentas en partición a título de tenencia a favor de Celulosa y Papeles de Colombia S.A., se recomienda que esta anotación sea cancelada antes de iniciar el proceso de escrituración.
6.El presente estudio se realizó con la información contenida en la Ventanilla Única de Registro-VUR el día 18/01/2024.
7.Teniendo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</si>
  <si>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POR PRETENSIÓN ÉTNICA</t>
  </si>
  <si>
    <t>ID9044</t>
  </si>
  <si>
    <t>CASANARE</t>
  </si>
  <si>
    <t>AGUAZUL</t>
  </si>
  <si>
    <t>470-745</t>
  </si>
  <si>
    <t>850100000000000050001000000000</t>
  </si>
  <si>
    <t>NO CONSIGNADA</t>
  </si>
  <si>
    <t>Al realizar en la fecha de 12/01/2024 el análisis del registro de propiedad calificado en el folio de matrícula inmobiliaria del predio denominado “SIN DIRECCION. SANTA LUCIA” mediante consulta en la ventanilla única de registro (VUR) y (SIT), se evidenció un derecho real del dominio en los términos del Artículo 48, de la Ley 160 de 1994, así:
1.El inmueble identificado con el Folio de Matrícula Inmobiliaria No.  470-745, Tiene fecha de apertura el 24-09-1949, mediante ADJUDICACION, según RESOLUCION 286 del 18-08-1949 MINIST. AGR de SIN INFORMACION Anotación # 1 del FMI, acredita propiedad por ADJUDICACIÓN DE BALDIO, ya que el predio ha pasado por una tradición clara y formal, el estado del folio es ACTIVO, de tipo RURAL.
2.Registra inscritas 22 anotación
3.No Registra folio matriz
4.No Registra folios derivados
5.No Registra complementación
6.Área SEGÚN VUR-SIT es de 373 HAS
7.Sin limitación, gravamen que afecte la transferencia
8.Con medida cautelar vigente anotación # 16 y 20
9.Se evidencia una vez consultada la cedula de ciudadanía en la consulta Registraduria que uno (1) de los copropietarios ha fallecido quien en vida ostentaba el nombre de ROJAS CASTA/EDA LUIS ALBERTO CC 17035322, lo que implica adelantar proceso o tramite de sucesión para que se adquiera la cuota parte que le corresponde al fallecido
10.NO ES VIABLE para continuar con el procedimiento adoptado por la entidad, por las precedentes consideraciones.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NO ES VIABLE Y NO SE DARA CONTINUIDAD AL PROCESO DE ADQUISISCION</t>
  </si>
  <si>
    <t>PROPIETARIO FALLECE
2024-01-23</t>
  </si>
  <si>
    <t>ID10496</t>
  </si>
  <si>
    <t>470-2402</t>
  </si>
  <si>
    <t>850100000000000050050000000000</t>
  </si>
  <si>
    <t>Estudio realizado el 17 de enero de 2024
1. El inmueble identificado con el Folio de Matrícula Inmobiliaria No. 470-2402 se aperturo el 24 de septiembre de 1949 con ocasión a la Resolución de adjudicación No. 286 del 18 de agosto de 1949 del  Ministerio de Agrícultura, por lo cual acredita propiedad por TITULO ORIGINARIO.
2. El estado del folio es ACTIVO, de tipo RURAL.
3. Registra inscritas 27 anotaciones.
4. No registra folio matriz.
5. No registra folios derivados
6. No registra complementación.
7. Registra servidumbres en las anotaciones No. 8 y 20.
8. Registra embargo en la anotación No. 24 ordenada por el Juzgado 20 de Familia del Circuito de Bogotá, la cual debe ser cancelada para poder realizar la venta a favor de la ANT.
9.     No registra gravamenes.
10. No viable para continuar con el procedimiento adoptado por la entidad.</t>
  </si>
  <si>
    <t>ID5965</t>
  </si>
  <si>
    <t>SONSÓN</t>
  </si>
  <si>
    <t>028-23033</t>
  </si>
  <si>
    <t>057560007000000070001000000000</t>
  </si>
  <si>
    <t xml:space="preserve">NO SE HA IDENTIFICADO EL POLIGONO INICIAL PARA HACER VALIDACIONES, SE SOLICITO DOCUMENTACIÓN PARA COMPLMENTAR LA ACTIVIDAD Y TENER CERTEZA DEL POLGIONO ESPACIAL </t>
  </si>
  <si>
    <t>496, 3137</t>
  </si>
  <si>
    <t>Se realiza el análisis del predio denominado “La Porcelana Sonson” con folio de matrícula inmobiliaria 028-23033 mediante consulta en Ventanilla Única de Registro (VUR) y SIT se observa que no cuenta con complementación ni folio matriz, registra como negocio jurídico originario una compraventa mediante escritura pública número 263 del 04 de mayo de 1966, de acuerdo con lo anterior, el predio objeto de estudio es de naturaleza jurídica privada por haber salido del domino del estado al evidenciar un derecho real del dominio en los términos del Artículo 48, de la Ley 160 de 1994 ya que se ha dado tratamiento de propiedad privada desde antes del 05 de agosto de 1974, este folio tiene fecha de apertura del 09/03/1998, su estado es ACTIVO, de tipo RURAL. Registra inscritas 10 anotaciones con tradiciones claras, ininterrumpidas y sin informalidades. Como titular de derecho real de domino actualmente se registra a los señores Escobar López Pablo Cesar y Escobar López Clara Sofia quienes adquirieron por compraventa mediante escritura pública No. 1776 del 15 de agosto 2003, y por consiguiente ostentan pleno derecho de domino sobre el inmueble. adicionalmente según consulta en línea de Antecedentes Penales y Requerimiento Judiciales no registran asuntos pendientes con las autoridades judiciales, igualmente no publicita alertas, gravámenes hipotecarios, medidas cautelares ni limitaciones al dominio que afecten el derecho a transferir la propiedad. El FMI registra un área de 496 ha + 3137 m2, en todo caso se debe realizar levantamiento planimétrico predial a fin de establecer si requiere aplicar rectificación o aclaración de áreas de acuerdo con lo establecido por la resolución conjunta 1101 IGAC 11344 SNR. No evidencia la existencia de mutaciones en el área por ventas parciales ni tampoco folios segregados. Estudio realizado con base en el certificado de tradición y libertad de fecha 15 de enero de 2024. En conclusión, se conceptúa VIABLE para continuar en proceso de compra por aplicación de formula transaccional.</t>
  </si>
  <si>
    <t>EN PROCESO</t>
  </si>
  <si>
    <t xml:space="preserve">ID382
</t>
  </si>
  <si>
    <t>EL PAUJIL</t>
  </si>
  <si>
    <t>420-60896</t>
  </si>
  <si>
    <t>ID10315</t>
  </si>
  <si>
    <t>RISARALDA</t>
  </si>
  <si>
    <t>MARSELLA</t>
  </si>
  <si>
    <t>290-24327</t>
  </si>
  <si>
    <t>664400004000000010001000000000</t>
  </si>
  <si>
    <t>SI CONDICIONADO PENDIENTE E P // EN LA ANOTACION # 3 CONDICION RESOLUTORIA NO SE ESTABLECE QUE ES</t>
  </si>
  <si>
    <t> </t>
  </si>
  <si>
    <t>PREDIO CON PRETENCIÓN ETNICA</t>
  </si>
  <si>
    <t>ID5630</t>
  </si>
  <si>
    <t>EL DONCELLO</t>
  </si>
  <si>
    <t>420-34615</t>
  </si>
  <si>
    <t>182470003000000050029000000000</t>
  </si>
  <si>
    <t>649, 800</t>
  </si>
  <si>
    <t>Concepto realizado el 16/01/2024.
El predio objeto de estudio, identificado con FMI  420-34615, denominado “"LA VILLA JOHAN”, ubicado en la vereda La Libertad, municipio de Doncello, Caquetá, se encuentra activo, es de tipo rural, no registra folios derivados, registra los siguientes folios matrices
420-15302, 420-3252, 420-12252, 420-11036, 420-15469.
El predio es de naturaleza jurídica privada, por cuanto se evidenció como antecedentes registrales en los folios matrices 420-15302, 420-3252, 420-12252, 420-11036, que se apertura por con adjudicaciones de baldíos, mediante las siguientes resoluciones: Resolución 0101 del 31/01/61 del Ministerio de Agricultura, Resolución 6251 del 1976-10-29 del Incora, Resolución 1000 del 1980-08-05 del Incora, Resolución 6014 del 1976-08-20 del Incora y por su parte el folio matriz 420-15469, el cual tiene los folios matrices 420-10276,420-4716, 42010275 , registra como antecedentes registrales Escritura 220 del 1961-04-20 de la Notaria única de Florencia, Resolución 12696 del 1969-08-01 del Incora y Escritura 1176 del 1961-12-13 de la Notaria única de Florencia, acreditando propiedad privada en cumplimiento de la primera regla establecida en art 48 de la Ley 160 de 1994.
Del estudio jurídico realizado se idéntica que quien ostenta como último propietario del predio, de acuerdo con la anotación 1 del predio objeto de estudio es LUIS EIDER SALAZAR RODRIGUEZ, identificado con Cedula de ciudadanía 14954036, quien adquirió el predio producto de un englobe, mediante las Escrituras pública 33 del 1988-01-12 de la Notaria única de Florencia, Escritura 2253 del 1987-10-05 de la Notaria Segunda de Tuluá, Escritura 3836 del 1984-11-10 de la Notaria única de Florencia.
Vale indicar que el predio registra hipoteca de primer grado con cuantía indeterminada, en la anotación N 5, por la Caja Agraria, por lo que se requiere levantar esta medida antes de la adquisición. No se evidencian medidas cautelares, así como limitaciones al dominio vigentes.
Se concluye que el predio no es viable para la compra, es necesario que se levante la hipoteca para su adquisición y reporta área en cabidas y linderos, de 649 HTA + 800 M2. El presente estudio se realiza únicamente con la información obrante en consulta del FMI en el aplicativo de la SNR.</t>
  </si>
  <si>
    <t>ID5194</t>
  </si>
  <si>
    <t>MAGDALENA</t>
  </si>
  <si>
    <t>ARIGUANI</t>
  </si>
  <si>
    <t>226-31934</t>
  </si>
  <si>
    <t>470580005000000000307000000000</t>
  </si>
  <si>
    <t>Concepto de viabilidad juridica realizado con fecha 05/01/2024. El predio rural identificado con FMI 226-31934 denominado “LA FELICIDAD” es de naturaleza jurídica privada por formula transaccional, por cuanto nace jurídicamente como segregado de los FMI 226-19488, 226-22037, 226-20061, 226-18071, que nacen jurídicamente de la siguiente manera. Para los matrices 226-19488, 226-22037, 226-18071, devienen del predio de mayor extensión identificado con FMI 226-1046 del cual se apertura y nace la familia predial, de otro lado el FMI 226-18071 no registra FMI matriz. En ese orden de ideas se evidencio en los acápites complementarios de los matrices anteriormente mencionados la existencia de títulos traslaticios de dominio debidamente inscritos otorgados con anterioridad a la vigencia de la ley 160 de 1994, registrados en el libro 1, adquiriendo entonces el dominio y la propiedad de los predios a través de actos de compraventas, Configurándose de esta forma la regla segunda para la acreditación de la propiedad privada, toda vez, que no existen inscritos otros actos que permitan dudar de su naturaleza. Se precisa que el predio registra con gravamen Hipotecario abierto sin límite de cuantía en la anotación #4 del FMI vigente, por lo cual se deberá tramitar su paz y salvo que deberá allegarse en físico con ocasión a perfeccionar el negocio jurídico de compraventa, no registran medidas cautelares ni limitaciones al dominio. Del estudio jurídico se avizora que quien ostenta como ultimo propietario es la señora, SANCHEZ CAMPO CLAUDIA MARGARITA, identificado con cedula de ciudadanía # 39067435, con quien se deberá efectuar la negociación de compra, ya que adquiere el dominio mediante a través de una adjudicación en liquidación de sociedad conyugal, elevado e inscrito a Escritura pública # 121 del 15 de mayo de 2008, otorgado por la Notaría única de Ariguaní, información que se registra en la notación #5 del FMI. Se concluye que el predio es viable para la compra registra un área jurídica de 333 hectáreas, no se evidencian segregaciones ni mutaciones.</t>
  </si>
  <si>
    <t>ID8067</t>
  </si>
  <si>
    <t>HUILA</t>
  </si>
  <si>
    <t>BARAYA</t>
  </si>
  <si>
    <t>200-1384</t>
  </si>
  <si>
    <t xml:space="preserve">410780000000000030033000000000                                                             </t>
  </si>
  <si>
    <t>Se realiza el análisis del folio de matrícula inmobiliaria del predio denominado “Santa Helena” con folio de matrícula inmobiliaria 200-1384, sin matriz ni complementación, se trata de un globo de terreno adquirido originalmente por los señores Ricardo y Jorge Triana Uribe por escritura No. 362 del 31-01-1955 por lo anterior se puede considerar que hubo desprendimiento del domino por parte del estado en aplicación de la presunción contenida en el artículo 48 de la Ley 160 de 1994 además que se ha dado tratamiento de propiedad privada desde antes del 05 de agosto de 1974, este folio tiene fecha de apertura el 01/07/1975, su estado es ACTIVO, de tipo RURAL. Registra inscritas 22 anotaciones; se registra como titular del pleno derecho de domino al señor Alvarado Serrato Rafael quien adquirió por escritura pública número 3345 del 13-11-2018. El inmueble no presenta gravámenes, medidas cautelares, alertas ni limitaciones al dominio que afecten el derecho a transferir la propiedad. El FMI reporta un área de 204 ha + 6476 m2 pero no se registra área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No evidencia mutaciones en el área o segregación por ventas parciales. En conclusión, se conceptúa VIABLE para continuar en proceso de compra por aplicación de formula transaccional. Estudio realizado con base en el certificado de tradición y libertad de fecha 17 de enero de 2024.</t>
  </si>
  <si>
    <t>ID 6147</t>
  </si>
  <si>
    <t>MOCOA</t>
  </si>
  <si>
    <t>ID4783</t>
  </si>
  <si>
    <t>VALLE</t>
  </si>
  <si>
    <t>TULUA</t>
  </si>
  <si>
    <t>384-842</t>
  </si>
  <si>
    <t>ID5954</t>
  </si>
  <si>
    <t>SAN MARTIN</t>
  </si>
  <si>
    <t>236-11192</t>
  </si>
  <si>
    <t>506890003000000010084000000000</t>
  </si>
  <si>
    <t>1.El predio denominado “SIN DIRECCION LA SABALERA” identificado con el folio de matrícula inmobiliaria No. 236-11192, ubicado en el municipio de San Martín, Departamento de Meta, con estado de folio ACTIVO y  tipo de predio RURAL, de acuerdo con su primera anotación tiene su origen en la adjudicación de baldíos realizada por medio de la Resolución No.352 de 30 de marzo de 1983 emitida por INCORA de Villavicencio, en razón a lo anterior el folio cumple con la regla primera establecida por el artículo 48 de la ley 160 de 1994 para la acreditación de la propiedad.
2.El propietario actual es el señor Gustavo Osorio Peláez, identificado con número de cédula 6.208.349, quien adquirió el predio por medio de Escritura Pública de Compraventa de derecho de cuota No. 2344 de 22 de septiembre de 2008 suscrita en la Notaria Segunda de Zipaquirá.
3.El área indicada en el acápite de cabida y linderos del folio de matrícula es de 1500 Ha.
4.El predio NO se encuentra inscrita ninguna medida de protección jurídica colectiva o individual, mediante la cual se pretenda salvaguardar jurídicamente los derechos sobre la tierra en cabeza de la población víctima del desplazamiento o en riesgo de desplazamiento.
5.Tampoco se encuentra inscrita ninguna solicitud de restitución respecto a este predio, en virtud de la Ley 1448 de 2011- Ley de Víctimas y Restitución de tierras.
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7.El presente estudio se realizó con la información contenida en la Ventanilla Única de Registro-VUR el día 11 de enero de 2024</t>
  </si>
  <si>
    <t>PROPIETARIO DESISTE DEL PROCESO</t>
  </si>
  <si>
    <t>ID8017</t>
  </si>
  <si>
    <t>236-6280</t>
  </si>
  <si>
    <t xml:space="preserve">505770001000000040528000000000                                                         </t>
  </si>
  <si>
    <t>Concepto de viabilidad juridica realizado con fecha 18/01/2024.El predio rural asociado con el FMI 236-6280 denominado “EL ESTERO" es de naturaleza jurídica privada por título originario, por cuanto se evidencio en el sistema registral instrumental que se apertura a través de la Resolución de adjudicación de baldíos # 13 de fecha 30 de enero de 1959, emitido por el MINISTERIO DE AGRICULTURA DE BOGOTA, dando cumplimiento con la primera condición establecida por el artículo 48 de la ley 160 de 1994. Se precisa que el predio cuenta con inscripciones de limitaciones al derecho de dominio en la anotación No. 11 que hace referencia a una Servidumbre de energía eléctrica y en la anotación No. 18.  No registran medidas cautelares, ni gravámenes en FMI. Del estudio jurídico se avizora que el dominio y propiedad se da de manera proindivisa, lo que da lugar a que la negociación de compra de deberá efectuar con los siguientes diez (10) intervinientes que adquieren por compra de derechos de cuota a:
MARTINEZ TRUJILLO ÁNGEL ALBERTO; MARTINEZ TRUJILLO CARLOS JULIO; MARTINEZ RIAÑO JHON GERMAN; MARTINEZ RIAÑO YURY ALEXANDER; MARTINEZ RIAÑO LINA MARIA; MARTINEZ TRUJILLO DARÍO; IMAGIMED S.A.S; MARTINEZ TRUJILLO LUZ STELLA; MARTINEZ TRUJILLO ESMERALDA; BARBETTY MARTINEZ CAMILA ANDREA.
El predio registra con un área jurídica de 4.379 HECTAREAS CON 6.000 METROS CUADRADOS, no obstante, a lo largo de sus anotaciones y enajenaciones que se dieron en el folio de matrícula, se evidencia la inscripción ocho (8) folios segregados y que disminuyeron el área del predio. En ese orden de ideas respecto al área se hace necesario que se aplique rectificación o aclaración de áreas, en concordancia con los lineamientos de la resolución conjunta 1101 IGAC 11344 SNR, no obstante, esta información se debe contrastar con los levantamientos planimétricos prediales. Se concluye que el predio es viable para la compra.</t>
  </si>
  <si>
    <t>ID4560</t>
  </si>
  <si>
    <t>236-11533</t>
  </si>
  <si>
    <t>504500001000000010029000000000</t>
  </si>
  <si>
    <t>915, 7450</t>
  </si>
  <si>
    <t>1. El presente estudio se realizó con la información contenida en la Ventanilla Única de Registro-VUR el día 19 de enero de 2024
2. El predio denominado “SIN DIRECCION LOS AVENTUREROS” identificado con el folio de matrícula inmobiliaria No. 236-11533, ubicado en el municipio de San Martín, Departamento de Meta, con estado de folio ACTIVO y  tipo de predio RURAL,  no cuenta con matriz ni segregados, el cual registra en la anotación No. 1 adjudicación de baldíos realizada por medio de la Resolución No. 1140 del 14 de septiembre 1983 emitida por el Incora de Villavicencio, en razón a lo anterior el folio cumple con la regla primera establecida por el artículo 48 de la ley 160 de 1994 para la acreditación de la propiedad.
3. El Propietario actual es Víctor Rodolfo Castro Barreto, identificado con cédula de ciudadanía 19083582, quien adquirió el predio por medio de la Escritura Pública de Compraventa No. 1381 de 21 de abril de 1987, suscrita en la Notaria Treinta y uno de Bogotá, tal como se observa en la anotación No. 3.
4. El área indicada en el acápite de cabida y linderos del folio de matrícula es de 915 HA-7450 MT2.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</si>
  <si>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DUPLICIDAD EN DAE REPORTADO 2024-03-05</t>
  </si>
  <si>
    <t>ID10919</t>
  </si>
  <si>
    <t>CRAVO NORTE</t>
  </si>
  <si>
    <t>410-62096</t>
  </si>
  <si>
    <t>812200001000000050028000000000</t>
  </si>
  <si>
    <t>1.042 HTS 2.384 M2.</t>
  </si>
  <si>
    <t>VUR 23/01/24: Predio rural con FMI activo, sin folio matriz, complementaciones ni folios segregados. Se acredita propiedad privada por ANOTACION 1. Propietario actual FENIBAL ANDRES ZULUAGA QUINTERO conforme a la anotación 2. Predio VIABLE para proceso de compra por parte de la ANT.</t>
  </si>
  <si>
    <t>ID10915</t>
  </si>
  <si>
    <t>410-67999</t>
  </si>
  <si>
    <t>812200001000000050043000000000</t>
  </si>
  <si>
    <t>975 HTS 7.166 M2.</t>
  </si>
  <si>
    <t>VUR 23/01/24: Predio rural con FMI activo, sin folio matriz, complementaciones ni folios segregados. Se acredita propiedad privada por ANOTACION 1. Propietario actual GEOVANNI ALVARADO GARCÍA conforme a la anotación 3. Predio VIABLE para proceso de compra por parte de la ANT.</t>
  </si>
  <si>
    <t>ID10927</t>
  </si>
  <si>
    <t>410-56127</t>
  </si>
  <si>
    <t>812200001000000050052000000000</t>
  </si>
  <si>
    <t>863HAS 4279M2</t>
  </si>
  <si>
    <t>El predio rural denominado “FI EL MORICHE”, identificado con FMI 410-56127 es de naturaleza privada según análisis del folio por adjudicación de baldíos a través de Resolución nº 1806 del 10/12/2007 del Incoder de Villavicencio.
Según anotación 4 el titular de dominio es el señor Ataya Aguilar Diego Arturo, quien adquirió el 100% por compraventa (código registral 125) a la señora Viso Torrado María Maribel protocolizada en Escritura Pública nº 435 del 05/04/2016 de la Notaría Única de Arauca.
Sobre el predio no recaen medidas cautelares, gravámenes ni limitaciones al dominio.
El predio denominado “FI EL MORICHE” identificado con FMI 410-56127, no registra matriz ni registra derivadas. Tampoco registra complementaciones.
El área registrada en el folio es de 863 has + 4279 m2, no se evidencia segregaciones ni mutaciones.
En atención a lo dispuesto en el art. 15 de la Res conjunta IGAC 1101- SNR 11344 del 31/12/2020 se evidencia que el predio objeto de estudio no requiere procedimiento catastral pues el folio registra una cabida 863 has + 4279 m2. (VUR “cabida y linderos”) y al tratarse de un rango de área “mayor a 50 has”, una vez verificada el área alfanumérica de la columna “Y” de la matriz de compra (864 has + 3952 m2) se observa un 0,11% de diferencia.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23 de enero de 2024 con 04 anotaciones registradas.
Revisados los antecedentes fiscales, disciplinarios y judiciales del señor Ataya Aguilar Diego Arturo, no se evidencia novedad alguna. La cédula continúa vigente.</t>
  </si>
  <si>
    <t>ID10938</t>
  </si>
  <si>
    <t>410-62105</t>
  </si>
  <si>
    <t>812200001000000050030000000000</t>
  </si>
  <si>
    <t>Predio denominado ´´LA TORMENTA", identificado con FMI 410-62105, es de propiedad privada, ya que se apertura mediante la RESOLUCION 0112 DEL 2010-06-03 del INCODER DE ARAUCA ,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BONILLA RUIZ KARINE GUISSELLE, identificada con numero de cedula 1116773886, quien adquiere a través de la ESCRITURA 0613 DEL 2013-04-25 de la NOTARIA UNICA DE ARAUCA. Este predio no presenta gravámenes, ni limitaciones al dominio. El FMI reporta un área de 1054 HA + 6452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23 de enero de 2024.</t>
  </si>
  <si>
    <t>ID4615</t>
  </si>
  <si>
    <t>410-64846</t>
  </si>
  <si>
    <t>810010005000000010005000000000</t>
  </si>
  <si>
    <t>El predio rural denominado “LT 1 Llano Alegre", identificado con FMI 410-64846 es de naturaleza privada por formula transaccional.
Según análisis de la cadena traslaticia de dominio se evidencia que, salió del dominio del estado a través de su matriz FMI 410-12217 mediante Resolución de adjudicación nº 001146 del 05/11/1986 del Incora de Saravena.
Según anotación 2 el titular de derecho de dominio es la señora Caroprese De Merlano Italia, quien adquirió por división material (código registral 918) protocolizada en Escritura Pública nº 714 del 30/05/2011 y aclarada con la nº 1093 del 06/08/2011 de la Notaría Única de Arauca.
Es importante mencionar que, en anotación 1 hay una medida cautelar a través de Formulario 855 del 09/02/2009 de la Personería Municipal de Arauca en donde se estipula prohibición de enajenar o transferir derechos sobre bienes. En ese sentido, se remitió correo el día 23/01/2024 al Grupo Social para comunicarse con el propietario y solicitar el levantamiento de esta medida.
El área registrada en el folio es de 300 has + 481 m2. No se evidencia segregaciones ni mutaciones.
En atención a lo dispuesto en el art. 15 de la Res conjunta IGAC 1101- SNR 11344 del 31/12/2020 se evidencia que el predio objeto de estudio requiere procedimiento catastral pues el folio registra una cabida 300 has + 481 m2. (VUR “cabida y linderos”) y al tratarse de un rango de área “mayor a 50 has”, una vez verificada el área alfanumérica de la columna “Y” de la matriz de compra (920 has + 3118 m2) se observa un 67,34% de diferencia.
De conformidad a lo anteriormente expuesto, una vez verificada la tradición del inmueble, y, en atención a los lineamientos del art. 48 de la Ley 160 de 1994 y el Decreto 1071 de 2015 se tiene que, el predio objeto de estudio se encuentra pendiente para continuar con el procedimiento de compra.
El presente análisis se realizó con la información obrante en consulta VUR y SIT del 23 de enero de 2024 con 03 anotaciones registradas.
Revisados los antecedentes fiscales, disciplinarios y judiciales de la señora Caroprese De Merlano Italia, no se evidencia novedad alguna. La cédula continua vigente.</t>
  </si>
  <si>
    <t>ID5313</t>
  </si>
  <si>
    <t>410-56137</t>
  </si>
  <si>
    <t>812200001000000050007000000000</t>
  </si>
  <si>
    <t>22 de enero de 2024
1.	El predio denominado “FI EL RETIRO” identificado con el folio de matrícula inmobiliaria No 410-56137, ubicado en el municipio de  Cravo Norte, vereda Lejanias de Juriepe del Departamento de Arauca, con estado de folio ACTIVO y  tipo de predio RURAL, de acuerdo con su primera anotación tiene su origen en la adjudicación de baldíos realizada por medio de la Resolución 1799 de fecha 10/12/2007 del INCORA, en razón a lo anterior el folio cumple con la regla primera establecida por el artículo 48 de la ley 160 de 1994 para la acreditación de la propiedad. 
2.	La propietaria actual del predio es el señor Calox Américo Martínez Pinzón identificado con cedula de ciudadanía No. 17589760, de acuerdo con la adjudicación de baldíos publicitada en la anotación No. 1 del FMI. 
3.	El área indicada en el acápite de cabida y linderos del folio de matrícula es de 1060 Has 6093 M2, información que coincide con la lectura del contenido de la Resolución 1799 de fecha 10/12/2007 del INCORA.
4.	Se evidencia la inscripción de una hipoteca con cuantía indeterminada a favor del Banco Agrario de Colombia (ant 2) y una prohibición judicial por 6 meses según oficio 0427 de fecha 21/02/2013 del Juzgado Primero Promiscuo Municipal de Arauca, se da viabilidad teniendo en cuenta que ya caduco el termino estipulado por la medida cautelar, sin embargo, teniendo en cuenta que el predio tiene hipoteca no es viable para su compra.
5.	El presente estudio se realizó con la información contenida en la Ventanilla Única de Registro-VUR el día 22/01/2024.
6.	Revisados los antecedentes jurídicos, penales y disciplinarios con el número de documento asociado al folio de matrícula inmobiliaria de los propietarios actuales del inmueble, por otro lado, se realiza la búsqueda en la página de la registraduría nacional encontrando que la cedula de ciudadanía se encuentre vigente por lo anterior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NO es viable para continuar con el proceso de compra.</t>
  </si>
  <si>
    <t>ID9430</t>
  </si>
  <si>
    <t>NECHÍ</t>
  </si>
  <si>
    <t>015-17795</t>
  </si>
  <si>
    <t>054950004000000030003000000000</t>
  </si>
  <si>
    <t>22 de enero de 2024
1. El predio denominado “ LA CONCEPCION” identificado con el folio de matrícula inmobiliaria No. 015-17795, ubicado en el municipio de Nechi, vereda La Concepción del Departamento de Antioquia, con estado de folio ACTIVO y  tipo de predio RURAL, de acuerdo con su primera anotación tiene su origen en la adjudicación de baldíos realizada por medio de la Resolución 3809 de fecha 04/12/1987 del INCORA, en razón a lo anterior el folio cumple con la regla primera establecida por el artículo 48 de la ley 160 de 1994 para la acreditación de la propiedad.
2. La propietaria actual del predio es la empresa Inversiones El Triunfo Limitada identificada, quien adquirió el predio por medio de la compraventa protocolizada por medio de la Escritura Pública No. 1291 de fecha 18/1271998 de la Notaría 27 de Medellín, publicitada en la anotación No. 2 del FMI.
3. El área indicada en el acápite de cabida y linderos del folio de matrícula es de 385 Has 3000 M2.
4. No se evidencia la inscripción de gravámenes, medidas cautelares o limitaciones al derecho de dominio que se encuentren vigentes y que afecten al bien.
5. El presente estudio se realizó con la información contenida en la Ventanilla Única de Registro-VUR el día 22/01/2024.
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</si>
  <si>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ID1498</t>
  </si>
  <si>
    <t>PAZ DE ARIPORO</t>
  </si>
  <si>
    <t>475-1963</t>
  </si>
  <si>
    <t>852500003000000160026000000000</t>
  </si>
  <si>
    <t>El predio rural denominado “La Pata”, identificado con FMI 475-1963 es de naturaleza privada según análisis del folio por adjudicación de baldíos a través de Resolución nº 110 del 19/01/2000 del Incora de Bogotá.
Según anotación 4 el titular del derecho de dominio es el señor Barahona Senior Abel Francisco quien adquirió el 100% por dación en pago (código registral 129) de la sociedad Herpaza S.A protocolizada mediante Escritura Pública nº 2268 del 19/12/2017 de la Notaría 33 de Bogotá.
Sobre el predio no recaen medidas cautelares, gravámenes ni limitaciones al dominio.
El predio denominado “La Pata” identificado con FMI 475-1963, no registra matriz ni registra derivadas. Tampoco registra complementaciones.
El área registrada en el folio es de 836 has + 874 m2. No se evidencia segregaciones ni mutaciones.
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22 de enero de 2024 con 04 anotaciones registradas.
Revisados los antecedentes fiscales, disciplinarios y judiciales del señor Barahona Senior Abel Francisco , no se evidencia novedad alguna. La cédula continua vigente.</t>
  </si>
  <si>
    <t>ID1499</t>
  </si>
  <si>
    <t>475-1885</t>
  </si>
  <si>
    <t>852500003000000160025000000000</t>
  </si>
  <si>
    <t>842 Ha 434 m2</t>
  </si>
  <si>
    <t xml:space="preserve">Este concepto se realiza en fecha 21/01/2024
El predio objeto de estudio, identificado con FMI 475-1885, denominado “CHIRRIAGAL”, ubicado en la vereda Paz de Ariporo, municipio Paz de Ariporo, se encuentra activo, es de tipo rural, no registra folios derivados, ni folio matriz.
El predio es de naturaleza jurídica privada, por cuanto se evidenció que se apertura con título originario expedido por el estado, es decir, adjudicación de baldíos, mediante la Resolución 2867 del 1999-12-09 del Incora de Santafé de Bogotá, acreditando propiedad privada en cumplimiento de la primera regla establecida en art 48 de la Ley 160 de 1994.
Del estudio jurídico realizado se idéntica que quien ostenta como copropietarios del predio, de acuerdo con la anotación 4 del folio, son ALVARO CORTES TARQUINO, identificado con Cedula de Ciudadanía 290441, con un 9% y DRABET S.A.S, identificada con NIT 8600519367, con un porcentaje de 91%, quienes adquieren por dación en pago Herpaca S.A en Liquidación, mediante Escritura 02217 del 2017-12-12 de la Notaria 33 de Bogotá.
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folio no presenta medidas cautelares, gravámenes, limitaciones vigentes.
El predio objeto de estudio reporta un área en cabidas y linderos de 842 HA + 434 M2.
A fecha 21/01/2024 no registra antecedentes fiscales, disciplinarios, judiciales y se realiza consulta de RUES.
Se concluye que el predio es viable para la compra, el presente estudio se realiza únicamente con la información obrante en consulta del FMI en el aplicativo de la SNR con 4 anotaciones. </t>
  </si>
  <si>
    <t>ID5222</t>
  </si>
  <si>
    <t>410-52190</t>
  </si>
  <si>
    <t>NO SE VISITO POR TEMAS DE SEGURIDAD</t>
  </si>
  <si>
    <t>812200001000000130023000000000</t>
  </si>
  <si>
    <t>Bogotá 22/01/2022
El predio rural identificado con FMI 410-52190 denominado " FINCA SAN JOSE" es de naturaleza jurídica privada, por cuanto se evidencio en el sistema instrumental registral como antecedente registral de apertura el título originario inscrito mediante RESOLUCIÓN DE ADJUDICACIÓN DE BALDÍOS NO. 1013 de fecha 22/12-2022, emitida por el INCODER VILLAVICENCIO.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señor JUAN ANTONIO MASMELA GUTIERREZ identificado con CC: 19053441, con quien se deberá efectuar la negociación de compra, ya que adquiere el dominio del predio mediante el acto de compraventa, elevado inscrito a Escritura pública 0125 del 28-09-2009, otorgado por la Notaría Cuarta de Villavicencio, información que se registra en la notación No.3 del FMI. Se concluye que el predio es VIABLE para la compra registra un área jurídica de (1071 HA) y no se evidencian segregaciones ni mutaciones.
Observaciones documento de identidad.
El número de documento 19053441 se encuentra en el archivo nacional de identificación con estado Vigente (Vivo).</t>
  </si>
  <si>
    <t>ID8004</t>
  </si>
  <si>
    <t>475-7303</t>
  </si>
  <si>
    <t xml:space="preserve">852500003000000200006000000000
</t>
  </si>
  <si>
    <t>1000 HTAS</t>
  </si>
  <si>
    <t>Inmueble objeto de estudio identificado con FMI 475-7303, registra en la complementación la RESOLUCION 1701 DEL 1988-28-12 INCORA, ESPECIFICACION: 170 ADJUDICACION DE BALDIOS DE: INCORA A: POLANIA SILVA HERNANDO, la cual, de acuerdo al art. 48 de la ley 160 de 1994 sirve para acreditar y constituir legalmente la propiedad ya que según dispone se requiere como prueba el “título originario expedido por el estado que no haya perdido su eficacia legal”, y en este caso efectivamente el predio cuenta con título originario y es de propiedad privada.
El señor William Edilberto Bermúdez Gutiérrez es el actual titular de derecho de dominio pues adquirió por compraventa mediante EP No. 1575 del 14/12/2011, no obstante, no ostenta el pleno dominio ya que sobre el inmueble pesa medida cautelar de embargo comunicada mediante oficio 1666 del 10 de agosto de 2018 ordenada por el Juzgado 80 Civil Municipal de Bogotá dentro de Proceso Ejecutivo con acción personal, por otra parte, no evidencia limitaciones al dominio, alertas ni gravámenes hipotecarios que afecten su poder dispositivo.
El predio se encuentra plenamente identificado, cuenta con número de folio de matrícula inmobiliaria, código catastral y nombre, criterios que permiten su individualización, no obstante, el nombre del predio según el Folio de Matrícula Inmobiliaria es “Guarataro”
El FMI registra un área de 1000 ha + 0000m2, en todo caso se debe realizar levantamiento planimétrico predial a fin de establecer si se hace necesario aplicar rectificación o aclaración de áreas de acuerdo con lo establecido por la resolución conjunta 1101 IGAC 11344 SNR. No evidencia la existencia de mutaciones en el área por ventas parciales ni tampoco folios segregados.
No se cuenta con títulos de tradición que permitan verificar si los linderos presentan diferencia con la información que registra el Folio de Matrícula Inmobiliaria No. 475-7303.
En conclusión, se conceptúa NO VIABLE debido a la medida cautelar impuesta, no obstante, dada la extensión del inmueble ofertado de da traslado al Grupo Social para que establezcan contacto el propietario a fin de que manifieste su voluntad continuar en el proceso de compra cancelando el gravamen registrado, por lo anterior se envía correo electrónico para lo de su competencia y proceder de conformidad.
Estudio realizado con base en el certificado de tradición y libertad de fecha 23 de enero de 2024 y cuenta con 6 anotaciones.</t>
  </si>
  <si>
    <t>ID5560</t>
  </si>
  <si>
    <t>410-42032</t>
  </si>
  <si>
    <t>812200001000000080029000000000</t>
  </si>
  <si>
    <t>Bogotá 22/01/2022
El predio rural identificado con FMI 410-42032 denominado " FI LA FORTALEZA " es de naturaleza jurídica privada, por cuanto se evidencio en el sistema instrumental registral como antecedente registral de apertura el título originario inscrito mediante RESOLUCIÓN DE ADJUDICACIÓN DE BALDÍOS NO. 00115 de fecha 04/11/1999, emitida por el INCORA BOGOTÁ.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señor JUAN DIEGO BLAIR LLORENS identificado con CC: 70126654, con quien se deberá efectuar la negociación de compra, ya que adquiere el dominio del predio mediante el acto de compraventa, elevado inscrito a Escritura pública 305 del 06-03-2009, otorgado por la Notaría de Arauca, información que se registra en la notación No.3 del FMI. Se concluye que el predio es VIABLE para la compra registra un área jurídica de (568 HA + 2597 m 2) y no se evidencian segregaciones ni mutaciones.
Observaciones documento de identidad.
El número de documento 70126654 se encuentra en el archivo nacional de identificación con estado Vigente (Vivo)</t>
  </si>
  <si>
    <t>ID15090</t>
  </si>
  <si>
    <t>BOYACÁ</t>
  </si>
  <si>
    <t>CHITA</t>
  </si>
  <si>
    <t>760-23961</t>
  </si>
  <si>
    <t>151830000000000090150000000000</t>
  </si>
  <si>
    <t>1.147 HA + 0500 HAS</t>
  </si>
  <si>
    <t>Al realizar el análisis del registro de propiedad en el folio de matrícula inmobiliaria del predio denominado “LT DE TERRENO 1" del municipio de Chita, Boyacá, mediante consulta en la ventanilla única de registro (VUR) y (SIT), se evidenció:
El inmueble identificado con el Folio de Matrícula Inmobiliaria No 076-23961, estado activo, tipo rural, registra el folio matriz No. 076-21418.
El folio matriz No. 076-21418, registra en su 1 anotación la escritura publica de compraventa No. 185 del 1951-12-03, Notaria de Chita.
Registra 3 anotaciones.
No registra folio derivado.
Registra complementaciones.
Área: 1.147 HA. + 05 MT
Propietario: JUAN ERNESTO GOMEZ VARGAS, mediante escritura pública de compraventa No. 1955 del 2010-10-22 de la Notaria 4 de Tunja.
El predio objeto de estudio, no registra gravámenes, ni limitaciones al dominio.
Estudio realizado con base en el certificado de tradición y libertad de fecha 24 de enero de 2024.
CONCLUSIÓN
Por lo anterior, se concluye que el predio objeto de estudio acredita propiedad privada en los términos del artículo 48 de la Ley 160 de 1994, formula transaccional. Viable para compra.</t>
  </si>
  <si>
    <t>PENDIENTE</t>
  </si>
  <si>
    <t>ID9102</t>
  </si>
  <si>
    <t>200-13609</t>
  </si>
  <si>
    <t>410780000000000220001000000000</t>
  </si>
  <si>
    <t xml:space="preserve">800 HAS </t>
  </si>
  <si>
    <t>El predio rural denominado “El Patillal”, identificado con FMI 200-13609 es de naturaleza privada por formula transaccional, toda vez que, se apertura a través de Escritura Pública nº 1555 del 31/12/1954 de la Notaría 2 de Neiva.
Según anotación 3 y 4 los titulares del derecho de dominio son: en un 33.33% cada una las señoras Borrero de Quiroz Raquel y Borrero de King Elizabeth por adjudicación en sucesión mediante Sentencia 9999999999 del 23/02/1978 del Juzgado 3 Civil del Circuito de Neiva, y, en un 11,11% cada uno los señores Córdoba Borrero Juan Carlos, Córdoba Borrero Alfonso Y Córdoba Borrero María Cristina Luisa por adjudicación en sucesión de 1/3 parte a través de Escritura 2871 del 18/12/1998 de la Notaría 1 de Neiva.
Sobre el predio no recaen medidas cautelares, gravámenes ni limitaciones al dominio.
El predio denominado “El Patillal”, identificado con FMI 200-13609, no registra matriz ni registra derivadas. Tampoco registra complementaciones.
El área registrada en el folio es de 800 has + 0000 m2. No se evidencian segregaciones ni mutaciones.
En atención a lo dispuesto en el art. 15 de la Res conjunta IGAC 1101- SNR 11344 del 31/12/2020 se evidencia que el predio objeto de estudio requiere procedimiento catastral pues el folio registra una cabida de 800 has + 0000 m2 (VUR “cabida y linderos”) y al tratarse de un rango de área “mayor a 50 has”, una vez verificada el área alfanumérica de la columna “Y” (968 has + 7500 m2) se observa un 17,10% de diferencia.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22 de enero de 2024 con 07 anotaciones registradas.
Revisados los antecedentes fiscales, disciplinarios y judiciales de los titulares del derecho de dominio no se evidencia novedad alguna. La cédula de los mismos continua vigente.</t>
  </si>
  <si>
    <t>ID143</t>
  </si>
  <si>
    <t>HATO COROZAL</t>
  </si>
  <si>
    <t>475-18700</t>
  </si>
  <si>
    <t>851250001000000360014000000000</t>
  </si>
  <si>
    <t>El predio rural denominado “FI LA ARENOSA 3”, identificado con FMI 475-18700 es de naturaleza privada según análisis del folio por adjudicación de baldíos a través de Resolución nº 556 del 13/08/2010 del Incoder de Yopal.
Según anotación 1 y 2 el titular de dominio es la señora Torres Ospina Licet Yadira, quien adquirió el 100% por la resolución de adjudicación 556 y confirmada con la Res. nº 671 del 13/09/2010 del Incoder de Yopal.
Sobre el predio no recaen medidas cautelares, gravámenes ni limitaciones al dominio.
El predio denominado “FI LA ARENOSA 3” identificado con FMI 475-18700, no registra matriz ni registra derivadas. Tampoco registra complementaciones.
El área registrada en el folio es de 843 has + 0000 m2. No se evidencia segregaciones ni mutaciones.
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23 de enero de 2024 con 02 anotaciones registradas.
Revisados los antecedentes fiscales, disciplinarios y judiciales de la señora Torres Ospina Licet Yadira, no se evidencia novedad alguna. Las cédula continúa vigente.</t>
  </si>
  <si>
    <t>ID10920</t>
  </si>
  <si>
    <t>410-62104</t>
  </si>
  <si>
    <t>812200001000000050033000000000</t>
  </si>
  <si>
    <t>1.054
HTS 6.452 M2</t>
  </si>
  <si>
    <t xml:space="preserve">El predio rural denominado “FI La Esperanza”, identificado con FMI 410-62104 es de naturaleza privada según análisis del folio por adjudicación de baldíos a través de Resolución nº 106 del 02/06/2010 del Incoder de Arauca.
Según anotación 2 el titular del derecho de dominio es el señor Bonilla Torres Luis Enrique quien adquirió el 100% por compraventa (código registral 125) al señor Zorro Lamus Edward Augusto protocolizada mediante Escritura Pública nº 1274 del 27/10/2017 de la Notaría Única de Tame.
Sobre el predio objeto de estudio recae una hipoteca abierta a favor de la Únión de Arroceros S.A.S a través de Escritura Pública nº 001154 del 20/05/2022 (anotación 3) . Huelga decir que, en las anotaciones siguientes de dicho certificado de tradición, no se evidencia la cancelación de este gravamen de modo que se entiende en vigor, y, en ese sentido, es indispensable ejecutar las acciones tendientes a la subsanación de la misma
El predio denominado “FI La Esperanza”, identificado con FMI 410-62104, no registra matriz ni registra derivadas. Tampoco registra complementaciones.
El área registrada en el folio es de 1.054 has + 6452 m2. No se evidencia segregaciones ni mutaciones.
En atención a lo dispuesto en el art. 15 de la Res conjunta IGAC 1101- SNR 11344 del 31/12/2020 se evidencia que el predio objeto de estudio no requiere procedimiento catastral pues el folio registra una cabida 1.054 has + 6452 m2. (VUR “cabida y linderos”) y al tratarse de un rango de área “mayor a 50 has”, una vez verificada el área alfanumérica de la columna “Y” de la matriz de compra (1.055 has + 7783 m2) se observa únicamente un 0,10% de diferencia. 
De conformidad a lo anteriormente expuesto, una vez verificada la tradición del inmueble, y, en atención a los lineamientos del art. 48 de la Ley 160 de 1994 y el Decreto 1071 de 2015 se tiene que, el predio objeto de estudio no es viable para continuar con el procedimiento de compra.
El presente análisis se realizó con la información obrante en consulta VUR y SIT del 22 de enero de 2024 con 03 anotaciones registradas.
Revisados los antecedentes fiscales, disciplinarios y judiciales del señor Bonilla Torres Luis Enrique , no se evidencia novedad alguna. La cédula continua vigente.
</t>
  </si>
  <si>
    <t>ID11502</t>
  </si>
  <si>
    <t>CERRITO</t>
  </si>
  <si>
    <t>308-8476</t>
  </si>
  <si>
    <t>681620000000000020251000000000</t>
  </si>
  <si>
    <t>625 HAS</t>
  </si>
  <si>
    <t>Bogotá 24/01/2023
El FMI 308-8476: identifica el predio denominado “PEÑALIZAS” ubicado en la vereda PLATERA en el municipio de CERRITO SANTANDER, se encuentra activo, es de tipo Rural según lo registrado en el folio, no registra folio segregado, y registra el folio matriz No. 308-619
El FMI 308-8476: se apertura a partir de la siguiente anotación:
ANOTACION: Nro 1: ESCRITURA 044 DEL 2004-01-17 NOTARIA 1 DE MALAGA registrando una DIVISION MATERIAL
En cuanto al folio matriz: 308-619 registra como primera anotación una: ADJUDICACION LIQUIDACION COMUNIDAD MEDIANTE ESCRITURA 54 DEL 1979-02-06 DE LA NOTARIA DE CONCEPCION.
De acuerdo a la complementación del folio matriz 308-19 se puede observar que el predio acredita pleno domino, ya que deviene inicialmente de señor: RICARDO MENESES USCATEGUI, ADQUIRIO POR ESCRITURA 36 DE 26 DE ENERO DE 1.909 DE LA NOTARIA DE MALAGA COMO CONSTA EN LA PARTICION JUDICIAL CUYO REGISTRO SE EFECTUO EN LA OFICINA DE REGISTRO DE LA CIUDAD DE MALAGA. ACLARACION SOBRE EXTENSION SEGUN ANOTACION N. 02:DE ACUERDO A CERTIFICADO CATASTRAL EXPEDIDO POR EL INSTITUTO GEOGRAFICO AGUSTIN CODAZZI, LA EXTENSION REAL DEL MENCIONADO PREDIO ES DE 1.112 HECTAREAS 5.000 METROS CUADRADOS,
Por lo anterior vemos que cumple con la cadena traslaticia de dominio anterior al título inscrito, su anotación que trasfiere el dominio sobre el folio de matrícula hace referencia a ESCRITURA 36 DE 26 DE ENERO DE 1.909 DE LA NOTARIA DE MALAGA COMO CONSTA EN LA PARTICION JUDICIAL CUYO REGISTRO SE EFECTUO EN LA OFICINA DE REGISTRO DE LA CIUDAD DE MALAGA.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El FMI reporta un área de 625 HA,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MENESES VILLAMIZAR CIRO HERNANDO identificado con CC: 13906223 de acuerdo con lo publicitado en la anotación No.4, donde se realiza CONSOLIDACION DE DOMINIO PLENO MEDIANTE ESCRITURA 354 DEL 2008-05-03 DE LA NOTARIA 1 DE MALAGA registrando un englobe.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4 anotaciones.</t>
  </si>
  <si>
    <t>ID10939</t>
  </si>
  <si>
    <t>410-62099</t>
  </si>
  <si>
    <t>812200001000000050031000000000</t>
  </si>
  <si>
    <t xml:space="preserve">1043HAS 2713M2 </t>
  </si>
  <si>
    <t>VUR 23/01/24: Predio rural con FMI activo, sin folio matriz, con complementaciones. Sin folios segregados. Se acredita propiedad privada por ANOTACION 1. Propietario actual EDDY ORTEGA MORENO conforme a la anotación 1. Predio VIABLE para proceso de compra por parte de la ANT.</t>
  </si>
  <si>
    <t>ID10917</t>
  </si>
  <si>
    <t>410-62092</t>
  </si>
  <si>
    <t>812200001000000050029000000000</t>
  </si>
  <si>
    <t>1.066 HAS-4.895 M2.</t>
  </si>
  <si>
    <t>Predio denominado ´´LA VORAGINE", identificado con FMI 410-62092, es de propiedad privada, ya que se apertura mediante la RESOLUCION 0110 DEL 2010-06-03 del INCODER DE ARAUCA ,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son RINCON MARQUEZ FABIAN; RINCON MARQUEZ HELVER; RINCON MARQUEZ CARLOS ADOLFO; RINCON MARQUEZ SHIRLEY; RINCON PARADA JOSE EDIXON, identificados con cedula de ciudadanía 6965070; 7363246; 7365615; 23794775; 1116613403, quienes adquieren a través de la ESCRITURA 2731 DEL 2016-12-29 de la NOTARIA UNICA DE AGUAZUL . Este predio no presenta gravámenes, ni limitaciones al dominio. El FMI reporta un área de 1066 HA + 4895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todos los propietarios deben estar de acuerdo para vender, ya que esta entidad no compra cuotas partes. El presente estudio se realiza únicamente con la información obrante en consulta del FMI en el aplicativo de la SNR con fecha del 23 de enero de 2024.</t>
  </si>
  <si>
    <t>ID1497</t>
  </si>
  <si>
    <t>475-1631</t>
  </si>
  <si>
    <t>852500003000000160023000000000</t>
  </si>
  <si>
    <t>El predio rural denominado “PALESTINA”, identificado con FMI 475-1631 es de naturaleza privada según análisis del folio por adjudicación de baldíos a través de Resolución nº 1819 del 23/08/1999 del Incoder de Bogotá.
Según anotación 4 el titular de derecho de dominio es el señor Rincón Morales Ciro Rafael quien adquirió el 100% por dación en pago de la sociedad Herpaca S.A. protocolizada en Escritura 02220 del 12/12/2017 de la Notaría 33 de Bogotá.
Sobre el predio no recaen medidas cautelares, gravámenes ni limitaciones al dominio.
El predio denominado “PALESTINA”, identificado con FMI 475-1631, no registra matriz ni registra derivadas. Tampoco registra complementaciones.
El área registrada en el folio es de 827 has + 1412 m2. No se evidencia segregaciones ni mutaciones.
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23 de enero de 2024 con 04 anotaciones registradas.
Revisados los antecedentes fiscales, disciplinarios y judiciales del señor Rincón Morales Ciro Rafael , no se evidencia novedad alguna. Las cédula continúa vigente.</t>
  </si>
  <si>
    <t>ID10914</t>
  </si>
  <si>
    <t>410-62062</t>
  </si>
  <si>
    <t>812200001000000050032000000000</t>
  </si>
  <si>
    <t>1.070 HTS 6.780 M2</t>
  </si>
  <si>
    <t>VUR 23/01/24: Predio rural con FMI activo, sin folio matriz, con complementaciones. Sin folios segregados. Se acredita propiedad privada por ANOTACION 1. Propietario actual MERCEDES ROA MENDOZA conforme a la anotación 1. Predio VIABLE para proceso de compra por parte de la ANT.</t>
  </si>
  <si>
    <t>ID5595</t>
  </si>
  <si>
    <t>236-23779</t>
  </si>
  <si>
    <t>506830001000000010065000000000</t>
  </si>
  <si>
    <t xml:space="preserve">13 , 2250 </t>
  </si>
  <si>
    <t>VUR 16/01/24: Predio rural con FMI activo, folio matriz 641, con complementaciones, sin folios segregados. Se acredita propiedad privada por ANOTACION 1. Propietario actual DOMICIANO DOMINGUEZ RINCON, quien lo adquirió mediante COMPRAVENTA registrada en la ANOTACIÓN 3. Predio VIABLE para proceso de compra por parte de la ANT.</t>
  </si>
  <si>
    <t>ID5594</t>
  </si>
  <si>
    <t>236-6349</t>
  </si>
  <si>
    <t>506830001000000080006000000000</t>
  </si>
  <si>
    <t>VUR 16/01/24: Predio rural con FMI activo, sin folio matriz, complementaciones, ni folios segregados. Se acredita propiedad privada por ANOTACION 1. Propietario actual DOMICIANO DOMINGUEZ RINCON, quien lo adquirió mediante COMPRAVENTA registrada en la ANOTACIÓN 6. Predio VIABLE para proceso de compra por parte de la ANT.</t>
  </si>
  <si>
    <t>ID5591</t>
  </si>
  <si>
    <t>236-22668</t>
  </si>
  <si>
    <t>506830001000000080005000000000</t>
  </si>
  <si>
    <t>VUR 16/01/24: Predio rural con FMI activo, sin folio matriz, complementaciones, ni folios segregados. Se acredita propiedad privada por ANOTACION 1. Propietario actual DOMICIANO DOMINGUEZ RINCON, quien lo adquirió mediante COMPRAVENTA registrada en la ANOTACIÓN 8. Predio VIABLE para proceso de compra por parte de la ANT.</t>
  </si>
  <si>
    <t>ID5589</t>
  </si>
  <si>
    <t>236-22247</t>
  </si>
  <si>
    <t>506830001000000010054000000000</t>
  </si>
  <si>
    <t>VUR 16/01/24: Predio rural con FMI activo, sin folio matriz, complementaciones, ni folios segregados. Se acredita propiedad privada por ANOTACION 1. Propietario actual ALBA MERY PORTILLA MAMBUSCAY, quien lo adquirió mediante COMPRAVENTA registrada en la ANOTACIÓN 6. Registra HIPOTECA en las anotaciones 7 y 8. Predio VIABLE para proceso de compra por parte de la ANT.</t>
  </si>
  <si>
    <t>ID5845</t>
  </si>
  <si>
    <t>LONJACUN</t>
  </si>
  <si>
    <t>LAS CABAÑAS</t>
  </si>
  <si>
    <t>YONDÓ</t>
  </si>
  <si>
    <t>303-74081</t>
  </si>
  <si>
    <t>058932001000001400048000000000</t>
  </si>
  <si>
    <t>433,  57</t>
  </si>
  <si>
    <t>Mediante estudio realizado el 11/01/2024, se puede evidenciar lo siguiente:
El FMI 303-74081 identifica el predio denominado “FINCA LAS CABA\AS” ubicado en el municipio de Yondó Antioquia, se encuentra activo, es de tipo Rural según lo registrado en el folio, no registra folio segregado, no registra folio matriz.
En cuanto a su FMI 303-74081, cumple con la cadena traslaticia de dominio anterior al título inscrito, su anotación que trasfiere el dominio sobre el folio de matrícula hace referencia a la RESOLUCION 3606 del 1989-11-21 INCORA DE MEDELLÍN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433 HA + 57 m2 por su parte es recomendable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INVERSIONES JAIPERA S.A identificado con NIT 811014661-1 de acuerdo con lo publicitado en la anotación No.10 mediante ESCRITURA 2164 DEL 2005-08-29 NOTARIA 18 DE MEDELLÍN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10 anotaciones.</t>
  </si>
  <si>
    <t>CAMBIÓ ESTADO URT</t>
  </si>
  <si>
    <t>ID5846</t>
  </si>
  <si>
    <t>EL PORVENIR LOTE SUR</t>
  </si>
  <si>
    <t>303-74741</t>
  </si>
  <si>
    <t>058932001000001400075000000000</t>
  </si>
  <si>
    <t>308, 56</t>
  </si>
  <si>
    <t>"Concepto de viabilidad realizado con fecha 25/01/2024. Concepto de viabilidad realizado con fecha 25/01/2024.El predio rural identificado con FMI 303-74741 denominado “FINCA EL PORVENIR SUR-LOTE #1” es de naturaleza jurídica privada por formula transaccional, por cuanto se evidencio en el sistema instrumental registral que nace como segregado de la matriz identificada con FMI 303-74166, el cual nace como segregado de los FMI matrices de mayor extensión 303-74157 y 303-74161 y que de acuerdo a sus complementaciones y antecedentes registrales se encontraron títulos traslaticios de dominio como lo es la inscripción de adjudicación de baldíos por autoridad competente en tierras INCORA. Lo anterior se acredita de la siguiente manera:
Para el FMI matriz 303-74157 se encontró como antecedente registral la RESOLUCION DE ADJUDICACION # 1654 DE FECHA 26-03-1991.
Para El FMI 303-74161 se encontró como antecedente registral la RESOLUCION DE ADJUDICACION # 1655 DE FECHA 30/09/1977.
Se precisa que el predio objeto de estudio para la compra identificado con FMI 303-74741, no registran medidas cautelares, gravámenes ni limitaciones. Se concluye que el predio es viable para la compra, quienes ostentan como ultimo propietarios en FMI y con quien se realizaría la negociación es la sociedad denominada INVERSIONES JAIPERA S.A, adquiriente del fundo en ocasión a una compra loteo y permuta inscritas en las anotaciones 1 y 2 del FMI. El predio registra con área jurídica de 308 HECTAREAS CON 56 METROS CUADRADOS, no se evidencian segregaciones ni nutaciones de área en FMI.
"</t>
  </si>
  <si>
    <t>ID5851</t>
  </si>
  <si>
    <t>303-72795</t>
  </si>
  <si>
    <t>058932001000001400056000000000</t>
  </si>
  <si>
    <t>199, 3375</t>
  </si>
  <si>
    <t>PREDIO VIABLE. SE ACREDITA SU PROPIEDAD PRIVADA TODA VEZ QUE, SALIÓ DEL DOMINIO DEL ESTADO A TRAVÉS DE RESOLUCIÓN 536 del 1985-06-29 DEL INCORA de MEDELLÍN. EN RAZÓN A ELLO, SUPLE LO DISPUESTO EN EL ART.48 DE LA LEY. 160/94. EL PREDIO "LA PRIMAVERA" TIENE UNA HIPOTECA DE CUERPO CIERTO EN ANOTACIÓN 7 A TRAVÉS DE ESCRITURA 487 del 1995-07-12 DE LA NOTARÍA 27 de MEDELLÍN. EL ACTUAL PROPIETARIO ES INVERSIONES JAIPERA S.A NIT. 8110146611.</t>
  </si>
  <si>
    <t>ID5852</t>
  </si>
  <si>
    <t>LA FLORESTA</t>
  </si>
  <si>
    <t>303-72833</t>
  </si>
  <si>
    <t>058932001000001400049000000000</t>
  </si>
  <si>
    <t>52 has, 5625</t>
  </si>
  <si>
    <t>"El FMI 303-72833 identifica el predio denominado “LA FLORESTA”, ubicado en el municipio de Yondo, Antioquia, se encuentra activo, es de tipo Rural, no registra segregados ni folio matriz.
En cuanto a su FMI 303-72833, se evidencia en sus complementaciones la cadena traslaticia de dominio anterior al título inscrito en la primera anotación, en la cual se RESOLUCION 1040 del 1985-06-28 00:00:00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se encuentra identificado en debida forma, cuenta con número de folio de matrícula inmobiliaria, numero predial y nombre, criterios que permiten su individualización. 
No se cuenta con títulos de tradición que permitan verificar si los linderos presentan diferencia con la información que registra el Folio de Matrícula Inmobiliaria No. 303-72833
El FMI  reporta  52HA +5625m2, por su parte el área reportada en la base de gestor catastral corresponde  99HA +  0518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INVERSIONES JAIPERA S.A  identificado con  NIT. 8111146611 de acuerdo con lo publicitado en la anotación No. 11 en la cual se publicita la   ESCRITURA 1817 del 2004-06-18 NOTARIA 18 de MEDELLIN
VIABLE PARA COMPRA
"</t>
  </si>
  <si>
    <t>ID5853</t>
  </si>
  <si>
    <t>303-72976</t>
  </si>
  <si>
    <t>058932001000001400052000000000</t>
  </si>
  <si>
    <t>180 has 2500</t>
  </si>
  <si>
    <t xml:space="preserve">El predio es de naturaleza privada, presenta englobe e hipoteca es viable jurídicamente. </t>
  </si>
  <si>
    <t>ID5854</t>
  </si>
  <si>
    <t>EL TAMBO</t>
  </si>
  <si>
    <t>303-73177</t>
  </si>
  <si>
    <t>058932001000001400038000000000</t>
  </si>
  <si>
    <t>81 HAS 1250</t>
  </si>
  <si>
    <t>El predio salio del dominio del estado mediante resolución 1554 1987-05-29 Incora de Medellin, es viable juridicamente. El actual titular del derecho de dominio según FMI es NVERSIONES JAIPERA S.A., quien adquiere por ESCRITURA 2453 del 2002-08-13 de la NOTARIA 18A. de MEDELLIN, no registra gravamenes, ni limitaciones al dominio. El FMI reporta un área de 81 HAS 1250, por su parte el área reportada en la base de gestor catastral corresponde a 117, HA +  4945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t>
  </si>
  <si>
    <t>ID5855</t>
  </si>
  <si>
    <t>EL PORVENIR</t>
  </si>
  <si>
    <t>303-74173</t>
  </si>
  <si>
    <t>058932001000001400007000000000</t>
  </si>
  <si>
    <t>405 HAS 5875</t>
  </si>
  <si>
    <t>Al realizar el análisis del registro de propiedad en el folio de matrícula inmobiliaria del predio denominado “FINCA EL PORVENIR NORTE." del municipio de Yondó, Antioquia, mediante consulta en la ventanilla única de registro (VUR) y (SIT), se evidenció un derecho real del dominio en los términos del Artículo 48, de la Ley 160 de 1994, así:
El inmueble identificado con el Folio de Matrícula Inmobiliaria No. 303-74173, estado activo de tipo rural, registra el folio matriz No. 303-74151.
El folio matriz No. 303-74151, registra como antecedente más antiguo la Resolución de adjudicación No. 1654 de 30-09-1977 del INCORA. (Complementaciones)
No registra folio derivado.
Registra complementaciones.
Propietario: INVERSIONES JAIPERA, mediante escritura pública de compraventa No. 383 del 2007-05-24 de la Notaria Única de Puerto Berrio.
Área: 405 HAS + ,5.875 M2
El predio objeto de estudio no registra gravámenes, ni limitaciones al dominio.
Registra 2 anotaciones.
Estudio realizado con base en el certificado de tradición y libertad de fecha 11 de enero de 2024.
CONCLUSIÓN
Por lo anterior, se concluye que el predio objeto de estudio acredita propiedad privada en los términos del artículo 48 de la Ley 160 de 1994, Titulo originario. Viable para compra.</t>
  </si>
  <si>
    <t>ID5856</t>
  </si>
  <si>
    <t>LA FARAONA</t>
  </si>
  <si>
    <t>303-74623</t>
  </si>
  <si>
    <t>058932001000001400032000000000</t>
  </si>
  <si>
    <t>618 HTAS + 25 M2</t>
  </si>
  <si>
    <t>1.El inmueble identificado con el Folio de Matrícula Inmobiliaria No. 303-74623 se aperturó el 03 de septiembre de 1998, con la Escritura Pública de loteo No. 3163 del 1998-08-06 de la Notaría 18 de Medellín. Deviene del matriz 303-74201, que a su vez remite al 303-72791, que registra en su primera anotación la  Resolución de adjudicación de baldios No. 701 de 30 ed abril de 1985 expedida por el INCORA, por lo cual acredita propiedad por TITULO ORIGINARIO.
2.El estado del folio es ACTIVO, de tipo RURAL.
3.Registra inscritas 6 anotaciones.
4.Registra como folio matriz el 303-74201
5.No registra folios derivados
6.No registra complementación.
7.No registra gravámenes, limitaciones ni medidas cautelares.
8.Viable para continuar con el procedimiento adoptado por la entidad.</t>
  </si>
  <si>
    <t>ID5857</t>
  </si>
  <si>
    <t>MONTAÑA GRANDE</t>
  </si>
  <si>
    <t>303-74635</t>
  </si>
  <si>
    <t>058932001000001400033000000000</t>
  </si>
  <si>
    <t>364 HTAS + 49 M2</t>
  </si>
  <si>
    <t>ID5858</t>
  </si>
  <si>
    <t>LTE 3 LA MONTAÑA CHICA</t>
  </si>
  <si>
    <t>303-74642</t>
  </si>
  <si>
    <t>058932001000001400034000000000</t>
  </si>
  <si>
    <t>42 HTAS + 46 M2</t>
  </si>
  <si>
    <t>El FMI 303-74642, identifica el predio denominado “FINCA LOTE NO. 3 "MONTA\A CHICA”, ubicado en el municipio de Yondo, Antioquia, se encuentra activo, es de tipo Rural, no registra segregados, pero si cuenta con folio matriz  FMI 303-74201 y de este deviene FMI 303-72791 el cual nacen de la siguiente forma:
En cuanto a su Matriz FMI 303-72791, se evidencia en sus complementaciones la cadena traslaticia de dominio anterior al título inscrito en la primera anotación, en la cual se evidencian RESOLUCION 0701 del 1985-04-30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se encuentra identificado en debida forma, cuenta con número de folio de matrícula inmobiliaria, numero predial y nombre, criterios que permiten su individualización. 
No se cuenta con títulos de tradición que permitan verificar si los linderos presentan diferencia con la información que registra el Folio de Matrícula Inmobiliaria No. 303-74642
El FMI  reporta  42HA +0046m2, por su parte el área reportada en la base de gestor catastral corresponde  226, HA +  3110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INVERSIONES JAIPERA S.A.. identificada con NIT NR  de acuerdo con lo publicitado en la anotación No. 05 en la cual se publicita la  ESCRITURA 2453 del 2002-08-13 NOTARIA 18A. de MEDELLIN
VIABLE PARA COMPRA</t>
  </si>
  <si>
    <t>ID6831</t>
  </si>
  <si>
    <t xml:space="preserve">LEVANTAMIENTO </t>
  </si>
  <si>
    <t>LAS PAMPAS</t>
  </si>
  <si>
    <t>303-74410</t>
  </si>
  <si>
    <t>8932001000002100007</t>
  </si>
  <si>
    <t>"El folio de matrícula inmobiliaria 303-74410 registra en su primera anotación la Resolución de adjudicación No. 111 del 15 de mayo de 1996 expedida por el INCORA.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El predio se encuentra plenamente identificado, cuenta con número de folio de matrícula inmobiliaria, código catastral y nombre, criterios que permiten su individualización, no obstante, según el Folio de Matrícula Inmobiliaria el predio se denomina “FINCA LAS PALMAS”.
El propietario del predio es AGROVAR S.A., quien ostenta el pleno derecho de dominio sobre el inmueble, es decir cuenta con absoluta capacidad jurídica para adelantar cualquier tipo de negocio jurídico.
El folio registra hipoteca constituida a favor de Bancolombia mediante la Escritura Pública No. 2348 de 21 de noviembre de 2007 otorgada en la Notaría Tercera de Montería, constitución que no saca al bien del comercio, ni impide que sea gravado, no obstante, teniendo en cuenta que el propósito es lograr la compra del inmueble, se recomienda que se gestione con el propietario la cancelación del gravamen, pues si la garantía se hace efectiva, se tiene el riesgo de perder el derecho de dominio sobre el predio.
NO presenta gravámenes o medidas cautelares que afectan el derecho de transferir la propiedad y que como requisito de procedibilidad deben ser resueltos antes de acordar la transferencia de dominio a favor de la ANT.
Estudio realizado con base en el certificado de tradición y libertad de fecha 24 de octubre de 2023 con 10 anotaciones.
"</t>
  </si>
  <si>
    <t>LONJA CUN</t>
  </si>
  <si>
    <t>NO ACEPTO OFERTA</t>
  </si>
  <si>
    <t>ID6832</t>
  </si>
  <si>
    <t>EL TRIANGULO</t>
  </si>
  <si>
    <t>303-74372</t>
  </si>
  <si>
    <t>8932001000002000029</t>
  </si>
  <si>
    <t>Acredita propiedad privada por cuanto proviene del englobe de 2 predios, el primero con FMI 303-73577, que registra la Resolución de adjudicación No. 2421 de 21 de septiembre de 1988 expedida por el INCORA; y el segundo no registra folio, de acuerdo con su complementación registra la Resolución de adjudicación No. 286 de 29 de febrero de 1988 expedida por el INCORA. No registra medidas cautelares, gravamenes ni limitaciones</t>
  </si>
  <si>
    <t>ID6833</t>
  </si>
  <si>
    <t>NUEVA COLONIA</t>
  </si>
  <si>
    <t>303-74301</t>
  </si>
  <si>
    <t>8932001000002100002</t>
  </si>
  <si>
    <t>"El folio de matrícula inmobiliaria 303-74301 registra en su primera anotación la Resolución de adjudicación No. 1362 de 30 de noviembre de 1992 expedida por el INCORA.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El predio se encuentra plenamente identificado, cuenta con número de folio de matrícula inmobiliaria, código catastral y nombre, criterios que permiten su individualización, no obstante, según el Folio de Matrícula Inmobiliaria el predio se denomina “FINCA NUEVA COLONIA # VEREDA LA JOBA”.
El propietario del predio es AGROVAR S.A., quien ostenta el pleno derecho de dominio sobre el inmueble, es decir cuenta con absoluta capacidad jurídica para adelantar cualquier tipo de negocio jurídico.
NO presenta gravámenes o medidas cautelares que afectan el derecho de transferir la propiedad y que como requisito de procedibilidad deben ser resueltos antes de acordar la transferencia de dominio a favor de la ANT.
Estudio realizado con base en el certificado de tradición y libertad de fecha 24 de octubre de 2023 con 5 anotaciones.
"</t>
  </si>
  <si>
    <t>ID6834</t>
  </si>
  <si>
    <t>EL TREBOL</t>
  </si>
  <si>
    <t>303-74288</t>
  </si>
  <si>
    <t>8932001000002000054</t>
  </si>
  <si>
    <t>"1. El inmueble objeto de estudio identificado con FMI 303-74288, nace a la vida jurídica mediante RESOLUCION 204 del 1989-08-22 00:00:00 INCORA de MEDELLIN;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 Como titular del derecho de dominio reporta en FMI AGROVAR S.A. quienes adquieres mediante compraventa contenida en ESCRITURA 576 del 2004-08-25 NOTARIA 2 de YARUMAL
3. El predio en estudio  no presenta limitación al dominio, que como requisito de procedibilidad deban ser resuelto antes de acordar la transferencia de dominio a favor de la ANT, no presenta gravámenes.
4. El predio se encuentra plenamente identificado, cuenta con número de folio de matrícula inmobiliaria, código catastral y nombre, criterios que permiten su individualización, no obstante, el nombre del predio según el Folio de Matrícula Inmobiliaria es “FINCA ""EL TREBOL"".
5. No se cuenta con títulos de tradición que permitan verificar si el área y los linderos presentan diferencia con la información que registra el Folio de Matrícula Inmobiliaria. El área según FMI corresponde a 100,2481HAS., no se encuentra con área reportada por el gestor catastral, en tal sentido, no es posible advertir diferencia de área alguna.
6. Estudio realizado exclusivamente con base en el certificado de tradición y libertad de fecha 14 de septiembre de 2023 y cuenta con 6 anotaciones.
"</t>
  </si>
  <si>
    <t>ID6835</t>
  </si>
  <si>
    <t>EL CORTIJO</t>
  </si>
  <si>
    <t>303-74258</t>
  </si>
  <si>
    <t>8932001000002000027</t>
  </si>
  <si>
    <t>1.El inmueble objeto de estudio identificado con FMI 303-74258,  nace a la vida jurídica mediante RESOLUCION 2044 del 22/08/1989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2.Como titular del derecho de dominio reporta en FMI AGROVAR S.A, quien adquiere mediante compraventa contenida en Escritura Pública 576 DEL 25/08/2004, expedida por la Notaría Única de Puerto Berrio.3.El predio en estudio no presenta limitación al dominio o gravámenes que como requisito de procedibilidad deban ser resueltos antes de acordar la transferencia de dominio a favor de la ANT.4.El predio se encuentra plenamente identificado, cuenta con número de folio de matrícula inmobiliaria, código catastral y nombre, criterios que permiten su individualización, no obstante, el nombre del predio según el Folio de Matrícula Inmobiliaria es “ FINCA "EL CORTIJO" INS POLICIA SAN FRANCISCO"
5.No se cuenta con títulos de tradición que permitan verificar si el área y los linderos presentan diferencia con la información que registra el Folio de Matrícula Inmobiliaria. El área segun FMI corresponde a 54,3671 HAS., no se encuentra con área reportada por el gestor catastral, en tal sentido, no es posible advertir diferencia de área alguna.
6.Estudio realizado exclusivamente con base en el certificado de tradición y libertad de fecha 14 de septiembre de 2023 y cuenta con 5 anotaciones.</t>
  </si>
  <si>
    <t>ID6836</t>
  </si>
  <si>
    <t>CALIFORNIA</t>
  </si>
  <si>
    <t>303-74218</t>
  </si>
  <si>
    <t>8932001000002000024</t>
  </si>
  <si>
    <t>1. El inmueble objeto de estudio identificado con FMI 303-74218,  proviene del engloble de los FMI 303-74216 y 303-74221, los cuales a su vez devienen de los matrices 303-73173, el cual registra en su primera anotación que nace a la vida jurídica mediante RESOLUCION 286 del 1988-02-29 proferida por el INCORA MEDELLÍN, y el 303-74217, el cual según complementaciones cuenta con adjudicación de baldíos mediante RESOLUCION 0286 del 29-02-1988;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 Como titular del derecho de dominio reporta en FMI AGROVAR S.A, quien adquiere mediante compraventa contenida en Escritura Pública 694 DEL 23/09/2005, expedida por la Notaría Única de Puerto Berrio.
3. Sobre el predio recae en anotación No. 5 hipoteca con cuantía determinada a favor de Bancolombia S.A., gravamen el cual deberá ser objeto de levantamiento previa transferencia del derecho de dominio a favor de la ANT.
4. El predio se encuentra plenamente identificado, cuenta con número de folio de matrícula inmobiliaria, código catastral y nombre, criterios que permiten su individualización, no obstante, el nombre del predio según el Folio de Matrícula Inmobiliaria es “FINCA CALIFORNIA"
5. No se cuenta con títulos de tradición que permitan verificar si el área y los linderos presentan diferencia con la información que registra el Folio de Matrícula Inmobiliaria. El área fue aclarada según anot. 3 y 4 del FMI la cual corresponde a 131 HAS. no se encuentra con área reportada por el gestor catastral, en tal sentido, no es posible advertir diferencia de área alguna.
6. Estudio realizado exclusivamente con base en el certificado de tradición y libertad de fecha 14 de septiembre de 2023 y cuenta con 5 anotaciones.</t>
  </si>
  <si>
    <t>ID6837</t>
  </si>
  <si>
    <t>EL TOPACIO</t>
  </si>
  <si>
    <t>303-74212</t>
  </si>
  <si>
    <t>8932001000002100005</t>
  </si>
  <si>
    <t xml:space="preserve">Predio denominado “Finca El topacio” Paraje Aguas, sin folio matriz ni complementación, acredita propiedad privada por adjudicación de baldíos del INCORA - Medellín mediante resolución 2042 del 22/08/1989, observa cadena traditicia de dominio ininterrumpida, clara, sin saltos ni informalidades.
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Registra gravamen hipotecario constituido mediate escritura pública No. 2348 de 2007 la cual debe ser cancelada antes de acordar la venta a favor de la ANT.
El FMI reporta un área de 183 ha + 8084 m2 por su parte el área reportada en la base de gestor catastral corresponde a 120 ha + 4745 m2 arrojando una diferencia que hace necesario que se aplique rectificación o aclaración de área en concordancia con los lineamientos de la resolución conjunta 1101 IGAC 11344 SNR, no obstante, esta información se debe contrastar con los levantamientos planimétricos prediales, No evidencia la existencia de mutaciones en el área ni folios segregados por ventas parciales.
En conclusión, se conceptúa VIABLE para continuar en proceso de compra por adjudicación de baldíos, Estudio realizado con base en el certificado de tradición y libertad de fecha 14 de septiembre de 2023 que cuenta con 8 anotaciones. 
Estudio realizado con base en el certificado de tradición y libertad de fecha 24 de octubre de 2023 que cuenta con 8 anotaciones.  </t>
  </si>
  <si>
    <t>ID6838</t>
  </si>
  <si>
    <t>BOLIVIA</t>
  </si>
  <si>
    <t>303-73918</t>
  </si>
  <si>
    <t>8932001000002000026</t>
  </si>
  <si>
    <t xml:space="preserve">1. Predio denominado “Bolivia” sin folio matriz ni complementación, acredita propiedad privada por adjudicación de baldíos del INCORA - Medellín mediante resolución 2041 del 22/08/1989, observa cadena traditicia de dominio ininterrumpida, clara, sin saltos ni informalidades.
2. 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3. Registra gravamen hipotecario constituido mediate escritura pública No. 2348 de 2007 la cual debe ser cancelada antes de acordar la venta a favor de la ANT.
4. El FMI reporta un área de 129, HA + 1184 m2 por su parte el área registrada en base de gestor catastral es de 158, HA + 3108 m2 con lo cual se evidencia que requiere rectificación o aclaración de áreas en concordancia con los lineamientos de la resolución conjunta 1101 IGAC 11344 SNR, no obstante, esta información se debe contrastar con los levantamientos planimétricos prediales. No evidencia la existencia de mutaciones en el área ni ventas parciales o folios segregados.
5. En conclusión, se conceptúa VIABLE para continuar en proceso de compra por adjudicación de baldíos. 
6. Estudio realizado con base en el certificado de tradición y libertad de fecha 24 de noviembre de 2023 que cuenta con 8 anotaciones. </t>
  </si>
  <si>
    <t>ID6839</t>
  </si>
  <si>
    <t>LA ALBANIA</t>
  </si>
  <si>
    <t>303-73785</t>
  </si>
  <si>
    <t>8932001000002000028</t>
  </si>
  <si>
    <t>201 HA +1722 M2</t>
  </si>
  <si>
    <t xml:space="preserve">1. Predio denominado “La Albania” sin folio matriz ni complementación, acredita propiedad privada por adjudicación de baldíos del INCORA - Medellín mediante resolución 2041 del 22/08/1989, observa cadena tratidicia de dominio ininterrumpida, clara, sin saltos ni informalidades.
2. 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3. FMI que publicita declaración vigente de abandono por poseedor-ocupante o tenedor (predio declarado en abandono), inscripción ordenada por el INCODER en el año 2013 a favor de Diaz Ariza José Constantino.
4. Registra gravamen hipotecario constituido mediate escritura pública No. 2348 de 2007 la cual debe ser cancelada antes de acordar la venta a favor de la ANT.
5. No se reporta área en VUR ni en base de gestor catastral con lo cual no es posible determinar si se requiere rectificación o aclaración de áreas. No evidencia la existencia de mutaciones en el área ni ventas parciales o folios segregados.
6. En conclusión, se conceptúa VIABLE para continuar en proceso de compra por adjudicación de baldíos.
7. Estudio realizado con base en el certificado de tradición y libertad de fecha 14 de septiembre de 2023 que cuenta con 8 anotaciones. </t>
  </si>
  <si>
    <t>ID6840</t>
  </si>
  <si>
    <t>EL RECREO</t>
  </si>
  <si>
    <t>303-73714</t>
  </si>
  <si>
    <t>8932001000002000020</t>
  </si>
  <si>
    <t>1. El inmueble objeto de estudio identificado con FMI 303-73714, registra en su primera anotación que nace a la vida jurídica mediante RESOLUCION 3602 del 31/10/1988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 Como titular del derecho de dominio reporta en FMI AGROVAR S.A, quien adquiere mediante compraventa contenida en Escritura Pública 576 del 25/08/2004, expedida por la Notaría Segunda de Yarumal.
3. Sobre el predio recae en anotación No. 6 hipoteca con cuantía determinada a favor de Bancolombia S.A., gravamen el cual deberá ser objeto de levantamiento previa transferencia del derecho de dominio a favor de la ANT.
4. El predio se encuentra plenamente identificado, cuenta con número de folio de matrícula inmobiliaria, código catastral y nombre, criterios que permiten su individualización, no obstante, el nombre del predio según el Folio de Matrícula Inmobiliaria es “FINCA EL RECREO"
5. No se cuenta con títulos de tradición que permitan verificar si el área y los linderos presentan diferencia con la información que registra el Folio de Matrícula Inmobiliaria No. 303-73714. El área reportada en FMI corresponde a 14 HAS. 6.800 M2, no se encuentra con área reportada por el gestor catastral, en tal sentido, no es posible advertir diferencia de área alguna.
6. Estudio realizado exclusivamente con base en el certificado de tradición y libertad de fecha 14 de septiembre de 2023 y cuenta con 6 anotaciones.</t>
  </si>
  <si>
    <t>ID6841</t>
  </si>
  <si>
    <t>EL JARDIN</t>
  </si>
  <si>
    <t>303-73606</t>
  </si>
  <si>
    <t>8932001000002000025</t>
  </si>
  <si>
    <t>1. El inmueble objeto de estudio identificado con FMI 303-73606, registra en su primera anotación que nace a la vida jurídica mediante RESOLUCION 2950 del 30/09/1988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 Como titular del derecho de dominio reporta en FMI AGROVAR S.A,, quien adquiere mediante compraventa contenida en Escritura Pública 694 del 23/09/2005, expedida por la Notaría Única de Puerto Berrio.
3. Sobre el predio recae en anotación No. 9 hipoteca con cuantía determinada a favor de Bancolombia S.A., gravamen el cual deberá ser objeto de levantamiento previa transferencia del derecho de dominio a favor de la ANT.
4. El predio se encuentra plenamente identificado, cuenta con número de folio de matrícula inmobiliaria, código catastral y nombre, criterios que permiten su individualización, no obstante, el nombre del predio según el Folio de Matrícula Inmobiliaria es “FINCA EL JARDIN"
5. No se cuenta con títulos de tradición que permitan verificar si el área y los linderos presentan diferencia con la información que registra el Folio de Matrícula Inmobiliaria No. 303-73606. El área reportada en FMI corresponde a 133 HAS. 6.000 M2, no se encuentra con área reportada por el gestor catastral, en tal sentido, no es posible advertir diferencia de área alguna.
6. Estudio realizado exclusivamente con base en el certificado de tradición y libertad de fecha 14 de septiembre de 2023 y cuenta con 9 anotaciones.</t>
  </si>
  <si>
    <t>ID6842</t>
  </si>
  <si>
    <t>EL PARAISO</t>
  </si>
  <si>
    <t>303-73605</t>
  </si>
  <si>
    <t>8932001000002000019</t>
  </si>
  <si>
    <t>1. El inmueble objeto de estudio identificado con FMI 303-73605, registra en su primera anotación que nace a la vida jurídica mediante RESOLUCION 3470 del 31/10/1988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
2. Como titular del derecho de dominio reporta en FMI AGROVAR S.A, quien adquiere mediante compraventa contenida en Escritura Pública 576 del 25/08/2004, expedida por la Notaría Segunda de Yarumal.
3. El predio en estudio no presenta limitación al dominio o gravámenes que como requisito de procedibilidad deban ser resueltos antes de acordar la transferencia de dominio a favor de la ANT.
4. El predio se encuentra plenamente identificado, cuenta con número de folio de matrícula inmobiliaria, código catastral y nombre, criterios que permiten su individualización, no obstante, el nombre del predio según el Folio de Matrícula Inmobiliaria es “FINCA EL PARAISO"
5. No se cuenta con títulos de tradición que permitan verificar si el área y los linderos presentan diferencia con la información que registra el Folio de Matrícula Inmobiliaria No. 03-73605. El área reportada en FMI corresponde a 18 HAS. 1300 M2, no se encuentra con área reportada por el gestor catastral, en tal sentido, no es posible advertir diferencia de área alguna.
6. Estudio realizado exclusivamente con base en el certificado de tradición y libertad de fecha 14 de septiembre de 2023 y cuenta con 5 anotaciones.</t>
  </si>
  <si>
    <t>ID6843</t>
  </si>
  <si>
    <t>LA CRISTALINA - LA JOBA</t>
  </si>
  <si>
    <t>303-73575</t>
  </si>
  <si>
    <t>8932001000001700029</t>
  </si>
  <si>
    <t>El FMI 303-73575  identifica el predio denominado “FINCA LA CRISTALINA” ubicado en el municipio de Yondó, Antioquia, se encuentra activo, es de tipo Rural según lo registrado en el folio, no registra folio segregado, ni folio matriz.
En cuanto a su FMI 303-73575 , con  la cadena traslaticia de dominio anterior al título inscrito, en la primera anotación sobre el FMI en estudio hace referencia a la RESOLUCION 0287 del 1988-02-29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predio se encuentra identificado en debida forma, cuenta con número de folio de matrícula inmobiliaria, numero predial y nombre, criterios que permiten su individualización. 
No se cuenta con títulos de tradición que permitan verificar si los linderos presentan diferencia con la información que registra el Folio de Matrícula Inmobiliaria No. 303-73575 
El FMI  reporta  152 HA + 6000 M2 por su parte el área reportada en la base de gestor catastral corresponde   172, HA +  5672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AGROVAR S.A. NIT. 8090128066, de acuerdo con lo publicitado en la anotación No. 8 mediante la  ESCRITURA 576 del 2004-08-25 NOTARIA 2 de YARUMAL
El predio registra Hipoteca vigente en su anotación No.9 mediante la  ESCRITURA 2348 del 2007-11-21 NOTARIA 3 de MONTERIA
En conclusión, el predio se considera preliminarmente VIABLE por ADJUDICACION  de acuerdo con lo establecido por las directrices centrales. El presente estudio se realiza únicamente con la información obrante en consulta del FMI en el aplicativo de la SNR con 9 anotaciones.
VIABLE PARA COMPRA.</t>
  </si>
  <si>
    <t>ID6844</t>
  </si>
  <si>
    <t>303-64460</t>
  </si>
  <si>
    <t>8932001000002100019</t>
  </si>
  <si>
    <t>LA PRIMERA ANOTACIÓN DEL PRESENTE FMI ES UNA ADJUDICACIÓN DE BALDIOS DEL EXTINTO INCODER DE BUCARAMANGA A: VARON VALLEJO SANDRA LUCIA MEDIANTE LA RESOLUCIÓN 1222 del 2005-11-04, LA SEGUNDA ANOTACIÓN ES UNA TRANSFERENCIA DE DOMINIO DE ARON VALLEJO SANDRA LUCIA A: AGROVAR S.A. NIT. 8090128066 X (ACTUAL PROPIETARIO), NO TIENE HIPOTECAS, NO TIENE EMBARGOS, COMO SE PUDO OBSERVAR EN LA ANOTACIÓN 1 SALIÓ DEL DOMINIO DEL ESTADO, NO TIENE PROCESOS PENDIENTES CON LA URT, EL ÁREA DEL PREDIO ES 68 HECTAREAS + 9.510 M2, EN LA MATRIZ DE COMPRA NO SE INDICA ÁREAS, EL PRESENTE ESTUDIO DEL VUR SE REALIZÓ EL DÍA 14 DE SEPTIEMBRE, LA DAT PUEDE CONTINUAR CON EL PROCESO DE COMPRA DEL PRESENTE PREDIO Y SERIA UN SI-ADJUDICACION</t>
  </si>
  <si>
    <t>ID6845</t>
  </si>
  <si>
    <t>EL PORVENIR I</t>
  </si>
  <si>
    <t>303-64461</t>
  </si>
  <si>
    <t>8932001000002000107</t>
  </si>
  <si>
    <t>LA PRIMERA ASIGNACIÓN DEL PRESENTE FMI ES UNA ADJUDICACIÓN DE BALDIOS DEL EXTINTO INCODER DE BUCARAMANGA A VARON QUIMBAYO MARIA DEL CARMEN  MEDIANTE LA RESOLUCIÓN 1224 del 2005-11-04, EN LA SEGUNDA ANOTACIÓN SE ENCUENTRA UNA COMPRAVENTA DE: VARON QUIMBAYO MARIA DEL CARMEN  A: AGROVAR S.A. NIT. 8090128066 X, (ACTUAL PROPIETARIO), NO PRESENTA HIPOTECAS, NO PRESENTA EMBARGOS, NO PRESENTA PROCESOS  PENDIENTES CON LA URT, EL ÁREA DEL PREDIO ES 69 HECTAREAS + 3.950 M2, EN LA MATRIZ DE COMPRAS NO SE INDICA ÁREAS, COMO SE INDICÓ EN LA ANOTACIÓN 1 EL PREDIO SALIÓ DEL DOMINIO DEL ESTADO, EL PRESENTE ESTUDIO DEL VUR SE REALIZÓ EL DÍA 14 DE SEPTIEMBRE, LA DAT PUEDE CONTINUAR CON EL PROCESO DE COMPRA DEL PRESENTE PREDIO Y SERIA UN SI-ADJUDICACION</t>
  </si>
  <si>
    <t>NO ACEPTA OFERTA</t>
  </si>
  <si>
    <t>ID6846</t>
  </si>
  <si>
    <t>EL PORVENIR II</t>
  </si>
  <si>
    <t>303-64462</t>
  </si>
  <si>
    <t>8932001000002000106</t>
  </si>
  <si>
    <t>69, 1240</t>
  </si>
  <si>
    <t>"El folio de matrícula inmobiliaria 303-64462 registra en su primera anotación la Resolución de adjudicación No. 1223 de 04-11-2005 expedida por el INCODER.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El predio se encuentra plenamente identificado, cuenta con número de folio de matrícula inmobiliaria, código catastral y nombre, criterios que permiten su individualización, no obstante, según el Folio de Matrícula Inmobiliaria el predio se denomina “FINCA EL PORVENIR II”.
El propietario del predio es AGROVAR S.A., quien ostenta el pleno derecho de dominio sobre el inmueble, es decir cuenta con absoluta capacidad jurídica para adelantar cualquier tipo de negocio jurídico.
NO presenta gravámenes o medidas cautelares que afectan el derecho de transferir la propiedad y que como requisito de procedibilidad deben ser resueltos antes de acordar la transferencia de dominio a favor de la ANT.
Estudio realizado con base en el certificado de tradición y libertad de fecha 24 de octubre de 2023 con 2 anotaciones.
"</t>
  </si>
  <si>
    <t>ID6848</t>
  </si>
  <si>
    <t>303-64464</t>
  </si>
  <si>
    <t>8932001000002000108</t>
  </si>
  <si>
    <t>67, 9.210</t>
  </si>
  <si>
    <t>DE ACUERDO A LA CONSULTA, EL PREDIO OBJETO DE ESTUDIO ES VIABLE, TODA VEZ QUE SALIÓ DEL DOMINIO DEL ESTADO TÍTULO EXPEDIDO POR AUTORIDAD COMPETENTE, SE EVIDENCIAN CADENAS TRASLATICAS DE DOMINIO QUE PERMITEN COMPRAR EL PREDIO</t>
  </si>
  <si>
    <t>ID7758</t>
  </si>
  <si>
    <t>236-28199</t>
  </si>
  <si>
    <t>505770001000000040456000000000</t>
  </si>
  <si>
    <t>600 HA</t>
  </si>
  <si>
    <t xml:space="preserve">Predio denominado “Lote 4” de naturaleza privada, identificado con folio de matrícula inmobiliaria No. 236-28199, de carácter privado al conservar la naturaleza jurídica de su matriz No. 236-372 el cual registra título originario de adjudicación de baldíos mediante resolución 15 del 30/01/1959, observa cadena traditicia de dominio ininterrumpida, clara, sin saltos ni informalidades.
Los actuales titulares del derecho de dominio, según FMI son los señores Andrés, Humberto, Flor Alba, Flor Mélida, Eliseo y Bernardo Ariza Cárdenas quienes adquirieron por escritura pública número 6729 del 27 de diciembre de 2017
El predio no presenta ningún tipo alerta, gravamen, medida cautelar o limitación al dominio que afecte el derecho de transferir la propiedad.
El área reportada en el FMI es de 600, HA + 0000 m2, no obstante, se deberá realizar levantamiento planimétrico predial a fin de determinar si requiere aplicar rectificación de área y linderos de acuerdo con lo establecido por la resolución conjunta 1101 IGAC 11344 SNR. No se registran mutaciones en el área o regresiones por ventas parciales.
En conclusión, se conceptúa VIABLE para continuar en proceso de compra por adjudicación de baldíos.
Estudio realizado con base en el certificado de tradición y libertad de fecha 15 de enero de 2024 que cuenta con 5 anotaciones. </t>
  </si>
  <si>
    <t>ID7559</t>
  </si>
  <si>
    <t>LOS NARANJOS</t>
  </si>
  <si>
    <t>236-32167</t>
  </si>
  <si>
    <t>505770001000000030052000000000</t>
  </si>
  <si>
    <t>81, 6250</t>
  </si>
  <si>
    <t>El predio rural identificado con FMI 236-32167 denominado "SIN DIRECCION LOS NARANJOS” es de naturaleza jurídica privada, por cuanto se evidencio en el sistema instrumental registral como antecedente registral de apertura el título originario inscrito mediante Resolución de adjudicación de baldíos # 1827 de fecha 29-11-1991, emitida por el INSTITUTO COLOMBIANO DE LA REFORMA AGRARIA INCORA VILLAVICENCIO. De lo anterior se colige que se cumple con la primera condición establecida por el artículo 48 de la ley 160 de 1994. Se precisa que el predio no registra gravamen, no registra medidas cautelares ni limitaciones. Del estudio jurídico se avizora que quien ostenta como ultimo propietario son los señores ARIZA CADENA ANDRES, ARIZA CADENA HUMBERTO,  ARIZA CADENA FLOR ALBA, CADENA DE ARIZA FLOR MELIDA, ARIZA CADENA ELICEO,  ARIZA CADENA BERNARDO identificados con cedula de ciudadanía 79360795, 86030110, 51729138, 30030354, 86003788,  86004670 con quienes se deberá efectuar la negociación de compra, ya que adquiere el dominio del predio mediante el acto de compraventa, elevada en la Escritura pública #6729 del 27-12-2017, otorgado por la Notaría Segunda Villavicencio, información que se registra en la notación #5 del FMI. Se concluye que el predio es viable para la compra registra un área jurídica de (81 HECTAREAS.6.250 M2) y no se evidencian segregaciones ni mutaciones.</t>
  </si>
  <si>
    <t>ID6849</t>
  </si>
  <si>
    <t>EL PORVENIR III</t>
  </si>
  <si>
    <t>303-64459</t>
  </si>
  <si>
    <t>8932001000002000109</t>
  </si>
  <si>
    <t>El folio de matrícula inmobiliaria 303-64459 registra en su primera anotación la Resolución de adjudicación No. 1227 de 04 de noviembre de 2005 expedida por el INCODER.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El predio se encuentra plenamente identificado, cuenta con número de folio de matrícula inmobiliaria, código catastral y nombre, criterios que permiten su individualización, no obstante, según el Folio de Matrícula Inmobiliaria el predio se denomina “FINCA EL PORVENIR III”.
El propietario del predio es AGROVAR S.A., quien ostenta el pleno derecho de dominio sobre el inmueble, es decir cuenta con absoluta capacidad jurídica para adelantar cualquier tipo de negocio jurídico.
NO presenta gravámenes o medidas cautelares que afectan el derecho de transferir la propiedad y que como requisito de procedibilidad deben ser resueltos antes de acordar la transferencia de dominio a favor de la ANT.
Estudio realizado con base en el certificado de tradición y libertad de fecha 24 de octubre de 2023 con 2 anotaciones.</t>
  </si>
  <si>
    <t>ID6850</t>
  </si>
  <si>
    <t>AGUALINDA</t>
  </si>
  <si>
    <t>303-72823</t>
  </si>
  <si>
    <t>8932001000001400026</t>
  </si>
  <si>
    <t>Acredita propiedad privada por cuanto registra en su primera anotaciónla Resolución de adjudicación No. 243 de 1985 expedida por el INCORA. No registra gravamenes ni limitaciones</t>
  </si>
  <si>
    <t>ID6851</t>
  </si>
  <si>
    <t>EL AMPARO 1</t>
  </si>
  <si>
    <t>303-73888</t>
  </si>
  <si>
    <t>8932001000001400062</t>
  </si>
  <si>
    <t>15/01/24: Predio rural con FMI activo, sin folio matriz, complementaciones, ni folios segregados. Se acredita propiedad privada por ANOTACION 1. Propietario actual AGROVAR S.A.S., que lo adquirió mediante COMPRAVENTA registradas en la ANOTACION 13. Predio VIABLE para proceso de compra por parte de la ANT.</t>
  </si>
  <si>
    <t>ID6854</t>
  </si>
  <si>
    <t>EL AMPARO</t>
  </si>
  <si>
    <t>303-93554</t>
  </si>
  <si>
    <t>8932001000001400020</t>
  </si>
  <si>
    <t>125, 3000</t>
  </si>
  <si>
    <t>Este concepto se realiza en fecha 15/01/2024
El predio objeto de estudio, identificado con FMI 303-93554, denominado “FINCA EL AMPARO”, ubicado en la vereda La El Ite, municipio Yondó – Antioquia se encuentra activo, es de tipo rural, no registra folios derivados, ni folio matriz.
El predio es de naturaleza jurídica privada, por cuanto se evidenció que se apertura con título originario expedido por el estado, es decir, adjudicación de baldíos, mediante la Resolución 1564 del 29-09-1978 del Incora de Medellín, acreditando propiedad privada en cumplimiento de la primera regla establecida en art 48 de la Ley 160 de 1994.
Del estudio jurídico realizado se idéntica que quien ostenta como propietario del predio, de acuerdo con la anotación 31 del folio, es la empresa AGROVAR S.A.S, identificada con NIT 8090128066, quien adquirió por compraventa de Luis German Velázquez Salazar, mediante la Escritura 629 del 26-03-2018 de la Notaría Tercera de Ibagué.
No se evidencian medidas cautelares, gravámenes, ni limitaciones al dominio vigentes, ya que todas se encuentran canceladas.
Se concluye que el predio es viable para la compra y reporta área en cabidas y linderos de 125 HTA + 3000 M2. El presente estudio se realiza únicamente con la información obrante en consulta del FMI en el aplicativo de la SNR.</t>
  </si>
  <si>
    <t>ID6855</t>
  </si>
  <si>
    <t>303-74158</t>
  </si>
  <si>
    <t>8932001000001400053</t>
  </si>
  <si>
    <t>90, 8000</t>
  </si>
  <si>
    <t>El predio denominado “El Porvenir” identificado con FMI 303-74158 de presunta naturaleza privada se evidencia que salió del dominio del estado a través de adjudicación de baldíos del Incora de Medellín mediante Res. 2425 del 1988/09/21. El titular del derecho de dominio es la sociedad Agrovar SAS quien adquirió el 100% mediante EP 628 de 2018/03/26 de la Notaría 3 de Ibagué. El folio no registra derivadas ni matrices. Sobre el predio no recaen medidas cautelares, gravámenes ni limitaciones.
En atención a lo dispuesto en el art. 15 de la Res conjunta IGAC 1101- SNR 11344 del 31/12/2020 se evidencia que el predio objeto de estudio no es posible determinar si requiere procedimiento catastral pues una vez verificada el área alfanumérica de la matriz no se tiene información.</t>
  </si>
  <si>
    <t>ID6856</t>
  </si>
  <si>
    <t>LA PALMA</t>
  </si>
  <si>
    <t>303-93556</t>
  </si>
  <si>
    <t>8932001000001900075</t>
  </si>
  <si>
    <t>El predio objeto de estudio, identificado con FMI 303-93556, denominado “LOTE”, ubicado en el municipio de Yondó - Antioquia, se encuentra activo, es de tipo rural, no registra folios derivados, ni folio, registra complementaciones.
El predio es de naturaleza jurídica privada, por cuanto se evidenció como antecedente registral en las complementaciones, que se apertura con un título traslaticio de dominio anterior al 5 de agosto de 1974, mediante Escritura pública 2447 del 29-09-1969 de la Notaria Séptima de Medellín, acreditando propiedad privada en cumplimiento de la segunda regla establecida en art 48 de la Ley 160 de 1994.
Del estudio jurídico realizado se idéntica que quien ostenta como último propietario del predio, de acuerdo a la anotación 2, es AGROVAR S.A.S, identificada con NIT. 8090128066, quien adquirió por compra que le hizo a Luis Germán Velásquez Salazar, mediante escritura de compraventa 626 del 26-03-2018 de la Notaria Tercera de Ibagué.
No se evidencian medidas cautelares, gravámenes, así como limitaciones al dominio vigentes.
Se concluye que el predio es viable para la compra y reporta área en cabidas y linderos de 205 HTA. El presente estudio se realiza únicamente con la información obrante en consulta del FMI en el aplicativo de la SNR.</t>
  </si>
  <si>
    <t>ID6857</t>
  </si>
  <si>
    <t>LA RINCONADA</t>
  </si>
  <si>
    <t>303-72810</t>
  </si>
  <si>
    <t>8932001000001400023</t>
  </si>
  <si>
    <t>89, 6600</t>
  </si>
  <si>
    <t>El predio denominado “Finca La Rinconada” identificado con FMI 303-72810 es de presunta naturaleza privada toda vez que, salió del dominio del estado a través de adjudicación de baldíos del Incora de Medellín mediante Res. 1762 de 1985/10/22. Los titulares del derecho de dominio son: según anotación 5 el señor Alvarez Acosta Augusto de Jesus quien adquirió a través de EP 3651 de 1990/09/07 de la Notaría 4 de Medellín y según anotación 20 la Sociedad Agrovar SAS quien adquirió mediante EP 633 de 2018/03/26 de la Notaría 3 de Ibagué. El folio no registra derivadas ni matrices. Sobre el predio no recaen medidas cautelares, gravámenes ni limitaciones. Los linderos se encuentran en la Res. de adjudicación.Es importante mencionar que, según anotación 6 el predio objeto de estudio se englobó con otros mediante EP 3651 de 1990/09/07 de la Notaría 4 de Medellín. E atención a lo dispuesto en el art. 15 de la Res conjunta IGAC 1101- SNR 11344 del 31/12/2020 se evidencia que el predio objeto de estudio no es posible determinar si requiere procedimiento catastral pues una vez verificada el área alfanumérica de la matriz no se tiene información.</t>
  </si>
  <si>
    <t>ID6858</t>
  </si>
  <si>
    <t>HACIENDA SANTA HELENA</t>
  </si>
  <si>
    <t>303-74427</t>
  </si>
  <si>
    <t>8932001000001400027</t>
  </si>
  <si>
    <t>489 HAS. 9.962 M2</t>
  </si>
  <si>
    <t>El FMI 303-74427, identifica el predio identificado como HACIENDA " SANTA ELENA ", ubicado en el municipio de YONDO (Antioquia). Se encuentra activo, es de naturaleza rural, no registra segregados pero tiene los FMI matrices 303-72104 y 303-74133 del cual su tradición confirma su naturaleza privada según título originario del articulo 48 de la Ley 160 de 1994, ya que su complementación menciona que se adquirió por Luis German Velásquez Salazar por compra 1/2 junto con otro predio a Luz Stella Velásquez Salazar, según escritura 1805 del 11 de 04 de 1.994, notaria cuarta de Medellín, registrada el 15 de 04 de 1.994 con FMI: 027-0005433 y 027-0011491. Posteriormente, adquirieron Luz Stella Velásquez Salazar y Luis German Velásquez Salazar, por compra junto con otro a Luis Fernando Bedoya Zuluaga y Dora Zuluaga de Bedoya, según escritura 3871 del 27 de 09 de 1.991 de la notaría cuarta de Medellín; registrada el 07 de 10 de 1.991. Después adquirieron Luis Fernando Bedoya Zuluaga y Dora Zuluaga de Bedoya, por adjudicación que le hizo el instituto colombiano de la reforma agraria (incora) de Medellín, según resolución 443 del 26 de 04 de 1.984; registrada el 01 de 06 de 1.984 con FMI  027-0005433. Para finalizar, se evidencia que se adquirió por parte de  Luis Fernando Bedoya Zuluaga, por adjudicación que le hizo el instituto colombiano de la reforma agraria (incora) de Medellín, según resolución 2948 del 30 de 09 de 1.988, registrada el 27 de 09 de 1.990 en el FMI 027-0011491.
Tampoco tiene medidas cautelares vigentes ni limitaciones al dominio. Tiene su apertura con la anotación 1 con la Escritura Pública 1805 del 1994-04-11 expedida por la NOTARIA 4 de MEDELLIN con un englobe. En la anotación 2 se registró la escritura pública 0495 del 2018-03-12 expedida en la NOTARIA 3 DE IBAGUE con una compraventa a favor de AGROVAR S.A.S. X NIT. 8090128066.</t>
  </si>
  <si>
    <t>ID6859</t>
  </si>
  <si>
    <t>EL DESEO</t>
  </si>
  <si>
    <t>303-71061</t>
  </si>
  <si>
    <t>8932001000001400021</t>
  </si>
  <si>
    <t>374 HAS. 7.500 M2</t>
  </si>
  <si>
    <t>El FMI 303-71061, identifica el predio identificado como FINCA EL DESEO ubicado en el municipio de YONDO (Antioquia). Se encuentra activo, es de naturaleza rural, no registra segregados ni matrices. Tampoco tiene medidas cautelares vigentes ni limitaciones al dominio.
El predio nace con la anotación No. 1 por medio de la RESOLUCION 0750 del 1977-05-26 expedida por el INCORA de MEDELLIN del cual su tradición confirma su naturaleza privada según título originario del articulo 48 de la Ley 160 de 1994 saliendo del dominio del Estado. Se consolida el Derecho real de dominio en su anotación No. 31 por medio de la escritura pública 0495 del 2018-03-12 expedida en la NOTARIA 3 de IBAGUE donde se da una compraventa a favor de AGROVAR S.A.S. con NIT. 8090128066.</t>
  </si>
  <si>
    <t>ID6860</t>
  </si>
  <si>
    <t>303-71026</t>
  </si>
  <si>
    <t>8932001000001400025</t>
  </si>
  <si>
    <t>307HAS. 1.500 M2</t>
  </si>
  <si>
    <t>El FMI 303-71026, identifica el predio identificado como FINCA EL PLACER ubicado en el municipio de YONDO (Antioquia). Se encuentra activo, es de naturaleza rural, no registra segregados ni matrices. Tampoco tiene medidas cautelares vigentes ni limitaciones al dominio.
El predio nace con la anotación No. 1 por medio de la RESOLUCION 0749 del 1977-05-26 expedida por el INCORA de MEDELLIN del cual su tradición confirma su naturaleza privada según título originario del articulo 48 de la Ley 160 de 1994 saliendo del dominio del Estado. Se consolida el Derecho real de dominio en su anotación No. 21 por medio de la escritura pública 0495 del 2018-03-12 expedida en la NOTARIA 3 de IBAGUE donde se da una compraventa a favor de AGROVAR S.A.S. con NIT. 8090128066.</t>
  </si>
  <si>
    <t>ID6861</t>
  </si>
  <si>
    <t>VERACRUZ</t>
  </si>
  <si>
    <t>303-71138</t>
  </si>
  <si>
    <t>8932001000001400022</t>
  </si>
  <si>
    <t>134HRS. 9.500M2</t>
  </si>
  <si>
    <t>El predio objeto de estudio identificado con FMI 303-71138 del municipio de Yondo, Antioquia de presunta naturaleza privada, estado activo, según el análisis del Folio en su 1 anotación registra la adjudicación de baldío realizada por el INCORA Medellín mediante Resolución No.1763 del 17/12/1979, registra como titular de derecho de dominio AGROVAR S.A.S..  Sobre el predio no recaen medidas cautelares, gravámenes ni limitaciones, tampoco registra folio matriz, derivados ni complementaciones, se puede concluir que tiene viabilidad para su compra.</t>
  </si>
  <si>
    <t>ID6862</t>
  </si>
  <si>
    <t>FINCA LA SOLITA</t>
  </si>
  <si>
    <t>303-74464</t>
  </si>
  <si>
    <t>8932001000002000118</t>
  </si>
  <si>
    <t>355 HAS. 9.060 M2</t>
  </si>
  <si>
    <t>"""El predio objeto de estudio identificado con FMI 303-74464 del municipio de Yondo, Antioquia de presunta naturaleza privada, estado activo de tipo rural, según el análisis del Folio en su 1 anotación registra la adjudicación de baldío realizada por el INCORA de la Dorada mediante Resolución No. 373 del 09/08/1995.
Registra como titular de derecho de dominio Jhon Henry Varón Ortiz segun lo contendo en ESCRITURA 242 del 2019-02-14 NOTARIA TERCERA de IBAGUE-COMPRAVENTA
Sobre el predio no recaen medidas cautelares, gravámenes ni limitaciones, tampoco registra folio matriz, derivados ni complementaciones.
Se puede concluir que tiene viabilidad para su compra, por titulo originario.
"</t>
  </si>
  <si>
    <t>ID6863</t>
  </si>
  <si>
    <t>CAÑO AL REVES</t>
  </si>
  <si>
    <t>303-66377</t>
  </si>
  <si>
    <t>8932001000002000110</t>
  </si>
  <si>
    <t>241 HTS, 5.574 M2.</t>
  </si>
  <si>
    <t>1.El presente estudio se realizó con la información contenida en la Ventanilla Única de Registro-VUR el día 15 de enero de 2024
2.El predio denominado “FINCA CAÑO AL REVES” identificado con el folio de matrícula inmobiliaria No. 303-66377, ubicado en el municipio de Yondó, Departamento de Santander, con estado de folio ACTIVO y tipo de predio RURAL, el cual registra 4 matrices identificadas con los , el primero FMI 303 – 65266 el cual registra en su primera anotación registra adjudicación mediante Resolución No.1719 del 23 de diciembre de 2005 emitida por Incoder de Bucaramanga, segundo el FMI 303 – 65267 el cual registra en su primera anotación adjudicación mediante la Resolución No. 1719 del 23 de diciembre de 2005 emitida por el Incoder de Bucaramanga, tercero el FMI 303 – 65268 el cual registra en su primera anotación adjudicación mediate Resolución No. 1721 del 23 de diciembre de 2005 emitida por el Incoder de Bucaramanga, finalmente el cuarto FMI 303 – 65269 registra en su primera anotación adjudicación mediante Resolución de Adjudicación No. 1720 del 23 de diciembre de 2005 emitida por el Incoder de Bucaramanga, de manera que en la anotación No. 1 adjudicación de baldíos realizada por medio de la Resolución No. 349 del 9 de octubre de 1962 emitida por el INCORA de Bogotá, en razón a lo anterior el folio cumple con la regla primera establecida por el artículo 48 de la ley 160 de 1994 para la acreditación de la propiedad.
3.El Propietario actual es Lady Alejandra Varón Beltrán identificado con cédula de ciudadanía 1110472799, quien adquirió el predio por medio de Escritura Pública 224 de 9 de febrero de 2018 suscrita en la Notaria de Tercera de Ibagué, tal como se observa en la anotación No. 7.
4.El área indicada en el acápite de cabida y linderos del folio de matrícula es de 241 Ha + 5574MT2.
5.El predio NO se encuentra inscrita ninguna medida de protección jurídica colectiva o individual, mediante la cual se pretenda salvaguardar jurídicamente los derechos sobre la tierra en cabeza de la población víctima del desplazamiento o en riesgo de desplazamiento.
6.Tampoco se encuentra inscrita ninguna solicitud de restitución respecto a este predio, en virtud de la Ley 1448 de 2011- Ley de Víctimas y Restitución de tierras.
7.Teniendo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</si>
  <si>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ID6864</t>
  </si>
  <si>
    <t>LOTE A</t>
  </si>
  <si>
    <t>303-74756</t>
  </si>
  <si>
    <t>8932001000002000101</t>
  </si>
  <si>
    <t>700001 M2</t>
  </si>
  <si>
    <t>El FMI 303-74756 identifica el predio denominado LOTE A ubicado en el municipio de Yondó. El predio es de naturaleza rural, y el estado del folio es activo. El FMI no registra segregados, registra como matrícula matriz el FMI 303-74707. El FMI no registra gravámenes o limitaciones al dominio. Se determina que el predio es de naturaleza privada de conformidad con el estudio realizado en el FMI matriz 303-73707, el cual a su vez tiene como matrices los FMI 303-74499 y 303-74662. En ese sentido, se estudian los matrices, el FMI 303-74499 fue adquirido por Resolución de Adjudicación No. 780 del 30 de septiembre de 1993 expedida por el INCORA de La Dorada. Por su parte, el FMI 303-74662 registra como matrícula matriz la 303-74482, en la cual se evidencia que el predio fue adquirido por Resolución de Adjudicación No. 787 del 30 de septiembre de 1993 expedida por el INCORA. Finalmente, el titular de dominio actual es AGROVAR S.A.S</t>
  </si>
  <si>
    <t>ID6865</t>
  </si>
  <si>
    <t>VISCAYA (antes La Utima)</t>
  </si>
  <si>
    <t>303-73561</t>
  </si>
  <si>
    <t>8932001000002000003</t>
  </si>
  <si>
    <t>106, 6000</t>
  </si>
  <si>
    <t>Mediante estudio realizado el 15/01/2024, se puede observar lo siguiente:
El FMI 303-73561: identifica el predio denominado “FINCA "LA ULTIMA" HOY "LA VIZCALLA"” ubicado en la vereda CIENAGA DE LA BARBACOA en el municipio de YONDÓ ANTIOQUIA, se encuentra activo, es de tipo Rural según lo registrado en el folio, no registra folio segregado, no registra folio matriz.
En cuanto a su FMI 303-73561: cumple con la cadena traslaticia de dominio anterior al título inscrito, su anotación que trasfiere el dominio sobre el folio de matrícula hace referencia a la RESOLUCION 2949 del 1988-09-30 DEL INCORA de MEDELLIN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106 HA + 6.000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AGROVAR S.A.S. identificado con NIT: 809012806-6 de acuerdo con lo publicitado en la anotación No.14 ESCRITURA 1876 del 2012-08-06 DE LA NOTARIA VENTIDOS (22) de MEDELLIN,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14 anotaciones.</t>
  </si>
  <si>
    <t>ID6866</t>
  </si>
  <si>
    <t>LA ULTIMA (LOTE)</t>
  </si>
  <si>
    <t>303-81558</t>
  </si>
  <si>
    <t>8932001000002000088</t>
  </si>
  <si>
    <t>126, 3010</t>
  </si>
  <si>
    <t>"El FMI 303-81558 identifica el predio denominado LOTE LA ÚLTIMA ubicado en el municipio de Yondó. El FMI se encuentra activo, señala que el predio es rural, no registra segregados, registra como matrícula matriz el FMI 303-74658.
Se determina que el predio es de naturaleza privada de conformidad con el estudio realizado en el FMI matriz 303-74658, el cual a su vez tiene como matriz el FMI 303-74482, en el cual se evidencia que el predio de mayo extensión fue adquirido por Resolución de Adjudicación No. 787 del 30 de septiembre de 1993 expedida por el INCORA.
El predio no registra gravámenes o limitaciones al dominio.
Finalmente, el titular de dominio actual es AGROVAR S.A.S. Titularidad adquirida a través de compraventa protocolizada mediante escritura pública No. 1876 del 06 de agosto de 2012 de la Notaría 22 de Medellín, registrada el 12 de octubre de 2012 en la anotación No. 2.
"</t>
  </si>
  <si>
    <t>ID6867</t>
  </si>
  <si>
    <t>FINCA LA MARIELA LOTE 2</t>
  </si>
  <si>
    <t>303-74703</t>
  </si>
  <si>
    <t>8932001000002000089</t>
  </si>
  <si>
    <t>553M2</t>
  </si>
  <si>
    <t>El FMI 303-74703, identifica el predio denominado FINCA LA MARIELA LOTE #1 ubicado en el municipio de Yondó -  Antioquia, se encuentra activo, es de naturaleza rural, registra como folio matriz 303-73102, el cual no cuenta con complementaciones, y se evidencia en su primera anotación como modo de adquisición la adjudicación de baldíos mediante Resolución 0403 de 18 de marzo de 1988 emitida por el INCORA - Medellín, en la cual se adjudicó el predio al señor Marco Tulio Castrillón Agudelo; lo anterior, indica que el predio objeto de estudio acredita pleno dominio, de acuerdo con lo establecido en la regla primera del artículo 48 de la ley 160, asimismo, es menester mencionar que ya pasaron los 15 años contados a partir de la primera adjudicación que menciona el artículo 39 de la ley 160 de 1994 que permite la transferencia del derecho de dominio sobre el bien inmueble.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No se evidencia la inscripción de gravamen o medidas cautelares que se encuentren vigentes y que afecten el bien.
Se tiene que la propiedad actualmente la tiene AGROVAR S.A.S Nit. 8090128066, de acuerdo con lo publicitado en la anotación No. 4, que registra una compraventa protocolizada por Escritura Publica No. 1876 de fecha 06 de agosto de 2012 de la Notaría Veintidós de Medellín.
Respecto al predio objeto de estudio no es posible la verificación del rango de tolerancia de conformidad a lo dispuesto en el art. 15 de la Res conjunta IGAC 1101- SNR 11344 del 31/12/2020 toda vez que, en la matriz de compra referente al área alfanumérica no registra información.
Se aclara que este diagnóstico registral se efectuó con la información visible en la Ventanilla Única de Registro (VUR) de la Superintendencia de Notariado y Registro (SNR). Del 14 agosto 2023</t>
  </si>
  <si>
    <t>ID6868</t>
  </si>
  <si>
    <t>FINCA LA MARIELA LOTE 1</t>
  </si>
  <si>
    <t>303-74701</t>
  </si>
  <si>
    <t>8932001000002000001</t>
  </si>
  <si>
    <t>553.000 M2</t>
  </si>
  <si>
    <t>El FMI 303-74701, identifica el predio denominado FINCA LA MARIELA LOTE #1 ubicado en el municipio de Yondó -  Antioquia, se encuentra activo, es de naturaleza rural, registra como folio matriz 303-73102, el cual no cuenta con complementaciones, y se evidencia en su primera anotación como modo de adquisición la adjudicación de baldíos mediante Resolución 0403 de 18 de marzo de 1988 emitida por el INCORA - Medellín, en la cual se adjudicó el predio al señor Marco Tulio Castrillón Agudelo; lo anterior, indica que el predio objeto de estudio acredita pleno dominio, de acuerdo con lo establecido en la regla primera del artículo 48 de la ley 160, asimismo, es menester mencionar que ya pasaron los 15 años contados a partir de la primera adjudicación que menciona el artículo 39 de la ley 160 de 1994 que permite la transferencia del derecho de dominio sobre el bien inmueble.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No se evidencia la inscripción de gravamen o medidas cautelares que se encuentren vigentes y que afecten el bien.
Se tiene que la propiedad actualmente la tiene AGROVAR S.A.S Nit. 8090128066, de acuerdo con lo publicitado en la anotación No. 4, que registra una compraventa protocolizada por Escritura Publica No. 1876 de fecha 06 de agosto de 2012 de la Notaría Veintidós de Medellín.
Respecto al predio objeto de estudio no es posible la verificación del rango de tolerancia de conformidad a lo dispuesto en el art. 15 de la Res conjunta IGAC 1101- SNR 11344 del 31/12/2020 toda vez que, en la matriz de compra referente al área alfanumérica no registra información.
Se aclara que este diagnóstico registral se efectuó con la información visible en la Ventanilla Única de Registro (VUR) de la Superintendencia de Notariado y Registro (SNR). Del 14 agosto 2023</t>
  </si>
  <si>
    <t>ID6869</t>
  </si>
  <si>
    <t>FINCA LA FLORESTA</t>
  </si>
  <si>
    <t>303-74710</t>
  </si>
  <si>
    <t>8932001000002000104</t>
  </si>
  <si>
    <t>1.600m2</t>
  </si>
  <si>
    <t>15/01/24: Predio rural con FMI activo, folio matriz 74707, con complementaciones. Sin folios segregados. Se acredita propiedad privada por ANOTACION 1. Propietario actual AGROVAR S.A.S., que lo adquirió mediante COMPRAVENTA registradas en la ANOTACION 3. Predio VIABLE para proceso de compra por parte de la ANT.</t>
  </si>
  <si>
    <t>ID6870</t>
  </si>
  <si>
    <t>303-73808</t>
  </si>
  <si>
    <t>8932001000002000004</t>
  </si>
  <si>
    <t>32, 500</t>
  </si>
  <si>
    <t>"El FMI 303-73808, Predio denominado “FINCA PAUGIL”, ubicado en el municipio de Yondo, departamento del Antioquia se encuentra activo, es de naturaleza rural, no registra matrices ni segregados. El FMI fue abierto con base en la Resolución No. 2669 del 28 de septiembre de 1988 de Adjudicación de Baldío, expedida por el Instituto Colombiano de la Reforma Agraria de Medellín, a favor de Santo Tomas Rojas Ricardo.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Así mismo, es importante mencionar que el presunto propietario del FMI objeto de estudio es Agovar SAS segun lo contenido en la  ESCRITURA 1876 del 2012-08-06 NOTARIA VENTIDOS (22) de MEDELLIN
"</t>
  </si>
  <si>
    <t>ID6871</t>
  </si>
  <si>
    <t>LA ESMERALDA</t>
  </si>
  <si>
    <t>303-74459</t>
  </si>
  <si>
    <t>8932001000002200039</t>
  </si>
  <si>
    <t>42,2.500</t>
  </si>
  <si>
    <t>15/01/24: Predio rural con FMI activo, sin folio matriz, complementaciones, ni folios segregados. Se acredita propiedad privada por ANOTACION 1. Propietario actual AGROVAR S.A.S., que lo adquirió mediante COMPRAVENTA registradas en la ANOTACION 8. Predio VIABLE para proceso de compra por parte de la ANT.</t>
  </si>
  <si>
    <t>ID6872</t>
  </si>
  <si>
    <t>303-74465</t>
  </si>
  <si>
    <t>8932001000002200054</t>
  </si>
  <si>
    <t>"El FMI 303-74465, Predio denominado “FINCA "" LA ESPERANZA""”, ubicado en el municipio de Yondó, departamento del Antioquia se encuentra activo, es de naturaleza rural, no registra matrices ni segregados. El FMI fue abierto con base en la Resolución No. 116 del 25 de febrero de 1994 de Adjudicación de Baldío, expedida por el Instituto Colombiano de la Reforma Agraria de La Dorada, a favor de María Inés Tovar.
Sobre el predio, NO se encuentra inscrita ninguna medida de protección jurídica colectiva o individual, mediante la cual se pretenda salvaguardar jurídicamente los derechos sobre la tierra en cabeza de la población víctima del desplazamiento o en riesgo de desplazamiento.
Cabe resaltar que el predio fue vendido sin permiso del Incoder, como se puede observar en la anotación No.2
Tampoco se encuentra inscrita ninguna solicitud de restitución respecto a este predio, en virtud de la Ley 1448 de 2011- Ley de Víctimas y Restitución de tierras.
Así mismo, es importante mencionar que el presunto propietario del FMI objeto de estudio es Agovar SAS. Con NIT 8090128066 con el 50 % de titularidad y el señor TORO ECHEVERRI LUIS FERNANDO con CC98524993 titular del 50% restante "</t>
  </si>
  <si>
    <t>ID6873</t>
  </si>
  <si>
    <t>EL DIAMANTE</t>
  </si>
  <si>
    <t>303-74411</t>
  </si>
  <si>
    <t>8932001000002400002</t>
  </si>
  <si>
    <t>De acuerdo con la primer anotación el folio de matrícula inmobiliaria proviene del registro de la Resolución No. 58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No se evidencia la inscripción de gravámenes que se encuentren vigentes que afecten el bien.
Se evidencia la inscripción de una medida cautelar que se encuentra vigente en la anotación No. 9 embargo de jurisdicción coactiva y una limitación al derecho de dominio en la anotación No. 8 compraventa de derechos de cuota, es menester mencionar que en la anotación No. 2 se encuentra una prohibición de abstenerse de inscribir actos que impliquen transferencia, gravamen o limitación del predio según la Resolución No. 58 de fecha 02/02/1994 expedido por el INCORA, sin embargo, este acto se encuentra calificado con el código 0915 que hace referencia a otros actos sujetos a registro.
Se tiene que la propiedad del predio la tienen en común y proindiviso el señor Luis Fernando Toro Álvarez identificado con cedula de ciudadanía No. 98524993, de acuerdo con lo publicitado en la anotación No. 3 según la Escritura Pública No. 1639 de fecha 22/06/1955 de la Notaría Primera de Barrancabermeja que protocolizo compraventa calificada con el código 0101 y la anotación No. 5 que publicita la Escritura Pública No. 8273 de fecha 29/10/2002 de la Notaría Quince de Medellín por medio de la cual se protocolizo compraventa derechos de cuota 50% acto calificado con el código de registro 0307 y la empresa Agrovar S.A.S identificada con Nit 8090128066 quien adquirió por medio de la Escritura Pública No. 2643 de fecha 09/11/2015 de la Notaría Tercera de Ibagué  por medio de la cual se protocolizo compraventa derechos de cuota, acto calificado con el código 0307.
Sin embargo, no es claro si el señor Luis Eduardo Toro Álvarez quien aparece en la cadena traditicia del predio aun tiene derechos de cuota sobre el mismo, razón por la cual es necesario verificar el contenido de la Escritura 530 de fecha 05/05/1998 de la Notaría Veinticinco de Medellín publicitada en la anotación No. 4 del folio de matrícula, con el fin de verificar esta situación. 
Se aclara que este diagnóstico registral se efectuó con la información visible en la Ventanilla Única de Registro (VUR) de la Superintendencia de Notariado y Registro (SNR), el día 14/09/2023.</t>
  </si>
  <si>
    <t>ID6874</t>
  </si>
  <si>
    <t>CAÑO LA PIPA</t>
  </si>
  <si>
    <t>303-74468</t>
  </si>
  <si>
    <t>8932001000002200055</t>
  </si>
  <si>
    <t>De acuerdo con la primer anotación el folio de matrícula inmobiliaria proviene del registro de la Resolución No. 062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No se evidencia la inscripción de gravámenes o medidas cautelares que se encuentren vigentes que afecten el bien.
Se evidencia la inscripción de unas limitación al derecho de dominio en la anotaciones Nos. 6 y 9 que hacen referencia a una  compraventa de derechos de cuota, es menester mencionar que en la anotación No. 2 se encuentra una prohibición de abstenerse de inscribir actos que impliquen transferencia, gravamen o limitación del predio según la Resolución No. 062 de fecha 02/02/1994 expedido por el INCORA, sin embargo, este acto se encuentra calificado con el código 0906 que hace referencia a otros actos sujetos a registro.
Se tiene que la propiedad del predio la tienen en común y proindiviso el señor Luis Fernando Toro Álvarez identificado con cedula de ciudadanía No. 98524993, de acuerdo con lo publicitado en la anotación No. 5 que publicita la Escritura Pública No. 8273 de fecha 29/10/2002 de la Notaría Quince de Medellín por medio de la cual se protocolizo compraventa derechos de cuota 50% acto calificado con el código de registro 0307 y la empresa Agrovar S.A.S identificada con Nit 8090128066 quien adquirió por medio de la Escritura Pública No. 2643 de fecha 09/11/2015 de la Notaría Tercera de Ibagué  por medio de la cual se protocolizo compraventa derechos de cuota, acto calificado con el código 0307, acto publicitado en la anotación No. 9.
Se aclara que este diagnóstico registral se efectuó con la información visible en la Ventanilla Única de Registro (VUR) de la Superintendencia de Notariado y Registro (SNR), el día 14/09/2023.</t>
  </si>
  <si>
    <t>ID6875</t>
  </si>
  <si>
    <t>LA ESTRELLA</t>
  </si>
  <si>
    <t>303-74457</t>
  </si>
  <si>
    <t>8932001000002200053</t>
  </si>
  <si>
    <t>De acuerdo con la primer anotación el folio de matrícula inmobiliaria proviene del registro de la Resolución No. 055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No se evidencia la inscripción de gravámenes, medidas cautelares o limitaciones al derecho de dominio que se encuentren vigentes que afecten el bien.
Es menester mencionar que en la anotación No. 2 se encuentra una prohibición de abstenerse de inscribir actos que impliquen transferencia, gravamen o limitación del predio según la Resolución No. 055 de fecha 02/02/1994 expedido por el INCORA, sin embargo, este acto se encuentra calificado con el código 0906 que hace referencia a otros actos sujetos a registro.
Se tiene que la propiedad del predio la tiene la empresa Agrovar S.A.S identificada con Nit 8090128066 quien adquirió por medio de la Escritura Pública No. 2643 de fecha 09/11/2015 de la Notaría Tercera de Ibagué por medio de la cual se protocolizo compraventa derechos de cuota, acto calificado con el código 0307, acto publicitado en la anotación No. 8.
Se aclara que este diagnóstico registral se efectuó con la información visible en la Ventanilla Única de Registro (VUR) de la Superintendencia de Notariado y Registro (SNR), el día 14/09/2023.</t>
  </si>
  <si>
    <t>ID6876</t>
  </si>
  <si>
    <t>MIRAFLORES</t>
  </si>
  <si>
    <t>303-74463</t>
  </si>
  <si>
    <t>8932001000002200068</t>
  </si>
  <si>
    <t>27 Hectáreas con 2.500 M2</t>
  </si>
  <si>
    <t>El predio rural identificado con FMI 303-74463 denominado “FINCA MIRAFLORES” es de naturaleza jurídica privada por título originario. Por cuanto analizada la totalidad de anotaciones se encontró como antecedente registral de apertura la inscripción de la Resolución de adjudicación No. 61 de fecha 02/02/1994 expedido por autoridad competente en tierras, INCORA DE LA DORADA, por lo que se cumple con la primera condición establecida por el artículo 48 de la ley 160 de 1994. Se precisa que el predio en estudio no presenta medidas cautelares, limitación al dominio o gravámenes vigentes, que como requisito de procedibilidad deban ser resueltos antes de acordar la transferencia de dominio a favor de la ANT. Se concluye que el predio es viable para la compra, registra una cabida de área y lindero en VUR y SIT de 27 Hectáreas con 2.500 M2 aproximadamente, no se evidencia la existencia de mutaciones en el área ni predios segregaciones y quien ostenta como ultimo propietario en folio es la sociedad denominada “AGROVAR S.A.S, identificado con NIT. 8090128066, quien adquiere el fundo a través de la Escritura pública No. 2643 de fecha 2015-11-09, otorgado por la NOTARIA TERCERA DE IBAGUE, modo de adquisición compraventa, código registral 125.</t>
  </si>
  <si>
    <t>ID6880</t>
  </si>
  <si>
    <t>BELGICA</t>
  </si>
  <si>
    <t>303-56930</t>
  </si>
  <si>
    <t>8932001000002200041</t>
  </si>
  <si>
    <t>52 Ha + 4020 m2</t>
  </si>
  <si>
    <t>15/01/24: Predio rural con FMI activo, sin folio matriz, complementaciones, ni folios segregados. Se acredita propiedad privada por ANOTACION 1. Propietarios actuales LUIS EDUARDO TORO ALVAREZ y LUIS FERNANDO TORO ECHEVERRY, quienes lo adquirieron COMPRAVENTAS registradas en las ANOTACIONES 2 y 3. Predio VIABLE para proceso de compra por parte de la ANT.</t>
  </si>
  <si>
    <t>ID6881</t>
  </si>
  <si>
    <t>EL RUBY</t>
  </si>
  <si>
    <t>303-56915</t>
  </si>
  <si>
    <t>8932001000002200051</t>
  </si>
  <si>
    <t>50 Ha + 2350 m2</t>
  </si>
  <si>
    <t>Mediante estudio realizado el 15/01/2024, se puede observar lo siguiente:
El FMI 303-56915: identifica el predio denominado “FINCA EL RUBY" ubicado en el municipio de YONDÓ ANTIOQUIA, se encuentra activo, es de tipo Rural según lo registrado en el folio, no registra folio segregado, no registra folio matriz.
En cuanto a su FMI 303-56915: cumple con la cadena traslaticia de dominio anterior al título inscrito, su anotación que trasfiere el dominio sobre el folio de matrícula hace referencia a la RESOLUCION 0101 del 1999-03-31 DEL INCORA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50 HA + 2350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LUIS FERNANDO TORO ECHEVERRI identificado con CC: 98524993 de acuerdo con lo publicitado en la última anotación del ESCRITURA 2643 del 2015-11-09 DE NOTARIA TERCERA de IBAGUE,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6 anotaciones.</t>
  </si>
  <si>
    <t>ID6882</t>
  </si>
  <si>
    <t>303-57857</t>
  </si>
  <si>
    <t>8932001000001300027</t>
  </si>
  <si>
    <t>107 HA</t>
  </si>
  <si>
    <t>Mediante estudio realizado el 15/01/2024, se puede observar lo siguiente:
El FMI 303-57857 identifica el predio denominado “EL PARAISO” ubicado en la vereda el Porvenir en el municipio de YONDO ANTIOQUIA, se encuentra activo, es de tipo Rural según lo registrado en el folio, no registra folio segregado, no registra folio matriz.
En cuanto a su FMI 303-57857, cumple con la cadena traslaticia de dominio anterior al título inscrito, su anotación que trasfiere el dominio sobre el folio de matrícula hace referencia a la RESOLUCION 0085 del 1995-03-30 00:00:00 INCORA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se encuentra inscrita la siguiente anotación:
ANOTACION: Nro 10: DEMANDA EN PROCESO VERBAL - OFICIO 1104 del 2018-06-26 JUZGADO PRIMERO CIVIL DEL CIRCUITO EN ORALIDAD DE MEDELLIN.
El FMI reporta 107 HA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TORO ECHEVERRI LUIS FERNANDO identificado con CC: 98524993 de acuerdo con lo publicitado en la anotación No.11 mediante ESCRITURA 2914 DEL 2021-12-13 NOTARIA TERCERA DE MONTERIA registrando una compraventa. El predio NO registra algún gravamen, medida cautelar o limitación.
En conclusión, el predio se considera NO VIABLE de acuerdo con análisis realizado. El presente estudio se realiza únicamente con la información obrante en consulta del FMI en el aplicativo de la SNR con 10 anotaciones.</t>
  </si>
  <si>
    <t>ID6883</t>
  </si>
  <si>
    <t>LA HERENCIA</t>
  </si>
  <si>
    <t>303-68030</t>
  </si>
  <si>
    <t>8932001000001300036</t>
  </si>
  <si>
    <t>72 HA</t>
  </si>
  <si>
    <t>Mediante estudio realizado el 15/01/2024, se puede observar lo siguiente:
El FMI 303-68030: identifica el predio denominado “FINCA LA HERENCIA" ubicado en la vereda EL PORVENIR en el municipio de YONDÓ ANTIOQUIA, se encuentra activo, es de tipo Rural según lo registrado en el folio, no registra folio segregado, no registra folio matriz.
En cuanto a su FMI 303-68030: cumple con la cadena traslaticia de dominio anterior al título inscrito, su anotación que trasfiere el dominio sobre el folio de matrícula hace referencia a la RESOLUCION 3519 del 2007-12-28 00:00:00 INCODER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72 HA,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LUIS FERNANDO TORO ECHEVERRI identificado con CC: 98524993 de acuerdo con lo publicitado en la última anotación del FMI ESCRITURA 2643 del 2015-11-09 00:00:00 NOTARIA TERCERA de IBAGUE,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5 anotaciones.</t>
  </si>
  <si>
    <t>ID9346</t>
  </si>
  <si>
    <t>LA ENVIDIA</t>
  </si>
  <si>
    <t>236-40097</t>
  </si>
  <si>
    <t>505770001000000030302000000000</t>
  </si>
  <si>
    <t>PRIVADO ADJUDICAICON BALDIO EN SU FMI MATRIZ 236-16823 CON RES.1601 DEL 29-11-1985 INCORA VILLAVICENCIO; ADJUDICACION  SUCESION ESCRITURA 1586 DEL 12-07-2012 NOTARIA UNICA GRANADA</t>
  </si>
  <si>
    <t>ID7553</t>
  </si>
  <si>
    <t>ALTAMIRA 2</t>
  </si>
  <si>
    <t>236-20396</t>
  </si>
  <si>
    <t>505770001000000030184000000000</t>
  </si>
  <si>
    <t>Concepto de viabilidad juridica realizado con fecha 15/01/2024.El predio rural identificado con FMI 236-20396 denominado “ALTAMIRA II” es de naturaleza jurídica privada por titulo originario, por cuanto se evidencio en el sistema instrumental registral como antecedente de apertura el título originario inscrito mediante Resolución de adjudicación de baldíos # 1602 de fecha 1985-11-29, emitida por el INCORA DE VILLAVICENCIO. De lo anterior se colige que se cumple con la primera condición establecida por el artículo 48 de la ley 160 de 1994. Se precisa que el predio no registra medidas cautelares, gravámenes ni limitaciones al dominio. Del estudio jurídico se avizora que la titularidad del dominio y propiedad se da de manera proindivisa, adquiriendo el domino los señores  ARIZA CADENA ANDRES, ARIZA CADENA HUMBERTO, ARIZA CADENA FLOR ALBA, CADENA DE ARIZA FLOR MELIDA, ARIZA CADENA ELICEO, ARIZA CADENA BERNARDO, con quienes se deberá efectuar la negociación de compra, ya que adquieren el dominio del predio mediante adjudicación en sucesión y liquidación de la sociedad conyugal patrimonial de hecho en común y proindiviso, protocolizado con la Escritura Publica # 6729 de fecha 27 de diciembre de 2017, otorgado por la notaría segunda de Villavicencio, información que se registra en la notación # 4 del FMI. Se concluye que el predio es viable para la compra registra un área jurídica de 89 HECTAREAS CON 2.500 METROS CUADRADOS, no se evidencian segregaciones ni mutaciones de área.</t>
  </si>
  <si>
    <t>ID7555</t>
  </si>
  <si>
    <t>ALTAMIRA</t>
  </si>
  <si>
    <t>236-7425</t>
  </si>
  <si>
    <t>505770001000000030051000000000</t>
  </si>
  <si>
    <t>Predio identificado con 236-7425 de naturaleza privada, nace por adjudicacion de baldio, mediante RESOLUCION 1149 DEL 1980-12-12 del INCORA DE VILLAVICENCIO. Los actuales titulares del derecho de dominio según FMI son A: ARIZA CADENA ANDRES CC 79360795, ARIZA CADENA HUMBERTO CC 86030110, ARIZA CADENA FLOR ALBA CC 51729138, CADENA DE ARIZA FLOR MELIDA CC 30030354, ARIZA CADENA ELICEO CC 86003788, ARIZA CADENA BERNARDO CC 86004670, PITRE HINOJOZA YANELIS FABIOLA CC 52062267, quienes adquieren por  ESCRITURA 6729 DEL 2017-12-27 de la NOTARIA SEGUNDA DE VILLAVICENCIO , por adjudicacion en sucesion y liquidacion de sociedad conyugal, no registra gravamenes, ni limitaciones al dominio. El FMI reporta un área de 129, HA +  3181 m2, por su parte el área reportada en la base de gestor catastral corresponde a 130, HA +  6004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t>
  </si>
  <si>
    <t>ID10686</t>
  </si>
  <si>
    <t>HACIENDA "SAN CIPRIANO"</t>
  </si>
  <si>
    <t>236-9723</t>
  </si>
  <si>
    <t>505770001000000040074000000000</t>
  </si>
  <si>
    <t>LA PRIMERA ANOTACIÓN ES UNA ADJUDICACIÓN DE BALDIOS DEL EXTINTO INCORA DE VILLAVICENCIO MEDIANTE LA RESOLUCION 775 DEL 30-06-1982 A RONCANCIO PINEDA LUIS ALFONSO, LUEGO EL SIGUIENTE ACTO DE TRANSFERENCIA DE DOMINIO ES LA ANOTACIÓN 4 EN DONDE RONCANCIO PINEDA LUIS ALFONSO LE VENDE A ARTEAGA CASTILLO ALBERTO MEDIANTE LA E.P. 182 DEL 10-03-1987 DE LA NOTARIA UNICA DE SAN MARTIN, EN LA ANOTACIÓN 9 ESTÁ LA SIGUIENTE ANOTACIÓN DE TRANSFERENCIA DE DOMINIO EN DONDE ARTEAGA CASTILLO ALBERTO LE VENDE A GONZALEZ AVILA CARLOS ALBERTO Y A GONZALEZ AVILA SONIA ELIZABETH MEDIANTE LA E.P. 1625 DEL 26-09-1995 DE LA NOTARIA UNICA DE GRANADA, , EN LA ANOTACION 18 SE OBSERVA EL SIGUIENTE ACTO DE TRASFERENCIA DE DOMINIO EN DONDE GONZALEZ AVILA CARLOS ALBERTO Y  GONZALEZ AVILA SONIA ELIZABETH LE VENDEN A: PEÑA MORENO JOSÉ HUMBERTO Y A BESABÉ ESCÁRRAGA MIREYA, MEDIANTE LA E.P. 2515 DEL 13-05-2009 DE LA NOTARIA 2 DE VILLAVICENCIO Y LA ULTIMA TRANSFERENCIA DE DOMINIO ES LA ANOTACIÓN 25 EN DONDE PEÑA MORENO JOSÉ HUMBERTO Y BESABÉ ESCÁRRAGA MIREYA LE VENDEN A ZAFRA REYES GUSTAVO C.C. 17327853 (X), MEDIANTE LA E.P. 1926 DE 21-10-2021 DE LA NOTARIA 4 DE VILLAVICENCIO, ES DE ANOTAR QUE EL PREDIO SE ENCUENTRA HIPOTECADO A BANCO AGRARIO DE COLOMBIA (ANOTACIÓN 28), EN CONCLUSIÓN EL PREDIO SALIÓ DEL DOMINIO DEL ESTADO COMO SE OBSERVÓ EN LA ANOTACIÓN 1. NO ESTÁ EMBARGADO Y REVISADA LA MATRIZ, NO TIENE PROCESO CON LA URT Y LA DAT PUEDE CONTINUAR CON EL PROCESO DE COMPRA DEL PRESENTE PREDIO SERÍA UN SI-FORMULA TRANSACCIONAL.</t>
  </si>
  <si>
    <t>ID7557</t>
  </si>
  <si>
    <t xml:space="preserve">LOTE 3 </t>
  </si>
  <si>
    <t>236-28198</t>
  </si>
  <si>
    <t>505770001000000040464000000000</t>
  </si>
  <si>
    <t>Predio identificado con 236-28198 de naturaleza privada, deviene de la matriz demoninada 236-372, la cual nace por adjudicacion de baldio, mediante RESOLUCION 15 DEL 1959-01-30 del MINISTERIO DE AGRICULTURA DE BOGOTA. Los actuales titulares del derecho de dominio según FMI son: ARIZA CADENA ANDRES CC 79360795, ARIZA CADENA HUMBERTO CC 86030110, ARIZA CADENA FLOR ALBA CC 51729138, CADENA DE ARIZA FLOR MELIDA CC 30030354, ARIZA CADENA ELICEO CC 86003788, ARIZA CADENA BERNARDO CC 86004670, PITRE HINOJOZA YANELIS FABIOLA CC 52062267, quienes adquieren por  ESCRITURA 6729 DEL 2017-12-27 de la NOTARIA SEGUNDA DE VILLAVICENCIO , por adjudicacion en sucesion y liquidacion de sociedad conyugal, no registra gravamenes, ni limitaciones al dominio. El FMI reporta un área de 628, HA +  3200 m2, por su parte el área reportada en la base de gestor catastral corresponde a 565, HA +  1169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t>
  </si>
  <si>
    <t>ID9347</t>
  </si>
  <si>
    <t>EL CHOAPAL</t>
  </si>
  <si>
    <t>236-24134</t>
  </si>
  <si>
    <t>505770001000000030048000000000</t>
  </si>
  <si>
    <t>Predio denominado “EL CHOAPAL” identificado con FMI 236-24134, nace a la vida jurídica mediante adjudicación de baldíos contenida en Resolución 1661 del 18/12/1986 proferida por el INCORA de Villavicencio, lo anterior permite acreditar propiedad privada en los términos del art. 48 de la Ley 160/94.
Como titular del derecho de dominio reporta UMELINA NIÑO CEPEDA, quien adquiere mediante adjudicación en sucesión contenida en Escritura Pública 1586 del 12/07/2012 otorgada por la Notaría Única de Granada.
El folio objeto de estudio se encuentra activo y el tipo de predio es rural. 
Sobre el predio registra servidumbre petrolera y tránsito con ocupación permanente inscrita mediante Escritura Pública 906 del 29/04/2011 otorgada por la Notaría Única de Granada; no recaen medidas cautelares ni gravámenes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El FMI reporta área de 663 Has 5621 m2.
De conformidad con lo anterior, el predio se considera VIABLE para la continuidad del proceso de compra.
Estudio realizado exclusivamente con base en el certificado de tradición y libertad de fecha 17 de enero de 2024 y cuenta con 6 anotaciones.</t>
  </si>
  <si>
    <t>ID8995</t>
  </si>
  <si>
    <t>LOTE 1</t>
  </si>
  <si>
    <t>015-73868</t>
  </si>
  <si>
    <t>051540001000000090145000000000</t>
  </si>
  <si>
    <t>El predio identificado con FMI 015-73868, denominado “SIN DIRECCIÓN LT UNO", es segregado de uno de mayor extensión identificado con FMI  015-1302, el cual se considera de naturaleza privada al contar con título originario expedido por el Estado en los términos del art. 48 la Ley 160/94, en tal sentido, nace a la vida jurídica mediante Resolución de Adjudicación No. 587 del 30/11/1955, proferida por el MINISTERIO DE AGRICULTURA. El folio se encuentra activo y el tipo de predio es rural.
En la actualidad, según información registrada en el FMI, reporta como titular del derecho de dominio el señor JOSE GABRIEL MARTINEZ JARAMILLO, identificado con cédula de ciudadanía No.10284802, quien adquiere mediante compraventa contenida en Escritura Pública 5316 del 29/12/2014 otorgada por la Notaría 20 de Medellín.
Sobre el predio recae hipoteca abierta sin límite de cuantía inscrita mediante Pública 5316 del 29/12/2014 otorgada por la Notaría 20 de Medellín, gravamen que deberá ser resuelto antes de acordar la transferencia de dominio a la ANT.
El presente estudio de títulos se realiza con base en el certificado de tradición y libertad de fecha 15 de enero de 2024 y cuenta con 5 anotaciones.</t>
  </si>
  <si>
    <t>ID4567</t>
  </si>
  <si>
    <t>CAMASAS 1</t>
  </si>
  <si>
    <t>MAPIRIPÁN</t>
  </si>
  <si>
    <t>236-47527</t>
  </si>
  <si>
    <t>503250001000000020014000000000</t>
  </si>
  <si>
    <t>1.243, 6523</t>
  </si>
  <si>
    <t>El predio denominado ´´CAMASAS 1´´, identificado con 236-47527, es de naturaleza jurídica privada, ya que nace a través de la RESOLUCION 0685 DEL 2002-11-25 del INCORA DE VILLAVICENCIO,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son LOAIZA EUSE FABIOLA; MELO VALENCIA CARLOS ENRIQUE, identificados con numero de cedula 52099198; 80363336, quienes adquieren a través de la RESOLUCION 0685 DEL 2002-11-25 del INCORA DE VILLAVICENCIO. Este predio cuenta con gravámenes, ya que aun se encuentra vigente una hipoteca, no limitaciones al dominio.  El FIM reporta un área de 1243 HA+ 6523 M2, por su parte el área registrada en la base del gestor catastral es de 1289, HA +  3991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no obstante, deberá levantarse la hipoteca que se encuentra aún vigente, esto ya que esta entidad no puede adquirir predios con este gravamen, de acuerdo con lo establecido por las directrices centrales, por tanto, se recomienda que se levante el gravamen antes de la escrituración. El presente estudio se realiza únicamente con la información obrante en consulta del FMI en el aplicativo de la SNR con fecha del 15 de enero de 2024.</t>
  </si>
  <si>
    <t>ID4568</t>
  </si>
  <si>
    <t>FINCA CAMASAS II</t>
  </si>
  <si>
    <t>236-47443</t>
  </si>
  <si>
    <t>503250001000000020052000000000</t>
  </si>
  <si>
    <t>1.529, 2311</t>
  </si>
  <si>
    <t>DE ACUERDO A LA CONSULTA VUR, EL PREDIO ES PRIVADO SALIÓ DEL DOMINIO DEL ESTADO MEDIANTE TÍTULO EXPEDIDO POR AUTORIDAD COMPETENTE, EN LAS ANOTACIONES 4 Y 5 REGISTRA DECLARATORIA DE ZONAS DE INMINENCIA DE RIESGO DE DESPLAZAMIENTO FORZADO Y  PROHIBICION INCORA DENTRO DE LOS 5 AÑOS SIGUIENTES A LA ADJUDICACION, LAS CUALES SE ENCUENTRAN CANCELDAS MENDIANTE LA ANOTACIÓN 6, TIENE ANTECEDENTES QUE DEMUESTRAN UNA CLARA TRANSFERENCIA DE DOMINIO LO QUE PERMITE CONCLUIR QUE EL PREDIO OBJETO DE ESTUDIO ES VIABLE JURÍDICAMENTE.</t>
  </si>
  <si>
    <t>ID4583</t>
  </si>
  <si>
    <t>CAMASAS IV</t>
  </si>
  <si>
    <t>236-47442</t>
  </si>
  <si>
    <t>503250001000000020054000000000</t>
  </si>
  <si>
    <t>Concepto de viabilidad juridica realizado con fecha 15/01/2024.El predio rural identificado con FMI 236-47442 denominado “FI CAMASAS IV” es de naturaleza jurídica privada, por cuanto se evidencio en el sistema instrumental registral como antecedente de apertura el título originario inscrito mediante Resolución de adjudicación de baldíos # 0693 de fecha 2002-11-25, emitida por el INCORA DE VILLAVICENCIO. De lo anterior se colige que se cumple con la primera condición establecida por el artículo 48 de la ley 160 de 1994. Se precisa que el predio no registra medidas cautelares, gravámenes ni limitaciones al dominio. Del estudio jurídico se avizora que quien ostenta como ultimo titular del dominio en FMI, es el señor MELO VALENCIA LIBARDO ANDRES, identificado con CC. 17357494, con quien se deberá efectuar la negociación de compra, adquiriente de la adjudicación de baldíos # 0693 de fecha 2002-11-25, emitida por el INCORA DE VILLAVICENCIO, información que se registra en la notación # 1 del FMI. Se concluye que el predio es viable para la compra registra un área jurídica de 1.500 HECTAREAS CON 6.214 METROS CUADRADOS, no se evidencian segregaciones ni mutaciones de área en FMI.</t>
  </si>
  <si>
    <t>ID4575</t>
  </si>
  <si>
    <t>CAMASAS III</t>
  </si>
  <si>
    <t>236-47441</t>
  </si>
  <si>
    <t>503250001000000020053000000000</t>
  </si>
  <si>
    <t>Predio denominado” FI CAMASAS III” identificado con FMI 236-47441,  nace a la vida jurídica producto de adjudicación de baldíos contenida en Resolución 0697 del 25/11/2002 realizada por el INCORA de Villavicencio a favor de Lina María Melo Valencia, quien hasta la actualidad ostenta el derecho de dominio.  lo anterior permite acreditar propiedad privada en los términos del art. 48 de la Ley 160/94. El folio se encuentra activo y el tipo de predio es rural.
Sobre el predio no recaen medidas cautelares, gravámenes ni limitaciones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El FMI reporta área de 1706 Has 7618 m2.
De conformidad con lo anterior, el predio se considera VIABLE para la continuidad del proceso de compra.
Estudio realizado exclusivamente con base en el certificado de tradición y libertad de fecha 15 de enero de 2024 y cuenta con 5 anotaciones.</t>
  </si>
  <si>
    <t>ID6807</t>
  </si>
  <si>
    <t>El Viento</t>
  </si>
  <si>
    <t>YALÍ</t>
  </si>
  <si>
    <t>038-9727</t>
  </si>
  <si>
    <t>058850001000000060019000000000</t>
  </si>
  <si>
    <t>Al realizar el análisis el 30/01/2024 del registro de propiedad calificado en el folio de matrícula inmobiliaria del predio denominado “LT DE TERRENO EL VIENTO” mediante consulta en la ventanilla única de registro (VUR) y (SIT), se evidenció un derecho real del dominio en los términos del Artículo 48, de la Ley 160 de 1994, así:
1. El inmueble identificado con el Folio de Matrícula Inmobiliaria No.  038-9727, Tiene fecha de apertura el 01/12/1995, mediante COMPRAVENTA, según ESCRITURA 1823 DEL 1995-10-17 00:00:00 NOTARIA DIEZ Y SIETE DE MEDELLIN Anotación # 1 del FMI, acredita propiedad por FORMULA TRANSACCIONAL, ya que el predio ha pasado por una tradición clara y formal, el estado del folio es ACTIVO, de tipo RURAL
2. Registra inscritas 06 anotación
3. Registra folio matriz No.  038-7273
4. No Registra folios derivados
5. Registra complementación en la que se establece formula transaccional ley Articulo 48 160/94
6. Sin limitación gravamen o medida cautelar que afecte la transferencia
7. Área según VUR –SIT es de 307 Has 2557 M.2.
8.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</si>
  <si>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ID13368</t>
  </si>
  <si>
    <t>EL IMPACTO</t>
  </si>
  <si>
    <t>PIJIÑO DEL CARMEN</t>
  </si>
  <si>
    <t>226-35328</t>
  </si>
  <si>
    <t>NR</t>
  </si>
  <si>
    <t>1.El inmueble identificado con el Folio de Matrícula Inmobiliaria No. 226-35328 se aperturo el 11 de marzo de 2005 con ocasión a la Escritura Pública de englobe No. 38 de 08 de marzo de 2005 otorgada en la Notaría Única de Astrea. Deviene del matriz 226-17073 que registra en su primera anotación la Escritura Pública de compraventa No. 288 de 02 de octubre de 1964 otorgada en la Notaría Única de Mompos, por lo cual acredita propiedad por FORMULA TRANSACCIONAL.
2.El estado del folio es ACTIVO, de tipo RURAL.
3.Registra inscritas 2 anotaciones.
4.Registra como folio matriz el 226-17073
5.No registra folios derivados
6.No registra complementación.
7.No registra gravámenes, limitaciones ni medidas cautelares.
8.Viable para continuar con el procedimiento adoptado por la entidad</t>
  </si>
  <si>
    <t>ID13369</t>
  </si>
  <si>
    <t>RANCHO PANDO</t>
  </si>
  <si>
    <t>SAN SEBASTIÁN DE BUENAVISTA</t>
  </si>
  <si>
    <t>224-15699</t>
  </si>
  <si>
    <t>476920003000000030101000000000</t>
  </si>
  <si>
    <t>El FMI 224-15699 identifica el predio denominado “RANCHO PANDO” ubicado en el municipio de San Sebastián de Buenavista, Magdalena, se encuentra activo, es de tipo Rural según lo registrado en el folio, no registra folio segregado, no registra folio matriz.
En cuanto a su FMI 224-15699, con la cadena traslaticia de dominio anterior al título inscrito, su anotación que trasfiere el dominio  sobre el folio de matrícula  hace referencia a la RESOLUCION 0359 DEL 2004-12-10  INCODER DE SANTA MARTA haciendo narración a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22 ha + 5600 m2 por su parte el área reportada en la base de gestor catastral corresponde a 22, HA +  3308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INVERSIONES LA ESPERANZA BOTERO Y CIA S.EN C, de acuerdo con lo publicitado en la anotación No.3 mediante ESCRITURA 223 DEL 2006-12-21 NOTARIA UNICA DE ASTREA. El predio NO registra algún gravamen , medida cautelar o limitación sobre el predio.
En conclusión, el predio se considera VIABLE por ADJUDICACION de acuerdo con lo establecido por las directrices centrales. El presente estudio se realiza únicamente con la información obrante en consulta del FMI en el aplicativo de la SNR con 3 anotaciones en la fecha del 10/01/2024.</t>
  </si>
  <si>
    <t>ID13371</t>
  </si>
  <si>
    <t>LA CHENCHA</t>
  </si>
  <si>
    <t>224-15698</t>
  </si>
  <si>
    <t>476920003000000030100000000000</t>
  </si>
  <si>
    <t>Al realizar el análisis del registro de propiedad en el folio de matrícula inmobiliaria del predio denominado “LA CHENCHA" del municipio de  San Sebastián de Buenavista, Magdalena, mediante consulta en la ventanilla única de registro (VUR) y (SIT), se evidenció un derecho real del dominio en los términos del Artículo 48, de la Ley 160 de 1994, así:
El inmueble identificado con el Folio de Matrícula Inmobiliaria No. 224-15698, estado activo de tipo rural, registra en su 1 anotación, la Resolución de adjudicación No. 0358 del 2004-12-10, INCODER de Santa Marta.
Registra 3 anotaciones.
No registra folio matriz.
No registra folio derivado.
No registra complementaciones.
Propietario: INVERSIONES LA ESPERANZA BOTERO Y CIA S. EN C., mediante escritura publica No. 223 del 2006-12-21 de la Notaria Única de Astrea
.
Área: 37 HAS+ 6150 M2
El predio objeto de estudio no registra gravámenes, ni limitaciones al dominio.
Estudio realizado con base en el certificado de tradición y libertad de fecha 10 de enero de 2024.
CONCLUSIÓN
Por lo anterior, se concluye que el predio objeto de estudio acredita propiedad privada en los términos del artículo 48 de la Ley 160 de 1994, titulo originario. Viable para compra.</t>
  </si>
  <si>
    <t>ID13372</t>
  </si>
  <si>
    <t>LA CONFORMIDAD</t>
  </si>
  <si>
    <t>224-15697</t>
  </si>
  <si>
    <t>476920003000000030019000000000</t>
  </si>
  <si>
    <t>Concepto de viabilidad juridica realizado con fecha 10/01/2024. El predio rural identificado con FMI 224-15697 denominado “LA CONFORMIDAD” es de naturaleza jurídica privada, por cuanto se evidencio en el sistema registral instrumental como antecedente registral de apertura título originario inscrito mediante Resolución de adjudicación de baldíos # 0357 de fecha 10 DE DICIEMBRE DEL 2004, emitida por el INSTITUTO COLOMBIANO DE LA REFORMA AGRARIA INCODER DE SANTA MARTA. De lo anterior se colige que se cumple con la primera condición establecida por el artículo 48 de la ley 160 de 1994. Se precisa que el predio no registra medidas cautelares, gravámenes ni limitaciones al dominio. Del estudio jurídico se avizora que quien ostenta como ultimo propietario es la sociedad denominada “INVERSIONES LA ESPERANZA BOTERO Y CIA S EN C”, identificado con NIT. 9000335172, con quien se deberá efectuar la negociación de compra, ya que adquiere el dominio del predio mediante el acto de compraventa, elevado e inscrito a Escritura pública #223 del 21 de diciembre de 2006, otorgado por la Notaría única de astrea, información que se registra en la notación # 3 del FMI. Se concluye que el predio es viable para la compra registra un área jurídica de 53 hectáreas con 8.600 metros cuadrados no se evidencian segregaciones ni mutaciones en el área.</t>
  </si>
  <si>
    <t>ID13366</t>
  </si>
  <si>
    <t>CESAR</t>
  </si>
  <si>
    <t>CHIMICHAGUA</t>
  </si>
  <si>
    <t>192-2291</t>
  </si>
  <si>
    <t>200320001000000020038000000000</t>
  </si>
  <si>
    <t xml:space="preserve">Concepto de viabilidad juridica realizado con fecha 10/01/2024.El predio rural identificado con FMI 192-2291 denominado “LA ESMERALDA FORMADA # DOS PREDIOS” es de naturaleza jurídica privada por formula transaccional, por cuanto se evidencio en el sistema instrumental registral especialmente en el acápite complementario títulos traslaticios de dominio, debidamente inscritos en el libro 1, otorgados con anterioridad a la vigencia de la ley 160 de 1994, Configurándose de esta forma la regla segunda para la acreditación de la propiedad privada, toda vez, que no existen inscritos otros actos que permitan dudar de su naturaleza. Lo anterior se acredita con la EP # 47 DEL 02 de septiembre de 1952, otorgado en la notaria de SAN ZENON, REGISTRADA EL 30-09-52 PARTIDA 410 FOLIO 175 LR 1 TOMO II MATRICULA 45, adquirido por Donación. Se precisa que el predio no registra medidas cautelares, gravámenes ni limitaciones al dominio. Del estudio jurídico se avizora que quien ostenta como ultimo propietario es la sociedad denominada “INVERSIONES LA ESPERANZA BOTERO Y CIA S EN C”, identificado con NIT. 9000335172, con quien se deberá efectuar la negociación de compra, ya que adquiere el dominio del predio mediante el acto de compraventa, elevado e inscrito a Escritura pública # 223 del 21 de diciembre de 2006, otorgado por la Notaría única de astrea, información que se registra en la notación # 9 del FMI. Se concluye que el predio es viable para la compra registra un área jurídica de 497 hectáreas, no se evidencian segregaciones ni mutaciones de área. </t>
  </si>
  <si>
    <t>ID13370</t>
  </si>
  <si>
    <t>LA DEJE</t>
  </si>
  <si>
    <t>192-3302</t>
  </si>
  <si>
    <t>200320001000000020039000000000</t>
  </si>
  <si>
    <t>Predio denominado ´´La Deje´´ identificado con FMI 192-3302, este predio se apertura a través de la ESCRITURA 50 DEL 1952-09-09 de la NOTARIA DE SAN ZENON,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INVERSIONES LA ESPERANZA BOTERO Y CIA S. EN C., no se encuentra identificado su NIT, quien adquiere por ESCRITURA 223 DEL 2006-12-21 de la NOTARIA UNICA DE ASTREA. Este predio no tiene ningún gravamen, ni limitación al dominio. El FMI reporta un área de 119, HA +  0000 m2, por su parte el área reportada en la base de gestor catastral corresponde a 105, HA +  6699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t>
  </si>
  <si>
    <t>ID13374</t>
  </si>
  <si>
    <t>LOTE ORENA</t>
  </si>
  <si>
    <t>192-30007</t>
  </si>
  <si>
    <t>200320001000000020171000000000</t>
  </si>
  <si>
    <t>1.El predio denominado “LOTE” identificado con el folio de matrícula inmobiliaria No. 192-30007, ubicado en el municipio de Astrea, Departamento del Cesar, con estado de folio ACTIVO y tipo de predio RURAL, registra un matriz identificado con el FMI 192-3731, quien a su vez cuenta con un matriz con FMI 192-3329 el cual registra en su anotación No. 3 adjudicación de baldíos realizada por medio de la Resolución No. 183 de 16 de abril de 1958 emitida por parte de Ministerio de Agricultura, en razón a lo anterior el folio cumple con la regla primera establecida por el artículo 48 de la ley 160 de 1994 para la acreditación de la propiedad.
2.El propietario actual es el señor Raúl Botero Botero, identificado con cédula de ciudadanía 9.129.351, quien adquirió el predio por medio de Escritura Pública de Compraventa No. 073 de 4 de mayo de 2009 suscrita en la Notaria Única de Astrea.
3.El área indicada en el acápite de cabida y linderos del folio de matrícula es de 23 Ha + 9624Mt2.
4.Sobre el predio, NO se encuentra inscrita ninguna medida de protección jurídica colectiva o individual, mediante la cual se pretenda salvaguardar jurídicamente los derechos sobre la tierra en cabeza de la población víctima del desplazamiento o en riesgo de desplazamiento.
5.Tampoco se encuentra inscrita ninguna solicitud de restitución respecto a este predio, en virtud de la Ley 1448 de 2011- Ley de Víctimas y Restitución de tierras.
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7.El presente estudio se realizó con la información contenida en la Ventanilla Única de Registro-VUR el día 10 de enero de 2024</t>
  </si>
  <si>
    <t>ID13376</t>
  </si>
  <si>
    <t>192-24114</t>
  </si>
  <si>
    <t>200320001000000020169000000000</t>
  </si>
  <si>
    <t>10/01/24: Predio rural con FMI activo, folio matriz 19577 (activo), con complementaciones, sin folios segregados. Se acredita propiedad privada por ANOTACION 1. Propietario actual INVERSIONES LA ESPERANZA BOTERO Y CIA S EN C, quien lo adquirió mediante compraventa registrada en la ANOTACIÓN 2. Predio VIABLE para proceso de compra por parte de la ANT.</t>
  </si>
  <si>
    <t>ID13377</t>
  </si>
  <si>
    <t>LOTE</t>
  </si>
  <si>
    <t>192-33068</t>
  </si>
  <si>
    <t>200320001000000020176000000000</t>
  </si>
  <si>
    <t>Predio sin nombre, identificado con folio de matrícula inmobiliaria No. 192-33068, de carácter privado al conservar la naturaleza jurídica de su matriz No. 192-3731 que a su vez deviene del folió número 192-3329 el cual según su anotación No. 3° nació a la vida jurídica por adjudicación de baldíos del Ministerio de Agricultura mediante resolución 183 del 16/04/1958, adicionalmente observa cadena traditicia de dominio ininterrumpida, clara, sin saltos ni informalidades.
El actual titular del derecho de dominio, según FMI es la sociedad Inversiones La Esperanza Botero y Cia. S. En C., quien adquirió por compraventa mediante escritura pública No. 042 de 2011. Consultado el Registro Único Empresarial – RUES, se observa que cuenta con matrícula mercantil vigente con fecha de renovación 01 de marzo de 2023 y domicilio en la ciudad de Medellín; por su parte el Certificado de Existencia y Representación Legal registra  como socio Gestor Principal al señor Raúl Botero Botero quien tiene a su cargo la administración de la sociedad y su representación legal y para tal fin cuenta con la facultad de celebrar, sin restricción alguna, todos los actos o contratos comprendidos dentro del objeto social.   
El predio no presenta ningún tipo de gravamen, medida cautelar o limitación al dominio que afecte el derecho de transferir la propiedad.
El FMI registra un área de 23, HA + 1422 m2 no reporta área en la base de gestor catastral con lo cual no es posible determinar si requiere aplicación de rectificación o aclaración de áreas en concordancia con los lineamientos de la resolución conjunta 1101 IGAC 11344 SNR, no obstante, esta información se debe contrastar con los levantamientos planimétricos prediales. Evidencia una división material realizada en el año 2010 pero sin especificar áreas y sin apertura de folio.
En conclusión, se conceptúa VIABLE para continuar en proceso de compra por adjudicación de baldíos.
Estudio realizado con base en el certificado de tradición y libertad de fecha 10 de octubre de 2023 que cuenta con 4 anotaciones.</t>
  </si>
  <si>
    <t>ID13388</t>
  </si>
  <si>
    <t>DE CASTILLA</t>
  </si>
  <si>
    <t>SANTA ANA</t>
  </si>
  <si>
    <t>226-18702</t>
  </si>
  <si>
    <t>477070002000000040063000000000</t>
  </si>
  <si>
    <t>Estudio realizado el 15/01/2024.
El predio objeto de estudio, identificado con FMI 226-18702, denominado “NUEVA ESPERANZA”, ubicado en el municipio de Santa Ana, se encuentra activo, es de tipo rural, no registra folios derivados, ni matrices, registra complementaciones.
El predio es de presunta naturaleza jurídica privada, por cuanto se evidenció que el folio en las complementaciones se apertura con títulos traslaticios de dominio anterior al 5 de agosto de 1974, como lo son la Sentencia de fecha 21 de junio de 1937 del Juzgado del Circuito de Plato y Escritura 48 de fecha 27 de octubre de 1950 de la Notaria única de Santa Ana, acreditando propiedad privada en cumplimiento de la segunda regla establecida en art 48 de la Ley 160 de 1994.
Del estudio jurídico realizado se idéntica que si bien el folio señala que el titular del derecho de dominio actual es la AGROPECUARIA LA TOSCANA S.A.S, revisada la tradición del predio, se evidencia en la anotación No. 9 una transferencia de derechos y acciones en una sucesión que presuntamente no fue saneada por no haberse liquidado, razón por la cual una de las 6 partes que adquirió el señor Alfredo Enrique de la Ossa no transfirió el dominio completo, evidenciándose en esa misma anotación una falsa tradición.
No se identifican medidas cautelares, gravámenes y limitaciones del dominio vigentes.
Se concluye que el predio No es viable para la compra, toda vez que se encuentra en falsa tradición. Reporta área en cabidas y linderos, de 100 Hta. El presente estudio se realiza únicamente con la información obrante en consulta del FMI en el aplicativo de la SNR.</t>
  </si>
  <si>
    <t>PROPIETARIO RETIRA LA OFERTA, ENVIA CARTA EL 05/02/2024</t>
  </si>
  <si>
    <t>ID13387</t>
  </si>
  <si>
    <t>ROSA ESTHER</t>
  </si>
  <si>
    <t>226-60562</t>
  </si>
  <si>
    <t>477070002000000030241000000000</t>
  </si>
  <si>
    <t>Mediante estudio realizado el 15/01/2024, se puede observar lo siguiente:
El FMI 226-60562: identifica el predio denominado “FI ROSA ESTHER"” ubicado en el municipio de SANTANA MAGDALENA, se encuentra activo, es de tipo Rural según lo registrado en el folio, no registra folio segregado, y registra folio matriz No. 226-14554.
El FMI 226-60562: se apertura a partir de la siguiente anotación:
ANOTACION: Nro 1: HIPOTECA ABIERTA DE PRIMER GRADO SIN LIMITE EN LA CUANTIA CON ESCRITURA 091 DEL 2009-04-18 DE LA NOTARIA UNICA DE SANTA ANA (GRAVAMEN)
En cuanto a su folio Matriz No. 226-14554: Cumple con la cadena traslaticia de dominio anterior al título inscrito, su anotación que trasfiere el dominio sobre el folio de matrícula hace referencia a la RESOLUCION 1500 DEL 1987-10-23 DEL INCORA DE SANTA MARTA registrando una adjudicación de baldíos.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38 HA + 9250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AGROPECUARIA LA TOSCANA S.A.S. identificado con NIT: 900432349-3 de acuerdo con lo publicitado en la anotación No.2, ESCRITURA 047 DEL 2021-03-12 00:00:00 NOTARIA UNICA DE TALAIGUA registrando una compraventa.
El predio registra siguiente gravamen: HIPOTECA ABIERTA DE PRIMER GRADO SIN LIMITE EN LA CUANTIA POR PARTE DE LA ESCRITURA 091 DEL 2009-04-18 DE LA NOTARIA UNICA DE SANTA ANA
En conclusión, el predio se considera VIABLE por ADJUDICACION de acuerdo con lo establecido por las directrices centrales. El presente estudio se realiza únicamente con la información obrante en consulta del FMI en el aplicativo de la SNR con 2 anotaciones.</t>
  </si>
  <si>
    <t>ID13389</t>
  </si>
  <si>
    <t>EL TRIUNFO</t>
  </si>
  <si>
    <t>226-60564</t>
  </si>
  <si>
    <t>477070002000000030421000000000</t>
  </si>
  <si>
    <t>El predio rural denominado “FI El Triunfo”, identificado con FMI 226-60564, se apertura con declaración judicial de pertenencia (código registral 131) a través de Sentencia S/N del 26/02/2010 del Juzgado Primero Civil del Circuito de El Banco.
A través del análisis de la cadena traslaticia de dominio se evidencia que, el predio objeto de estudio proviene de un predio de mayor extensión, y, en ese sentido, al verificar su matriz FMI 226-19736, se evidencia que se apertura con Mejoras mediante Escritura Pública nº 149 de la Notaría Única de Santana; adicionalmente, no se evidencia antecedentes registrales que acrediten la transferencia de dominio, ni tampoco registra un acto administrativo de titulación sobre éste. Así las cosas, el predio objeto de estudio no acredita propiedad privada y se tiene como baldío.
El predio denominado rural denominado “FI El Triunfo”, identificado con FMI 226-60564, registra la matriz FMI 226-60564, y, no registra derivadas.
El folio registra un área de 45 has + 0.240 m2.
De conformidad a lo anteriormente expuesto, una vez verificada la tradición del inmueble, y, en atención a los lineamientos del art. 48 de la Ley 160 de 1994 y el Decreto 1071 de 2015 se tiene que, el predio objeto de estudio no es viable para continuar con el procedimiento de compra.
El presente análisis se realizó con la información obrante en consulta VUR y SIT del 15 de enero de 2024 con 02 anotaciones registradas.</t>
  </si>
  <si>
    <t>ID13358</t>
  </si>
  <si>
    <t>AJAIRA O SAMARKANDA</t>
  </si>
  <si>
    <t>226-1043</t>
  </si>
  <si>
    <t>477200001000000020035000000000</t>
  </si>
  <si>
    <t xml:space="preserve">12 de enero de 2024
1.El predio denominado “SAMARKANDA Y YAJAIRA” identificado con el folio de matrícula inmobiliaria No. 226-1043, ubicado en el municipio de Santa Ana, vereda Santana del Departamento de Magdalena, acuerdo con su primera anotación tiene su origen en la compraventa protocolizada por medio de la Escritura Pública No. 323 de fecha 10/08/1972 de la Notaría Única de Magangué, acto calificado con el código de registro 0101 (pleno dominio), en razón a lo anterior el folio cumple con la regla segunda establecida por el artículo 48 de la ley 160 de 1994 para la acreditación de la propiedad.
2.El propietario actual del predio es el señor Raúl Botero Botero, quien adquirió el predio por medio de la compraventa protocolizada por medio de la Escritura Pública No. 323 de fecha 10/08/1972 de la Notaría Única de Magangué (ant 1) y la proindiviso protocolizada por medio de la Escritura Pública No. 4722 de fecha 31/12/1977 de la Notaría 11de Medellín (ant 3).
3.El área indicada en el acápite de cabida y linderos del folio de matrícula es de 600 Has.
4.No se evidencia la inscripción de gravámenes, medidas cautelares o limitaciones al derecho de dominio que se encuentren vigentes y que afecten al bien.
5.El presente estudio se realizó con la información contenida en la Ventanilla Única de Registro-VUR el día 12/01/2024.
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</si>
  <si>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ID13734</t>
  </si>
  <si>
    <t>LOS MICOS LOTE 2</t>
  </si>
  <si>
    <t>SANTA BÁRBARA DE PINTO</t>
  </si>
  <si>
    <t>226-60568</t>
  </si>
  <si>
    <t xml:space="preserve">
1. El predio denominado “FINCA. LOS MICOS LOTE 2” identificado con el folio de matrícula inmobiliaria No. 226-60568, ubicado en el municipio de Santa Barbara de Pinto, vereda Santa Barbara de Pinto del Departamento de Magdalena, con estado ACTIVO y tipo de predio RURAL, proviene de un predio de mayor extensión identificado con matrícula inmobiliaria No.
226-28816 el cual a su vez proviene de los siguientes folios de matrícula cuyos actos de apertura se relacionan a continuación: FMI 226-24807 de acuerdo con su complementación proviene del registro de la compraventa protocolizada por medio de la Escritura Pública No. 102 de fecha 10/09/1943 de la Notaría Única de Plato y FMI 226-18142 este a su vez proviene del folio 226-7176 el cual registra en su primera anotación como acto de apertura la compraventa protocolizada por medio de la Escritura Pública No. 102 de fecha 20/09/1943 de la Notaría Única de Plato, acto calificado con el código de registro 0102 (plano dominio), en razón a lo anterior, el predio cumple con las regla segunda establecida por el articulo 48 de la ley 160 de 1994 para la acreditación de la propiedad.
2. El propietario actual del predio es la empresa Inversiones La Esperanza Botero Y Cia S En C identificada con Nit 9000335172, quien realizo la división material publicitada en la anotación No. 1 del folio de matrícula, acto protocolizado por medio de la Escritura Pública No. 048 de fecha 12/03/2021 de la Notaría Única de Talaigua Nuevo y calificado con el código de registro 0918. 
3. El folio de matrícula inmobiliaria no relaciona información respecto del área, sin embargo, se realizó la solicitud de la Escritura Pública No. 048 de fecha 12/03/2021 de la Notaría Única de Talaigua Nuevo con el fin de obtener información respecto del área del predio.
4. No se evidencia la inscripción de gravámenes, medidas cautelares o limitaciones al derecho de dominio que se encuentren vigentes y que afecten al bien.
5. El presente estudio se realizó con la información contenida en la Ventanilla Única de Registro-VUR el día 04/01/2024.
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</si>
  <si>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ID13360</t>
  </si>
  <si>
    <t>LA ARGELIA</t>
  </si>
  <si>
    <t>226-435</t>
  </si>
  <si>
    <t>477200001000000020012000000000</t>
  </si>
  <si>
    <t>Concepto de viabilidad juridica realizado con fecha 15/01/2024.El predio rural asociado con el FMI 226-435 denominado “LA ARGELIA” es de naturaleza jurídica privada por formula transaccional, por cuanto se evidencio en el sistema registral instrumental la existencia de títulos traslaticios debidamente inscritos y registrados con anterioridad a la entrada en vigencia de la ley 160 de 1994. Lo anterior se acredita a través de la Escritura Publica # 284 de fecha 12-11-1960, otorgado por la NOTARIA UNICA DE PLATO, modo compraventa código registral 101. Se precisa que el predio cuenta con gravamen hipotecario en la anotación # 3 del FMI vigente, por lo cual se deberá tramitar su paz y salvo que deberá allegarse en físico con ocasión a perfeccionar el negocio jurídico de compraventa, no registran medidas cautelares ni limitaciones. Del estudio jurídico se avizora que quien ostenta como ultimo propietario es el señor BOTERO BOTERO RAUL, con quien se deberá efectuar la negociación de compra, ya que adquiere el dominio, a través de la Escritura pública # 454 del 22 de noviembre de 1997, otorgado por la Notaría Única de Magangué, información que se registra en la notación # 4 del FMI. Se concluye que el predio es viable para la compra registra un área jurídica de 206 HECTAREAS, no se evidencian segregaciones ni mutaciones de áreas en FMI.</t>
  </si>
  <si>
    <t>ID13361</t>
  </si>
  <si>
    <t>LA DIVISA</t>
  </si>
  <si>
    <t>226-30756</t>
  </si>
  <si>
    <t>477200001000000020148000000000</t>
  </si>
  <si>
    <t>Concepto de viabilidad realizado con fecha 25/01/2024. El predio rural identificado con FMI 226-27673 denominado “LA DIVISA” es de naturaleza jurídica privada por cuanto se evidencio en el sistema instrumental registral, que se apertura a través de una ADJUDICACION DE BALDIOS, inscrito mediante RESOLUCION # 79 DE FECHA 14-03-2002, emitido por INCORA DE SANTA MARTA, información que registra la anotación # 1 del FMI. Se precisa que el predio no cuenta con medidas cautelares, gravámenes ni limitaciones. Se concluye que el predio es viable para la compra, quien ostenta como ultimo propietario en FMI y con quien se realizaría la negociación de compra es la sociedad denominada AGROPECUARIA LA TOSCANA S.A.S., identificado con NIT. 9004323493, adquiriente del fundo en ocasión a una compraventa debidamente inscrita en la anotación #2 del FMI y protocolizada a través de la Escritura Publica # 330 DEL 28-09-2020, otorgado por la NOTARIA UNICA DE SANTA ANA. El registra con área jurídica de 46 HECTAREAS CON 9000 METROS CUADRADOS, no se evidencian segregaciones ni nutaciones de área en FMI.</t>
  </si>
  <si>
    <t>PROPIETARIO OBJETA OFERTA
20230129</t>
  </si>
  <si>
    <t>ID13362</t>
  </si>
  <si>
    <t>GUAYABAL</t>
  </si>
  <si>
    <t>226-30759</t>
  </si>
  <si>
    <t>477200001000000020149000000000</t>
  </si>
  <si>
    <t>Predio denominado ´´Guayabal´´ identificado con FMI 226-30759, este predio se apertura a través de la RESOLUCION 000119 DEL 2002-03-14 del INCORA DE SANTA MARTA,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AGROPECUARIA LA TOSCANA S.A.S, identificada con NIT 9004323493, quien adquiere por ESCRITURA 330 DEL 2020-09-28 de la NOTARIA UNICA DE SANTA ANA. Este predio no tiene ningún gravamen, ni limitación al dominio. El FMI reporta un área de 46, HA +  3000 m2, por su parte el área reportada en la base de gestor catastral corresponde a 9, HA +  7391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t>
  </si>
  <si>
    <t>ID13363</t>
  </si>
  <si>
    <t>PUERTO BELLO</t>
  </si>
  <si>
    <t>226-30760</t>
  </si>
  <si>
    <t>477200001000000020151000000000</t>
  </si>
  <si>
    <t>Inmueble denominado “Puerto Bello” identificado con FMI 226-30760, sin matriz ni complementación, de carácter rural en estado activo, registra en la anotación 1 la RESOLUCION No. 0120 DEL 2002-03-14 DEL INCORA SANTA MARTA, ESPECIFICACION: 0103 ADJUDICACION DE BALDIOS DE: INCORA A: QUINTERO CHACON FANOR, de acuerdo con el art. 48 de la ley 160 de 1994, el cual dispone que, para acreditar y constituir legalmente la propiedad en Colombia sobre inmuebles rurales, se requiere como prueba el “título originario expedido por el estado que no haya perdido su eficacia legal”, se tiene que para el presente caso se da aplicación al mismo evidenciando que efectivamente el predio cuenta con título originario y es de propiedad privada.
La sociedad Agropecuaria La Toscana S.A.S., quien adquirió por compraventa mediante escritura pública No. 330 del 2020-09-28 de la Notaría Única de Santa Ana, es quien ostenta el pleno derecho de domino sobre el inmueble, Consultado el Registro Único Empresarial – RUES, se observa que dicha sociedad comercial cuenta con matrícula mercantil activa con fecha de renovación 02 de marzo de 2023 y como representante legal el señor Raúl Botero Botero quien no registra asuntos pendientes con las autoridades judiciales según consulta en línea de antecedentes penales y requerimientos judiciales de la Policía Nacional de Colombia..
El predio no evidencia alertas, gravámenes, medidas cautelares ni limitaciones al dominio que afecten su poder dispositivo.
El FMI registra un área de 537ha + 3000m2 de acuerdo con los levantamientos planimétricos prediales se debe determinar si requiere aplicar rectificación o aclaración de áreas de acuerdo con lo establecido por la resolución conjunta 1101 IGAC 11344 SNR. No evidencia la existencia de mutaciones en el área por ventas parciales ni tampoco folios segregados.
No se cuenta con títulos de tradición que permitan verificar si los linderos presentan diferencia con la información que registra el Folio de Matrícula Inmobiliaria No. 226-30760.
En conclusión, se conceptúa VIABLE para continuar en proceso de compra por adjudicación de baldíos.
Estudio realizado con base en el certificado de tradición y libertad de fecha 10 de enero de 2024 que cuenta con 5 anotaciones.</t>
  </si>
  <si>
    <t>ID13364</t>
  </si>
  <si>
    <t>LAS GAVIOTAS</t>
  </si>
  <si>
    <t>226-30761</t>
  </si>
  <si>
    <t>477200001000000020150000000000</t>
  </si>
  <si>
    <t>El predio rural denominado “Las Gaviotas”, identificado con FMI 226-30761 es de naturaleza privada por adjudicación de baldíos a través de Resolución nº 000121 del 14 de marzo de 2002 del Incora de Santa Marta.
Según anotación 2 el titular de derecho de dominio es la sociedad Agropecuaria La Toscana S.A.S., quien adquirió el 100% por compraventa (código registral 125) al señor Quintero Ruiz Giovanni mediante Escritura Pública nº 330 del 28 de septiembre de 2020 de la Notaría Única de Santa Ana.
Sobre el predio no recaen medidas cautelares ni gravámenes vigentes, así como tampoco se evidencia limitaciones al dominio.
El predio denominado Las Gaviotas”, identificado con FMI 226-30761 no registra matrices ni derivadas.
El folio registra un área de 45 has + 1000 m2. No se evidencian segregaciones ni mutaciones.
Respecto al predio identificado con FMI 226-30761 en atención a lo dispuesto en el art. 15 de la Res conjunta IGAC 1101- SNR 11344 del 31/12/2020 se evidencia que el predio objeto de estudio requiere procedimiento catastral pues el folio registra una cabida de 45 has + 1000 m2 (VUR “cabida y linderos”) y al tratarse de un rango de área “mayor a 10 has y menor o igual a 50 has”, una vez verificada el área alfanumérica de la columna “Y” de la matriz de compra (12 has + 5000 m2) se observa un 72,28% de diferencia.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10 de enero de 2024 con 02 anotaciones registradas.</t>
  </si>
  <si>
    <t>ID13365</t>
  </si>
  <si>
    <t>EL GUAYABAL</t>
  </si>
  <si>
    <t>SAN FERNANDO</t>
  </si>
  <si>
    <t>065-2890</t>
  </si>
  <si>
    <t>136500000000000030043000000000</t>
  </si>
  <si>
    <t>PREDIO SE RETIRA POR NO VIABILIDAD JURIDICA  05/02/2024</t>
  </si>
  <si>
    <t>ID13378</t>
  </si>
  <si>
    <t>EL DELIRIO</t>
  </si>
  <si>
    <t>065-17158</t>
  </si>
  <si>
    <t>136500000000000030324000000000</t>
  </si>
  <si>
    <t>El predio objeto de estudio, identificado con FMI 065-17158, denominado “LT”, ubicado en el municipio de San Fernando, Bolívar, se encuentra activo, es de tipo rural, no registra folios derivados, registra como folio matriz 065-10332.
El predio es de naturaleza jurídica privada, por cuanto se evidenció como antecedente registral en el folio matriz 065-10332, en la anotación primera, que se apertura con un título traslaticio de dominio anterior al 5 de agosto de 1974, mediante Escritura pública 134 del 1966-05-23 de la Notaria de Mompós, acreditando propiedad privada en cumplimiento de la segunda regla establecida en art 48 de la Ley 160 de 1994.
Del estudio jurídico realizado se idéntica que quien ostenta como último propietario del predio es AGROPECUARIA LA TOSCANA SAS, identificada con NIT 9004323493, quien adquirió por compra que le hizo a María Estella Espinal Marín, mediante escritura de compraventa 4429 del 2017-11-07 de la Notaria Veinte de Medellín, y esta a su vez, lo quiere por la sucesión y división material realizada con el señor Antonio Rodríguez Torrez, según sentencia de fecha 19 de marzo de 1998 del Juzgado Promiscuo de Familia de Mompós, posteriormente liquidó la sociedad conyugal por escritura N° 3018 del 12 de octubre de 2004 de la Notaria 20 de Medellín, aclarada por la Escritura 3475 del 25 de noviembre de 2004 de la Notaria 20 de Medellín.
No se evidencian medidas cautelares, gravámenes, así como limitaciones al dominio vigentes.
Se concluye que el predio es viable para la compra y no reporta área en cabidas y linderos. El presente estudio se realiza únicamente con la información obrante en consulta del FMI en el aplicativo de la SNR.</t>
  </si>
  <si>
    <t>ID13379</t>
  </si>
  <si>
    <t>EL MANGLE</t>
  </si>
  <si>
    <t>065-7103</t>
  </si>
  <si>
    <t>136500000000000030267000000000</t>
  </si>
  <si>
    <t xml:space="preserve">Concepto de viabilidad juridica realizado con fecha 10/01/2024. El predio rural identificado Con FMI 065-7103 denominado “EL MANGLE #6-4 HS” es de naturaleza jurídica privada por formula transaccional, en el cual se evidencia la existencia de títulos debidamente inscritos otorgados con anterioridad a la vigencia de la ley 160 de 1994, Configurándose de esta forma la regla segunda para la acreditación de la propiedad privada, toda vez, que no existen inscritos otros actos que permitan dudar de su naturaleza. Lo anterior se acredita de la Escritura Publica # 97 de fecha 16 de mayo de 1962, otorgada por la NOTARIA DE MOMPOX, modo compraventa, código registral 101. Se precisa que el predio no cuenta con gravámenes, medidas cautelares ni limitaciones. Del estudio jurídico se avizora que la propiedad y dominio se lleva a cabo de manera proindivisa, por lo que se deberá efectuar la negociación de compra con los siguientes tres (3) intervinientes u/o titulares del dominio, JIMENEZ OSPINO GILBERTO, identificado con CC 3885708, MERCADO BENAVIDES SAMUEL, identificado con CC 19762015 y la sociedad denominada AGROPECUARIA LA TOSCANA S A S NIT. 9004323493, quienes adquieren el predio por compra de derechos de cuota, inscritos en las anotaciones 2, 4 y 8 del FMI. Se concluye que el predio es viable para la compra, no registra cabida ni área jurídica en el instrumento registral por lo que se solicitara la escritura pública que apertura el FMI mencionada inicialmente. </t>
  </si>
  <si>
    <t>ID13383</t>
  </si>
  <si>
    <t>MEDIA LUNA</t>
  </si>
  <si>
    <t>065-2058</t>
  </si>
  <si>
    <t>136500000000000040095000000000</t>
  </si>
  <si>
    <t>Una vez realizado el estudio jurídico del predio objeto de estudio FMI 065-2058 se encontró como antecedente registral especialmente en su acápite complementario que nace a la vida jurídica proveniente de un englobe de 3 predios el primero medial luna y el nido, el cual se encontró como antecedente registral la escritura pública #4558 del 02-10.56. notaria 7 de Bogotá. adjudicación. modo de adquisición. no obstante, para el segundo predio englobado con un área superficie de 19 hectáreas se evidencio como antecedente registral la escritura#235 del 05-09-74. notaria de Mompós, modo compraventa. en este orden, aunque la mutación del área del englobe del segundo predio hace alusión a un acto de tratamiento de propiedad privada, no existe información registral adicional que permita presumir la existencia de un título constitutivo o traslaticio del derecho real de dominio anterior; por lo que, no se cumple con ninguna de las dos condiciones exigidas por el artículo 48 de la ley 160 de 1994, para enmarcar al inmueble como privado; por lo que, se enmarca con la naturaleza baldía. por lo que se concluye que el predio no es viable para la compra.</t>
  </si>
  <si>
    <t>PROPIETARIO NO RESPONDIO OFERTA, PASARON LOS 10 DIAS</t>
  </si>
  <si>
    <t>ID13385</t>
  </si>
  <si>
    <t>LA GRECIA</t>
  </si>
  <si>
    <t>192-23125</t>
  </si>
  <si>
    <t>200320001000000030065000000000</t>
  </si>
  <si>
    <t xml:space="preserve">12 de enero de 2024
1.El predio denominado “GRECIA” identificado con el folio de matrícula inmobiliaria No. 192-23125, ubicado en el municipio de Astrea, vereda Astrea del Departamento de Cesar, con estado de folio ACTIVO y tipo de predio RURAL, proviene del englobe de los siguientes predios: 1.  un predio de mayor extensión identificado con matrícula inmobiliaria No. 192-23118 el cual de acuerdo con su primera anotación tiene su origen en la compraventa protocolizada por medio de la Escritura Pública No. 105 de fecha 23/03/1965 de la Notaría Única del Banco, acto calificado con el código de registro 0101 (pleno dominio) 2. un predio de mayor extensión identificado con matrícula inmobiliaria No. 192-23117 el cual de acuerdo con su primera anotación tiene su origen en la compraventa protocolizada por medio de la Escritura Pública No. 52 de fecha 11/07/1959 de la Notaría Única de San Zenón, acto calificado con el código de registro 0101 (pleno dominio), en razón a lo anterior el folio cumple con la regla segunda establecida por el artículo 48 de la ley 160 de 1994 para la acreditación de la propiedad.
2.El propietario actual del predio es el señor Raúl Botero Botero identificado con cedula de ciudadanía No. 9129351, quien adquirió el predio por medio de la compraventa protocolizada por medio de la Escritura Pública No. 040 de fecha 28/02/2011 de la Notaría Única de Astrea (ant 5), información que coincide con la lectura de la Escritura Pública antes señalada.
3.El área indicada en el acápite de cabida y linderos del folio de matrícula es de 63 Has, de acuerdo con la información contenida en el acápite de cabida y linderos esta información fue extraída de la Escritura Pública No. 151 de fecha 02/12/2003 de la Notaría Única de Astrea por medio de la cual se protocolizo declaración de parte restante (ant 3), anotación que se da posterior a la segregación del FMI 192-23134, es menester mencionar que revisada la Escritura Pública No. 149 de fecha 26/11/2003 de la Notaría Única de Astra se evidencia que el área inicial del predio es de 69 Has.
4.No se evidencia la inscripción de gravámenes, medidas cautelares o limitaciones al derecho de dominio que se encuentren vigentes y que afecten al bien.
5.El presente estudio se realizó con la información contenida en la Ventanilla Única de Registro-VUR el día 12/01/2024 y la información contenida en la carpeta de antecedentes registrales de la Oficina de Registro de Instrumentos Públicos de Chimichagua.
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</si>
  <si>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ID13386</t>
  </si>
  <si>
    <t>LOTE 2 - EL ROSARIO 2</t>
  </si>
  <si>
    <t>PINILLOS</t>
  </si>
  <si>
    <t>064-24324</t>
  </si>
  <si>
    <t>135490001000000020303000000000</t>
  </si>
  <si>
    <t>Predio denominado LOTE DOS 2 "EL ROSARIO 2 ", identificado con FMI  064-24324, es segregado de uno de mayor extensión identificado con FMI 064 – 2352, el cual se apertura mediante declaración judicial de pertenencia contenida en Declaraciones S/N Del 14-03-1975 Juzgado Civil del Circuito de Magangué, sin que se evidencie transacciones de dominio anteriores inscritas en el folio de matrícula inmobiliaria, dado el pronunciamiento de la Corte Constitucional en sentencia SU 288 – 22, se presume que los predios que se aperturan mediante declaración judicial de pertenencia y que carecen de transacciones de dominio previas, se presumen de naturaleza baldía, razón que genera la inviabilidad de la continuidad del proceso de compra.</t>
  </si>
  <si>
    <t>ID9025</t>
  </si>
  <si>
    <t>ISLA DE LAS MARTAS</t>
  </si>
  <si>
    <t>MAGANGUÉ</t>
  </si>
  <si>
    <t>064-23468</t>
  </si>
  <si>
    <t>134300001000000000423000000000</t>
  </si>
  <si>
    <t>Predio denominado ´´Isla de las Martas´´ identificado con FMI 064-23468, este predio se apertura a través de la ESCRITURA 2.109 DEL 1969-05-05 de la  NOTARIA 3 DE MEDELLIN,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el señor BOTERO BOTERO RAUL, identificado con numero de cedula 9129351, quien adquiere por ESCRITURA 7.047 DEL 1974-12-30 00:00:00 NOTARIA SEXTA DE MEDELLIN. Este predio no tiene ningún gravamen, ni limitación al dominio. El FMI reporta un área de 100 HA + 0000 M2, por su parte el área reportada en la base de gestor catastral corresponde a 125, HA +  6619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t>
  </si>
  <si>
    <t>ID13392</t>
  </si>
  <si>
    <t>MANANTIALES</t>
  </si>
  <si>
    <t>SANTA CRUZ DE MOMPÓX</t>
  </si>
  <si>
    <t>065-15782</t>
  </si>
  <si>
    <t>131880001000000020122000000000</t>
  </si>
  <si>
    <t>PENDIENTE.
El predio proviene del englobe de 2 folios:
065-2856, A su vez proviene del englobe de 6 predios, que cuentan con los siguientes antecedentes
*El Deseo, Escritura Pública de protocolización de sucesión No. 429 de 1967 otorgada en la Notaría Única de Magangue.
*Pueblo Nuevo, Escritura Pública de compraventa No. 823 de 25 de noviembre de 1960 otorgada en la  Notaría de Magangue.
*La Sombra o Vick Falla, Escritura  Pública de donación No. 678 de 17 de diciembre de 1954 otorgada en la Notaría Única de Magangue.
*Veranillo, Escritura Pública  de donación No. 678 de 17 de diciembre de 1954 otorgada en la Notaría Única de Magangue.
*Las Milpas, Escritura Pública  de donación No. 678 de 17 de diciembre de 1954 otorgada en la Notaría Única de Magangue.
*Buenos Aires, Escritura Pública de compraventa No. 85 de 24 de marzo de 1975 otorgada en la Notaría Única de Magangue.
 065-1058, Registra en su primera anotación la Escritura Pública de compraventa No. 248 de 10 de mayo de 1958 otorgada en la Notaría Única de Magangue.
No registra medidas cautelares, gravamenes ni limitaciones.
Teniendo en cuenta que el FMI registra una EP de protocolización de juicio de sucesión, título que no transfiere el dominio del predio y una Escritura de compraventa de 1975, que no cumple con el requisito de temporalidad establecido para la formula transaccional, se requiere estudiar estos títulos para verificar si se acredita propiedad privada en su totalidad</t>
  </si>
  <si>
    <t>ID13393</t>
  </si>
  <si>
    <t>CALIFORNIA 1</t>
  </si>
  <si>
    <t>065-20335</t>
  </si>
  <si>
    <t>131880001000000020116000000000</t>
  </si>
  <si>
    <t>EN TRAMITE - SE SOLICITA EP</t>
  </si>
  <si>
    <t>ID5401</t>
  </si>
  <si>
    <t xml:space="preserve">AVALUAR VALORES </t>
  </si>
  <si>
    <t>AV Cabida</t>
  </si>
  <si>
    <t>303-73007</t>
  </si>
  <si>
    <t>058930002000000050001000000000</t>
  </si>
  <si>
    <t xml:space="preserve">513, 6340 </t>
  </si>
  <si>
    <t>El predio objeto de estudio, identificado con FMI  303-73007, denominado “FINCA "SANTA CATALINA”, ubicado en el municipio de Yondo, Antioquia, se encuentra activo, es de tipo rural, no registra folios derivados, registra como folios matrices 303-71424, 303-72987 y el primero de ellos registra como matriz el FMI 303-71121.
El predio es de naturaleza jurídica privada, por cuanto se evidenció como antecedente registral en sus matriculas matrices 303-71121 y 303-72987, en las anotaciones primera, que se apertura con adjudicación de baldíos, mediante resolución 05-9956 del 1977-01-12 del Incora, y Resolución 1560 del 1987-07-13 del Incora, acreditando propiedad privada en cumplimiento de la primera regla establecida en art 48 de la Ley 160 de 1994.
Del estudio jurídico realizado se idéntica que quienes ostentan como últimos copropietarios del predio es BERNARDO ARBELAEZ GOMEZ, identificado con Cedula de Ciudadanía 3528928, JAVIER ARBELAEZ GOMEZ, identificado con Cedula de Ciudadanía 70900315 y GUILLERMO ARBELAEZ GOMEZ, identificado con Cedula de Ciudadanía 70903065, quienes adquirieron por compra que le hicieron a David Martínez Jaramillo, mediante escritura de compraventa 2292 del 30 de agosto 2011 de la Notaria Segunda de Rionegro.
No se evidencian medidas cautelares, gravámenes, así como limitaciones al dominio vigentes.
Se concluye que el predio es viable para la compra y reporta área en cabidas y linderos, de 513 HAS,6.340 M2. El presente estudio se realiza únicamente con la información obrante en consulta del FMI en el aplicativo de la SNR con 18 anotaciones.</t>
  </si>
  <si>
    <t>ID8827</t>
  </si>
  <si>
    <t>AYAPEL</t>
  </si>
  <si>
    <t>142-20447</t>
  </si>
  <si>
    <t>230680001000000060021000000000</t>
  </si>
  <si>
    <t>1239, 5000</t>
  </si>
  <si>
    <t>Al realizar el análisis del registro de propiedad calificado en el folio de matrícula inmobiliaria del predio denominado “BETANIA” mediante consulta en la ventanilla única de registro (VUR) y (SIT), se evidenció un derecho real del dominio en los términos del Artículo 48, de la Ley 160 de 1994, así:
1. El inmueble identificado con el Folio de Matrícula Inmobiliaria No 142-20447, Tiene fecha de apertura el 13/09/2002, mediante COMPRAVENTA PARCIAL, según ESCRITURA 213 DEL 2002-09-10 00:00:00 NOTARIA UNICA DE AYAPEL,) acredita propiedad por FORMULA TRANSACCIONAL, ya que el predio ha pasado por una tradición clara y formal, el estado del folio es ACTIVO, de tipo RURAL.
2. Registra como segregado el folio 142-23917, registra como folio matriz la matrícula No. 142-10412. Que, el folio matriz deviene de las matrículas 142-13627 y 142-20411. De conformidad con el estudio de la tradición del predio, revisados los folios matrices se evidencia que fue adquirido por compraventas de pleno dominio protocolizadas así: parte por escritura pública No. 4443 del 20 de agosto de 1957 de la Notaría Tercera de Medellín, registrada el 11 de septiembre de 1957; parte por escritura pública No. 4519 del 23 de agosto de 1957 de la Notaría Tercera de Medellín, registrada el 11 de septiembre de 1957; parte por escritura pública 3506 del 23 de junio de 1958 de la Notaría Tercera de Medellín, registrada el 10 de julio de 1958; parte por escritura pública 1450 del 05 de septiembre de 1968 de la Notaría Séptima de Medellín, registrada el 05 de noviembre de 1968.
3. El predio no registra gravámenes o limitaciones al dominio activas.
4. El titular del derecho de dominio sobre el predio es INVERSIONES ARMUN S.A.S. Titularidad adquirida a través de compraventa de derechos de cuota, protocolizada en la escritura pública No. 3777 del 01 de junio de 2021 de la Notaría 18 de Medellín, registrada el 19 de julio de 2021.
5. Registra inscritas 05 anotación
6. Registra folio matriz Nos. 142-10412. Que, el folio matriz deviene de las matrículas 142-13627 y 142-20411.
7. Registra folios derivados No. 142-23917.
8. El FMI reporta área de 1.239 HTS. Y 5.000 MTS.2.
9. Fecha del VUR Y SIT es de 09/01/2024
10. Registra complementación en la que se infiere propiedad privada conforme a la ley 160/94.
11. Viable para continuar con el procedimiento adoptado por la entidad.
CONCLUSIÓN
TENIENDO EN CUENTA LAS OBSERVACIONES ANTERIORES Y CONFORME SE ESTABLECE EL LA LEY 160 DE 1994 Y DECRETO 1071 DE 2015 VERIFICADA LA TRADICION DEL INMUEBLE Y LOS DEMAS REQUISITOS EXIGIDOS POR LA LEY SE DARA CONTINUIDAD AL PROCESO DE ADQUISISCION
CONCLUSIÓN
TENIENDO EN CUENTA LAS OBSERVACIONES ANTERIORES Y CONFORME SE ESTABLECE EL LA LEY 160 DE 1994 Y DECRETO 1071 DE 2015 VERIFICADA LA TRADICION DEL INMUEBLE Y LOS DEMAS REQUISITOS EXIGIDOS POR LA LEY SE DARA CONTINUIDAD AL PROCESO DE ADQUISISCION.</t>
  </si>
  <si>
    <t>ID8623</t>
  </si>
  <si>
    <t>142-12107</t>
  </si>
  <si>
    <t>230680001000000060010000000000</t>
  </si>
  <si>
    <t>Al realizar el análisis del registro de propiedad calificado en el folio de matrícula inmobiliaria del predio denominado “EL -TOPACIO” mediante consulta en la ventanilla única de registro (VUR) y (SIT), se evidenció un derecho real del dominio en los términos del Artículo 48, de la Ley 160 de 1994, así:
1. El inmueble identificado con el Folio de Matrícula Inmobiliaria No.  142-12107, Tiene fecha de apertura el 24/11/1977, mediante SENTENCIA S/N DEL 1960-08-09 del JDO. PCO. CTTO DE SAN MARCOS, ADJUDICACION SUCESION, acredita propiedad por FORMULA TRANSACCIONAL, ya que el predio ha pasado por una tradición clara y formal, el estado del folio es ACTIVO, de tipo RURAL.
2. El predio no registra gravámenes o limitaciones al dominio activas.
3. El titular del derecho de dominio sobre el predio es DIEGO ARMANDO VALENCIA MUÑOZ, Titularidad adquirida a través de compraventa, según ESCRITURA 313 DEL 2017-04-18 NOTARIA UNICA DE PLANETA RICA.
4. Registra inscritas 12 anotación
5. No Registra folio matriz
6. No Registra folios derivados
7. El FMI reporta área de 119 Has
8. Fecha del VUR Y SIT es de 09/01/2024
9. No Registra complementación
10. Viable para continuar con el procedimiento adoptado por la entidad.
CONCLUSIÓN
TENIENDO EN CUENTA LAS OBSERVACIONES ANTERIORES Y CONFORME SE ESTABLECE EL LA LEY 160 DE 1994 Y DECRETO 1071 DE 2015 VERIFICADA LA TRADICION DEL INMUEBLE Y LOS DEMAS REQUISITOS EXIGIDOS POR LA LEY SE DARA CONTINUIDAD AL PROCESO DE ADQUISISCION</t>
  </si>
  <si>
    <t>ID4529</t>
  </si>
  <si>
    <t>Avalúo</t>
  </si>
  <si>
    <t>95-514</t>
  </si>
  <si>
    <t>230010004000000650011000000000</t>
  </si>
  <si>
    <t xml:space="preserve">
El FMI 140-95514 identifica el predio denominado “FI EL PORVENIR” ubicado en el municipio de San Vicente del Caguán, Caquetá, se encuentra activo, es de tipo Rural según lo registrado en el folio, no registra folio segregado, no registra folio matriz.
En cuanto a su FMI 140-95514, con la cadena traslaticia de dominio anterior al título inscrito, su anotación que trasfiere el dominio  sobre el folio de matrícula  hace referencia a la RESOLUCION 0204 DEL 2002-05-31 INCORA DE MONTERIA haciendo narración a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20 ha + 8438 m2 por su parte el área reportada en la base de gestor catastral corresponde a 0, HA +  0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RUIZ MARQUEZ DORA ELENA CC 50910491 consultado en la Registraduría Nacional del Estado Civil se confirma la vigencia del número de documento de identidad, de acuerdo con lo publicitado en la anotación No.1 mediante RESOLUCION 0204 DEL 2002-05-31 INCORA DE MONTERIA. El predio registra hipoteca con cuantía indeterminada según lo publicitado en la anotación No.3 mediante ESCRITURA 1257 DEL 2003-07-10 NOTARIA 2A. DE MONTERIA, se advierte que se debe levantar y/o cancelar la medida antes del proceso de escrituración para la continuidad de la compra.
En conclusión, el predio se considera VIABLE por ADJUDICACION de acuerdo con lo establecido por las directrices centrales. El presente estudio se realiza únicamente con la información obrante en consulta del FMI en el aplicativo de la SNR con 6 anotaciones en la fecha del 09/01/2024.</t>
  </si>
  <si>
    <t>ID4594</t>
  </si>
  <si>
    <t>140-116973</t>
  </si>
  <si>
    <t>230010001000000350019000000000</t>
  </si>
  <si>
    <t>20 Ha 419 m2</t>
  </si>
  <si>
    <t>El FMI 140-116973 identifica el predio denominado “LT SIN DIRECCION” ubicado en el municipio de Montería, Cordoba, se encuentra activo, es de tipo Rural según lo registrado en el folio, no registra folio segregado, registra cuatro folios matrices 140-34841, 140-77882, 140-86530 y 140-80321 los últimos tres matrices devienen de 140-41248 acreditan propiedad privada mediante sus complementaciones narran que nace mediante adjudicación de baldío.
En cuanto a su FMI 140-116973, con la cadena traslaticia de dominio anterior al título inscrito, en la primera anotación sobre el FMI en estudio hace referencia a la  ESCRITURA 1048 DEL 2008-04-18 NOTARIA SEGUNDA DE MONTERIA publicitando un englobe.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32 ha + 8419 m2 por su parte el área reportada en la base de gestor catastral corresponde a 0 HA +  0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señora RODRIGUEZ CARRILLO GUILLERMINA DEL CARMEN CC 34964387 consultado en la Registraduría Nacional del Estado Civil se confirma la vigencia del número de documento de identidad, de acuerdo con lo publicitado en la anotación No.6 ESCRITURA 1440 DEL 2009-05-29 NOTARIA SEGUNDA DE MONTERIAA. El predio no registra algún gravamen o limitación que interrumpa el proceso de compra con la entidad.
En conclusión, el predio se considera VIABLE por ADJUDICACION de acuerdo con lo establecido por las directrices centrales. El presente estudio se realiza únicamente con la información obrante en consulta del FMI en el aplicativo de la SNR con 10 anotaciones en la fecha del 09/01/2024.</t>
  </si>
  <si>
    <t>LISTA RESTRICTIVA
2024-01-23</t>
  </si>
  <si>
    <t>ID5088</t>
  </si>
  <si>
    <t>140-12245</t>
  </si>
  <si>
    <t>EN CONTROL DE CALIDAD</t>
  </si>
  <si>
    <t>230010004000000650004000000000</t>
  </si>
  <si>
    <t>Concepto de viabilidad juridica realizado con fecha 09/01/2024.El predio rural identificado con FMI 140-12245 denominado “NUEVA RUMBA” es de naturaleza jurídica privada, por cuanto se evidencio en el sistema instrumental registral como antecedente de apertura el título originario inscrito mediante Resolución de adjudicación de baldíos # 112 de fecha 1981-03-09, emitida por el INSTITUTO COLOMBIANO DE LA REFORMA AGRARIA INCORA DE MONTERIA. De lo anterior se colige que se cumple con la primera condición establecida por el artículo 48 de la ley 160 de 1994. Se precisa que el predio no registra medidas cautelares, gravámenes ni limitaciones al dominio. Del estudio jurídico se avizora que quien ostenta como ultimo propietario es el señor LINDO LENGUA LEONARDO LUIS, identificado con cedula de ciudadanía número 78031358, con quien se deberá efectuar la negociación de compra, ya que adquiere el dominio del predio mediante el acto de compraventa, elevado e inscrito a Escritura pública # 327 del 11 de febrero de 2009, otorgado por la Notaría Segunda de Montería, información que se registra en la notación # 4 del FMI. Se concluye que el predio es viable para la compra registra un área jurídica de 43 hectáreas y no se evidencian segregaciones ni mutaciones.</t>
  </si>
  <si>
    <t>ID5089</t>
  </si>
  <si>
    <t>140-12689</t>
  </si>
  <si>
    <t>230010004000000650013000000000</t>
  </si>
  <si>
    <t xml:space="preserve">Predio denominado “EL SILENCIO”, identificado con FMI 140-12689, se apertura mediante adjudicación de baldíos de dos lotes a saber,
i. Lote 1, mediante Resolución No. 4 del 16/01/1987 emitida por el INCORA a favor de María del Carmen Rodríguez Arias.
ii. Lote 2, mediante Resolución No. 3 del 16/01/1987 emitida por el INCORA a favor de Marcos Antonio Humanez Rodríguez
Lo anterior permite acreditar propiedad privada en los términos del art. 48 de la Ley 160/94.
Como titular del derecho de dominio reporta en FMI el señor Leonardo Luis Lindo Lengua, quien adquiere mediante Escritura Pública 2815 del 28/12/2010 otorgada por la Notaría 1 de Montería.
El folio objeto de estudio se encuentra activo y el tipo de predio es rural. 
Sobre el predio no recaen medidas cautelares, gravámenes ni limitaciones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El FMI reporta área de 59 Has, siendo aclarada mediante Escritura Pública 1981 del 14/10/2003, la cual indicó que el área real del predio corresponde a 51 Has.
De conformidad con lo anterior, el predio se considera VIABLE para la continuidad del proceso de compra.
Estudio realizado exclusivamente con base en el certificado de tradición y libertad de fecha 09 de enero de 2024 y cuenta con 18 anotaciones. </t>
  </si>
  <si>
    <t>ID4337</t>
  </si>
  <si>
    <t>214-23941</t>
  </si>
  <si>
    <t xml:space="preserve">440980002000000040008000000000 </t>
  </si>
  <si>
    <t>1. El predio denominado “PAPA POLO” identificado con el folio de matrícula inmobiliaria No. 214-23941, ubicado en el municipio de Distracción, vereda Distracción del Departamento de La Guajira, con estado de folio ACTIVO y  tipo de predio RURAL, de acuerdo con su primera anotación tiene su origen en la adjudicación de baldíos realizada por medio de la Resolución 321 de fecha 31/08/2009 del INCODER, en razón a lo anterior el folio cumple con la regla primera establecida por el artículo 48 de la ley 160 de 1994 para la acreditación de la propiedad.
2. La propietaria actual del predio es la señora Deyanira Bayona de León identificada con cedula de ciudadanía No. 27765547, quien adquirió el predio por medio de la compraventa protocolizada por medio de la Escritura Pública No. 373 de fecha 25/05/2015 de la Notaría Única de Fonseca, publicitada en la anotación No. 4 del FMI.
3. El área indicada en el acápite de cabida y linderos del folio de matrícula es de 31 Has 5987 M2.
4. Se evidencia la inscripción de una condición administrativa en el sentido de no poder fraccionar el predio (ant 2) y una condición resolutoria relacionada con la prohibición de enajenar por el termino de 5 años (ant 3), sin embargo, es menester mencionar que ya pasaron los 5 años desde el momento que se realizó la adjudicación y que la Agencia Nacional de Tierras tiene la primera opción de compra.
5. El presente estudio se realizó con la información contenida en la Ventanilla Única de Registro-VUR el día 09/01/2024.
6. Revisados los antecedentes jurídicos, penales y disciplinarios con el número de documento asociado al folio de matrícula inmobiliaria de los propietarios actuales del inmueble, así como tampoco se encuentran relacionadas en las listas restrictivas, por otro lado, se realiza la búsqueda en la página de la registraduría nacional encontrando que la cedula de ciudadanía se encuentra vigente por lo anterior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</si>
  <si>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ID9540</t>
  </si>
  <si>
    <t>DISTRACCIÓN</t>
  </si>
  <si>
    <t>214-11018</t>
  </si>
  <si>
    <t>440980001000000020033000000000</t>
  </si>
  <si>
    <t>46, 1394</t>
  </si>
  <si>
    <t>1. El predio denominado “VILLA OMAIRA” identificado con el folio de matrícula inmobiliaria No. 214-11018, ubicado en el municipio de Fonseca, Departamento de La Guajira, con estado de folio ACTIVO y  tipo de predio RURAL, de acuerdo con su primera anotación tiene su origen en la adjudicación de baldíos realizada por medio de la Resolución No.1987 de 28 de octubre de 1982 emitida por INCORA de Valledupar, en razón a lo anterior el folio cumple con la regla primera establecida por el artículo 48 de la ley 160 de 1994 para la acreditación de la propiedad.
2. El propietario actual es el señor Antonio María Ocampo Toro, identificado con cédula de ciudadanía 5.161.341, quien adquirió el predio por medio de adjudicación mediante Resolución No.1987 de 28 de octubre de 1982 emitida por INCORA de Valledupar.
3. El área indicada en el acápite de cabida y linderos del folio de matrícula es de 46 Ha + 1394Mt2.
4. Sobre el predio, NO se encuentra inscrita ninguna medida de protección jurídica colectiva o individual, mediante la cual se pretenda salvaguardar jurídicamente los derechos sobre la tierra en cabeza de la población víctima del desplazamiento o en riesgo de desplazamiento.
5. Tampoco se encuentra inscrita ninguna solicitud de restitución respecto a este predio, en virtud de la Ley 1448 de 2011- Ley de Víctimas y Restitución de tierras.
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</si>
  <si>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ID4886</t>
  </si>
  <si>
    <t>MAJAGUAL</t>
  </si>
  <si>
    <t>340-93436</t>
  </si>
  <si>
    <t>704290003000000030094000000000</t>
  </si>
  <si>
    <t>706, 8472</t>
  </si>
  <si>
    <t>09/01/24: Predio rural sin nombre, con FMI activo, con folios matrices 340-85699, 340-54912 y 340-93380 (cerrados) y complementaciones. Sin folios segregados. Se acredita propiedad privada por ANOTACIÓN 1. Propietario actual AGROPECUARIA SANTORINI S.A.S., quien adquirió mediante compraventa conforme a la ANOTACIÓN 3. Registra HIPOTECA DE: AGROPECUARIA SANTORINI S.A.S. NIT. 9009554575 A: GRUPO FINANCIERO DE LA COSTA S.A.S NIT. 9000850633 conforme a la ANOTACION 16. Predio NO VIABLE para proceso de compra por parte de la ANT.</t>
  </si>
  <si>
    <t>ID2437</t>
  </si>
  <si>
    <t>SAN ONOFRE</t>
  </si>
  <si>
    <t>340-2888</t>
  </si>
  <si>
    <t>707130004000000010082000000000</t>
  </si>
  <si>
    <t>Al realizar el análisis del registro de propiedad calificado en el folio de matrícula inmobiliaria del predio denominado SIN DIRECCION SANTA LUCIA mediante consulta en la ventanilla única de registro (VUR), se evidenció un derecho real del dominio en los términos del Artículo 48, de la Ley 160 de 1994, así:1. El inmueble identificado con el Folio de Matrícula Inmobiliaria No. 340-2888 se apertura el 24 de agosto de 1978 con la Escritura Pública de compraventa No. 108 de 15 de octubre de 1951 otorgada en la Notaría Única de San Onofre, debidamente registrada el 23 de noviembre de 1951, por lo cual acredita propiedad por FORMULA TRANSACCIONAL.
2. El estado del folio es ACTIVO, de tipo RURAL.
3. Registra inscritas 21 anotaciones.
4. No registra folio matriz
5. No registra folios derivados
6. No registra complementación.
7. No registra gravámenes, limitaciones ni medidas cautelares.
8. Viable para continuar con el procedimiento adoptado por la entidad.
CONCLUSIÓN
TENIENDO EN CUENTA LAS OBSERVACIONES ANTERIORES Y CONFORME SE ESTABLECE EN LA LEY 160 DE 1994 Y EL DECRETO 1071 DE 2015, UNA VEZ VERIFICADA LA TRADICION DEL INMUEBLE Y LOS DEMAS REQUISITOS EXIGIDOS POR LA LEY SE DARA CONTINUIDAD AL PROCESO DE ADQUISICION.</t>
  </si>
  <si>
    <t>ID8006</t>
  </si>
  <si>
    <t>LA UNIÓN</t>
  </si>
  <si>
    <t>346-874</t>
  </si>
  <si>
    <t>704000002000000030087000000000</t>
  </si>
  <si>
    <t> Al realizar el análisis del registro de propiedad en el folio de matrícula inmobiliaria del predio denominado “BONANZA EL DILUVINO" mediante consulta en la ventanilla única de registro (VUR) y (SIT), se evidenció un derecho real del dominio en los términos del Artículo 48, de la Ley 160 de 1994, así:
1. El inmueble identificado con el Folio de Matrícula Inmobiliaria No. 346-874, estado activo de tipo rural, registra en su 1 anotación, la escritura pública de compraventa No. 39 del 1956-02-07, de la Notaria de Sincelejo.
2. Registra 24 anotaciones.
3. No registra folio matriz.
4. Registra el folio derivado No. 346-1989.
5. No registra complementaciones.
6. Propietario: LUIS ALBERTO GALINDO GARCES, adquirió por medio de la escritura publica de permuta No. 1080 del 2017-07-04, de la Notaria Única de Cerete
7. Área: 144 HS 7.214 M2.
8. Sobre el predio no recaen medidas cautelares, gravámenes ni limitaciones.
9. Estudio realizado con base en el certificado de tradición y libertad de fecha 09 de enero de 2024.
CONCLUSIÓN
Por lo anterior, se concluye que el predio objeto de estudio acredita propiedad privada en los términos del artículo 48 de la Ley 160 de 1994, formula transaccional. Viable para compra</t>
  </si>
  <si>
    <t>ID8008</t>
  </si>
  <si>
    <t>346-8386</t>
  </si>
  <si>
    <t xml:space="preserve">704000002000000030203000000000
</t>
  </si>
  <si>
    <t>El predio rural denominado “LT”, identificado con FMI 346-8386 de naturaleza privada nace a la vida jurídica a través de compraventa parcial (código registral 126) mediante Escritura Pública nº 123 del 15 de mayo de 1999 de la Notaría Única de San Marcos.
Según análisis de la cadena traslaticia de dominio se evidencia que, el predio objeto de estudio salió del dominio del estado a través de su matriz FMI 346-3942 (complementaciones) mediante Escritura Pública nº 368 del 20 de mayo de 1959 de la Notaría Única de Sahagún.
De conformidad a la anotación 6, el titular del derecho de dominio es el señor Gómez Mejía Norbey de Jesús quien adquirió el 100% por compraventa a Peralta Jaramillo Andrés Miguel (código registral 125) mediante Escritura Pública nº 45 del 13 de febrero de 2015 de la Notaría Única de San Marcos aclarada con la nº 1080 del 04/07/2017 y la nº 537 del 01/03/2018 de la Notaría Única de Cerete (anotaciones 7 y 8).
Sobre el predio no recaen medidas cautelares ni gravámenes vigentes, así como tampoco presenta limitaciones al dominio.
De conformidad a la anotación 2 se evidencia que se desprende una derivada cual es la FMI 346-12004, la cual deviene de una compraventa parcial por 3 has + 0000 m2 a través de Escritura Pública nº 627 del 18 de octubre de 2008 de la Notaría Única de San Marcos. En ese sentido, en anotación 3 se realizó declaración de parte restante dejando al predio objeto de estudio con un área de 9 has + 5000 m2.
El predio denominado “LT” registra la siguiente matriz: FMI 346-3942.
El área registrada en el folio inicialmente es de 12 has + 5000 m2, sin embargo, a través de su lectura se observa que, señala un área reservada de 9 has + 5000 m2 equivalente al área de la declaración de parte restante de la anotación 3 anteriormente mencionada. Adicionalmente, no se evidencia mutaciones ni segregaciones.
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cual es de 9 has + 5000 m2.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09 de enero de 2024 con 09 anotaciones registradas.
Revisados los antecedentes judiciales, fiscales y penales no se evidencia novedad alguna. La cédula continua vigente.</t>
  </si>
  <si>
    <t>ID1107</t>
  </si>
  <si>
    <t>340-14457</t>
  </si>
  <si>
    <t>707130005000000010792000000000</t>
  </si>
  <si>
    <t xml:space="preserve">El predio rural denominado “Sin Dirección Sin Dirección Divisiones Tanaurin Zipatoca y Campo Amalia”, identificado con FMI 340-14457 es de naturaleza privada por formula transaccional. 
Se apertura con las Escrituras nº 346 del 16 de marzo de 1959 de la Notaría 2 de Cartagena, nº 47 del 29 de marzo de 1959 y la nº 222 del 09 de noviembre de 1959 de la Notaría Única de San Onofre (anotaciones 1,2 y 3). 
De conformidad a lo mencionado, se realizó verificación de las Escrituras en mención de a través de las cuales se obtiene lo siguientes:
En primera, respecto de la Escritura nº 346 del 16/03/1959 a través de la lectura de la misma se puede determinar que la señora Vélez de Cavelier Carlina era propietaria de varios lotes de terreno entre ellos la finca “La Comandancia” del cual se desprende el predio objeto de estudio, y, en ese sentido, la señora Carlina adquirió en debida forma pues este título se encuentra consignado en el libro primero, el cual es proveniente del antiguo sistema registral.
En segunda, de la lectura de la Escritura nº 47 del 29/03/1959 en su página 3 se evidencia que el señor Rodríguez González Emilio adquirió por Escritura nº 100 del 28/08/1921 de la Notaría de San Onofre.
En tercera, de la lectura de la Escritura nº 222 del 09/11/1959 en su página 3 se observa que el señor Juan Chadid Buelvas adquirió por mayor extensión mediante Escritura Pública nº 352 de 1952 (no se logra evidenciar el mes y el año).  
Lo anterior, predica que la señora Vélez de Cavelier Carlina (anotación 1), el señor Rodríguez González Emilio (anotación 2) y el señor Juan Chadid (anotación 3) adquirieron por la regla 2da de la Ley 160 de 1994, es decir, por “títulos debidamente inscritos otorgados con anterioridad a la vigencia de esta Ley, en que consten tradiciones de dominio por un lapso no menor del término que señalan las leyes para la prescripción extraordinaria”
Así las cosas, de conformidad al estudio de los títulos mencionados se evidencia que la cadena traslaticia de dominio es clara, por ende Ganadería Cavelier &amp; CIA Ltda a quien se le transfirió en las anotaciones 1,2 y 3 habría adquirido en su momento de manera idónea. 
Ahora bien, según anotación 4 el titular de derecho de dominio es el señor Cavalier Martínez Carlos E., quien adquirió a través de adjudicación por liquidación de la sociedad Ganadería Cavalier y CIA LTDA protocolizada en Escritura Pública nº 425 del 29 de marzo de 1983 de la Notaría 2 de Cartagena.
Sobre el predio no recaen medidas cautelares ni gravámenes vigentes, así como tampoco se evidencia limitaciones al dominio. 
Se evidencia que un error en documento de identificación registrado en el certificado de tradición y libertad, dado que el apellido correcto es CAVELIER, al ser contrastado con la copia de cédula de ciudadanía aportado por el ofertante.
El predio denominado “Sin Dirección Sin Dirección Divisiones Tanaurin Zipatoca y Campo Amalia”, identificado con FMI 340-14457 no registra matriz ni derivadas.
El área registrada en el folio es de 317 has + 0000 m2, no se evidencian segregaciones ni mutaciones. Se evidencia un error registral ya que en el folio señala “tipo de predio” urbano, sin embargo, de la lectura de la “cabida y linderos” no se observa que el folio describa la propiedad con las condiciones físicas de un predio urbano, por el contrario de su interpretación se atañen características, condiciones y propiedades intrínsecas de un predio rural. Así mismo, se sugiere que el área técnica valide la ubicación del predio.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09 de enero de 2024 con 06 anotaciones registradas.
</t>
  </si>
  <si>
    <t>ID14094</t>
  </si>
  <si>
    <t>324-72424</t>
  </si>
  <si>
    <t>681010002000000130131000000000</t>
  </si>
  <si>
    <t>147 HA</t>
  </si>
  <si>
    <t xml:space="preserve">Predio denominado “EL SILENCIO”, identificado con FMI 140-12689, es segregado del FMI 324-36923, el cual nace a la vida jurídica producto del englobe de 4 predios a saber,
i. 324 – 10798: Se apertura mediante adjudicación de baldíos contenida en Resolución 9001 del 07/07/1967 otorgada por el INCORA de Vélez.
ii. 324 – 10799: Se apertura mediante adjudicación de baldíos contenida en Resolución 16684 del 09/11/1967 otorgada por el INCORA de Vélez.
iii. 324 – 12579: Según complementaciones, se apertura mediante adjudicación de baldíos contenida en Resolución 86J de 24/08/1964 otorgada por la Gobernación de Santander.
iv. 324 – 12820: Según complementaciones, se apertura mediante adjudicación de baldíos contenida en Resolución 86J de 24/08/1964 otorgada por la Gobernación de Santander.
Lo anterior permite acreditar propiedad privada en los términos del art. 48 de la Ley 160/94.
Como titular del derecho de dominio reporta en FMI reporta AGROPECUARIA LA VIA LACTEA S.A, quien adquiere mediante Escritura Pública 2628 del 03/08/2017 otorgada por la Notaría 32 de Bogotá.
El folio objeto de estudio se encuentra activo y el tipo de predio es rural. 
Sobre el predio recae servidumbre de oleoducto petrolera de tránsito y ocupación permanente (anot.1)
No se cuenta con títulos de tradición que permitan verificar si el área y los linderos presentan diferencia con la información que registra el Folio de Matrícula Inmobiliaria.
El FMI reporta área de 147 Has, mediante escritura 201 del 05/10/2013 se realizó corrección de área, instrumento que deberá ser verificado a fin de constatar área actual.
De conformidad con lo anterior, el predio se considera VIABLE para la continuidad del proceso de compra.
Estudio realizado exclusivamente con base en el certificado de tradición y libertad de fecha 09 de enero de 2024 y cuenta con 8 anotaciones. </t>
  </si>
  <si>
    <t>ID253</t>
  </si>
  <si>
    <t>SAN JACINTO DEL CAUCA</t>
  </si>
  <si>
    <t>064-575</t>
  </si>
  <si>
    <t>136550000000000020019000000000</t>
  </si>
  <si>
    <t>Al realizar en la fecha de 12/01/2024 el análisis del registro de propiedad calificado en el folio de matrícula inmobiliaria del predio denominado “HACIENDA CAIMITAL” mediante consulta en la ventanilla única de registro (VUR) y (SIT), se evidenció un derecho real del dominio en los términos del Artículo 48, de la Ley 160 de 1994, así:
1. El inmueble identificado con el Folio de Matrícula Inmobiliaria No.  064-575, Tiene fecha de apertura el 27/04/1987, mediante OFICIO 233 DEL 1984-03-27 JUZGADO 4 CIVIL MUNICIPAL DE PALMIRA VALLE (CANCELA ANOTACION # 14) Y ACREDITA PROPIEDAD por RESOLUCION 489 DEL 1959-11-09 MINISTERIO DE AGRICULTURA DE BOGOTA, según la Anotación # 3 del FMI, acredita propiedad por ADJUDICACION DE BALDIO, ya que el predio ha pasado por una tradición clara y formal, el estado del folio es ACTIVO, de tipo RURAL
2. Registra inscritas 31 anotación
3. No Registra folio matriz
4. No Registra folios derivados
5. No Registra complementación
6. Área es de 1.496. Has 9521 M2.
7. Sin limitación o gravamen que afecte la transferencia
8. Con medida cautelar vigente de embargo ante DIAN (EMBARGO POR JURIDICCION CUATIVA)
9. Viable para continuar con el procedimiento adoptado por la entidad
CONCLUSIÓN
10. TENIENDO EN CUENTA LAS OBSERVACIONES ANTERIORES Y CONFORME SE ESTABLECE EL LA LEY 160 DE 1994 Y DECRETO 1071 DE 2015 VERIFICADA LA TRADICION DEL INMUEBLE Y LOS DEMAS REQUISITOS EXIGIDOS POR LA LEY SE DARA CONTINUIDAD AL PROCESO DE ADQUISISCION</t>
  </si>
  <si>
    <t>ID10675</t>
  </si>
  <si>
    <t>PUERTO GAITÁN</t>
  </si>
  <si>
    <t>234-3701</t>
  </si>
  <si>
    <t xml:space="preserve">505680001000000010522000000000 </t>
  </si>
  <si>
    <t>1. El predio denominado “MACAPAY I” identificado con el folio de matrícula inmobiliaria No. 234-3701, ubicado en el municipio de Puerto Gaitán, vereda Planas del Departamento de Meta, con estado de folio ACTIVO y  tipo de predio RURAL, de acuerdo con su primera anotación tiene su origen en la adjudicación de baldíos realizada por medio de la Resolución 01797 de fecha 29/11/1984 del INCORA, en razón a lo anterior el folio cumple con la regla primera establecida por el artículo 48 de la ley 160 de 1994 para la acreditación de la propiedad.
2. El propietario actual del predio es el señor Eduard Antonio Cardona Castro identificado con cedula de ciudadanía No. 16788364, quien adquirió el predio por medio de la compraventa protocolizada por medio de la Escritura Pública No. 2577 de fecha 15/11/2013 de la Notaría 63 de Bogotá, publicitada en la anotación No. 9 del FMI.
3. El área indicada en el acápite de cabida y linderos del folio de matrícula es de 1000 Has.
4. No se evidencia la inscripción de gravámenes, medidas cautelares o limitaciones al derecho de dominio que se encuentren vigentes y que afecten al bien.
5. El presente estudio se realizó con la información contenida en la Ventanilla Única de Registro-VUR el día 11/01/2024.
6. Revisados los antecedentes jurídicos, penales y disciplinarios con el número de documento asociado al folio de matrícula inmobiliaria de los propietarios actuales del inmueble, por otro lado, se realiza la búsqueda en la página de la registraduría nacional encontrando que la cedula de ciudadanía se encuentra vigente, por lo anterior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</si>
  <si>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ID13521</t>
  </si>
  <si>
    <t>140-106424</t>
  </si>
  <si>
    <t>230010002000000170001000000000</t>
  </si>
  <si>
    <t>Mediante estudio realizado el 11/01/2024, se puede observar lo siguiente:
El FMI 140-106424 identifica el predio denominado “LT VICTORIA 1” ubicado en vereda de Buenos Aires, municipio de Montería Córdoba, se encuentra activo, es de tipo Rural según lo registrado en el folio, no registra folio segregado, no registra folio matriz.
En cuanto a su FMI 140-106424, cumple con la cadena traslaticia de dominio anterior al título inscrito, su anotación que trasfiere el dominio sobre el folio de matrícula hace referencia a la RESOLUCION 0353 DEL 2005-07-07 INCODER DE MONTERIA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3 HA + 3144 MTS 2 por su parte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GABRIEL EDUARDO GOMEZ BOTERO identificado con CC 70690838 de acuerdo con lo publicitado en la anotación No.5 mediante ESCRITURA 2913 DEL 2021-12-13 NOTARIA TERCERA DE MONTERIA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5 anotaciones.</t>
  </si>
  <si>
    <t>ID5958</t>
  </si>
  <si>
    <t>SAN MARTÍN</t>
  </si>
  <si>
    <t>236-11748</t>
  </si>
  <si>
    <t>506890003000000010119000000000</t>
  </si>
  <si>
    <t>El predio rural identificado con FMI 236-11748 denominado "SIN DIRECCION LA RIVERA" es de naturaleza jurídica privada, por cuanto se evidencio en el sistema instrumental registral como antecedente registral de apertura el título originario inscrito mediante Resolución de adjudicación de baldíos # 1122 de fecha 31-08-1983, emitida por el INSTITUTO COLOMBIANO DE LA REFORMA AGRARIA INCORA VILLAVICENCIO. De lo anterior se colige que se cumple con la primera condición establecida por el artículo 48 de la ley 160 de 1994. Se precisa que el predio no registra gravamen, no registra medidas cautelares ni limitaciones. Del estudio jurídico se avizora que quien ostenta como ultimo propietario es el señor GALVIS NIETO JESUS ANTONIO, identificado con cedula de ciudadanía 6210474, con quien se deberá efectuar la negociación de compra, ya que adquiere el dominio del predio mediante el acto de compraventa, elevada en la Escritura pública #126 del 09-03-2011, otorgado por la Notaría Única San Martín, información que se registra en la notación #7 del FMI. Se concluye que el predio es viable para la compra registra un área jurídica de (962 HECTAREAS 4697M2) y no se evidencian segregaciones ni mutaciones.</t>
  </si>
  <si>
    <t>ID6670</t>
  </si>
  <si>
    <t>236-60408</t>
  </si>
  <si>
    <t>506890003000000020268000000000</t>
  </si>
  <si>
    <t xml:space="preserve">1086, 228 </t>
  </si>
  <si>
    <t>14/01/24: Predio rural con FMI activo, folio matriz 57599 (cerrado), con complementaciones. Sin folios segregados. Se acredita propiedad privada por ANOTACION 1. Propietario actual INVERSIONES REFAH S.A.S., quien lo adquirió mediante COMPRAVENTA registrada en la ANOTACION 3. Predio VIABLE para proceso de compra por parte de la ANT.</t>
  </si>
  <si>
    <t>ID13513</t>
  </si>
  <si>
    <t>CAIMITO</t>
  </si>
  <si>
    <t>346-2287</t>
  </si>
  <si>
    <t>701240001000000030211000000000</t>
  </si>
  <si>
    <t>El predio rural denominado “La Milagrosa Antes Santa Inés Manzanares”, identificado con FMI 346-2287 es de naturaleza privada según análisis del folio por formula transaccional toda vez que, se apertura con compraventa (código registral 101) mediante Escritura Publica nº 107 del 27 de septiembre de 1952 de la Notaría Única de Chinú.
Según anotación 16, 21 y 23 el titular de derecho de dominio es la Sociedad Agropecuaria Londoño Jaramillo S.A.S – AGROLONJA S.A.S-, quien adquirió el 100% así: en primera, por compraventa de derechos de cuota al señor Moussa Nader Badih mediante Escritura Pública nº 05/11/2020 aclarada con la nº 212 del 03/03/2021 y la nº 1519 del 30/11/2021 de la Notaría Única de Sahagún, en segunda, por compraventa de derechos y acciones a la señora Nader Soraya a través de Escritura Pública nº 384 del 07/04/2022 aclarada por la nº 896 del 23/08/2022 de la Notaría Única de Sahagún, y, por último por adjudicación en sucesión del señor Nader Nader Mario a través de Escritura  Pública nº 1491 del 21/12/2022 de la Notaría Única de Sahagún.
Sobre el predio no recaen medidas cautelares ni gravámenes vigentes, así como tampoco se evidencia limitaciones al dominio.
El predio denominado “La Milagrosa Antes Santa Inés Manzanares”, identificado con FMI 346-2287 no registra matriz ni registra derivadas. Tampoco registra complementaciones.
El folio registra un área de 65 has + 0000 m2. Adicionalmente, no se evidencian segregaciones ni mutaciones.
En atención a lo dispuesto en el art. 15 de la Res conjunta IGAC 1101- SNR 11344 del 31/12/2020 se evidencia que el predio objeto de estudio no requiere procedimiento catastral pues el folio registra una cabida de 65 has + 0000 m2 (VUR “cabida y linderos”) y al tratarse de un rango de área “mayor a 50 has”, una vez verificada el área alfanumérica de la columna “Y” de la matriz de compra (65 has + 6300 m2) se observa únicamente un 0,99% de diferencia.
De conformidad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12 de enero de 2024 con 13 anotaciones registradas.</t>
  </si>
  <si>
    <t>ID5957</t>
  </si>
  <si>
    <t>236-11730</t>
  </si>
  <si>
    <t>506890003000000010032000000000</t>
  </si>
  <si>
    <t xml:space="preserve">Mediante estudio realizado el 12/01/2024, se puede observar lo siguiente:
El FMI 236-11730 identifica el predio denominado “SIN DIRECCIÓN LA SIBERIA” ubicado en la vereda Serranía del Manacacias en el municipio de SAN MARTIN META, se encuentra activo, es de tipo Rural según lo registrado en el folio, no registra folio segregado no registra folio matriz.
En cuanto a su FMI 236-11730, cumple con la cadena traslaticia de dominio anterior al título inscrito, su anotación que trasfiere el dominio sobre el folio de matrícula hace referencia a la  RESOLUCION 1123 DEL 1983-08-31  DEL INCORA DE VILLAVICENCIO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1054 HA + 9166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JESUS ANTONIO GALVIS NIETO identificado con CC:  6210474 y GUSTAVO OSORIO PELAEZ Identificado con CC: 6208349 de acuerdo con lo publicitado en la anotación No.11 mediante ESCRITURA 127 DEL 2011-03-09 00:00:00 NOTARIA UNICA DE SAN MARTIN registrando una compraventa. El predio NO registra algún gravamen, medida cautelar o limitación. 
En conclusión, el predio se considera NO VIABLE de acuerdo con lo establecido por las directrices centrales. El presente estudio se realiza únicamente con la información obrante en consulta del FMI en el aplicativo de la SNR con 11 anotaciones.
</t>
  </si>
  <si>
    <t>ID8165</t>
  </si>
  <si>
    <t>PUERTO LÓPEZ</t>
  </si>
  <si>
    <t>234-8788</t>
  </si>
  <si>
    <t>505730002000000130150000000000</t>
  </si>
  <si>
    <t>Mediante estudio realizado el 12/01/2024, se puede observar lo siguiente:
El FMI 234-8788 identifica el predio denominado “HOLANDA” ubicado en el municipio de PUERTO LOPEZ, se encuentra activo, es de tipo Rural según lo registrado en el folio, no registra folio segregado, no registra folio matriz.
En cuanto a su FMI 234-8788, cumple con la cadena traslaticia de dominio anterior al título inscrito, su anotación que trasfiere el dominio sobre el folio de matrícula hace referencia a la RESOLUCION 0013 DEL 1994-01-21 DEL INCORA DE VILLAVICENCIO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961 HA + 9110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JOSE ANTONIO SAAVEDRA ESPITIA identificado con CC: 19269972 y HECTOR SAAVEDRA ESPITIA identificado con CC: 19414669 de acuerdo con lo publicitado en la anotación No.10 mediante ESCRITURA 4008 DEL 2005-10-28 DE NOTARIA VEINTIOCHO DE BOGOTA registrando una compraventa. El predio NO registra algún gravamen, medida cautelar o limitación.
En conclusión, el predio se considera VIABLE por ADJUDICACION de acuerdo con lo establecido por las directrices centrales. El presente estudio se realiza únicamente con la información obrante en consulta del FMI en el aplicativo de la SNR con 11 anotaciones.</t>
  </si>
  <si>
    <t>ID13492</t>
  </si>
  <si>
    <t>SAN PELAYO</t>
  </si>
  <si>
    <t>143-24564</t>
  </si>
  <si>
    <t>236860002000000010136000000000</t>
  </si>
  <si>
    <t>4 HAS 7181M2</t>
  </si>
  <si>
    <t xml:space="preserve">
Predio denominado EL PALMAR, identificado con FMI 143-24564, nace a la vida jurídica producto del englobe de dos predios que se aperturan con adjudicación de baldíos mediante Resolución 1366 del 18/11/1997 emitida por el INCORA de Montería a favor de Elena Pérez de Narváez.
Según descripción del FMI, el predio es rural y se encuentra activo.
Como actual titular del derecho de dominio reporta en FMI la SOCIEDAD AGROTUSA S.A.S., identificada con NIT 901658554-1, que según consulta al RUES, se encuentra con matrícula mercantil activa y su domicilio radica en Montería; quien adquiere mediante compraventa contenida en Escritura Pública 2826 del 12/12/2022 otorgada por la Notaría 3 de Montería.
Sobre el predio no recaen medidas cautelares, gravámenes ni limitaciones vigentes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El FMI reporta área de 4 Has 7181m2.
De conformidad con lo anterior, el predio se considera VIABLE para la continuidad del proceso de compra.
Estudio realizado exclusivamente con base en el certificado de tradición y libertad de fecha 16 de enero de 2024 y cuenta con 6 anotaciones.</t>
  </si>
  <si>
    <t>ID13514</t>
  </si>
  <si>
    <t>346-6044</t>
  </si>
  <si>
    <t>701240001000000030432000000000</t>
  </si>
  <si>
    <t>S/I</t>
  </si>
  <si>
    <t>Se realiza el análisis del folio de matrícula inmobiliaria del predio denominado “EL Rosario” con folio de matrícula inmobiliaria 346-6044, se trata de un globo de terreno adquirido originalmente por la señora Campo Gaibao Elida María en tres partes así: una parte por escritura Nos. 55 de 1962, otra parte por escritura 56 de 1962 y otra parte por escritura 16 de 1965, posteriormente la citada propietaria realiza englobe por EP No. 21 de 1994, es así que se puede considerar que el predio se desprendió del domino del estado por aplicación de la presunción contenida en el artículo 48 de la Ley 160 de 1994 además que se ha dado tratamiento de propiedad privada desde antes del 05 de agosto de 1974, este folio tiene fecha de apertura el 02/03/1994, su estado es ACTIVO, de tipo RURAL. Registra inscritas 12 anotaciones; si bien la anotación No. 11 publicita una compraventa de derechos y acciones, en la siguiente anotación (No. 12) se sanea por adjudicación en sucesión de derecho de cuota mediante escritura 1491 de 2022 a favor de Agropecuaria Londoño Jaramillo S.A.S. – Agrolonja S.A.S., se aclara que la misma sociedad comercial había adquirido el 50% restante por compraventa mediante EP 905 de 2020, de tal forma que dicha persona jurídica se registra como titular exclusivo del pleno derecho real de domino. El inmueble no presenta gravámenes, medidas cautelares ni limitaciones al dominio que afecten el derecho a transferir la propiedad. No se reporta área en FMI ni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Evidencia una segregación por venta parcial a la cual se le abrió el FMI No. 346-6045. En conclusión, se conceptúa VIABLE para continuar en proceso de compra por aplicación de formula transaccional. Estudio realizado con base en el certificado de tradición y libertad de fecha 16 de enero de 2024.</t>
  </si>
  <si>
    <t>ID14076</t>
  </si>
  <si>
    <t>425-70305</t>
  </si>
  <si>
    <t xml:space="preserve">BENEFICIARIO CON VARIOS PREDIO NO PERMITE VISITA </t>
  </si>
  <si>
    <t>187530001000001800003000000000</t>
  </si>
  <si>
    <t>8 HECTÁREAS + 2000 METROS CUADRADO</t>
  </si>
  <si>
    <t>El predio objeto de estudio, identificado con FMI  425-70305, denominado “Finca La Esperanza”, ubicado en el municipio de San Vicente del Caguán, se encuentra activo, es de tipo rural, no registra folios derivados, ni matrices.
El predio es de naturaleza jurídica privada, por cuanto se evidenció como antecedente registral en la anotación primera, que se apertura con adjudicación de baldíos, mediante Resolución 361 del 2001-06-06 del Incora de Florencia, acreditando propiedad privada en cumplimiento de la primera regla establecida en art 48 de la Ley 160 de 1994.
Del estudio jurídico realizado se idéntica que quien ostenta como último propietario del predio es INVERSIONES AGROPECUARIAS JCPV SAS, identificada con NIT 9004343098, quien adquirió por compra que le hicieron a Ricardo Pinzón Puentes, mediante Escritura pública 779 del 2012-04-21 de la Notaria Segunda de Neiva.
No se evidencian medidas cautelares, gravámenes, así como limitaciones al dominio vigentes.
Se concluye que el predio es viable para la compra y reporta área en cabidas y linderos, de 8 Hta 2000 M2. El presente estudio se realiza únicamente con la información obrante en consulta del FMI en el aplicativo de la SNR.</t>
  </si>
  <si>
    <t>PROPIETARIO DESISTE DEL PROCESO 26-02-2024</t>
  </si>
  <si>
    <t>ID9668</t>
  </si>
  <si>
    <t>SAN PABLO</t>
  </si>
  <si>
    <t>068-2982</t>
  </si>
  <si>
    <t>136700003000000000273000000000</t>
  </si>
  <si>
    <t>Predio denominado ´´La Esperanza´´, identificado con FMI  068-2982, es de propiedad privada ya que registra en su primera anotación la Resolución de adjudicación No. 151 de 23 de febrero de 1988 expedida por el INCORA de Bucaramanga.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Los actuales propietarios de derecho real de dominio según el FMI son SANDRA PATRICIA GOMEZ MUÑOZ, MARLENE GOMEZ MUÑOZ, NUVIA GOMEZ ARCHILA, ISMAEL GOMEZ MUÑOZ, URIEL GOMEZ MUÑOZ, SENOVIA GOMEZ ARCHILA, BEATRIZ GOMEZ MUÑOZ, MARIA DEL CARMEN GOMEZ MUÑOZ, BRICEIDA GOMEZ MUÑOZ, RAUL GOMEZ MUÑOZ, quienes adquieren a través de SENTENCIA 069 DEL 2015-10-20 del JUZGADO PROMISCUO DEL CIRCUITO DE SIMITI; por otro lado TRILLOS LOBO ONEIDA, adquiere a través del negocio de la compraventa, contenido en la ESCRITURA 287 DEL 2022-09-02 de la NOTARIA UNICA DE SIMITI, mientras MANCHEGO MONTERROSA EDILBERTO, adquiere su derecho real de dominio a través de ESCRITURA 112 DEL 2023-03-22 de la NOTARIA UNICA DE SIMITI, todos ellos  cuentan con absoluta capacidad jurídica para adelantar cualquier tipo de negocio jurídico. El predio no presenta gravámenes o medidas cautelare. El FMI reporta un área de 134, HA +  7000 m2, por su parte el área reportada en la base de gestor catastral corresponde a 271, HA +  2806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viable, de acuerdo con lo establecido por las directrices centrales, no obstante, para la adquisición por parte de esta entidad todos los propietarios deben estar de acuerdo y vender, ya que esta entidad no compra cuotas partes. El presente estudio se realiza únicamente con la información obrante en consulta del FMI en el aplicativo de la SNR con fecha del 04 de enero de 2024.</t>
  </si>
  <si>
    <t>ID13506</t>
  </si>
  <si>
    <t>346-6123</t>
  </si>
  <si>
    <t>7,0124E+29</t>
  </si>
  <si>
    <t>1. El presente estudio se realizó con la información contenida en la Ventanilla Única de Registro-VUR el día 16 de enero de 2024.
2. El predio denominado “SANTA ISABEL” identificado con el folio de matrícula inmobiliaria No. 346-6123, ubicado en el municipio de Caimito, Departamento de Sucre, con estado de folio ACTIVO y tipo de predio RURAL, no tiene matriz ni segregados, de acuerdo con su antecedente registrado en la anotación No. 1, se encuentra la Escritura Pública de Compraventa No. 53 de 16 de diciembre de 1966, suscrita en la Notaria de Comito, en razón a lo anterior el folio el predio objeto de estudio acredita pleno dominio, de acuerdo con lo establecido en la regla segunda del artículo 48 de la ley 160 de 1994 (Formula transaccional).
3. El propietario actual es AGROPECUARIA LONDOÑO JARAMILLO S.A.S. SIGLA AGROLONJA S.A.S identificado con NIT 812004367, quien lo adquirió mediante Escritura Pública No. 1491 de 21 de diciembre de 2022 suscrita en la Notaria Única de Sahaun, registrada en la anotación No.10.
4. El área indicada en el acápite de cabida y linderos del folio de matrícula es de 93 Ha.
5. Sobre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se encuentra cancelada.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</si>
  <si>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ID13528</t>
  </si>
  <si>
    <t>140-107259</t>
  </si>
  <si>
    <t>230010002000000170043000000000</t>
  </si>
  <si>
    <t>3.3144, 0</t>
  </si>
  <si>
    <t>Al realizar en la fecha de 15/01/2024 el análisis del registro de propiedad calificado en el folio de matrícula inmobiliaria del predio denominado “LT VICTORIA 11” mediante consulta en la ventanilla única de registro (VUR) y (SIT), se evidenció un derecho real del dominio en los términos del Artículo 48, de la Ley 160 de 1994, así:
1. El inmueble identificado con el Folio de Matrícula Inmobiliaria No. 140-107259, Tiene fecha de apertura el  : 12-10-2005, mediante ADJUDICACION DE BALDIO, según  RESOLUCION 0356 DEL 07-07-2005 INCODER DE MONTERIA, acredita propiedad por ADJUDICACION ya que el predio ha pasado por una tradición clara y formal, el estado del folio es ACTIVO, de tipo RURAL
2. de acuerdo a la consulta, el predio objeto de estudio es viable, toda vez que salió del dominio del estado título expedido por autoridad competente, es viable para compra no se observa gravámenes ni limitaciones de dominio
3. Registra inscritas 04 anotación
4. No Registra folios derivados
5. No Registra Complementación
6. No Registra folio matriz
7. Área SEGÚN VUR-SIT es de 3 HECTAREAS 3144 MTS2
8.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</si>
  <si>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ID13529</t>
  </si>
  <si>
    <t>140-106553</t>
  </si>
  <si>
    <t>230010002000000170044000000000</t>
  </si>
  <si>
    <t>6.628, 0</t>
  </si>
  <si>
    <t>Al realizar el análisis del registro de propiedad en el folio de matrícula inmobiliaria del predio denominado “FI VICTORIA 12" del municipio de Montería, Córdoba, mediante consulta en la ventanilla única de registro (VUR) y (SIT), se evidenció un derecho real del dominio en los términos del Artículo 48, de la Ley 160 de 1994, así:
El inmueble identificado con el Folio de Matrícula Inmobiliaria No. 140-106553, estado activo, tipo rural registra en su 1 anotación la Resolución de adjudicación No. 0366 del 2005-07-07, INCODER de Montería.
Registra 4 anotaciones.
No registra folio matriz.
No registra folio derivado.
No registra complementaciones.
Propietario: AGROPECUARIA LONDO􀳦O JARAMILLO S.A.S - AGROLONJA S.A.S.-, mediante escritura publica No. 2914 del 2021-12-13 de la Notaria Tercera de Montería.
Área: 6 HAS + 6.288 MTS2
El predio objeto de estudio en su anotación No. 2 registra prohibición de enajenar sin autorización, no se encuentra cancelada.
Estudio realizado con base en el certificado de tradición y libertad de fecha 16 de enero de 2024.
CONCLUSIÓN
Por lo anterior, se concluye que el predio objeto de estudio acredita propiedad privada en los términos del artículo 48 de la Ley 160 de 1994, titulo originario. Viable para compra.</t>
  </si>
  <si>
    <t>ID5889</t>
  </si>
  <si>
    <t>CUNDINAMARCA</t>
  </si>
  <si>
    <t>PACHO</t>
  </si>
  <si>
    <t>170-35026</t>
  </si>
  <si>
    <t>estado del proceso</t>
  </si>
  <si>
    <t>250130002000000170360000000000</t>
  </si>
  <si>
    <t>12, 04321</t>
  </si>
  <si>
    <t>10/01/24: Predio rural con FMI activo, folio matriz 18267 (activo), con complementaciones, sin folios segregados. Se acredita propiedad privada por ANOTACION 1. Propietario actual AFORESTAR S.A.S., quien lo adquirió mediante compraventa registrada en la ANOTACIÓN 2. Registra SERVIDUMBRE DE ENERGÍA ELÉCTRICA A GRUPO ENERGIA BOGOTA S.A. ESP NIT. 8999990823 conforme a la ANOTACIÓN 3. Predio VIABLE para proceso de compra por parte de la ANT.</t>
  </si>
  <si>
    <t>ID13461</t>
  </si>
  <si>
    <t>140-100193</t>
  </si>
  <si>
    <t>230010002000000510022000000000</t>
  </si>
  <si>
    <t>El siguiente concepto se realiza con fecha 16/01/2024
El FMI 140-100193 identifica el predio denominado “LAS VIRGINIAS” ubicado en el municipio de Monteria, Cordoba, se encuentra activo, es de tipo Rural según lo registrado en el folio, no registra folio segregado, registra folio matriz FMI 140-71313, 140,58742 y 140-51274 los cuales acreditan propiedad privada mediante resolución de adjudicación de baldío.
En cuanto a su FMI 140-100193, cumple con la cadena traslaticia de dominio anterior al título inscrito, su anotación que trasfiere el dominio  sobre el folio de matrícula  hace referencia a la  ESCRITURA 1324 DEL 2003-07-17 NOTARIA 2A DE MONTERIA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86 HA + 828 M2 por su parte el área reportada en la base de gestor catastral corresponde a 49, HA +  9307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GOMEZ BOTERO GABRIEL EDUARDO identificado con CC 70690838 con un 33.33% y la sociedad AGROLONJA S.A.S identificada con NIT 812004367 con un 66.67% de acuerdo con lo publicitado en la anotación No.10 mediante ESCRITURA 1970 DEL 2023-11-01 14:41:51 NOTARIA UNICA DE CERETE haciendo referencia a una compraventa. El predio no registra gravámenes, medidas cautelares o limitaciones sobre el bien inmueble.
Conjuntamente se consultaron los antecedentes fiscales, disciplinarios  y judicial los cuales mo registran sanciones o inhabilidades vigentes.
El predio se considera VIABLE por FORMULA TRANSACCIONAL de acuerdo con lo establecido por las directrices centrales. El presente estudio se realiza únicamente con la información obrante en consulta del FMI en el aplicativo de la SNR con 10 anotaciones.</t>
  </si>
  <si>
    <t>ID13527</t>
  </si>
  <si>
    <t>140-109185</t>
  </si>
  <si>
    <t>230010002000000170041000000000</t>
  </si>
  <si>
    <t>Estudio realizado el 16 de enero de 2024
1. El inmueble identificado con el Folio de Matrícula Inmobiliaria No. 140-109185 se aperturo el 22 de mayo de 2006. Registra en la primera anotación la Resolución de adjudicación No. 371 de 11 de julio de 2005 expedida por el Incoder, por lo cual acredita propiedad por TITULO ORIGINARIO.
2. El estado del folio es ACTIVO, de tipo RURAL.
3. Registra inscritas 3 anotaciones.
4. No registra folio matriz.
5. No registra folios derivados
6. No registra complementación.
7. No registra gravamenes, limitaciones ni medidas cautelares.
8. Viable para continuar con el procedimiento adoptado por la entidad.</t>
  </si>
  <si>
    <t>ID13486</t>
  </si>
  <si>
    <t>143-41966</t>
  </si>
  <si>
    <t>236860002000000010186000000000</t>
  </si>
  <si>
    <t>11, HA</t>
  </si>
  <si>
    <t>Predio denominado ´´CR LA MADERA CIUDAD SAN PELAYO LT DE TERRENO´´, identificado con FMI 143-41966, este predio es un segregado de la matriz denominada 143-7731, que a su vez deviene de la matriz 143-7045, la cual se apertura con la ESCRITURA 170 DEL 1983-04-15 00:00:00 NOTARIA UNICA DE CERETE, la cual es producto del englobe de dos o más matrices, las cuales no se identifican, los títulos citados en complementaciones son los siguientes:
Ø RESOLUCION NO-13140 DE FECHA 26 DE SEPTIEMBRE DE 1.967. DE INCORA DE MONTERIA
Ø RESOLUCION NO-13139 DE FECHA 26 DE SEPTIEMBRE DE 1.967. DE INCORA DE MONTERIA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no obstante los títulos citados anteriormente deben ser analizados, para dar certeza de la naturaleza jurídica del predio, no obstante se deben revisar los antecedentes que se citaron anteriormente, esto para asegurarse de la naturaleza del predio. El actual titular del derecho de dominio según el FMI es SOCIEDAD GILBERTO VALLEJO E. Y. CIA S. EN C, identificado con numero de NIT 8910008166, quien adquiere a través de la ESCRITURA 347 DEL 2006-02-28 de la NOTARIA PRIMERA DE MONTERIA. El FMI reporta un área de 11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t>
  </si>
  <si>
    <t>ID13508</t>
  </si>
  <si>
    <t>346-463</t>
  </si>
  <si>
    <t>701240001000000030226000000000</t>
  </si>
  <si>
    <t>1. El presente estudio se realizó con la información contenida en la Ventanilla Única de Registro-VUR el día 16 de enero de 2024.
2. El predio denominado “VILLA MARLENE” identificado con el folio de matrícula inmobiliaria No. 346-463, ubicado en el municipio de Caimito, Departamento de Sucre, con estado de folio ACTIVO y tipo de predio RURAL, no tiene matriz ni segregados, de acuerdo con su antecedente registrado en la anotación No. 1, se encuentra la Escritura Pública de Compraventa No. 13 de 14 de mayo de 1958, suscrita en la Notaria de Comito, en razón a lo anterior el folio el predio objeto de estudio acredita pleno dominio, de acuerdo con lo establecido en la regla segunda del artículo 48 de la ley 160 de 1994 (Formula transaccional).
3. El propietario actual es AGROPECUARIA LONDOÑO JARAMILLO S.A.S. SIGLA AGROLONJA S.A.S identificado con NIT 812004367, quien lo adquirió mediante Escritura Pública No. 1491 de 21 de diciembre de 2022 suscrita en la Notaria Única de Sahaun, registrada en la anotación No.10.
4. El área indicada en el acápite de cabida y linderos del folio de matrícula es de 51 Ha.
5. El predio objeto de estudio registra en la anotación No. 8 Hipoteca de cuerpo cierto mediante Escritura Pública No. 294 de 26 de marzo de 1984 suscrita en la Notaria de Segunda se Sincelejo, la cual a la fecha no se encuentra cancelada.
6. Sobre el predio, NO se encuentra inscrita ninguna medida de protección jurídica colectiva o individual, mediante la cual se pretenda salvaguardar jurídicamente los derechos sobre la tierra en cabeza de la población víctima del desplazamiento o en riesgo de desplazamiento.
7. Tampoco se encuentra inscrita ninguna solicitud de restitución respecto a este predio, en virtud de la Ley 1448 de 2011- Ley de Víctimas y Restitución de tierras, se encuentra cancelada.
8.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</si>
  <si>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ID13530</t>
  </si>
  <si>
    <t>140-106631</t>
  </si>
  <si>
    <t>230010002000000170042000000000</t>
  </si>
  <si>
    <t>Bogotá 16/01/2024
ID13530 – FMI 140-106631 TITULO ORIGINARIO (VIABLE)
El predio rural identificado con FMI 140-106631 denominado "LT VICTORIA 10" es de naturaleza jurídica privada, por cuanto se evidencio en el sistema instrumental registral como antecedente registral de apertura el título originario inscrito mediante Resolución de adjudicación de baldíos No. 0358 DEL 2005-07-07, emitida por el INSTITUTO COLOMBIANO DE LA REFORMA AGRARIA INCORA DE MONTERIA.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AGROPECUARIA LONDOÑO JARAMILLO S.A.S - AGROLONJA S.A.S., identificado con NIT: 812004367-1, con quien se deberá efectuar la negociación de compra, ya que adquiere el dominio del predio mediante el acto de compraventa, elevado inscrito a Escritura pública No. 2914 del 2021-12-13, otorgado por la NOTARIA TERCERA DE MONTERIA, información que se registra en la notación No. 4 del FMI. Se concluye que el predio es viable para la compra registra un área jurídica de (3 HA + 3144 m 2) y no se evidencian segregaciones ni mutaciones.</t>
  </si>
  <si>
    <t>ID13490</t>
  </si>
  <si>
    <t>143-35134</t>
  </si>
  <si>
    <t>236860002000000010189000000000</t>
  </si>
  <si>
    <t>5 HA,1.338M2</t>
  </si>
  <si>
    <t>Predio denominado LT, identificado con FMI 143-35134, es segregado de uno de mayor extensión identificado con FMI 143-7045, el cual nace a la vida jurídica producto del englobe de dos predios que se aperturan con adjudicación de baldíos mediante las resoluciones 13139 y 13140 del 26/09/1967 emitidas por el INCORA a favor de Celinda Rosa Banda de Anaya.
Según descripción del FMI, el predio es rural y se encuentra activo.
El predio objeto de estudio se apertura mediante compraventa contenida en Escritura Pública 827 del 22-09-2012 otorgada por la Notaría Segunda de Montería.
Como actual titular del derecho de dominio reporta en FMI la SOCIEDAD AGROTUSA S.A.S., identificada con NIT 901658554-1, que según consulta al RUES, se encuentra con matrícula mercantil activa y su domicilio radica en Montería, quien adquiere mediante Escritura Pública 2844 del 13/12/2022 otorgada por la Notaría Tercera de Montería.
Sobre el predio no recaen medidas cautelares, gravámenes ni limitaciones vigentes que deban ser resueltas como requisito de procedibilidad para la continuidad del proceso de compra.
No se cuenta con títulos de tradición que permitan verificar si el área y los linderos presentan diferencia con la información que registra el Folio de Matrícula Inmobiliaria.
El FMI reporta área de 5 Has 1338M2.
De conformidad con lo anterior, el predio se considera VIABLE para la continuidad del proceso de compra.
Estudio realizado exclusivamente con base en el certificado de tradición y libertad de fecha 16 de enero de 2024 y cuenta con 6 anotaciones.</t>
  </si>
  <si>
    <t>ID13519</t>
  </si>
  <si>
    <t>140-106551</t>
  </si>
  <si>
    <t>230010002000000170045000000000</t>
  </si>
  <si>
    <t>Concepto de viabilidad juridica realizado con fecha 16/01/2024.El predio rural asociado con el FMI 140-106551 denominado “FI LOS DOCE” es de naturaleza jurídica privada por título originario, por cuanto se evidencio en el sistema registral instrumental que se apertura a través de la resolución de adjudicación de baldíos # 00456 de fecha 18 de agosto de 2005, emitido por  INCODER DE MONTERIA, dando cumplimiento con la primera condición establecida por el artículo 48 de la ley 160 de 1994. Se precisa que el predio no registra medidas cautelares, gravámenes ni limitaciones. Del estudio jurídico se avizora que quien ostenta como ultimo propietario es el señor GOMEZ BOTERO GABRIEL EDUARDO, con quien se deberá efectuar la negociación de compra, ya que adquiere el dominio del predio a través de la Escritura pública # 2913 del 13 de diciembre de 2021, otorgado por la Notaría tercera de montería, modo compraventa codigo registral 125, información que se registra en la notación # 4 del FMI. Se concluye que el predio es viable para la compra registra un área jurídica de 8 hectáreas con 1857 metros cuadrados, no se evidencian segregaciones ni mutaciones de áreas en FMI.</t>
  </si>
  <si>
    <t>ID13498</t>
  </si>
  <si>
    <t>143-9609</t>
  </si>
  <si>
    <t>236860002000000220024000000000</t>
  </si>
  <si>
    <t>26, 5000</t>
  </si>
  <si>
    <t xml:space="preserve">16 de enero de 2024
1. El predio denominado “TREMENTINO” identificado con el folio de matrícula inmobiliaria No. 143-9609, ubicado en el municipio de San Pelayo, vereda La Madera del Departamento de Córdoba, con estado de folio ACTIVO y tipo de predio SIN INFORMACION, de acuerdo con su complementación proviene del englobe de dos predios cuyos actos de apertura se relacionan a continuación: 1. Liquidación de la sociedad conyugal protocolizada por medio de la Escritura Pública No. 871 de fecha 27/12/1963 de la Notaría Segunda de Montería 2.  Compraventa protocolizada por medio de la Escritura Pública No. 81 de fecha 12/03/1973 de la Notaría Única de Cerete, en razón a lo anterior el folio cumple con la regla segunda establecida por el artículo 48 de la ley 160 de 1994 para la acreditación de la propiedad.
2. El propietario actual del predio en común y proindiviso es el señor Manuel Garcés Ángel y la empresa Sociedad Agrotusa S.A.S. identificada con Nit 9016585541, el primero adquirió el predio por medio de la compraventa protocolizada por medio de la Escritura Pública No. 383 de fecha 06/08/1985 de la Notaría Única de Cerete y la empresa adquirió por medio de la compraventa protocolizada por medio de la Escritura Pública No. 737 de fecha 04/05/2023 de la Notaría Única de Cerete.
3. El área indicada en el acápite de cabida y linderos del folio de matrícula es de 26 Has 5000 M2.
4. No se evidencia la inscripción de gravámenes, medidas cautelares o limitaciones al derecho de dominio que se encuentren vigentes y que afecten al bien.
5. El presente estudio se realizó con la información contenida en la Ventanilla Única de Registro-VUR el día 16/01/2024.
6. Revisados los antecedentes jurídicos, penales y disciplinarios con el número de documento asociado al folio de matrícula inmobiliaria de los propietarios actuales del inmueble, se concluye que no se evidencio información relevante dentro del proceso de compra, sin embargo, no fue posible revisar los antecedentes del señor Manuel Garcés Ángel debido a que no registra número de cedula.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</si>
  <si>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ID13520</t>
  </si>
  <si>
    <t>140-106555</t>
  </si>
  <si>
    <t>230010002000000170036000000000</t>
  </si>
  <si>
    <t>Concepto de viabilidad juridica realizado con fecha 16/01/2024.El predio rural asociado con el FMI 140-106555 denominado “LT VICTORIA 4” es de naturaleza jurídica privada por título originario, por cuanto se evidencio en el sistema registral instrumental que se apertura a través de la resolución de adjudicación de baldíos # 00452 de fecha 18 de agosto de 2005, emitido por INCODER DE MONTERIA, dando cumplimiento con la primera condición establecida por el artículo 48 de la ley 160 de 1994. Se precisa que el predio no registra medidas cautelares, gravámenes ni limitaciones. Del estudio jurídico se avizora que quien ostenta como ultimo propietario es el señor GOMEZ BOTERO GABRIEL EDUARDO, identificado con cedula de ciudadanía 70.690.838, con quien se deberá efectuar la negociación de compra, ya que adquiere el dominio del predio a través de la Escritura pública # 2913 del 13 de diciembre de 2021, otorgado por la Notaría tercera de montería, modo compraventa código registral 125, información que se registra en la notación # 4 del FMI. Se concluye que el predio es viable para la compra registra un área jurídica de 3 hectáreas con 3.144 metros cuadrados, no se evidencian segregaciones ni mutaciones de áreas en FMI.</t>
  </si>
  <si>
    <t>ID13480</t>
  </si>
  <si>
    <t>143-13735</t>
  </si>
  <si>
    <t>236860002000000010134000000000</t>
  </si>
  <si>
    <t>Predio denominado ´´ Lote de Terreno´´, identificado con FMI 143-13735, este predio es de propiedad privada, ya que es producto del englobe de dos matrices, las cuales no se identifican, los títulos citados en complementaciones son los siguientes:
Ø ESCRITURA NO-81 DE FECHA 29-02-68. NOTARIA DE CERETE
Ø ESCRITURA NO-184 DE FECHA 06-06-63. NOTARIA UNICA DE CERETE
Ø ESCRITURA NO-396 DE FECHA 04-11-54. NOTARIA DE CERETE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no obstante los títulos citados anteriormente deben ser analizados, para dar certeza de la naturaleza jurídica del predio, no obstante se deben revisar los antecedentes que se citaron anteriormente, esto para asegurarse de la naturaleza del predio. El actual titular del derecho de dominio según el FMI es SOCIEDAD GILBERTO VALLEJO E. Y. CIA S. EN C, identificado con numero de NIT 8910008166, quien adquiere a través de la ESCRITURA 347 DEL 2006-02-28 de la NOTARIA PRIMERA DE MONTERIA. El FMI reporta un área de 32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t>
  </si>
  <si>
    <t>ID13524</t>
  </si>
  <si>
    <t>140-106525</t>
  </si>
  <si>
    <t>230010002000000170038000000000</t>
  </si>
  <si>
    <t>El predio rural denominado “Sin Direccion Lt La Victoria 6 ", identificado con FMI 140-106525 es de naturaleza privada por adjudicación de baldíos a través de Resolución nº 355 del 07/07/2005 del Incora de Montería.
Según anotación 4 el titular de derecho de dominio es la sociedad Agropecuaria Londoño Jaramillo S.A.S - AGROLONJA S.A.S , quien adquirió el 100% por compraventa (código registral 125) a la señora Vallejo Villalba Grace Stella Domingo protocolizada en Escritura Pública nº 2914 del 13/12/2021 de la Notaría 3 de Montería.
El predio rural denominado “Sin Direccion Lt La Victoria 6 ", identificado con FMI 140-106525  no registra matrices ni registra derivadas. Tampoco se evidencian complementaciones.
Sobre el predio no recaen medidas cautelares, gravámenes vigentes ni limitaciones al dominio
El folio registra un área de 3 has + 3144 m2. La cabida y los linderos se encuentran en la resolución de adjudicación. Adicionalmente, no se evidencian segregaciones ni mutaciones.
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12 de enero de 2024 con 04 anotaciones registradas.
Revisados los antecedentes fiscales, disciplinarios y judiciales de la sociedad Agropecuaria Londoño Jaramillo S.A.S - AGROLONJA S.A.S, identificada con NIT 812004367- 1,  no se evidencia novedad alguna.</t>
  </si>
  <si>
    <t>ID10140</t>
  </si>
  <si>
    <t>PUERTO WILCHES</t>
  </si>
  <si>
    <t>303-2593</t>
  </si>
  <si>
    <t>685750002000000030034000000000</t>
  </si>
  <si>
    <t>El siguiente concepto se realiza con fecha 16/01/2024
El FMI 303-2593 identifica el predio denominado “SANTA CRUZ” ubicado en el municipio de Puerto Wilches, Santander, se encuentra activo, es de tipo Rural según lo registrado en el folio, no registra folio segregado, ni registra folio matriz.
En cuanto a su FMI 303-2593, cumple con la cadena traslaticia de dominio anterior al título inscrito, su anotación que trasfiere el dominio  sobre el folio de matrícula  hace referencia a la  ESCRITURA 3935 del 1977-08-17 NOTARIA 5. de MEDELLIN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1000 HA + 0 M2 por su parte el área reportada en la base de gestor catastral corresponde a 280, HA +  0377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SALCEDO CARDOZO ECEQUIEL identificado con CC 91269665 de acuerdo con lo publicitado en la anotación No.8 mediante ESCRITURA 4277 del 2022-07-26 00:00:00 NOTARIA SEPTIMA de BUCARAMANGA haciendo referencia a una compraventa. El predio no registra gravámenes, medidas cautelares o limitaciones sobre el bien inmueble.
Conjuntamente se consultaron los antecedentes fiscales, disciplinarios  y judicial los cuales mo registran sanciones o inhabilidades vigentes.
El predio se considera VIABLE por FORMULA TRANSACCIONAL de acuerdo con lo establecido por las directrices centrales. El presente estudio se realiza únicamente con la información obrante en consulta del FMI en el aplicativo de la SNR con 9 anotaciones.</t>
  </si>
  <si>
    <t>ID11813</t>
  </si>
  <si>
    <t>236-45564</t>
  </si>
  <si>
    <t xml:space="preserve">SIN DATOS DE CONTACTO </t>
  </si>
  <si>
    <t>504500001000000010073000000000</t>
  </si>
  <si>
    <t>575HA</t>
  </si>
  <si>
    <t>El siguiente concepto se realiza con fecha 16/01/2024
El FMI 236-45564 identifica el predio denominado “LOTE RURAL” ubicado en el municipio de Puerto Concordia, Meta, se encuentra activo, es de tipo Rural según lo registrado en el folio, no registra folio segregado,  registra folio matriz FMI 236-13274 del cual deviene folio de matricula 236-13158 y este mismo deviene del folio matriz 236-13158 del cual nace de dos matrices FMI 236 – 11721 y FMI 236 - 11758 acredita propiedad mediante resolución de adjudicación de baldío.
En cuanto a su FMI 236-45564, cumple con la cadena traslaticia de dominio anterior al título inscrito, su anotación que trasfiere el dominio  sobre el folio de matrícula  hace referencia a la  ESCRITURA 1069 DEL 2000-03-10 00:00:00 NOTARIA PRIMERA DE VILLAVICENCIO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741 HA + 7068 M2 por su parte el área reportada en la base de gestor catastral corresponde a 485, HA +  7745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REY JOSE ALFEREDES identificado con CC 3292815 de acuerdo con lo publicitado en la anotación No.7 mediante ESCRITURA 7907 DEL 2022-12-02 14:22:00 NOTARIA PRIMERA DE VILLAVICENCIO haciendo referencia a una adjudicación liquidación de la sociedad conyugal. El predio no registra gravámenes, medidas cautelares o limitaciones sobre el bien inmueble.
El predio se considera VIABLE por FORMULA TRANSACCIONAL  de acuerdo con lo establecido por las directrices centrales. El presente estudio se realiza únicamente con la información obrante en consulta del FMI en el aplicativo de la SNR con 7 anotaciones.</t>
  </si>
  <si>
    <t>ID13347</t>
  </si>
  <si>
    <t>236-38588</t>
  </si>
  <si>
    <t>505770002000000020096000000000</t>
  </si>
  <si>
    <t>407 Ha + 6987 m2</t>
  </si>
  <si>
    <t>El siguiente concepto se realiza con fecha 16/01/2024
El FMI 236-38588 identifica el predio denominado “APARITO II” ubicado en el municipio de Puerto Lleras, Meta, se encuentra activo, es de tipo Rural según lo registrado en el folio, no registra folio segregado, no registra folio matriz.
En cuanto a su FMI 236-38588, cumple con la cadena traslaticia de dominio anterior al título inscrito, su anotación que trasfiere el dominio  sobre el folio de matrícula  hace referencia a la  RESOLUCION 1012 DEL 1996-09-25 INCORA DE VILLAVICENCIO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407 HA + 6987 M2 por su parte el área reportada en la base de gestor catastral corresponde a 447, HA +  2583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el señor  QUITIAN GUASCA BRAYAN NICOLAS identificado con CC 1014290752 de acuerdo con lo publicitado en la anotación No.15 mediante ESCRITURA 4183 DEL 2018-12-15 00:00:00 NOTARIA CUARENTA DE BOGOTA, D.C. haciendo referencia a una compraventa. El predio no registra gravámenes, medidas cautelares o limitaciones sobre el bien inmueble.
El predio se considera VIABLE por ADJUDICACION de acuerdo con lo establecido por las directrices centrales. El presente estudio se realiza únicamente con la información obrante en consulta del FMI en el aplicativo de la SNR con 7 anotaciones.</t>
  </si>
  <si>
    <t>ID14031</t>
  </si>
  <si>
    <t>236-68576</t>
  </si>
  <si>
    <t>505770003000000070153000000000</t>
  </si>
  <si>
    <t xml:space="preserve">17 de enero de 2024
1. El predio denominado “LOS VIENTOS” identificado con el folio de matrícula inmobiliaria No. 192-744, ubicado en el municipio de Astrea, vereda Astrea del Departamento de Cesar, con estado de folio ACTIVO y  tipo de predio RURAL, el cual  de acuerdo con su primera anotación tiene su origen en la compraventa proindiviso protocolizada por medio de la Escritura Pública No. 199 de fecha 24/06/1953 de la Notaría Única de El Banco, en razón a lo anterior el folio cumple con la regla segunda establecida por el artículo 48 de la ley 160 de 1994 para la acreditación de la propiedad.
2. El propietario actual del predio es el señor Ezequiel José Dávila Dangond identificado con cedula de ciudadanía No. 7454275 quien adquirió el predio por medio de la compraventa protocolizada por medio de la Escritura Pública No. 1961 de fecha 30/09/2004 de la Notaría 6 de Barranquilla  y la señora María del Pilar Perez Gutiérrez identificada con cedula de ciudadanía No. 32615808 , quien adquirió el predio por medio de la compraventa de derechos de cuota (50%) protocolizada por medio de la Escritura Pública No. 1850 de fecha 02/11/2010 de la Notaría 1 de Barranquilla.
3. El área indicada en el acápite de cabida y linderos del folio de matrícula es de 1000 Has, información que coincide con la Escritura Pública No. 192 de fecha 03/02/1999 de la Notaría 9 de Barranquilla.
4. No se evidencia la inscripción de gravámenes, medidas cautelares o limitaciones al derecho de dominio que se encuentren vigentes y que afecten al bien.
5. El presente estudio se realizó con la información contenida en la Ventanilla Única de Registro-VUR el día 17/01/2024 y la información contenida en la Carpeta de Antecedentes Registrales de la Oficina de Registro de Instrumentos Públicos de Chimichagua.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</si>
  <si>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ID14032</t>
  </si>
  <si>
    <t>236-13107</t>
  </si>
  <si>
    <t>505770003000000070108000000000</t>
  </si>
  <si>
    <t>332, 5230</t>
  </si>
  <si>
    <t>24 de enero de 2024
1. El predio denominado “SIN DIRECCION LA FLORIDA” identificado con el folio de matrícula inmobiliaria No. 236-24031, ubicado en el municipio de Mesetas, vereda La Florida del Departamento de Meta, con estado de folio ACTIVO y  tipo de predio RURAL, de acuerdo con su primera anotación tiene su origen en la adjudicación de baldíos realizada por medio de la Resolución 401 de fecha 10/05/1988 del INCORA, en razón a lo anterior el folio cumple con la regla primera establecida por el artículo 48 de la ley 160 de 1994 para la acreditación de la propiedad.
2. La propietaria actual del predio es el señor Carlos Álvarez Galindo identificado con cedula de ciudadanía No. 79518454, quien adquirió el predio por medio de la compraventa protocolizada por medio de la Escritura Pública No. 33 de fecha 20/02/2020 de la Notaría Única de San Juan de Arama, publicitada en la anotación No. 6 del FMI.
3. El área indicada en el acápite de cabida y linderos del folio de matrícula es de 107 Has 3392 M2.
4. No se evidencia la inscripción de gravámenes, medidas cautelares o limitaciones al derecho de dominio que se encuentren vigentes y que afecten al bien.
5. El presente estudio se realizó con la información contenida en la Ventanilla Única de Registro-VUR el día 16/01/2024.
6. Revisados los antecedentes jurídicos, penales y disciplinarios con el número de documento asociado al folio de matrícula inmobiliaria de los propietarios actuales del inmueble, se concluye que no se evidencio información relevante dentro del proceso de compra.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</si>
  <si>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ID4584</t>
  </si>
  <si>
    <t>355-3066</t>
  </si>
  <si>
    <t>731680004000000170053000000000</t>
  </si>
  <si>
    <t>Al realizar en la fecha de 15/01/2024 el análisis del registro de propiedad calificado en el folio de matrícula inmobiliaria del predio denominado “LA ESTACION” mediante consulta en la ventanilla única de registro (VUR) y (SIT), se evidenció un derecho real del dominio en los términos del Artículo 48, de la Ley 160 de 1994, así:
1. El inmueble identificado con el Folio de Matrícula Inmobiliaria No.  355-3066, Tiene fecha de apertura el 18/10/1984, mediante COMPRAVENTA según ESCRITURA 284 DEL 1911-01-30 00:00:00 NOTARIA DE CHAPARRAL, acredita propiedad por FORMULA TRANSACCIONAL ya que el predio ha pasado por una tradición clara y formal, el estado del folio es ACTIVO, de tipo RURAL
2. El folio de matrícula inmobiliaria No. 355-3066 registra en su primera anotación la Escritura Pública de compraventa No. 284 de 30 de enero de 1911 otorgada en la Notaría de Chaparral. Por lo anterior, se concluye que el predio objeto de estudio acredita propiedad privada en los términos del artículo 48 de la Ley 160 de 1994, toda vez que registra una cadena de tradición con fecha anterior al 5 de agosto de 1974.
3. Los propietarios del predio son Luis Gabriel Campos Prada, Juan Carlos Campos Prada y Luz Elena Campos Prada, quienes ostentan el pleno derecho de dominio sobre el inmueble, es decir cuentan con absoluta capacidad jurídica para adelantar cualquier tipo de negocio jurídico.
4. El predio en estudio NO presenta gravámenes o limitaciones, medidas cautelares adicionales, que afectan el derecho de transferir la propiedad y que como requisito de procedibilidad deben ser resueltos antes de acordar la transferencia de dominio a favor de la ANT.
5. Estudio realizado con base en el certificado de tradición y libertad de fecha 16 de enero de 2023 con 10 anotaciones.
6. El FMI reporta área de 494, HA +  5312 m2, por su parte el área reportada en la base de gestor catastral corresponde a 494, HA +  9087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7. No Registra folios derivados
8. No Registra complementación
9. Se debe aclarar, que el estudio se realizó al folio de matrícula inmobiliaria, por cuanto no se cuenta con títulos de tradición que permitan verificar la cadena traslaticia, linderos, ni área del predio, que registra el Folio de Matrícula Inmobiliaria
10.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</si>
  <si>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ID11627</t>
  </si>
  <si>
    <t>015-43248</t>
  </si>
  <si>
    <t>051540003000000050001000000000</t>
  </si>
  <si>
    <t>300 HA +  745 M2</t>
  </si>
  <si>
    <t xml:space="preserve">16 de enero de 2024
1. El predio denominado “FINCA LAS NEGRITAS” identificado con el folio de matrícula inmobiliaria No. 015-43248, ubicado en el municipio de Caucasia, vereda Cuturu del Departamento de Antioquia, con estado de folio ACTIVO y tipo de predio RURAL, proviene de las siguientes matrices:
• 015-4452: Adjudicación de baldíos realizado por medio de la resolución 0538 de fecha 30/04/1980 del INCORA.
• 015-222: Adjudicación de baldíos realizado por medio de la resolución 052-0594 de fecha 20/11/73 del INCORA.
En razón a lo anterior el folio cumple con la regla segunda establecida por el artículo 48 de la ley 160 de 1994 para la acreditación de la propiedad.
2. Los propietarios actuales del predio son los señores John Diego Echeverri Giraldo y Juan Guillermo Echeverri Giraldo, quienes adquirieron el predio por medio de la compraventa protocolizada por medio de la Escritura Pública No.495 de fecha 10/04/2008 de la Notaría 22 de Medellín.
3. El área indicada en el acápite de cabida y linderos del folio de matrícula es de 300 Has 745 M2.
4. No se evidencia la inscripción de gravámenes, medidas cautelares o limitaciones al derecho de dominio que se encuentren vigentes y que afecten al bien.
5. El presente estudio se realizó con la información contenida en la Ventanilla Única de Registro-VUR el día 16/01/2024.
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t>
  </si>
  <si>
    <t>ID5577</t>
  </si>
  <si>
    <t>015-20989</t>
  </si>
  <si>
    <t xml:space="preserve">SE REQUIERE VALIDAR EXPEDIENTE ODATOS DE CONTACTO </t>
  </si>
  <si>
    <t>051540004000000040004000000000</t>
  </si>
  <si>
    <t>Bogotá 16/01/2024
ID5577 – FMI 015-20989 TITULO ORIGINARIO (VIABLE)
El predio rural identificado con FMI 015-20989 denominado "EL PERILLO" es de naturaleza jurídica privada, por cuanto se evidencio en el sistema instrumental registral como antecedente registral de apertura el título originario inscrito mediante Resolución de adjudicación de baldíos No. 2574 DEL 1989-09-27 emitida por el INCORA DE MEDELLIN.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la SOCIEDAD INVERSIONES AGROINDUSTRIALES Y MINERAS EL PORVENIR S.A.S. - INAMEP S.A.S., identificado con NIT: 901185436-1, con quien se deberá efectuar la negociación de compra, ya que adquiere el dominio del predio mediante el acto de compraventa, elevado inscrito a ESCRITURA 1667 DEL 2018-09-26 DE LA NOTARIA DECIMA DE MEDELLIN, información que se registra en la notación # 11 del FMI. Se concluye que el predio es viable para la compra registra un área jurídica de (262 HA + 6157 m 2) y no se evidencian segregaciones ni mutaciones.</t>
  </si>
  <si>
    <t>ID13027</t>
  </si>
  <si>
    <t>015-3568</t>
  </si>
  <si>
    <t>051542005000000200058000000000</t>
  </si>
  <si>
    <t>439 1/2 HA</t>
  </si>
  <si>
    <t>Bogotá 16/01/2024:
ID13027 – FMI 015-3568- TITULO ORIGINARIO (VIABLE)
El predio rural identificado con FMI 015-3568 denominado "LA ALBORADA" es de naturaleza jurídica privada, por cuanto se evidencio en el sistema instrumental registral como antecedente registral de apertura el título originario inscrito mediante Resolución de adjudicación de baldíos No. 13761 DEL 1965-12-05 emitida por el INCORA.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FONDO PARA LA REPARACION DE LAS VICTIMAS ADMINISTRADO POR LA UNIDAD ADMINISTRATIVA ESPECIAL PARA LA ATENCIÓN Y REPARACION INTEGRAL A LAS VICTIMAS - UARIV, con quien se deberá efectuar la negociación de compra, ya que adquiere el dominio del predio mediante el acto EXTINCION DEL DERECHO DE DOMINIO PRIVADO MEDIANTE OFICIO 1201 DEL 2021-05-07 DEL JUZGADO PENAL DEL CIRCUITO CON FUNCION DE EJECUCIÓN DE SENTENCIAS PARA LAS DE BOGOTA D.C. Información que se registra en la notación # 16 del FMI. Se concluye que el predio ES VIABLE para la compra registra un área jurídica de (439 1/2 HA) y no se evidencian segregaciones ni mutaciones.</t>
  </si>
  <si>
    <t>ID1494</t>
  </si>
  <si>
    <t>CORINTO</t>
  </si>
  <si>
    <t>124-3173</t>
  </si>
  <si>
    <t>192120002000000040082000000000</t>
  </si>
  <si>
    <t>Bogotá 16/01/2024:
ID1494 – FMI 124-3173 FORMULA TRANSACCIONAL (VIABLE)
El predio rural identificado con FMI 124-3173 denominado "HACIENDA HUASANO" es de naturaleza jurídica privada, por formula transaccional, por cuanto nace jurídicamente de apertura el título inscrito mediante ESCRITURA 305 DEL 1980-02-11, compraventa modo de adquisición emitida por la NOTARIA 3 DE CALI.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señor ALBERTO BERNAL GARCIA, identificado con CC: número 6063996, con quien se deberá efectuar la negociación de compra, ya que adquiere el dominio del predio mediante el acto de compraventa, elevado inscrito a Escritura pública No.6135 DEL 1994-12-30, otorgado por La NOTARIA 6 DE CALI, información que se registra en la notación # 9 del FMI. Se concluye que el predio es viable para la compra registra un área jurídica de (386 HA 256.00 m 2) y no se evidencian segregaciones ni mutaciones.</t>
  </si>
  <si>
    <t>EN PROCESO CON DAE</t>
  </si>
  <si>
    <t>ID6180</t>
  </si>
  <si>
    <t>015-1901</t>
  </si>
  <si>
    <t>051542008000000100020000000000</t>
  </si>
  <si>
    <t>"27 de enero de 2024
NATURALEZA JURIDICA:
Predio denominado “Hacienda La Coqueta” identificado con FMI No. 015-1901, de naturaleza baldía, ubicado en la vereda La Ilusión del municipio de Caucasia del Departamento de Antioquia, con estado de folio ACTIVO de tipo RURAL, registra negocio jurídico originario en la complementación del folio la cual indica que Martha Lucia Vásquez de Aguado adquirió una parte por adjudicación que le hizo el INCORA el 28 de octubre de 1978, otra parte por compra a Luis Amador Arbelaez Salazar quien a su vez adquirió en varias partes así: una parte por compra a Erasmo Arias Zabaleta quien adquirió por posesión material de más de cuatro años , otra parte por adjudicación que le hizo la Gobernación de Antioquia mediante resolución 129 del 15-04-1964, otra parte por partición con José Mario, Gilberto y Hernando Sierra Londoño  por EP 44 del 05-02-1973 y otra parte por ocupación de baldíos y explotación de los mismos durante un lapso superior a cinco años,  en razón a lo anterior el predio no cumple con los postulados del artículo 48 de la ley 160 de 1994 para acreditar que hubo desprendimiento total del dominio por parte del estado.
TITULAR DEL DERECHO DE DOMINIO:
El actual ocupante del inmueble es la sociedad Agroganadera Los Santos quien adquirió por compraventa mediante escritura pública número 2789 del 27 de septiembre de 2004 de la notaría 20 de Medellín.
ÁREA
El área indicada en el aparte de cabida y linderos del folio de matrícula inmobiliaria es de 411, HA + 2608 m2.
MEDIDAS CAUTELARES, DEPOSITO Y TENENCIA:
Registra medida cautelar de embargo ordenado por la Fiscalía 28 especializada adscrita a la Unidad Nacional para la Extinción del Derecho de Dominio y Contra el Lavado de Activos, comunicado mediante oficio No. 12867 del 20/08/2010.
En la actualidad se encuentra como depositario provisional/liquidador a la sociedad Proobras y Construcciones S.A.S., designado mediante resolución 383 del 2012-06-05 por la Dirección Nacional de Estupefacientes.
La última anotación del folio (18) registra medida cautelar de Declaratoria de Utilidad Pública decretada por la Agencia Nacional de Tierras mediante resolución No. 202340006253256 del 30 de octubre de 2023.
CONCLUSIÓN:
Teniendo en cuenta las observaciones anteriores y una vez verificada la tradición del inmueble conforme a los lineamientos de la ley 160 de 1994 se considera que el predio objeto de estudio NO ES VIABLE para continuar en proceso de compra por presunción de baldio.
El presente estudio se realizó con la información contenida en la Ventanilla Única de Registro-VUR el día 27/01/2024."</t>
  </si>
  <si>
    <t>ACTIVO SOCIAL</t>
  </si>
  <si>
    <t>EN PROCESO 100.00</t>
  </si>
  <si>
    <t>ID15103</t>
  </si>
  <si>
    <t>PUERTO RICO</t>
  </si>
  <si>
    <t>425-30496</t>
  </si>
  <si>
    <t>185920002000000030091000000000</t>
  </si>
  <si>
    <t>200 HA + 0000 M2</t>
  </si>
  <si>
    <t>Al realizar el análisis del registro de propiedad en el folio de matrícula inmobiliaria del predio denominado “SIN DIRECCION. " JAMAICA LOTE # 1" del municipio de Puerto Rico, Chaqueta, mediante consulta en la ventanilla única de registro (VUR) y (SIT), se evidenció un derecho real del dominio en los términos del Artículo 48, de la Ley 160 de 1994, así:
El inmueble identificado con el Folio de Matrícula Inmobiliaria No. 425-30496, estado activo, registra en su 1 anotación la Resolución de adjudicación No. 469 del 1958-10-27 del Ministerio de Agricultura.
Registra 11 anotaciones.
No registra folio matriz.
No registra folio derivado.
No registra complementaciones.
Propietario: Gloria luz Vásquez Granada, mediante escritura publica No. 2373 del 2013-12-30, de la Notaria Primera de Manizales.
Área: 200 ha
El predio objeto de estudio en su anotación No. 11 registra fideicomiso.
Estudio realizado con base en el certificado de tradición y libertad de fecha 16 de enero de 2024.
CONCLUSIÓN
Por lo anterior, se concluye que el predio objeto de estudio acredita propiedad privada en los términos del artículo 48 de la Ley 160 de 1994, titulo originario. Viable para compra.</t>
  </si>
  <si>
    <t>ID13137</t>
  </si>
  <si>
    <t>VALENCIA</t>
  </si>
  <si>
    <t>140-105337</t>
  </si>
  <si>
    <t>238550000000000190027000000000</t>
  </si>
  <si>
    <t>Al realizar el análisis del registro de propiedad en el folio de matrícula inmobiliaria del predio denominado “NR" del municipio de Valencia, Córdoba, mediante consulta en la ventanilla única de registro (VUR) y (SIT), se evidenció un derecho real del dominio en los términos del Artículo 48, de la Ley 160 de 1994, así:
El inmueble identificado con el Folio de Matrícula Inmobiliaria No. 140-105337, estado activo, tipo rural.
Registra como folio matriz la matrícula 140-104254. Que, el folio matriz, señala como matrices los FMI 140-104251 y 140-104253, los cuales a su vez devienen de las siguientes matrices: 140-80362, 140-102373, 140-50672, 140-23681, 140-23679, 140-29784 y 140-23680.
El predio es de naturaleza privada de conformidad con el estudio, revisados los matrices se evidencia que fueron adquiridos así: el primero, por Resolución de Adjudicación No. 710 del 18 de junio de 1984 expedida por el INCORA de Montería, el segundo, por Resolución de Adjudicación No. 711 del 18 de junio de 1984 expedida por el INCORA de Montería, el tercero, por Resolución de Adjudicación No. 28 del 10 de febrero de 1959 expedida por el Ministerio de Agricultura y, el cuarto por Resolución de Adjudicación No. 712 del 18 de junio de 1984
Registra 5 anotaciones.
No registra folio derivado.
Registra complementaciones.
Propietario: REFORESTADORA DEL SINU SUCURSAL COLOMBIA
Área: 256 ha
El predio registra los siguientes gravámenes activos, la anotación No. 3 publicita el registro del Oficio 170-UNJT del 20 de mayo de 2015 expedido por la Fiscalía General de la Nación de Bogotá D.C., a través del cual se postula el inmueble como bien destinado para reparación de víctimas; en las anotaciones No. 4 y 5, se registra el Oficio 1075L del 04 de agosto de 2021 expedido por la Sala de Justicia y Paz del Tribunal Superior de Medellín, en el cual se decreta la suspensión del poder dispositivo del bien por embargo en proceso de justicia y Paz.
Estudio realizado con base en el certificado de tradición y libertad de fecha 16 de enero de 2024.
CONCLUSIÓN
Por lo anterior, se concluye que el predio objeto de estudio acredita propiedad privada en los términos del artículo 48 de la Ley 160 de 1994, titulo originario. Viable para compra.</t>
  </si>
  <si>
    <t>ID10956</t>
  </si>
  <si>
    <t>068-182</t>
  </si>
  <si>
    <t>134730002000000000652000000000</t>
  </si>
  <si>
    <t>Se realiza el análisis del folio de matrícula inmobiliaria del predio denominado “Finca la Julia” con folio de matrícula inmobiliaria 068-182 mediante consulta en la ventanilla única de registro (VUR) y SIT registra título originario de adjudicación de baldíos del INCORA Bogotá por resolución No. 399 del 05 de diciembre de 1963 la cual no ha perdido eficacia legal, de acuerdo con lo anterior se puede considerar que el predio objeto de estudio salió del domino del estado al evidenciar un derecho real de dominio en los términos del Artículo 48, de la Ley 160 de 1994, este folio tiene fecha de apertura del 10/03/1977, su estado es ACTIVO, de tipo RURAL, se debe señalar que la anotación número 29° del folio de matrícula inmobiliaria publicita una declaración judicial de pertenencia mediante sentencia del 2022-09-14 proferida por el juzgado primero civil del circuito de Simití, al respecto hay que indicar que el folio registra titular de derecho real de dominio previo tal como se ha indicado, por lo que la citada providencia cumple su efecto jurídico cual es el de usucapir en favor del demandante Lemus López Freddy Humberto actual titular de derecho real de dominio pleno, adicionalmente según consulta en línea de Antecedentes Penales y Requerimiento Judiciales no registra asuntos pendientes con las autoridades judiciales. Registra inscritas 30 anotaciones con tradiciones claras, ininterrumpidas y sin informalidades, El inmueble presenta limitación al dominio a favor de la Electrificadora de Bolívar S.A. constituida por EP 437 de 1992, en todo caso no evidencia gravámenes hipotecarios, alertas o medidas cautelares que afecten el derecho a transferir la propiedad. Según actualización de área y linderos realizada mediante EP 1428 de 2009 el FMI registra un área actualizada de 311 ha + 3408 m2, pero no se reporta área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No evidencia la existencia de mutaciones en el área por ventas parciales ni tampoco folios segregados. En conclusión, se conceptúa VIABLE para continuar en proceso de compra por adjudicación de baldíos. Estudio realizado con base en el certificado de tradición y libertad de fecha 16 de enero de 2024 que cuenta con 30 anotaciones.</t>
  </si>
  <si>
    <t>ID15147</t>
  </si>
  <si>
    <t>VALDIVIA</t>
  </si>
  <si>
    <t>037-52747</t>
  </si>
  <si>
    <t>058540001000000200034000000000</t>
  </si>
  <si>
    <t>238.7739H</t>
  </si>
  <si>
    <t>Predio denominado “Finca El Castillo” identificado con FMI No. 037-52747, de presunta naturaleza privada al conservar la naturaleza jurídica de su matriz ya que deviene del folio 037-51329, que es resultado del englobe de los predios 037-851 que nace con una compraventa mediante escritura 183 de 04-03-1959 notaria 1 de Yarumal, 037-7733 Registra adjudicación de baldíos del Ministerio de Agricultura (Medellín) mediante resolución 133 del 15 de febrero de 1939, 037-47125 que deviene del matriz 037-3204 el cual registra como negocio jurídico originario una compraventa mediante escritura 885 de 1945, el folio objeto de estudio observa cadena traditicia de dominio clara sin saltos ni informalidades de acuerdo con los postulados del art. 48 de la ley 160 de 1994 además que se ha dado tratamiento de propiedad privada desde antes del 05 de agosto de 1974. Los actuales titulares del derecho de dominio, según FMI son los señores Oscar Humberto y William Alberto Vásquez Castillo quienes adquirieron por adjudicación en liquidación de comunidad mediante EP 12 de 2007 otorgada por la Notaría 2 de Yarumal.
El folio registra servidumbre de energía eléctrica constituida por escritura pública 150 de 1979 de la notaría segunda de Yarumal y gravamen hipotecario en cuantía indeterminada mediante escritura pública 162 de 2007 pero no medidas cautelares inscritas.
Es importante indicar que la anotación número 5° publicita apertura de procedimiento único de ordenamiento social de la propiedad rural por parte de la ANT mediante resolución 2821 del 27 de junio de 2018 la cual se encuentra vigente.
El FMI reporta un área de 238, ha +7739 m2 en todo caso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
En conclusión, se conceptúa como VIABLE para continuar en proceso de compra
El presente estudio se realiza únicamente con la información obrante en consulta del FMI en el aplicativo de la SNR, de fecha 16 de enero de 2024 con 05 anotaciones.</t>
  </si>
  <si>
    <t>ID9260</t>
  </si>
  <si>
    <t>VALLEDUPAR</t>
  </si>
  <si>
    <t>190-20019</t>
  </si>
  <si>
    <t>200010004000000020515000000000</t>
  </si>
  <si>
    <t>El predio rural denominado “Sin Dirección La Isla", identificado con FMI 190-20019 es de naturaleza privada por adjudicación de baldíos a través de Resolución nº 4919 del 24 de abril del 1967 del Incora.
Según anotación 5 el titular de derecho de dominio es la señora Remolina Patiño Yasmín, quien adquirió el 100% por adjudicación en sucesión (código registral 109) del señor Remolina Domingo protocolizada en Escritura Pública nº 1595 del 30/11/2015 de la Notaría 3 de Valledupar.
Sobre el predio objeto de estudio a través de Resolución nº 30 del 11/09/2018 del Instituto Geográfico Agustín Codazzi se realizó corrección del título respecto a los linderos y área (anotación 6).
El predio rural denominado “Sin Dirección La Isla", identificado con FMI 190-20019 no registra matrices ni registra derivadas. Tampoco se evidencian complementaciones.
Sobre el predio no recaen medidas cautelares, gravámenes vigentes ni limitaciones al dominio
El folio registra un área de 146 has + 5000 m2. Adicionalmente, no se evidencian segregaciones ni mutaciones.
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En atención a lo anteriormente expuesto, una vez verificada la tradición del inmueble, y, en atención a los lineamientos del art. 48 de la Ley 160 de 1994 y el Decreto 1071 de 2015 se tiene que, el predio objeto de estudio es viable para continuar con el procedimiento de compra.
El presente análisis se realizó con la información obrante en consulta VUR y SIT del 12 de enero de 2024 con 06 anotaciones registradas.
Revisados los antecedentes fiscales, disciplinarios y judiciales de la señora Remolina Patiño Yasmín, identificada con c.c 49773963, no se evidencia novedad alguna. La cédula esta vigente.</t>
  </si>
  <si>
    <t>ID9345</t>
  </si>
  <si>
    <t>236-23909</t>
  </si>
  <si>
    <t>506890003000000010089000000000</t>
  </si>
  <si>
    <t>Este concepto se realiza en fecha 16/01/2024
El predio objeto de estudio, identificado con FMI 236-23909, denominado “LA GUARATARA”, ubicado en la vereda serranía de Manacacias, municipio de Santa Martin - Meta, se encuentra activo, es de tipo rural, no registra folios derivados, ni registra folio matriz.
El predio es de naturaleza jurídica privada, por cuanto se evidenció que se apertura con título originario expedido por el estado, es decir, adjudicación de baldíos, mediante la Resolución 1829 del 1988-12-30 del Incora, acreditando propiedad privada en cumplimiento de la primera regla establecida en art 48 de la Ley 160 de 1994.
Del estudio jurídico realizado se idéntica que quien ostenta como propietario del predio, de acuerdo con la anotación 13 del folio, es JORGE EDUARDO OSPINA RODRIGUEZ, identifico con Cedula  de ciudadanía 79602346, quien adquirió por compra realizada a Jorge Enel Ruiz Ruiz, mediante la Escritura 1918  del 2023-07-13 de la Notaría Única de Granada.
No se evidencian medidas cautelares, gravámenes, ni limitaciones vigentes.
A fecha 16/01/2024 no registra antecedentes fiscales, disciplinarios, ni judiciales.
Se concluye que el predio es viable para la compra y reporta área en cabidas y linderos de 902 Hta + 2938 M2. El presente estudio se realiza únicamente con la información obrante en consulta del FMI en el aplicativo de la SNR a fecha de 16/01/2024.</t>
  </si>
  <si>
    <t>ID10070</t>
  </si>
  <si>
    <t>YAGUARÁ</t>
  </si>
  <si>
    <t>200-52795</t>
  </si>
  <si>
    <t>418850002000000020095000000000</t>
  </si>
  <si>
    <t>790HAS 4038M2</t>
  </si>
  <si>
    <t>El análisis se realiza a fecha del 16/01/2024.
El predio objeto de estudio, identificado con FMI 200-52795, denominado “ZN DOS 2 VILU”, ubicado en el municipio de Yaguara, Huila, se encuentra activo, es de tipo rural, registra folio derivado 200-87411, registra como folio matriz 200-9136.
El predio es de naturaleza jurídica privada, por cuanto se evidenció como antecedente registral en el folio matriz 200-9136, en la anotación primera, que se apertura con un título traslaticio de dominio anterior al 5 de agosto de 1974, Sentencia del 1951-06-19 del Juzgado Primero Civil del Circuito de Neiva, acreditando propiedad privada en cumplimiento de la segunda regla establecida en art 48 de la Ley 160 de 1994.
Del estudio jurídico realizado se idéntica que quien ostenta como último propietario del predio es SOCIEDAD GURA GROUP S.A.S, identificada con NIT 8002434133, quien adquirió por aporte a sociedad de Liliana Stella Gutiérrez Ramos, Felipe Andrés Gutiérrez Ramos, Tulio Adolfo Gutiérrez Ramos, mediante escritura de compraventa 1503 del 2021-05-28 de la Notaria Tercera de Neiva.
No se evidencian medidas cautelares, gravámenes, así como limitaciones al dominio vigentes, ya que todas fueron canceladas.
A fecha de 16/01/2024 se deja constancia que no se encontraron resultados en la descarga de Rues, antecedentes fiscales y disciplinarios.
Se concluye que el predio es viable para la compra y reporta área en cabidas y linderos de 790 HTA + 4.038 M2. El presente estudio se realiza únicamente con la información obrante en consulta del FMI en el aplicativo de la SNR a fecha de 16/01/2024.</t>
  </si>
  <si>
    <t>ID10071</t>
  </si>
  <si>
    <t>200-57556</t>
  </si>
  <si>
    <t>418850002000000020157000000000</t>
  </si>
  <si>
    <t>El siguiente concepto se realiza con fecha 16/01/2024
El FMI 200-57556 identifica el predio denominado “ZN DOS PALMIRA” ubicado en el municipio de Yaguara, Huila, se encuentra activo, es de tipo Rural según lo registrado en el folio, no registra folio segregado, registra folio matriz FMI 200-5648 el cual acredita propiedad privada mediante SENTENCIA 9999999999 DEL 1901-01-01 00:00:00 JUZGADO 3 CIVIL DEL CIRCUITO DE BOGOTA.
En cuanto a su FMI 200-57556, cumple con la cadena traslaticia de dominio anterior al título inscrito, su anotación que trasfiere el dominio  sobre el folio de matrícula  hace referencia a la  ESCRITURA 2905 DEL 1986-09-08 NOTARIA 1 DE NEIVA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El FMI reporta 316 HA + 8168 M2 por su parte el área reportada en la base de gestor catastral corresponde a 321, HA +  2125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El actual titular del dominio es la sociedad SOCIEDAD GURA GROUP S.A.S identificado con NIT 8002434133 de acuerdo con lo publicitado en la anotación No.13 mediante ESCRITURA 1503 DEL 2021-05-28 NOTARIA TERCERA DE NEIVA haciendo referencia a un aporte sociedad. El predio no registra gravámenes, medidas cautelares o limitaciones sobre el bien inmueble.
Conjuntamente se consultaron los antecedentes fiscales y disciplinarios este ultimo no se encuentra registrado en el sistema de la procuraduría.
El predio se considera VIABLE por FORMULA TRANSACCIONAL de acuerdo con lo establecido por las directrices centrales. El presente estudio se realiza únicamente con la información obrante en consulta del FMI en el aplicativo de la SNR con 13 anotaciones.</t>
  </si>
  <si>
    <t>ID8403</t>
  </si>
  <si>
    <t>214-5648</t>
  </si>
  <si>
    <t>442790002000000060023000000000</t>
  </si>
  <si>
    <t>154, 2600</t>
  </si>
  <si>
    <t>Estudio realizado el 16 de enero de 2024
1.El inmueble identificado con el Folio de Matrícula Inmobiliaria No. 214-5648 se aperturo el 21 de octubre de 1985 con la Escritur aPública de compraventa y englobe No. 102 de 23 de julio de 1985 de la Notaría Única de Barranas de los predios La Felicidad y Julia Leonor, que de acuerdo con la complementación registran como antecedente la Escritura Pública No. 70 de 03-10-1958 de la Notaría Única de Fonseca y la Resolución de adjudicación No. 211 de 11-07-1962 del INCORA, por lo cual acredita propiedad por FORMULA TRANSACCIONAL y TITULO ORIGINARIO.
2.El estado del folio es ACTIVO, de tipo RURAL.
3.Registra inscrita 4 anotaciones.
4.No registra folio matriz.
5.No registra folios derivados
6.No registra complementación.
7.No registra gravamenes, limitaciones ni medidas cautelares.
8.Viable para continuar con el procedimiento adoptado por la entidad.</t>
  </si>
  <si>
    <t>ID13575</t>
  </si>
  <si>
    <t>214-812</t>
  </si>
  <si>
    <t>176620004000000010524000000000</t>
  </si>
  <si>
    <t>Estudio realizado el 16 de enero de 2024
1. El inmueble identificado con el Folio de Matrícula Inmobiliaria No. 214-812 se aperturo el 19 de junio de 1978. Registra en la primera anotación la Resolución de adjudicación No. 443 de 10 de octubre de 1959 del Ministerio de Agricultura, por lo cual acredita propiedad por TITULO ORIGINARIO.
2. El estado del folio es ACTIVO, de tipo RURAL.
3. Registra inscritas 13 anotaciones.
4. No registra folio matriz.
5. No registra folios derivados
6. No registra complementación.
7. No registra limitaciones ni medidas cautelares.
8. Registra hiopoteca en la anotaicón No. 3 a favor de la Caja de Crédito Agrario, la cual debe ser cancelada previo a la transferencia a favor de la ANT
9.     Viable para continuar con el procedimiento adoptado por la entidad.</t>
  </si>
  <si>
    <t>ID13673</t>
  </si>
  <si>
    <t>ANORÍ</t>
  </si>
  <si>
    <t>003-14156</t>
  </si>
  <si>
    <t>050400001000000210100000000000</t>
  </si>
  <si>
    <t>Al realizar en la fecha de 12/01/2024 el análisis del registro de propiedad calificado en el folio de matrícula inmobiliaria del predio denominado “LA ESMERALDA” mediante consulta en la ventanilla única de registro (VUR) y (SIT), se evidenció un derecho real del dominio en los términos del Artículo 48, de la Ley 160 de 1994, así:
1. El inmueble identificado con el Folio de Matrícula Inmobiliaria No. 003-14156, Tiene fecha de apertura el 23/02/2009, mediante EMGLOBE (AYB), según ESCRITURA 019 DEL 11-02-2009 NOTARIA UNICA DE ANORI, acredita propiedad por FORMULA TRANSACCIONAL ya que el predio ha pasado por una tradición clara y formal, el estado del folio es ACTIVO, de tipo RURAL.
2. Predio denominado “La Esmeralda” identificado con FMI No. 003-14156, de presunta naturaleza privada al conservar la naturaleza jurídica de sus matrices ya que deviene del folio matriz 003-9782 que a su vez es segregado del FMI 003-6106 que resulta del englobe de tres matrices, el primero 003-1642 que a su vez deviene del No. 003-1148 que nace a la vida jurídica por compraventa mediante EP 111 de 1952 el segundo es una parte del anterior folio (003-1148), y el tercero No. 003-73 cuyo negocio jurídico originario es una compraventa mediante escritura 56 de 1958 por lo anterior se puede concluir que ha dado tratamiento de propiedad privada por aplicación de formula transaccional de acuerdo con los postulados del art. 48 de la ley 160 de 1994.
3. registra cadena traditicia de domino ininterrumpida, clara y sin informalidades
4. registra gravamen por valorización departamental (pavimentación de la vía el Limón- Anorí). El actual titular del derecho de dominio es el señor Mejía Peláez Carlos Mauricio quien adquirió por escritura No. 266 de 2014 por lo que cuenta con capacidad legal para realizar cualquier tipo de negocio jurídico sobre el inmueble, realizada consulta en linea de antecedentes penales y requerimientos judiciales se encuentra que no tiene asuntos pendientes con las autoridades judiciales.
5. El FMI reporta un área de 123, ha + 1848 m2 por su parte el área registrada en base de gestor catastral corresponde a 122, ha + 6277 m2, porcentaje que en principio hace que no requiera rectificación o aclaración de área, en concordancia con los lineamientos de la resolución conjunta 1101 IGAC 11344 SNR, no obstante, esta información debe ser contrastada con los levantamientos planimétricos prediales, no registra mutaciones en el área o segregaciones por ventas parciales.
6. Registra inscritas 03 anotación
7. No Registra folios derivados
8. Registra complementación acredita la propiedad privada en los términos de la ley 160/94
9.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</si>
  <si>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ID5598</t>
  </si>
  <si>
    <t>236-10165</t>
  </si>
  <si>
    <t>506830001000000080003000000000</t>
  </si>
  <si>
    <t>1. El presente estudio se realizó con la información contenida en la Ventanilla Única de Registro-VUR el día 16 de enero de 2024
2. El predio denominado “SIN DIRECCION BELLAVISTA” identificado con el folio de matrícula inmobiliaria No. 236-10165, ubicado en el municipio de San Juan De Arama, Departamento de Meta, con estado de folio ACTIVO y  tipo de predio RURAL, el cual cuanta con una matriz 236-641, el predio objeto de estudio registra en la anotación No. 1 adjudicación de baldíos realizada por medio de la Resolución No. 1406 del 31 de octubre 1974 emitida por el Incora de Villavicencio, en razón a lo anterior el folio cumple con la regla primera establecida por el artículo 48 de la ley 160 de 1994 para la acreditación de la propiedad.
3. El Propietario actual es José Vargas Rincón, identificado con cédula de ciudadanía 17634873, quien adquirió el predio por medio de la Escritura Pública de compraventa No. 3730 de 1 de diciembre de 2008, suscrita en la Notaria 57 de Bogotá, tal como se observa en la anotación No. 5.
4. El área indicada en el acápite de cabida y linderos del folio de matrícula es de 68 Ha + 7047MT2.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</si>
  <si>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ID13910</t>
  </si>
  <si>
    <t>003-15033</t>
  </si>
  <si>
    <t>050400001000000210112000000000</t>
  </si>
  <si>
    <t>162 Has 4.000 M2</t>
  </si>
  <si>
    <t>Al realizar en la fecha de 12/01/2024 el análisis del registro de propiedad calificado en el folio de matrícula inmobiliaria del predio denominado “LAS BRISAS” mediante consulta en la ventanilla única de registro (VUR) y (SIT), se evidenció un derecho real del dominio en los términos del Artículo 48, de la Ley 160 de 1994, así:
1. El inmueble identificado con el Folio de Matrícula Inmobiliaria No.  003-15033, Tiene fecha de apertura el 30/05/2011, mediante ENGLOBE (LOTES A Y B), segúnESCRITURA 141 DEL 17-05-2011 NOTARIA UNICA DE ANORI, acredita propiedad por FORMULA TRANSACCIONAL ya que el predio ha pasado por una tradición clara y formal, el estado del folio es ACTIVO, de tipo RURA
2. Registra como folio matriz el No. 003-15031 que remite al folio No 003-136 de este se estable como derivado el predio en estudio No 003-15033, el cual acredita propiedad por su primera anotación # 1  RESOLUCION 0520075 DEL 09-07-1970 INCORA DE MEDELLIN.
3. Analizados los FMI matrices se observa que acreditan propiedad privada por formula transaccional.
4. Registra inscritas 16 anotación
5. Registra folios derivados Nos 003-17013, 003-18285, 003-18311,003-18385 y 003-18386
6. Registra folio matriz Nos 003-15031 y 003-136
7. Registra complementación acredita la propiedad privada en los términos de la ley 160/94
8. Área SEGÚN VUR-SIT es de 162 Has 4.000 M2
9. Viable para continuar con el procedimiento adoptado por la entidad
CONCLUSIÓN
DE CONFORMIDAD CON LA LEY 160/1994-ARTICULO 48, ARTICULO 756, 2532 DEL CODIGO CIVIL COLOMBIANO Y ARTICULO 4 DEL DECRETO LEY 1579 DE 2012
REVISTEN DE MÉRITO PROBATORIO (BAJO LOS PRINCIPIOS QUE RIGEN EL SISTEMA DE REGISTRO INMOBILIARIO COMO SON: ROGACIÓN, ESPECIALIDAD, PRIORIDAD Y RANGO, LEGALIDAD, LEGITIMACIÓN Y TRACTO SUCESIIVO). TODOS LOS ANTECEDENTES REGISTRALES ANALIZADOS.
TENIENDO EN CUENTA LAS OBSERVACIONES ANTERIORES Y CONFORME SE ESTABLECE EL LA LEY 160 DE 1994 Y DECRETO 1071 DE 2015 VERIFICADA LA TRADICION DEL INMUEBLE Y LOS DEMAS REQUISITOS EXIGIDOS POR LA LEY SE DARA CONTINUIDAD AL PROCESO DE ADQUISISCION</t>
  </si>
  <si>
    <t>ID13909</t>
  </si>
  <si>
    <t>342-9002</t>
  </si>
  <si>
    <t>705080002000000060017000000000</t>
  </si>
  <si>
    <t>Concepto de viabilidad juridica realizado con fecha 16/01/2024.El predio rural asociado con el FMI 342-9002 denominado “EL PALMAR” es de naturaleza jurídica privada por formula transaccional, por cuanto se evidencio en el sistema registral instrumental la existencia de títulos traslaticios de dominio debidamente inscritos y registrados con anterioridad a la entrada en vigencia de la ley 160 de 1994. Lo anterior se acredita a través de la Escritura Publica # 35 de fecha 16-05-1972, otorgado por la NOTARIA UNICA DE OVEJAS, modo compraventa código registral 101. Se precisa que el predio no registra con medidas cautelares, gravámenes ni limitaciones. Del estudio jurídico se avizora que quien ostenta como ultimo propietario es el señor SALGADO FUENTES CESAR ADOLFO, identificado con cedula de ciudadanía 10.171.244, con quien se deberá efectuar la negociación de compra, ya que adquiere el dominio, a través de la Escritura pública # 341 del 27 de febrero de 2023, otorgado por la Notaría tercera de Sincelejo, información que se registra en la notación # 7 del FMI. Se concluye que el predio es viable para la compra, no registra área jurídica en su parte básica.</t>
  </si>
  <si>
    <t>ID5592</t>
  </si>
  <si>
    <t>236-25360</t>
  </si>
  <si>
    <t>506830001000000080008000000000</t>
  </si>
  <si>
    <t>1. El presente estudio se realizó con la información contenida en la Ventanilla Única de Registro-VUR el día 16 de enero de 2024
2. El predio denominado “SIN DIRECCION EL DANUBIO” identificado con el folio de matrícula inmobiliaria No. 236-25360, ubicado en el municipio de San Juan De Arama, Departamento de Meta, con estado de folio ACTIVO y  tipo de predio RURAL, el cual cuanta con una matriz 236-641, el predio objeto de estudio registra en la anotación No. 1 adjudicación de baldíos realizada por medio de la Resolución No. 1082 del 2 de octubre 1987 emitida por el Incora de Villavicencio, en razón a lo anterior el folio cumple con la regla primera establecida por el artículo 48 de la ley 160 de 1994 para la acreditación de la propiedad.
3. El Propietario actual es Domiciano Domínguez Rincón, identificado con cédula de ciudadanía 18162141, quien adquirió el predio por medio de la Escritura Pública de compraventa No. 1740 de 11 de octubre de 2005, suscrita en la Notaria de Granada, tal como se observa en la anotación No. 3.
4. El área indicada en el acápite de cabida y linderos del folio de matrícula es de 13 Ha + 8000MT2.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</si>
  <si>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ID5597</t>
  </si>
  <si>
    <t>236-2645</t>
  </si>
  <si>
    <t>506830001000000010018000000000</t>
  </si>
  <si>
    <t>1. El presente estudio se realizó con la información contenida en la Ventanilla Única de Registro-VUR el día 16 de enero de 2024
2. El predio denominado “SIN DIRECCION LA LUISA” identificado con el folio de matrícula inmobiliaria No. 236-2645, ubicado en el municipio de San Juan De Arama, Departamento de Meta, con estado de folio ACTIVO y  tipo de predio RURAL, el predio objeto de estudio registra en la anotación No. 1 adjudicación de baldíos realizada por medio de la Resolución No. 587 del 24 de junio 1974 emitida por el Incora de Villavicencio, en razón a lo anterior el folio cumple con la regla primera establecida por el artículo 48 de la ley 160 de 1994 para la acreditación de la propiedad.
3. El Propietario actual es Alba Mery Portilla Mambuscay, identificado con cédula de ciudadanía 41104117, quien adquirió el predio por medio de la Escritura Pública de compraventa No. 241 de 12 de diciembre de 2007, suscrita en la Notaria Única de Vistahermosa, tal como se observa en la anotación No. 4.
4. El área indicada en el acápite de cabida y linderos del folio de matrícula es de 22 Ha + 3917MT2, sin embargo, en la anotación No. 3 se vende 22 Has 3.900 M2, situación que se recomienda verificar.
5. El predio NO se encuentra inscrita ninguna medida de protección jurídica colectiva o individual, mediante la cual se pretenda salvaguardar jurídicamente los derechos sobre la tierra en cabeza de la población víctima del desplazamiento o en riesgo de desplazamiento.
6. Tampoco se encuentra inscrita ninguna solicitud de restitución respecto a este predio, en virtud de la Ley 1448 de 2011- Ley de Víctimas y Restitución de tierras.
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t>
  </si>
  <si>
    <t>ID13901</t>
  </si>
  <si>
    <t>342-9293</t>
  </si>
  <si>
    <t>702040002000000020115000000000</t>
  </si>
  <si>
    <t>Predio denominado ´´ San Antonio de Joney Parc 11 ´´, identificado con FMI 342-9293, este predio es de propiedad privada, ya que se apertura con la RESOLUCION 739 DEL 1987-05-26 del INCORA DE SINCELEJO, adicional a esto, se observa que en sus complementaciones existen antecedentes registrales, que demuestran propiedad privada,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es VILLEGAS GUERRERO LUZ MARINA, quien adquiere a través de la ESCRITURA 27 DEL 2022-08-16 de la NOTARIA UNICA DE COLOSO. Este predio no cuenta con gravámenes, ni limitaciones al dominio. El FIM reporta un área de 6 HA+ 9397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En conclusión, el predio se considera viable, de acuerdo con lo establecido por las directrices centrales. El presente estudio se realiza únicamente con la información obrante en consulta del FMI en el aplicativo de la SNR con fecha del 16 de enero de 2024.</t>
  </si>
  <si>
    <t>ID13902</t>
  </si>
  <si>
    <t>342-9281</t>
  </si>
  <si>
    <t xml:space="preserve">702040002000000020117000000000.
</t>
  </si>
  <si>
    <t xml:space="preserve">Predio denominado ´´ San Antonio Parc 6 ´´, identificado con FMI 342-9281, este predio es de propiedad privada, ya que se apertura con la RESOLUCION 00740 DEL 1987-05-26 del INCORA DE SINCELEJO, adicional a esto, se observa que en sus complementaciones existen antecedentes registrales, que demuestran propiedad privada,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es VILLEGAS GUERRERO LUZ MARINA, quien adquiere a través de la ESCRITURA 28 DEL 2022-08-16 de la NOTARIA UNICA DE COLOSO. Este predio no cuenta con gravámenes, ni limitaciones al dominio. El FIM reporta un área de 5 HA + 9397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t>
  </si>
  <si>
    <t>ID5562</t>
  </si>
  <si>
    <t xml:space="preserve">NEIVA </t>
  </si>
  <si>
    <t>200-4161</t>
  </si>
  <si>
    <t>VUR 23/01/24: Predio rural con FMI activo, sin folio matriz, con complementaciones. Sin folios segregados. Se acredita propiedad privada por ANOTACION 1. Propietario actual MONICA MARIA LOPERA RODRIGUEZ conforme a la anotación 15. Predio VIABLE para proceso de compra por parte de la ANT.</t>
  </si>
  <si>
    <t>ID8452</t>
  </si>
  <si>
    <t xml:space="preserve">LOS PALMITOS </t>
  </si>
  <si>
    <t>342-23328</t>
  </si>
  <si>
    <t>704180002000000010118000000000</t>
  </si>
  <si>
    <t>VUR 19/01/24: Predio rural con FMI activo, folio matriz 208, complementaciones, folio segregado 29452. Se acredita propiedad privada por ANOTACION 1. Propietario actual KIRA EUGENIA GUERRA ESPINOSA, quien lo adquirió mediante COMPRAVENTA registrada en la ANOTACION 1.  Registra en la anotación 3 PROHIBICION ENAJENAR SIN AUTORIZACION POR MEDIO DE LA CUAL SE AVALA EL INFORME DE PREDIOS DE LA ZONA DECLARADA EN RIESGO DE DESPLAZAMIENTO Y EN DESPLAZAMIENTO FORZADO UNA ZONA RURAL DEL MUNICIPIO DE LOS PALMITOS (MEDIDA CAUTELAR) DE: COMITE MUNICIPAL DE ATENCION INTEGRAL A LA POBLA CION DESPLAZADA POR LA VIOLENCIA DEL MUNICIPIO DE LOS PALMITOS. Registra HIPOTECA en la ANOTACIÓN 18. Predio NO VIABLE para proceso de compra por parte de la ANT.</t>
  </si>
  <si>
    <t>ID401</t>
  </si>
  <si>
    <t>NOMBRE</t>
  </si>
  <si>
    <t>APELLIDO</t>
  </si>
  <si>
    <t>TELEFONO</t>
  </si>
  <si>
    <t xml:space="preserve">TOPO QUEBRADO VALOR ESTIMADO </t>
  </si>
  <si>
    <t xml:space="preserve">TOPO PLANO VALOR ESTIMADO </t>
  </si>
  <si>
    <t>FOLIO DE MATRICULA</t>
  </si>
  <si>
    <t>OBSERVACIONES TECNICAS</t>
  </si>
  <si>
    <t>OBSERVACIONES AGRONOMO</t>
  </si>
  <si>
    <t>CONCEPTO VIABILIDAD JURIDICA</t>
  </si>
  <si>
    <t>FMI</t>
  </si>
  <si>
    <t>ESTADO</t>
  </si>
  <si>
    <t>CONCEPTO DE VIABILIDAD TECNICA</t>
  </si>
  <si>
    <t>SHAPE</t>
  </si>
  <si>
    <t xml:space="preserve">PLANO </t>
  </si>
  <si>
    <t xml:space="preserve">CONCEPTO VIABILIDAD AGRONOMICO </t>
  </si>
  <si>
    <t xml:space="preserve">SE RECIBIO DATOS DE CONTACTO </t>
  </si>
  <si>
    <t xml:space="preserve">DECISIÓN </t>
  </si>
  <si>
    <t xml:space="preserve">FECHA DE CONTATO BENEFICIARIO </t>
  </si>
  <si>
    <t xml:space="preserve">FECHA DE VISITA </t>
  </si>
  <si>
    <t>FECHA DE ENTREGA SEGÚN
TERMINOS</t>
  </si>
  <si>
    <t xml:space="preserve">ENTREGA INFORME </t>
  </si>
  <si>
    <t>DIAS DE RETRASO</t>
  </si>
  <si>
    <t xml:space="preserve">ESTADO </t>
  </si>
  <si>
    <t>OBSERVACIONES</t>
  </si>
  <si>
    <t>ESTADO 29/02/2024</t>
  </si>
  <si>
    <t>EN REVISION DE LA ANT</t>
  </si>
  <si>
    <t>APROBADO CON SOPORTE</t>
  </si>
  <si>
    <t>CORREO DEL 22/02/2024</t>
  </si>
  <si>
    <t xml:space="preserve">SE ENVIO CORREO EL 25 DE ENERO </t>
  </si>
  <si>
    <t xml:space="preserve">PENDIENTE HACER CONTACTO CON EL BENEFICIARIO </t>
  </si>
  <si>
    <t>SE RECIBIO DATOS EL DI 26/02/2024</t>
  </si>
  <si>
    <t>EN AJUSTES POR PARTE DEL CONTRATANTE</t>
  </si>
  <si>
    <t>SE ENVIA 26/02/2024</t>
  </si>
  <si>
    <t>Ok</t>
  </si>
  <si>
    <t>PENDIENTE POR POT</t>
  </si>
  <si>
    <t>EN AJUSTES TECNICO</t>
  </si>
  <si>
    <t>APROBADO SIN SOPORTE</t>
  </si>
  <si>
    <t>NO SE PUDO VISITAR TEMAS DE SEGURIDAD</t>
  </si>
  <si>
    <t>si</t>
  </si>
  <si>
    <t>sin archivos</t>
  </si>
  <si>
    <t xml:space="preserve"> 27/11/23 </t>
  </si>
  <si>
    <t xml:space="preserve">BERNARDO </t>
  </si>
  <si>
    <t>ARBELAEZ GOMEZ</t>
  </si>
  <si>
    <t xml:space="preserve">COMPLETO </t>
  </si>
  <si>
    <t>COMPLETO</t>
  </si>
  <si>
    <t>SI TIENE</t>
  </si>
  <si>
    <t>PASA</t>
  </si>
  <si>
    <t>EN REVISION DE ANT</t>
  </si>
  <si>
    <t>APROBADO EN REUNION</t>
  </si>
  <si>
    <t>INVERSIONES ARMUN S.A.S.</t>
  </si>
  <si>
    <t>JOSE FRANCISCO</t>
  </si>
  <si>
    <t>RICARDO MONTIEL</t>
  </si>
  <si>
    <t xml:space="preserve">APROBADO SIN SOPORTES </t>
  </si>
  <si>
    <t>ELENARUIZ</t>
  </si>
  <si>
    <t>GUILLERMINARODRIGUEZ</t>
  </si>
  <si>
    <t>VALIDAR EL 05/02/2024 SE RECIBE CORREO INDICANDO NO CONTINUAR</t>
  </si>
  <si>
    <t>Leonardo Luis Lindo Lengua</t>
  </si>
  <si>
    <t>DEYANIRABAYONA</t>
  </si>
  <si>
    <t>ANTONIOOCAMPO</t>
  </si>
  <si>
    <t>LILIANA</t>
  </si>
  <si>
    <t>PARDO</t>
  </si>
  <si>
    <t xml:space="preserve">BRUNO MARTIN  BERRIO BELLO    </t>
  </si>
  <si>
    <t>LUISGALINDO</t>
  </si>
  <si>
    <t>SIN VISITA</t>
  </si>
  <si>
    <t>EL BENEFICIARIO DESITE DEL PROCESO</t>
  </si>
  <si>
    <t>PEDRO  MAURICIO</t>
  </si>
  <si>
    <t>GIL ROJAS</t>
  </si>
  <si>
    <t>AGROPECUARIA H2O</t>
  </si>
  <si>
    <t>PARTE DEL PREDIO APARECE COMO PREDIO URBANO</t>
  </si>
  <si>
    <t>DE ACUERDO AL COMITÉ REALIZADO 21/02/2024</t>
  </si>
  <si>
    <t>ARIEL</t>
  </si>
  <si>
    <t>VASQUEZ</t>
  </si>
  <si>
    <t>VISITA PROGRAMADA</t>
  </si>
  <si>
    <t>HECTOR JOSE</t>
  </si>
  <si>
    <t>DE VIVEROS PEREZ</t>
  </si>
  <si>
    <t xml:space="preserve">BENEFICIARIO CON VARIOS PREDIO SERAN ASIGANDOS A OTRO OPERADOR </t>
  </si>
  <si>
    <t>NOLBERTO</t>
  </si>
  <si>
    <t>CABRERA URAZAN</t>
  </si>
  <si>
    <t xml:space="preserve">ESTABA PROGRAMADA PARA EL 23 DE FEBRERO PERO SE DEBIO REPORGRAMR PARA EL 27 POR DIFICULTADES EN LA RUTA </t>
  </si>
  <si>
    <t>MARIO</t>
  </si>
  <si>
    <t>VELEZ VELEZ</t>
  </si>
  <si>
    <t xml:space="preserve">JESUS ANTONIO </t>
  </si>
  <si>
    <t>GALVIS NIETO</t>
  </si>
  <si>
    <t>JOSE</t>
  </si>
  <si>
    <t>SAAVEDRA</t>
  </si>
  <si>
    <t>SE ENVIO CORREO CON NOVEDAD EL 01 DE FEBRERO</t>
  </si>
  <si>
    <t>BEATRIZ</t>
  </si>
  <si>
    <t>MUÑOZ</t>
  </si>
  <si>
    <t>ANDREA</t>
  </si>
  <si>
    <t>OSORIO GOMEZ</t>
  </si>
  <si>
    <t>ECEQUIEL</t>
  </si>
  <si>
    <t>CARDOZO</t>
  </si>
  <si>
    <t>ANT ENVIA CORREO DE NO CONTINUAR</t>
  </si>
  <si>
    <t>SIN CONTACTO</t>
  </si>
  <si>
    <t>NO PASA</t>
  </si>
  <si>
    <t>SE ENVIARON  CORREO CON SOLICITUD DE INFORMACION VALIDAR DIAS 23, 24, 26, 29 DE ENERO Y 01 DE FEBRERO</t>
  </si>
  <si>
    <t xml:space="preserve">DIEGO </t>
  </si>
  <si>
    <t>BOHORQUEZ AGUDELO</t>
  </si>
  <si>
    <t>Edgar Barragan Capera y María
Josefa Cruz</t>
  </si>
  <si>
    <t>Edgar Barraga</t>
  </si>
  <si>
    <t>CAMPOS</t>
  </si>
  <si>
    <t>OVIEDO</t>
  </si>
  <si>
    <t>INFORMACION TRATADA CON DAVID TORREO</t>
  </si>
  <si>
    <t>JUAN GUILLERMO</t>
  </si>
  <si>
    <t>ECHEVERRI GIRALDO</t>
  </si>
  <si>
    <t>ROSMIRA</t>
  </si>
  <si>
    <t>RINCON LEON</t>
  </si>
  <si>
    <t>AL CONTARTAR AL BEENFICARIO MANIFIESTA QUE EL PREDIO ES EN EL CESAR</t>
  </si>
  <si>
    <t>PENIENTE SOPORTE</t>
  </si>
  <si>
    <t>Liliana</t>
  </si>
  <si>
    <t xml:space="preserve">Bernal Reyes </t>
  </si>
  <si>
    <t>CORREO DE 09/02/2024</t>
  </si>
  <si>
    <t>GLORIA LUZ</t>
  </si>
  <si>
    <t>VASQUEZ GRANADA</t>
  </si>
  <si>
    <t>SE ENVIO CORREO CON NOVEDAD EL 09 DE FEBRERO</t>
  </si>
  <si>
    <t>FREDDY</t>
  </si>
  <si>
    <t>LEMUS</t>
  </si>
  <si>
    <t>OSCAR HUMBERTO</t>
  </si>
  <si>
    <t>VASQUEZ CASTILLO</t>
  </si>
  <si>
    <t>YASMIN</t>
  </si>
  <si>
    <t>PATIÑO</t>
  </si>
  <si>
    <t>JORGE</t>
  </si>
  <si>
    <t>RUIZ</t>
  </si>
  <si>
    <t>FELIPE</t>
  </si>
  <si>
    <t>GUTIERREZ</t>
  </si>
  <si>
    <t>CARLOS</t>
  </si>
  <si>
    <t>LEON</t>
  </si>
  <si>
    <t>DOMICIANO</t>
  </si>
  <si>
    <t>DOMINGUEZ RINCÓN</t>
  </si>
  <si>
    <t>Eucaris de Jesús</t>
  </si>
  <si>
    <t xml:space="preserve"> Ossa Marulanda</t>
  </si>
  <si>
    <t>MONICA MARIA</t>
  </si>
  <si>
    <t>LOPERA RODRIGUEZ</t>
  </si>
  <si>
    <t>KIRA EUGENIA</t>
  </si>
  <si>
    <t>GUERRA ESPINOSA</t>
  </si>
  <si>
    <t>REPORTE ASIGNACION CONVENIO ANT-FUPAD</t>
  </si>
  <si>
    <t>DATOS CONTACTO</t>
  </si>
  <si>
    <t>ab</t>
  </si>
  <si>
    <t>Etiquetas de fila</t>
  </si>
  <si>
    <t>Total general</t>
  </si>
  <si>
    <t>(en blanco)</t>
  </si>
  <si>
    <t>Etiquetas de columna</t>
  </si>
  <si>
    <t>Cuenta de ID</t>
  </si>
  <si>
    <t>Total Cuenta de ID</t>
  </si>
  <si>
    <t>Total Suma de VALOR AVALUO</t>
  </si>
  <si>
    <t>Suma de VALOR AVALUO</t>
  </si>
  <si>
    <t>febrero</t>
  </si>
  <si>
    <t>enero</t>
  </si>
  <si>
    <t>RECIBIDOS POR FUPAD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</si>
</sst>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_-&quot;$&quot;\ * #,##0_-;\-&quot;$&quot;\ * #,##0_-;_-&quot;$&quot;\ * &quot;-&quot;??_-;_-@_-"/>
  </numFmts>
  <fonts count="4" x14ac:knownFonts="1">
    <font>
      <sz val="10"/>
      <color theme="1"/>
      <name val="Tahoma"/>
      <family val="2"/>
    </font>
    <font>
      <sz val="10"/>
      <color theme="1"/>
      <name val="Tahoma"/>
      <family val="2"/>
    </font>
    <font>
      <sz val="20"/>
      <color theme="1"/>
      <name val="Tahoma"/>
      <family val="2"/>
    </font>
    <font>
      <sz val="9"/>
      <color theme="1"/>
      <name val="Tahoma"/>
      <family val="2"/>
    </font>
  </fonts>
  <fills count="3">
    <fill>
      <patternFill patternType="none"/>
    </fill>
    <fill>
      <patternFill patternType="gray125"/>
    </fill>
    <fill>
      <patternFill patternType="solid">
        <fgColor theme="8" tint="0.39997558519241921"/>
        <bgColor indexed="65"/>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44" fontId="1" fillId="0" borderId="0" applyFont="0" applyFill="0" applyBorder="0" applyAlignment="0" applyProtection="0"/>
  </cellStyleXfs>
  <cellXfs count="45">
    <xf numFmtId="0" fontId="0" fillId="0" borderId="0" xfId="0"/>
    <xf numFmtId="0" fontId="0" fillId="0" borderId="1" xfId="0" applyBorder="1"/>
    <xf numFmtId="14" fontId="0" fillId="0" borderId="0" xfId="0" applyNumberFormat="1"/>
    <xf numFmtId="0" fontId="2" fillId="0" borderId="0" xfId="0" applyFont="1" applyAlignment="1">
      <alignment horizontal="center" vertical="top" wrapText="1"/>
    </xf>
    <xf numFmtId="0" fontId="3" fillId="0" borderId="1" xfId="0" applyFont="1" applyBorder="1"/>
    <xf numFmtId="14" fontId="3" fillId="0" borderId="1" xfId="0" applyNumberFormat="1" applyFont="1" applyBorder="1"/>
    <xf numFmtId="0" fontId="1" fillId="2" borderId="1" xfId="1" applyBorder="1"/>
    <xf numFmtId="14" fontId="1" fillId="2" borderId="1" xfId="1" applyNumberFormat="1" applyBorder="1"/>
    <xf numFmtId="0" fontId="1" fillId="2" borderId="2" xfId="1" applyBorder="1"/>
    <xf numFmtId="0" fontId="3" fillId="0" borderId="2" xfId="0" applyFont="1" applyBorder="1"/>
    <xf numFmtId="14" fontId="1" fillId="2" borderId="3" xfId="1" applyNumberFormat="1" applyBorder="1"/>
    <xf numFmtId="14" fontId="3" fillId="0" borderId="3" xfId="0" applyNumberFormat="1" applyFont="1" applyBorder="1"/>
    <xf numFmtId="0" fontId="1" fillId="2" borderId="7" xfId="1" applyBorder="1"/>
    <xf numFmtId="0" fontId="1" fillId="2" borderId="8" xfId="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xf>
    <xf numFmtId="14" fontId="0" fillId="0" borderId="0" xfId="0" pivotButton="1" applyNumberFormat="1"/>
    <xf numFmtId="164" fontId="0" fillId="0" borderId="0" xfId="0" applyNumberFormat="1"/>
    <xf numFmtId="0" fontId="0" fillId="0" borderId="12" xfId="0" applyBorder="1"/>
    <xf numFmtId="0" fontId="0" fillId="0" borderId="13" xfId="0" applyBorder="1"/>
    <xf numFmtId="0" fontId="0" fillId="0" borderId="14" xfId="0" applyBorder="1"/>
    <xf numFmtId="0" fontId="0" fillId="0" borderId="15" xfId="0" applyBorder="1"/>
    <xf numFmtId="164" fontId="0" fillId="0" borderId="16" xfId="0" applyNumberFormat="1" applyBorder="1"/>
    <xf numFmtId="0" fontId="0" fillId="0" borderId="16" xfId="0" applyBorder="1"/>
    <xf numFmtId="164" fontId="0" fillId="0" borderId="17" xfId="0" applyNumberFormat="1" applyBorder="1"/>
    <xf numFmtId="0" fontId="0" fillId="0" borderId="18" xfId="0" applyBorder="1"/>
    <xf numFmtId="0" fontId="0" fillId="0" borderId="19" xfId="0" applyBorder="1"/>
    <xf numFmtId="164" fontId="0" fillId="0" borderId="20" xfId="2" applyNumberFormat="1" applyFont="1" applyBorder="1"/>
    <xf numFmtId="164" fontId="0" fillId="0" borderId="21" xfId="0" applyNumberFormat="1" applyBorder="1"/>
    <xf numFmtId="164" fontId="0" fillId="0" borderId="21" xfId="2" applyNumberFormat="1" applyFont="1" applyBorder="1"/>
    <xf numFmtId="164" fontId="0" fillId="0" borderId="22" xfId="0" applyNumberFormat="1" applyBorder="1"/>
    <xf numFmtId="0" fontId="2" fillId="0" borderId="0" xfId="0" applyFont="1" applyAlignment="1">
      <alignment horizontal="center" vertical="top"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3">
    <cellStyle name="60% - Énfasis5" xfId="1" builtinId="48"/>
    <cellStyle name="Moneda" xfId="2" builtinId="4"/>
    <cellStyle name="Normal" xfId="0" builtinId="0"/>
  </cellStyles>
  <dxfs count="7">
    <dxf>
      <numFmt numFmtId="164" formatCode="_-&quot;$&quot;\ * #,##0_-;\-&quot;$&quot;\ * #,##0_-;_-&quot;$&quot;\ * &quot;-&quot;??_-;_-@_-"/>
    </dxf>
    <dxf>
      <numFmt numFmtId="164" formatCode="_-&quot;$&quot;\ * #,##0_-;\-&quot;$&quot;\ * #,##0_-;_-&quot;$&quot;\ * &quot;-&quot;??_-;_-@_-"/>
    </dxf>
    <dxf>
      <numFmt numFmtId="164" formatCode="_-&quot;$&quot;\ * #,##0_-;\-&quot;$&quot;\ * #,##0_-;_-&quot;$&quot;\ * &quot;-&quot;??_-;_-@_-"/>
    </dxf>
    <dxf>
      <numFmt numFmtId="19" formatCode="d/mm/yyyy"/>
    </dxf>
    <dxf>
      <numFmt numFmtId="19" formatCode="d/mm/yyyy"/>
    </dxf>
    <dxf>
      <numFmt numFmtId="19" formatCode="d/mm/yyyy"/>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273050</xdr:colOff>
      <xdr:row>0</xdr:row>
      <xdr:rowOff>44451</xdr:rowOff>
    </xdr:from>
    <xdr:to>
      <xdr:col>1</xdr:col>
      <xdr:colOff>254000</xdr:colOff>
      <xdr:row>2</xdr:row>
      <xdr:rowOff>32027</xdr:rowOff>
    </xdr:to>
    <xdr:pic>
      <xdr:nvPicPr>
        <xdr:cNvPr id="2" name="Imagen 1">
          <a:extLst>
            <a:ext uri="{FF2B5EF4-FFF2-40B4-BE49-F238E27FC236}">
              <a16:creationId xmlns:a16="http://schemas.microsoft.com/office/drawing/2014/main" id="{5AA43B28-BB5E-B219-28F2-C7DBD4F00A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3050" y="44451"/>
          <a:ext cx="742950" cy="305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514350</xdr:colOff>
      <xdr:row>0</xdr:row>
      <xdr:rowOff>31750</xdr:rowOff>
    </xdr:from>
    <xdr:to>
      <xdr:col>10</xdr:col>
      <xdr:colOff>241300</xdr:colOff>
      <xdr:row>2</xdr:row>
      <xdr:rowOff>137583</xdr:rowOff>
    </xdr:to>
    <xdr:pic>
      <xdr:nvPicPr>
        <xdr:cNvPr id="3" name="Imagen 2" descr="Agencia Nacional de Tierras | ANT | Sitio Oficial">
          <a:extLst>
            <a:ext uri="{FF2B5EF4-FFF2-40B4-BE49-F238E27FC236}">
              <a16:creationId xmlns:a16="http://schemas.microsoft.com/office/drawing/2014/main" id="{0384DB80-5ABF-9A74-9E65-EFC9605AADC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0350" y="31750"/>
          <a:ext cx="762000" cy="423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fuentesr\Documents\CUADRO%20FINAL%20ASIGNACIONES%20ANT%2021%20MARZO.xlsx" TargetMode="External"/><Relationship Id="rId1" Type="http://schemas.openxmlformats.org/officeDocument/2006/relationships/externalLinkPath" Target="/Users/mfuentesr/Documents/CUADRO%20FINAL%20ASIGNACIONES%20ANT%2021%20MARZ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IGNACION CONTRATISTAS"/>
      <sheetName val="Hoja5"/>
      <sheetName val="COMPLETO ASIGNACIONES ANT"/>
      <sheetName val="Hoja6"/>
    </sheetNames>
    <sheetDataSet>
      <sheetData sheetId="0">
        <row r="5">
          <cell r="A5" t="str">
            <v>ID</v>
          </cell>
          <cell r="B5" t="str">
            <v>CONTRATISTA</v>
          </cell>
          <cell r="C5" t="str">
            <v>UBICACIÓN</v>
          </cell>
          <cell r="D5" t="str">
            <v>NOMBRE DEL PREDIO</v>
          </cell>
          <cell r="E5" t="str">
            <v>DEPARTAMENTO</v>
          </cell>
          <cell r="F5" t="str">
            <v xml:space="preserve">MUNICIPIO </v>
          </cell>
          <cell r="G5" t="str">
            <v>NUMERO DE MATRICULA</v>
          </cell>
          <cell r="H5" t="str">
            <v>AREA (H)</v>
          </cell>
          <cell r="I5" t="str">
            <v>AREA (M2)</v>
          </cell>
          <cell r="J5" t="str">
            <v>TIPO PERSONA PROPIETARIO</v>
          </cell>
          <cell r="K5" t="str">
            <v>NOMBRE</v>
          </cell>
          <cell r="L5" t="str">
            <v>APELLIDO</v>
          </cell>
          <cell r="M5" t="str">
            <v>TELEFONO</v>
          </cell>
          <cell r="N5" t="str">
            <v>CONCEPTO VIABILIDAD JURIDICA</v>
          </cell>
          <cell r="O5" t="str">
            <v>FMI</v>
          </cell>
          <cell r="P5" t="str">
            <v>OBSERVACIONES</v>
          </cell>
          <cell r="Q5" t="str">
            <v>ESTADO</v>
          </cell>
          <cell r="R5" t="str">
            <v>CONCEPTO DE VIABILIDAD TECNICA</v>
          </cell>
          <cell r="S5" t="str">
            <v>SHAPE</v>
          </cell>
          <cell r="T5" t="str">
            <v xml:space="preserve">PLANO </v>
          </cell>
          <cell r="U5" t="str">
            <v>OBSERVACION</v>
          </cell>
          <cell r="V5" t="str">
            <v>ESTADO</v>
          </cell>
          <cell r="W5" t="str">
            <v xml:space="preserve">CONCEPTO VIABILIDAD AGRONOMICO </v>
          </cell>
          <cell r="X5" t="str">
            <v>OBSERVACION</v>
          </cell>
          <cell r="Y5" t="str">
            <v>ESTADO</v>
          </cell>
          <cell r="Z5" t="str">
            <v xml:space="preserve">SE RECIBIO DATOS DE CONTACTO </v>
          </cell>
          <cell r="AA5" t="str">
            <v xml:space="preserve">DECISIÓN </v>
          </cell>
          <cell r="AB5" t="str">
            <v xml:space="preserve">FECHA DE CONTATO BENEFICIARIO </v>
          </cell>
          <cell r="AC5" t="str">
            <v xml:space="preserve">FECHA DE VISITA </v>
          </cell>
          <cell r="AD5" t="str">
            <v>FECHA DE ENTREGA SEGÚN
TERMINOS</v>
          </cell>
          <cell r="AE5" t="str">
            <v xml:space="preserve">ENTREGA INFORME </v>
          </cell>
          <cell r="AF5" t="str">
            <v>DIAS DE RETRASO</v>
          </cell>
          <cell r="AG5" t="str">
            <v xml:space="preserve">ESTADO </v>
          </cell>
          <cell r="AH5" t="str">
            <v>NOVEDAD</v>
          </cell>
          <cell r="AI5" t="str">
            <v>OBSERVACIONES</v>
          </cell>
          <cell r="AJ5" t="str">
            <v>ESTADO 29/02/2024</v>
          </cell>
          <cell r="AK5" t="str">
            <v>NOVEDAD</v>
          </cell>
          <cell r="AL5"/>
          <cell r="AM5" t="str">
            <v>FECHA VISITA</v>
          </cell>
          <cell r="AN5" t="str">
            <v>FECHA INFORME</v>
          </cell>
          <cell r="AO5" t="str">
            <v xml:space="preserve">FECHA DE NO CONFORME </v>
          </cell>
          <cell r="AP5" t="str">
            <v>FECHA DE ENTREGA DE AJSUTES</v>
          </cell>
          <cell r="AQ5" t="str">
            <v xml:space="preserve">VALOR PAGADO AVALUO </v>
          </cell>
        </row>
        <row r="6">
          <cell r="A6" t="str">
            <v>ID4593</v>
          </cell>
          <cell r="B6" t="str">
            <v>GEOVALORES</v>
          </cell>
          <cell r="C6" t="str">
            <v>SIN DATOS</v>
          </cell>
          <cell r="D6" t="str">
            <v>LA LAGUNA VDA CHINATA</v>
          </cell>
          <cell r="E6" t="str">
            <v>Meta</v>
          </cell>
          <cell r="F6" t="str">
            <v>Puerto Lleras</v>
          </cell>
          <cell r="G6" t="str">
            <v>236-4763</v>
          </cell>
          <cell r="H6">
            <v>987.99348499999996</v>
          </cell>
          <cell r="I6"/>
          <cell r="J6"/>
          <cell r="K6" t="str">
            <v>SIN DATOS</v>
          </cell>
          <cell r="L6" t="str">
            <v>SIN DATOS</v>
          </cell>
          <cell r="M6" t="str">
            <v>SIN DATOS</v>
          </cell>
          <cell r="N6" t="str">
            <v>SI</v>
          </cell>
          <cell r="O6" t="str">
            <v>SI</v>
          </cell>
          <cell r="P6" t="str">
            <v>SIN DATOS</v>
          </cell>
          <cell r="Q6"/>
          <cell r="R6" t="str">
            <v>SI</v>
          </cell>
          <cell r="S6" t="str">
            <v>SI</v>
          </cell>
          <cell r="T6" t="str">
            <v>SIN DATOS</v>
          </cell>
          <cell r="V6"/>
          <cell r="W6" t="str">
            <v>SI</v>
          </cell>
          <cell r="Z6">
            <v>45315</v>
          </cell>
          <cell r="AA6"/>
          <cell r="AC6">
            <v>45322</v>
          </cell>
          <cell r="AE6">
            <v>45337</v>
          </cell>
          <cell r="AF6"/>
          <cell r="AG6" t="str">
            <v>EN REVISION DE LA ANT</v>
          </cell>
          <cell r="AJ6" t="str">
            <v>EN REVISION ANT</v>
          </cell>
          <cell r="AK6">
            <v>0</v>
          </cell>
          <cell r="AL6"/>
          <cell r="AM6">
            <v>45310</v>
          </cell>
          <cell r="AN6">
            <v>45322</v>
          </cell>
          <cell r="AO6">
            <v>45348</v>
          </cell>
          <cell r="AP6">
            <v>45362</v>
          </cell>
          <cell r="AQ6">
            <v>25000000</v>
          </cell>
        </row>
        <row r="7">
          <cell r="A7" t="str">
            <v>ID4842</v>
          </cell>
          <cell r="B7" t="str">
            <v>GEOVALORES</v>
          </cell>
          <cell r="C7" t="str">
            <v>SIN DATOS</v>
          </cell>
          <cell r="D7" t="str">
            <v>LAS VEGAS VDA SANTUARIO</v>
          </cell>
          <cell r="E7" t="str">
            <v>Meta</v>
          </cell>
          <cell r="F7" t="str">
            <v>Puerto Lleras</v>
          </cell>
          <cell r="G7" t="str">
            <v>236-20581</v>
          </cell>
          <cell r="H7">
            <v>684.44322099999999</v>
          </cell>
          <cell r="I7"/>
          <cell r="J7"/>
          <cell r="K7" t="str">
            <v>SIN DATOS</v>
          </cell>
          <cell r="L7" t="str">
            <v>SIN DATOS</v>
          </cell>
          <cell r="M7" t="str">
            <v>SIN DATOS</v>
          </cell>
          <cell r="N7" t="str">
            <v>SI</v>
          </cell>
          <cell r="O7" t="str">
            <v>SI</v>
          </cell>
          <cell r="P7" t="str">
            <v>SIN DATOS</v>
          </cell>
          <cell r="Q7"/>
          <cell r="R7" t="str">
            <v>SI</v>
          </cell>
          <cell r="S7" t="str">
            <v>SI</v>
          </cell>
          <cell r="T7" t="str">
            <v>SIN DATOS</v>
          </cell>
          <cell r="V7"/>
          <cell r="W7" t="str">
            <v>SI</v>
          </cell>
          <cell r="Z7">
            <v>45315</v>
          </cell>
          <cell r="AA7"/>
          <cell r="AC7">
            <v>45322</v>
          </cell>
          <cell r="AE7">
            <v>45331</v>
          </cell>
          <cell r="AF7"/>
          <cell r="AG7" t="str">
            <v>APROBADO CON SOPORTE</v>
          </cell>
          <cell r="AI7" t="str">
            <v>CORREO DEL 22/02/2024</v>
          </cell>
          <cell r="AJ7" t="str">
            <v>APROBADO</v>
          </cell>
          <cell r="AK7">
            <v>0</v>
          </cell>
          <cell r="AL7"/>
          <cell r="AM7">
            <v>45310</v>
          </cell>
          <cell r="AN7">
            <v>45322</v>
          </cell>
          <cell r="AO7"/>
          <cell r="AP7"/>
          <cell r="AQ7">
            <v>25000000</v>
          </cell>
        </row>
        <row r="8">
          <cell r="A8" t="str">
            <v>ID13348</v>
          </cell>
          <cell r="B8" t="str">
            <v>GEOVALORES</v>
          </cell>
          <cell r="C8" t="str">
            <v>SIN DATOS</v>
          </cell>
          <cell r="D8" t="str">
            <v>SIN DATOS</v>
          </cell>
          <cell r="E8" t="str">
            <v>Meta</v>
          </cell>
          <cell r="F8" t="str">
            <v>Puerto Lleras</v>
          </cell>
          <cell r="G8" t="str">
            <v>236-30493</v>
          </cell>
          <cell r="H8">
            <v>633.49654899999996</v>
          </cell>
          <cell r="I8"/>
          <cell r="J8"/>
          <cell r="K8" t="str">
            <v>SIN DATOS</v>
          </cell>
          <cell r="L8" t="str">
            <v>SIN DATOS</v>
          </cell>
          <cell r="M8" t="str">
            <v>SIN DATOS</v>
          </cell>
          <cell r="N8" t="str">
            <v>SI</v>
          </cell>
          <cell r="O8" t="str">
            <v>SI</v>
          </cell>
          <cell r="P8" t="str">
            <v>SIN DATOS</v>
          </cell>
          <cell r="Q8"/>
          <cell r="R8" t="str">
            <v>SI</v>
          </cell>
          <cell r="S8" t="str">
            <v>SI</v>
          </cell>
          <cell r="T8" t="str">
            <v>SIN DATOS</v>
          </cell>
          <cell r="V8"/>
          <cell r="W8" t="str">
            <v>SI</v>
          </cell>
          <cell r="Z8" t="str">
            <v>N/A</v>
          </cell>
          <cell r="AA8"/>
          <cell r="AC8" t="str">
            <v>N/A</v>
          </cell>
          <cell r="AE8" t="str">
            <v>N/A</v>
          </cell>
          <cell r="AF8"/>
          <cell r="AG8" t="str">
            <v xml:space="preserve">EN ESPERA DE RESPUESTA DE ANT </v>
          </cell>
          <cell r="AH8" t="str">
            <v>VALIDAR CORREO ENVIADO HOY</v>
          </cell>
          <cell r="AI8" t="str">
            <v xml:space="preserve">SE ENVIO CORREO EL 25 DE ENERO </v>
          </cell>
          <cell r="AJ8" t="str">
            <v xml:space="preserve">EN ESPERA DE RESPUESTA DE ANT </v>
          </cell>
          <cell r="AK8" t="str">
            <v>VALIDAR CORREO ENVIADO HOY</v>
          </cell>
          <cell r="AL8"/>
          <cell r="AM8">
            <v>45310</v>
          </cell>
          <cell r="AN8"/>
          <cell r="AO8"/>
          <cell r="AP8"/>
          <cell r="AQ8">
            <v>25000000</v>
          </cell>
        </row>
        <row r="9">
          <cell r="A9" t="str">
            <v>ID4555</v>
          </cell>
          <cell r="B9" t="str">
            <v>GEOVALORES</v>
          </cell>
          <cell r="C9" t="str">
            <v>SIN DATOS</v>
          </cell>
          <cell r="D9" t="str">
            <v>EL ESTERO VDA EL PORORIO</v>
          </cell>
          <cell r="E9" t="str">
            <v>Meta</v>
          </cell>
          <cell r="F9" t="str">
            <v>Puerto Concordia</v>
          </cell>
          <cell r="G9" t="str">
            <v>236-13275</v>
          </cell>
          <cell r="H9">
            <v>538.80978000000005</v>
          </cell>
          <cell r="I9"/>
          <cell r="J9"/>
          <cell r="K9" t="str">
            <v>SIN DATOS</v>
          </cell>
          <cell r="L9" t="str">
            <v>SIN DATOS</v>
          </cell>
          <cell r="M9" t="str">
            <v>SIN DATOS</v>
          </cell>
          <cell r="N9" t="str">
            <v>SI</v>
          </cell>
          <cell r="O9" t="str">
            <v>SI</v>
          </cell>
          <cell r="P9" t="str">
            <v>SIN DATOS</v>
          </cell>
          <cell r="Q9"/>
          <cell r="R9" t="str">
            <v>SI</v>
          </cell>
          <cell r="S9" t="str">
            <v>SI</v>
          </cell>
          <cell r="T9" t="str">
            <v>SI</v>
          </cell>
          <cell r="V9"/>
          <cell r="W9" t="str">
            <v>SI</v>
          </cell>
          <cell r="Z9">
            <v>45315</v>
          </cell>
          <cell r="AA9"/>
          <cell r="AC9">
            <v>45320</v>
          </cell>
          <cell r="AE9">
            <v>45327</v>
          </cell>
          <cell r="AF9"/>
          <cell r="AG9" t="str">
            <v>APROBADO CON SOPORTE</v>
          </cell>
          <cell r="AI9" t="str">
            <v>CORREO DEL 22/02/2024</v>
          </cell>
          <cell r="AJ9" t="str">
            <v>APROBADO</v>
          </cell>
          <cell r="AK9">
            <v>0</v>
          </cell>
          <cell r="AL9"/>
          <cell r="AM9">
            <v>45310</v>
          </cell>
          <cell r="AN9">
            <v>45320</v>
          </cell>
          <cell r="AO9"/>
          <cell r="AP9"/>
          <cell r="AQ9">
            <v>25000000</v>
          </cell>
        </row>
        <row r="10">
          <cell r="A10" t="str">
            <v>ID14033</v>
          </cell>
          <cell r="B10" t="str">
            <v>GEOVALORES</v>
          </cell>
          <cell r="C10" t="str">
            <v>SIN DATOS</v>
          </cell>
          <cell r="D10" t="str">
            <v xml:space="preserve">LAS CAMELIAS </v>
          </cell>
          <cell r="E10" t="str">
            <v>Meta</v>
          </cell>
          <cell r="F10" t="str">
            <v>Uribe</v>
          </cell>
          <cell r="G10" t="str">
            <v>236-27804</v>
          </cell>
          <cell r="H10">
            <v>501.11795799999999</v>
          </cell>
          <cell r="I10"/>
          <cell r="J10"/>
          <cell r="K10" t="str">
            <v>SIN DATOS</v>
          </cell>
          <cell r="L10" t="str">
            <v>SIN DATOS</v>
          </cell>
          <cell r="M10" t="str">
            <v>SIN DATOS</v>
          </cell>
          <cell r="N10" t="str">
            <v>SI</v>
          </cell>
          <cell r="O10" t="str">
            <v>SI</v>
          </cell>
          <cell r="P10" t="str">
            <v>SIN DATOS</v>
          </cell>
          <cell r="Q10"/>
          <cell r="R10" t="str">
            <v>SI</v>
          </cell>
          <cell r="S10" t="str">
            <v>SI</v>
          </cell>
          <cell r="T10" t="str">
            <v>SIN DATOS</v>
          </cell>
          <cell r="V10"/>
          <cell r="W10" t="str">
            <v>SI</v>
          </cell>
          <cell r="Z10">
            <v>45315</v>
          </cell>
          <cell r="AA10"/>
          <cell r="AC10">
            <v>45322</v>
          </cell>
          <cell r="AE10">
            <v>45337</v>
          </cell>
          <cell r="AF10"/>
          <cell r="AG10" t="str">
            <v xml:space="preserve">PENDIENTE HACER CONTACTO CON EL BENEFICIARIO </v>
          </cell>
          <cell r="AH10" t="str">
            <v>SE RECIBIO DATOS EL DI 26/02/2024</v>
          </cell>
          <cell r="AJ10" t="str">
            <v xml:space="preserve">EN ESPERA DE RESPUESTA DE ANT </v>
          </cell>
          <cell r="AK10" t="str">
            <v>SE RECIBIO DATOS EL DI 26/02/2024</v>
          </cell>
          <cell r="AL10"/>
          <cell r="AM10">
            <v>45310</v>
          </cell>
          <cell r="AN10">
            <v>45322</v>
          </cell>
          <cell r="AO10"/>
          <cell r="AP10"/>
          <cell r="AQ10">
            <v>25000000</v>
          </cell>
        </row>
        <row r="11">
          <cell r="A11" t="str">
            <v>ID359</v>
          </cell>
          <cell r="B11" t="str">
            <v>GEOVALORES</v>
          </cell>
          <cell r="C11" t="str">
            <v>SIN DATOS</v>
          </cell>
          <cell r="D11" t="str">
            <v>PALMERAS LOTE A</v>
          </cell>
          <cell r="E11" t="str">
            <v>Meta</v>
          </cell>
          <cell r="F11" t="str">
            <v>Puerto Lleras</v>
          </cell>
          <cell r="G11" t="str">
            <v>236-51230</v>
          </cell>
          <cell r="H11">
            <v>219.11644799999999</v>
          </cell>
          <cell r="I11"/>
          <cell r="J11"/>
          <cell r="K11" t="str">
            <v>SIN DATOS</v>
          </cell>
          <cell r="L11" t="str">
            <v>SIN DATOS</v>
          </cell>
          <cell r="M11" t="str">
            <v>SIN DATOS</v>
          </cell>
          <cell r="N11" t="str">
            <v>SI</v>
          </cell>
          <cell r="O11" t="str">
            <v>SI</v>
          </cell>
          <cell r="P11" t="str">
            <v>SIN DATOS</v>
          </cell>
          <cell r="Q11"/>
          <cell r="R11" t="str">
            <v>SI</v>
          </cell>
          <cell r="S11" t="str">
            <v>SI</v>
          </cell>
          <cell r="T11" t="str">
            <v>SIN DATOS</v>
          </cell>
          <cell r="V11"/>
          <cell r="W11" t="str">
            <v>SI</v>
          </cell>
          <cell r="Z11">
            <v>45315</v>
          </cell>
          <cell r="AA11"/>
          <cell r="AC11">
            <v>45322</v>
          </cell>
          <cell r="AE11">
            <v>45334</v>
          </cell>
          <cell r="AF11"/>
          <cell r="AG11" t="str">
            <v>EN AJUSTES POR PARTE DEL CONTRATANTE</v>
          </cell>
          <cell r="AH11" t="str">
            <v>SE ENVIA 26/02/2024</v>
          </cell>
          <cell r="AJ11" t="str">
            <v>EN ELABORACION DE INFORME</v>
          </cell>
          <cell r="AK11">
            <v>0</v>
          </cell>
          <cell r="AL11"/>
          <cell r="AM11">
            <v>45310</v>
          </cell>
          <cell r="AN11">
            <v>45322</v>
          </cell>
          <cell r="AO11">
            <v>45346</v>
          </cell>
          <cell r="AP11">
            <v>45362</v>
          </cell>
          <cell r="AQ11">
            <v>25000000</v>
          </cell>
        </row>
        <row r="12">
          <cell r="A12" t="str">
            <v>ID9957</v>
          </cell>
          <cell r="B12" t="str">
            <v>GEOVALORES</v>
          </cell>
          <cell r="C12" t="str">
            <v>SIN DATOS</v>
          </cell>
          <cell r="D12" t="str">
            <v>LA CLARA</v>
          </cell>
          <cell r="E12" t="str">
            <v>Antioquia</v>
          </cell>
          <cell r="F12" t="str">
            <v>Amalfi</v>
          </cell>
          <cell r="G12" t="str">
            <v>003-722</v>
          </cell>
          <cell r="H12">
            <v>1961.539718</v>
          </cell>
          <cell r="I12"/>
          <cell r="J12"/>
          <cell r="K12" t="str">
            <v>SIN DATOS</v>
          </cell>
          <cell r="L12" t="str">
            <v>SIN DATOS</v>
          </cell>
          <cell r="M12" t="str">
            <v>SIN DATOS</v>
          </cell>
          <cell r="N12" t="str">
            <v>SI</v>
          </cell>
          <cell r="O12" t="str">
            <v>SI</v>
          </cell>
          <cell r="P12" t="str">
            <v>SIN DATOS</v>
          </cell>
          <cell r="Q12"/>
          <cell r="R12" t="str">
            <v>SI</v>
          </cell>
          <cell r="S12" t="str">
            <v>SI</v>
          </cell>
          <cell r="T12" t="str">
            <v>SIN DATOS</v>
          </cell>
          <cell r="V12"/>
          <cell r="W12" t="str">
            <v>SI</v>
          </cell>
          <cell r="Z12">
            <v>45315</v>
          </cell>
          <cell r="AA12"/>
          <cell r="AC12">
            <v>45329</v>
          </cell>
          <cell r="AF12"/>
          <cell r="AG12" t="str">
            <v>EN ELABORACION DE INFORME</v>
          </cell>
          <cell r="AJ12" t="str">
            <v>EN ELABORACION DE INFORME</v>
          </cell>
          <cell r="AK12">
            <v>0</v>
          </cell>
          <cell r="AL12"/>
          <cell r="AM12">
            <v>45310</v>
          </cell>
          <cell r="AN12">
            <v>45329</v>
          </cell>
          <cell r="AO12"/>
          <cell r="AP12"/>
          <cell r="AQ12">
            <v>25000000</v>
          </cell>
        </row>
        <row r="13">
          <cell r="A13" t="str">
            <v>ID5798</v>
          </cell>
          <cell r="B13" t="str">
            <v>GEOVALORES</v>
          </cell>
          <cell r="C13" t="str">
            <v>SIN DATOS</v>
          </cell>
          <cell r="D13" t="str">
            <v>HACIENDA MARSELLA</v>
          </cell>
          <cell r="E13" t="str">
            <v>Antioquia</v>
          </cell>
          <cell r="F13" t="str">
            <v>Caucasia</v>
          </cell>
          <cell r="G13" t="str">
            <v>015-205</v>
          </cell>
          <cell r="H13">
            <v>1228.252379</v>
          </cell>
          <cell r="I13"/>
          <cell r="J13"/>
          <cell r="K13" t="str">
            <v>SIN DATOS</v>
          </cell>
          <cell r="L13" t="str">
            <v>SIN DATOS</v>
          </cell>
          <cell r="M13" t="str">
            <v>SIN DATOS</v>
          </cell>
          <cell r="N13" t="str">
            <v>SI</v>
          </cell>
          <cell r="O13" t="str">
            <v>SI</v>
          </cell>
          <cell r="P13" t="str">
            <v>SIN DATOS</v>
          </cell>
          <cell r="Q13"/>
          <cell r="R13" t="str">
            <v>SI</v>
          </cell>
          <cell r="S13" t="str">
            <v>SI</v>
          </cell>
          <cell r="T13" t="str">
            <v>SIN DATOS</v>
          </cell>
          <cell r="V13"/>
          <cell r="W13" t="str">
            <v>SI</v>
          </cell>
          <cell r="Z13" t="str">
            <v>N/A</v>
          </cell>
          <cell r="AA13"/>
          <cell r="AC13" t="str">
            <v>N/A</v>
          </cell>
          <cell r="AE13" t="str">
            <v>N/A</v>
          </cell>
          <cell r="AF13"/>
          <cell r="AG13" t="str">
            <v xml:space="preserve">EN ESPERA DE RESPUESTA DE ANT </v>
          </cell>
          <cell r="AH13" t="str">
            <v>SIN DATO DE CONTACTO</v>
          </cell>
          <cell r="AJ13" t="str">
            <v xml:space="preserve">EN ESPERA DE RESPUESTA DE ANT </v>
          </cell>
          <cell r="AK13" t="str">
            <v>SIN DATO DE CONTACTO</v>
          </cell>
          <cell r="AL13"/>
          <cell r="AM13">
            <v>45310</v>
          </cell>
          <cell r="AN13"/>
          <cell r="AO13"/>
          <cell r="AP13"/>
          <cell r="AQ13">
            <v>25000000</v>
          </cell>
        </row>
        <row r="14">
          <cell r="A14" t="str">
            <v>ID13030</v>
          </cell>
          <cell r="B14" t="str">
            <v>GEOVALORES</v>
          </cell>
          <cell r="C14" t="str">
            <v>SIN DATOS</v>
          </cell>
          <cell r="D14" t="str">
            <v>EL TESORO</v>
          </cell>
          <cell r="E14" t="str">
            <v>Antioquia</v>
          </cell>
          <cell r="F14" t="str">
            <v>Caucasia</v>
          </cell>
          <cell r="G14" t="str">
            <v>015-33129</v>
          </cell>
          <cell r="H14">
            <v>914.17600000000004</v>
          </cell>
          <cell r="I14"/>
          <cell r="J14"/>
          <cell r="K14" t="str">
            <v>SIN DATOS</v>
          </cell>
          <cell r="L14" t="str">
            <v>SIN DATOS</v>
          </cell>
          <cell r="M14" t="str">
            <v>SIN DATOS</v>
          </cell>
          <cell r="N14" t="str">
            <v>SI</v>
          </cell>
          <cell r="O14" t="str">
            <v>SI</v>
          </cell>
          <cell r="P14" t="str">
            <v>SIN DATOS</v>
          </cell>
          <cell r="Q14"/>
          <cell r="R14" t="str">
            <v>SI</v>
          </cell>
          <cell r="S14" t="str">
            <v>SI</v>
          </cell>
          <cell r="T14" t="str">
            <v>SIN DATOS</v>
          </cell>
          <cell r="V14"/>
          <cell r="W14" t="str">
            <v>SI</v>
          </cell>
          <cell r="Z14" t="str">
            <v>N/A</v>
          </cell>
          <cell r="AA14"/>
          <cell r="AC14" t="str">
            <v>N/A</v>
          </cell>
          <cell r="AE14" t="str">
            <v>N/A</v>
          </cell>
          <cell r="AF14"/>
          <cell r="AG14" t="str">
            <v xml:space="preserve">EN ESPERA DE RESPUESTA DE ANT </v>
          </cell>
          <cell r="AH14" t="str">
            <v>SIN DATO DE CONTACTO</v>
          </cell>
          <cell r="AJ14" t="str">
            <v xml:space="preserve">EN ESPERA DE RESPUESTA DE ANT </v>
          </cell>
          <cell r="AK14" t="str">
            <v>SIN DATO DE CONTACTO</v>
          </cell>
          <cell r="AL14"/>
          <cell r="AM14">
            <v>45310</v>
          </cell>
          <cell r="AN14"/>
          <cell r="AO14"/>
          <cell r="AP14"/>
          <cell r="AQ14">
            <v>25000000</v>
          </cell>
        </row>
        <row r="15">
          <cell r="A15" t="str">
            <v>ID3145</v>
          </cell>
          <cell r="B15" t="str">
            <v>GEOVALORES</v>
          </cell>
          <cell r="C15" t="str">
            <v>SIN DATOS</v>
          </cell>
          <cell r="D15" t="str">
            <v>SIN DATOS</v>
          </cell>
          <cell r="E15" t="str">
            <v>Sucre</v>
          </cell>
          <cell r="F15" t="str">
            <v>Ovejas</v>
          </cell>
          <cell r="G15" t="str">
            <v>342-490</v>
          </cell>
          <cell r="H15">
            <v>515.22698000000003</v>
          </cell>
          <cell r="I15"/>
          <cell r="J15"/>
          <cell r="K15" t="str">
            <v>SIN DATOS</v>
          </cell>
          <cell r="L15" t="str">
            <v>SIN DATOS</v>
          </cell>
          <cell r="M15" t="str">
            <v>SIN DATOS</v>
          </cell>
          <cell r="N15" t="str">
            <v>SI</v>
          </cell>
          <cell r="O15" t="str">
            <v>SI</v>
          </cell>
          <cell r="P15" t="str">
            <v>SIN DATOS</v>
          </cell>
          <cell r="Q15"/>
          <cell r="R15" t="str">
            <v>SI</v>
          </cell>
          <cell r="S15" t="str">
            <v>SI</v>
          </cell>
          <cell r="T15" t="str">
            <v>SIN DATOS</v>
          </cell>
          <cell r="V15"/>
          <cell r="W15" t="str">
            <v>SI</v>
          </cell>
          <cell r="Z15">
            <v>45315</v>
          </cell>
          <cell r="AA15"/>
          <cell r="AC15" t="str">
            <v>N/A</v>
          </cell>
          <cell r="AE15" t="str">
            <v>N/A</v>
          </cell>
          <cell r="AF15"/>
          <cell r="AG15" t="str">
            <v xml:space="preserve">EN ESPERA DE RESPUESTA DE ANT </v>
          </cell>
          <cell r="AH15" t="str">
            <v xml:space="preserve">PREDIO CON PROBLEMAS JURIDICOS </v>
          </cell>
          <cell r="AJ15" t="str">
            <v xml:space="preserve">EN ESPERA DE RESPUESTA DE ANT </v>
          </cell>
          <cell r="AK15" t="str">
            <v xml:space="preserve">PREDIO CON PROBLEMAS JURIDICOS </v>
          </cell>
          <cell r="AL15"/>
          <cell r="AM15">
            <v>45310</v>
          </cell>
          <cell r="AN15"/>
          <cell r="AO15"/>
          <cell r="AP15"/>
          <cell r="AQ15">
            <v>25000000</v>
          </cell>
        </row>
        <row r="16">
          <cell r="A16" t="str">
            <v>ID1263</v>
          </cell>
          <cell r="B16" t="str">
            <v>GEOVALORES</v>
          </cell>
          <cell r="C16" t="str">
            <v>SIN DATOS</v>
          </cell>
          <cell r="D16" t="str">
            <v>AGRITAKO</v>
          </cell>
          <cell r="E16" t="str">
            <v>Bolívar</v>
          </cell>
          <cell r="F16" t="str">
            <v>Morales</v>
          </cell>
          <cell r="G16" t="str">
            <v>068-1050</v>
          </cell>
          <cell r="H16">
            <v>501.61624799999998</v>
          </cell>
          <cell r="I16"/>
          <cell r="J16"/>
          <cell r="K16" t="str">
            <v>SIN DATOS</v>
          </cell>
          <cell r="L16" t="str">
            <v>SIN DATOS</v>
          </cell>
          <cell r="M16" t="str">
            <v>SIN DATOS</v>
          </cell>
          <cell r="N16" t="str">
            <v>SI</v>
          </cell>
          <cell r="O16" t="str">
            <v>SI</v>
          </cell>
          <cell r="P16" t="str">
            <v>SIN DATOS</v>
          </cell>
          <cell r="Q16"/>
          <cell r="R16" t="str">
            <v>SI</v>
          </cell>
          <cell r="S16" t="str">
            <v>SI</v>
          </cell>
          <cell r="T16" t="str">
            <v>SI</v>
          </cell>
          <cell r="V16"/>
          <cell r="W16" t="str">
            <v>SI</v>
          </cell>
          <cell r="Z16">
            <v>45315</v>
          </cell>
          <cell r="AA16"/>
          <cell r="AC16">
            <v>45329</v>
          </cell>
          <cell r="AF16"/>
          <cell r="AG16" t="str">
            <v>EN ELABORACION DE INFORME</v>
          </cell>
          <cell r="AH16">
            <v>45349</v>
          </cell>
          <cell r="AJ16" t="str">
            <v>EN ELABORACION DE INFORME</v>
          </cell>
          <cell r="AK16">
            <v>0</v>
          </cell>
          <cell r="AL16"/>
          <cell r="AM16">
            <v>45310</v>
          </cell>
          <cell r="AN16">
            <v>45329</v>
          </cell>
          <cell r="AO16"/>
          <cell r="AP16"/>
          <cell r="AQ16">
            <v>25000000</v>
          </cell>
        </row>
        <row r="17">
          <cell r="A17" t="str">
            <v>ID15074</v>
          </cell>
          <cell r="B17" t="str">
            <v>GEOVALORES</v>
          </cell>
          <cell r="C17" t="str">
            <v>SIN DATOS</v>
          </cell>
          <cell r="D17" t="str">
            <v>EL ALTO</v>
          </cell>
          <cell r="E17" t="str">
            <v>Antioquia</v>
          </cell>
          <cell r="F17" t="str">
            <v>Ituango</v>
          </cell>
          <cell r="G17" t="str">
            <v>013-5796</v>
          </cell>
          <cell r="H17">
            <v>443.20966499999997</v>
          </cell>
          <cell r="I17"/>
          <cell r="J17"/>
          <cell r="K17" t="str">
            <v>SIN DATOS</v>
          </cell>
          <cell r="L17" t="str">
            <v>SIN DATOS</v>
          </cell>
          <cell r="M17" t="str">
            <v>SIN DATOS</v>
          </cell>
          <cell r="N17" t="str">
            <v>SI</v>
          </cell>
          <cell r="O17" t="str">
            <v>SI</v>
          </cell>
          <cell r="P17" t="str">
            <v>SIN DATOS</v>
          </cell>
          <cell r="Q17"/>
          <cell r="R17" t="str">
            <v>SI</v>
          </cell>
          <cell r="S17" t="str">
            <v>SI</v>
          </cell>
          <cell r="T17" t="str">
            <v>SIN DATOS</v>
          </cell>
          <cell r="V17"/>
          <cell r="W17" t="str">
            <v>SI</v>
          </cell>
          <cell r="Z17">
            <v>45315</v>
          </cell>
          <cell r="AA17"/>
          <cell r="AC17">
            <v>45325</v>
          </cell>
          <cell r="AE17">
            <v>45341</v>
          </cell>
          <cell r="AF17"/>
          <cell r="AG17" t="str">
            <v>EN REVISION DE LA ANT</v>
          </cell>
          <cell r="AJ17" t="str">
            <v>EN REVISION ANT</v>
          </cell>
          <cell r="AK17">
            <v>0</v>
          </cell>
          <cell r="AL17"/>
          <cell r="AM17">
            <v>45310</v>
          </cell>
          <cell r="AN17">
            <v>45325</v>
          </cell>
          <cell r="AO17"/>
          <cell r="AP17"/>
          <cell r="AQ17">
            <v>25000000</v>
          </cell>
        </row>
        <row r="18">
          <cell r="A18" t="str">
            <v>ID1610</v>
          </cell>
          <cell r="B18" t="str">
            <v>GEOVALORES</v>
          </cell>
          <cell r="C18" t="str">
            <v>SIN DATOS</v>
          </cell>
          <cell r="D18" t="str">
            <v>LA ALEMANIA</v>
          </cell>
          <cell r="E18" t="str">
            <v>Antioquia</v>
          </cell>
          <cell r="F18" t="str">
            <v>Zaragoza</v>
          </cell>
          <cell r="G18" t="str">
            <v>027-673</v>
          </cell>
          <cell r="H18">
            <v>405.38248199999998</v>
          </cell>
          <cell r="I18"/>
          <cell r="J18"/>
          <cell r="K18" t="str">
            <v>SIN DATOS</v>
          </cell>
          <cell r="L18" t="str">
            <v>SIN DATOS</v>
          </cell>
          <cell r="M18" t="str">
            <v>SIN DATOS</v>
          </cell>
          <cell r="N18" t="str">
            <v>SI</v>
          </cell>
          <cell r="O18" t="str">
            <v>SI</v>
          </cell>
          <cell r="P18" t="str">
            <v>SIN DATOS</v>
          </cell>
          <cell r="Q18"/>
          <cell r="R18" t="str">
            <v>SI</v>
          </cell>
          <cell r="S18" t="str">
            <v>SI</v>
          </cell>
          <cell r="T18" t="str">
            <v>SIN DATOS</v>
          </cell>
          <cell r="V18"/>
          <cell r="W18" t="str">
            <v>SI</v>
          </cell>
          <cell r="Z18">
            <v>45315</v>
          </cell>
          <cell r="AA18"/>
          <cell r="AC18">
            <v>45326</v>
          </cell>
          <cell r="AF18"/>
          <cell r="AG18" t="str">
            <v>EN ELABORACION DE INFORME</v>
          </cell>
          <cell r="AH18">
            <v>45349</v>
          </cell>
          <cell r="AJ18" t="str">
            <v>EN ELABORACION DE INFORME</v>
          </cell>
          <cell r="AK18">
            <v>0</v>
          </cell>
          <cell r="AL18"/>
          <cell r="AM18">
            <v>45310</v>
          </cell>
          <cell r="AN18">
            <v>45326</v>
          </cell>
          <cell r="AO18"/>
          <cell r="AP18"/>
          <cell r="AQ18">
            <v>25000000</v>
          </cell>
        </row>
        <row r="19">
          <cell r="A19" t="str">
            <v>ID7304</v>
          </cell>
          <cell r="B19" t="str">
            <v>GEOVALORES</v>
          </cell>
          <cell r="C19" t="str">
            <v>SIN DATOS</v>
          </cell>
          <cell r="D19" t="str">
            <v>SAN JUAN</v>
          </cell>
          <cell r="E19" t="str">
            <v>Antioquia</v>
          </cell>
          <cell r="F19" t="str">
            <v>Zaragoza</v>
          </cell>
          <cell r="G19" t="str">
            <v>027-24819</v>
          </cell>
          <cell r="H19">
            <v>386.04010599999998</v>
          </cell>
          <cell r="I19"/>
          <cell r="J19"/>
          <cell r="K19" t="str">
            <v>SIN DATOS</v>
          </cell>
          <cell r="L19" t="str">
            <v>SIN DATOS</v>
          </cell>
          <cell r="M19" t="str">
            <v>SIN DATOS</v>
          </cell>
          <cell r="N19" t="str">
            <v>SI</v>
          </cell>
          <cell r="O19" t="str">
            <v>SI</v>
          </cell>
          <cell r="P19" t="str">
            <v>SIN DATOS</v>
          </cell>
          <cell r="Q19"/>
          <cell r="R19" t="str">
            <v>SI</v>
          </cell>
          <cell r="S19" t="str">
            <v>SI</v>
          </cell>
          <cell r="T19" t="str">
            <v>SIN DATOS</v>
          </cell>
          <cell r="V19"/>
          <cell r="W19" t="str">
            <v>SI</v>
          </cell>
          <cell r="Z19">
            <v>45315</v>
          </cell>
          <cell r="AA19"/>
          <cell r="AC19">
            <v>45326</v>
          </cell>
          <cell r="AF19"/>
          <cell r="AG19" t="str">
            <v>EN ELABORACION DE INFORME</v>
          </cell>
          <cell r="AH19">
            <v>45349</v>
          </cell>
          <cell r="AJ19" t="str">
            <v>EN ELABORACION DE INFORME</v>
          </cell>
          <cell r="AK19">
            <v>0</v>
          </cell>
          <cell r="AL19"/>
          <cell r="AM19">
            <v>45310</v>
          </cell>
          <cell r="AN19">
            <v>45326</v>
          </cell>
          <cell r="AO19"/>
          <cell r="AP19"/>
          <cell r="AQ19">
            <v>25000000</v>
          </cell>
        </row>
        <row r="20">
          <cell r="A20" t="str">
            <v>ID4668</v>
          </cell>
          <cell r="B20" t="str">
            <v>GEOVALORES</v>
          </cell>
          <cell r="C20" t="str">
            <v>SIN DATOS</v>
          </cell>
          <cell r="D20" t="str">
            <v>LONDRES</v>
          </cell>
          <cell r="E20" t="str">
            <v>Tolima</v>
          </cell>
          <cell r="F20" t="str">
            <v>Chaparral</v>
          </cell>
          <cell r="G20" t="str">
            <v>355-42837</v>
          </cell>
          <cell r="H20">
            <v>385.03572200000002</v>
          </cell>
          <cell r="I20"/>
          <cell r="J20"/>
          <cell r="K20" t="str">
            <v>SIN DATOS</v>
          </cell>
          <cell r="L20" t="str">
            <v>SIN DATOS</v>
          </cell>
          <cell r="M20" t="str">
            <v>SIN DATOS</v>
          </cell>
          <cell r="N20" t="str">
            <v>SI</v>
          </cell>
          <cell r="O20" t="str">
            <v>SI</v>
          </cell>
          <cell r="P20" t="str">
            <v>SIN DATOS</v>
          </cell>
          <cell r="Q20"/>
          <cell r="R20" t="str">
            <v>SI</v>
          </cell>
          <cell r="S20" t="str">
            <v>SI</v>
          </cell>
          <cell r="T20" t="str">
            <v>SIN DATOS</v>
          </cell>
          <cell r="V20"/>
          <cell r="W20" t="str">
            <v>SI</v>
          </cell>
          <cell r="Z20" t="str">
            <v>Ok</v>
          </cell>
          <cell r="AA20"/>
          <cell r="AC20">
            <v>45319</v>
          </cell>
          <cell r="AE20">
            <v>45322</v>
          </cell>
          <cell r="AF20"/>
          <cell r="AG20" t="str">
            <v>APROBADO CON SOPORTE</v>
          </cell>
          <cell r="AI20" t="str">
            <v>CORREO DEL 22/02/2024</v>
          </cell>
          <cell r="AJ20" t="str">
            <v>APROBADO</v>
          </cell>
          <cell r="AK20">
            <v>0</v>
          </cell>
          <cell r="AL20"/>
          <cell r="AM20">
            <v>45310</v>
          </cell>
          <cell r="AN20">
            <v>45319</v>
          </cell>
          <cell r="AO20"/>
          <cell r="AP20"/>
          <cell r="AQ20">
            <v>25000000</v>
          </cell>
        </row>
        <row r="21">
          <cell r="A21" t="str">
            <v>ID8928</v>
          </cell>
          <cell r="B21" t="str">
            <v>GEOVALORES</v>
          </cell>
          <cell r="C21" t="str">
            <v>SIN DATOS</v>
          </cell>
          <cell r="D21" t="str">
            <v>LAS HOLANDAS</v>
          </cell>
          <cell r="E21" t="str">
            <v>Tolima</v>
          </cell>
          <cell r="F21" t="str">
            <v>Chaparral</v>
          </cell>
          <cell r="G21" t="str">
            <v>355-16073</v>
          </cell>
          <cell r="H21">
            <v>328.10512199999999</v>
          </cell>
          <cell r="I21"/>
          <cell r="J21"/>
          <cell r="K21" t="str">
            <v>SIN DATOS</v>
          </cell>
          <cell r="L21" t="str">
            <v>SIN DATOS</v>
          </cell>
          <cell r="M21" t="str">
            <v>SIN DATOS</v>
          </cell>
          <cell r="N21" t="str">
            <v>SI</v>
          </cell>
          <cell r="O21" t="str">
            <v>SI</v>
          </cell>
          <cell r="P21" t="str">
            <v>SIN DATOS</v>
          </cell>
          <cell r="Q21"/>
          <cell r="R21" t="str">
            <v>SI</v>
          </cell>
          <cell r="S21" t="str">
            <v>SI</v>
          </cell>
          <cell r="T21" t="str">
            <v>SIN DATOS</v>
          </cell>
          <cell r="V21"/>
          <cell r="W21" t="str">
            <v>SI</v>
          </cell>
          <cell r="Z21" t="str">
            <v>Ok</v>
          </cell>
          <cell r="AA21"/>
          <cell r="AC21">
            <v>45320</v>
          </cell>
          <cell r="AE21">
            <v>45324</v>
          </cell>
          <cell r="AF21"/>
          <cell r="AG21" t="str">
            <v>APROBADO CON SOPORTE</v>
          </cell>
          <cell r="AI21" t="str">
            <v>CORREO DEL 22/02/2024</v>
          </cell>
          <cell r="AJ21" t="str">
            <v>APROBADO</v>
          </cell>
          <cell r="AK21">
            <v>0</v>
          </cell>
          <cell r="AL21"/>
          <cell r="AM21">
            <v>45310</v>
          </cell>
          <cell r="AN21">
            <v>45320</v>
          </cell>
          <cell r="AO21"/>
          <cell r="AP21"/>
          <cell r="AQ21">
            <v>25000000</v>
          </cell>
        </row>
        <row r="22">
          <cell r="A22" t="str">
            <v>ID11412</v>
          </cell>
          <cell r="B22" t="str">
            <v>GEOVALORES</v>
          </cell>
          <cell r="C22" t="str">
            <v>SIN DATOS</v>
          </cell>
          <cell r="D22" t="str">
            <v>LA LORENA</v>
          </cell>
          <cell r="E22" t="str">
            <v>Nariño</v>
          </cell>
          <cell r="F22" t="str">
            <v>Los Andes</v>
          </cell>
          <cell r="G22" t="str">
            <v>236-34371</v>
          </cell>
          <cell r="H22">
            <v>321.74554599999999</v>
          </cell>
          <cell r="I22"/>
          <cell r="J22"/>
          <cell r="K22" t="str">
            <v>SIN DATOS</v>
          </cell>
          <cell r="L22" t="str">
            <v>SIN DATOS</v>
          </cell>
          <cell r="M22" t="str">
            <v>SIN DATOS</v>
          </cell>
          <cell r="N22" t="str">
            <v>SI</v>
          </cell>
          <cell r="O22" t="str">
            <v>SI</v>
          </cell>
          <cell r="P22" t="str">
            <v>SIN DATOS</v>
          </cell>
          <cell r="Q22"/>
          <cell r="R22" t="str">
            <v>SI</v>
          </cell>
          <cell r="S22" t="str">
            <v>SI</v>
          </cell>
          <cell r="T22" t="str">
            <v>SIN DATOS</v>
          </cell>
          <cell r="V22"/>
          <cell r="W22" t="str">
            <v>SI</v>
          </cell>
          <cell r="Z22">
            <v>45315</v>
          </cell>
          <cell r="AA22"/>
          <cell r="AC22">
            <v>45324</v>
          </cell>
          <cell r="AF22"/>
          <cell r="AG22" t="str">
            <v>EN ELABORACION DE INFORME</v>
          </cell>
          <cell r="AH22">
            <v>45349</v>
          </cell>
          <cell r="AJ22" t="str">
            <v>EN ELABORACION DE INFORME</v>
          </cell>
          <cell r="AK22">
            <v>0</v>
          </cell>
          <cell r="AL22"/>
          <cell r="AM22">
            <v>45310</v>
          </cell>
          <cell r="AN22">
            <v>45324</v>
          </cell>
          <cell r="AO22"/>
          <cell r="AP22"/>
          <cell r="AQ22">
            <v>25000000</v>
          </cell>
        </row>
        <row r="23">
          <cell r="A23" t="str">
            <v>ID9965</v>
          </cell>
          <cell r="B23" t="str">
            <v>GEOVALORES</v>
          </cell>
          <cell r="C23" t="str">
            <v>SIN DATOS</v>
          </cell>
          <cell r="D23" t="str">
            <v>BETULIA</v>
          </cell>
          <cell r="E23" t="str">
            <v>Antioquia</v>
          </cell>
          <cell r="F23" t="str">
            <v>Ituango</v>
          </cell>
          <cell r="G23" t="str">
            <v>013-2724</v>
          </cell>
          <cell r="H23">
            <v>300.03641699999997</v>
          </cell>
          <cell r="I23"/>
          <cell r="J23"/>
          <cell r="K23" t="str">
            <v>SIN DATOS</v>
          </cell>
          <cell r="L23" t="str">
            <v>SIN DATOS</v>
          </cell>
          <cell r="M23" t="str">
            <v>SIN DATOS</v>
          </cell>
          <cell r="N23" t="str">
            <v>SI</v>
          </cell>
          <cell r="O23" t="str">
            <v>SI</v>
          </cell>
          <cell r="P23" t="str">
            <v>SIN DATOS</v>
          </cell>
          <cell r="Q23"/>
          <cell r="R23" t="str">
            <v>SI</v>
          </cell>
          <cell r="S23" t="str">
            <v>SI</v>
          </cell>
          <cell r="T23" t="str">
            <v>SIN DATOS</v>
          </cell>
          <cell r="V23"/>
          <cell r="W23" t="str">
            <v>SI</v>
          </cell>
          <cell r="Z23" t="str">
            <v>N/A</v>
          </cell>
          <cell r="AA23"/>
          <cell r="AC23" t="str">
            <v>N/A</v>
          </cell>
          <cell r="AE23" t="str">
            <v>N/A</v>
          </cell>
          <cell r="AF23"/>
          <cell r="AG23" t="str">
            <v>RETIRADO</v>
          </cell>
          <cell r="AJ23" t="str">
            <v>RETIRADO</v>
          </cell>
          <cell r="AK23">
            <v>0</v>
          </cell>
          <cell r="AL23"/>
          <cell r="AM23">
            <v>45310</v>
          </cell>
          <cell r="AN23"/>
          <cell r="AO23"/>
          <cell r="AP23"/>
          <cell r="AQ23">
            <v>25000000</v>
          </cell>
        </row>
        <row r="24">
          <cell r="A24" t="str">
            <v>ID9248</v>
          </cell>
          <cell r="B24" t="str">
            <v>GEOVALORES</v>
          </cell>
          <cell r="C24" t="str">
            <v>SIN DATOS</v>
          </cell>
          <cell r="D24" t="str">
            <v>FINCA LA VICTORIA</v>
          </cell>
          <cell r="E24" t="str">
            <v>Caquetá</v>
          </cell>
          <cell r="F24" t="str">
            <v>Florencia</v>
          </cell>
          <cell r="G24" t="str">
            <v>420-73416</v>
          </cell>
          <cell r="H24">
            <v>295.27125799999999</v>
          </cell>
          <cell r="I24"/>
          <cell r="J24"/>
          <cell r="K24" t="str">
            <v>SIN DATOS</v>
          </cell>
          <cell r="L24" t="str">
            <v>SIN DATOS</v>
          </cell>
          <cell r="M24" t="str">
            <v>SIN DATOS</v>
          </cell>
          <cell r="N24" t="str">
            <v>SIN DATOS</v>
          </cell>
          <cell r="O24" t="str">
            <v>SIN DATOS</v>
          </cell>
          <cell r="P24" t="str">
            <v>SIN DATOS</v>
          </cell>
          <cell r="Q24"/>
          <cell r="R24" t="str">
            <v>SIN DATOS</v>
          </cell>
          <cell r="S24" t="str">
            <v>SIN DATOS</v>
          </cell>
          <cell r="T24" t="str">
            <v>SIN DATOS</v>
          </cell>
          <cell r="V24"/>
          <cell r="W24" t="str">
            <v>SIN DATOS</v>
          </cell>
          <cell r="Z24">
            <v>45315</v>
          </cell>
          <cell r="AA24"/>
          <cell r="AC24">
            <v>45324</v>
          </cell>
          <cell r="AF24"/>
          <cell r="AG24" t="str">
            <v>EN ELABORACION DE INFORME</v>
          </cell>
          <cell r="AH24">
            <v>45349</v>
          </cell>
          <cell r="AJ24" t="str">
            <v>EN ELABORACION DE INFORME</v>
          </cell>
          <cell r="AK24">
            <v>0</v>
          </cell>
          <cell r="AL24"/>
          <cell r="AM24">
            <v>45310</v>
          </cell>
          <cell r="AN24">
            <v>45324</v>
          </cell>
          <cell r="AO24"/>
          <cell r="AP24"/>
          <cell r="AQ24">
            <v>25000000</v>
          </cell>
        </row>
        <row r="25">
          <cell r="A25" t="str">
            <v>ID13758</v>
          </cell>
          <cell r="B25" t="str">
            <v>GEOVALORES</v>
          </cell>
          <cell r="C25" t="str">
            <v>SIN DATOS</v>
          </cell>
          <cell r="D25" t="str">
            <v>N/A</v>
          </cell>
          <cell r="E25" t="str">
            <v>Cauca</v>
          </cell>
          <cell r="F25" t="str">
            <v>Mercaderes</v>
          </cell>
          <cell r="G25" t="str">
            <v>128-1274</v>
          </cell>
          <cell r="H25">
            <v>294.078553</v>
          </cell>
          <cell r="I25"/>
          <cell r="J25"/>
          <cell r="K25" t="str">
            <v>SIN DATOS</v>
          </cell>
          <cell r="L25" t="str">
            <v>SIN DATOS</v>
          </cell>
          <cell r="M25" t="str">
            <v>SIN DATOS</v>
          </cell>
          <cell r="N25" t="str">
            <v>SI</v>
          </cell>
          <cell r="O25" t="str">
            <v>SI</v>
          </cell>
          <cell r="P25" t="str">
            <v>SIN DATOS</v>
          </cell>
          <cell r="Q25"/>
          <cell r="R25" t="str">
            <v>SI</v>
          </cell>
          <cell r="S25" t="str">
            <v>SI</v>
          </cell>
          <cell r="T25" t="str">
            <v>SIN DATOS</v>
          </cell>
          <cell r="V25"/>
          <cell r="W25" t="str">
            <v>SI</v>
          </cell>
          <cell r="Z25" t="str">
            <v>N/A</v>
          </cell>
          <cell r="AA25"/>
          <cell r="AC25" t="str">
            <v>N/A</v>
          </cell>
          <cell r="AE25" t="str">
            <v>N/A</v>
          </cell>
          <cell r="AF25"/>
          <cell r="AG25" t="str">
            <v xml:space="preserve">EN ESPERA DE RESPUESTA DE ANT </v>
          </cell>
          <cell r="AH25" t="str">
            <v>SIN DATO DE CONTACTO</v>
          </cell>
          <cell r="AJ25" t="str">
            <v xml:space="preserve">EN ESPERA DE RESPUESTA DE ANT </v>
          </cell>
          <cell r="AK25" t="str">
            <v>SIN DATO DE CONTACTO</v>
          </cell>
          <cell r="AL25"/>
          <cell r="AM25">
            <v>45310</v>
          </cell>
          <cell r="AN25"/>
          <cell r="AO25"/>
          <cell r="AP25"/>
          <cell r="AQ25">
            <v>25000000</v>
          </cell>
        </row>
        <row r="26">
          <cell r="A26" t="str">
            <v>ID5920</v>
          </cell>
          <cell r="B26" t="str">
            <v>GEOVALORES</v>
          </cell>
          <cell r="C26" t="str">
            <v>SIN DATOS</v>
          </cell>
          <cell r="D26" t="str">
            <v>EL TOTUMO</v>
          </cell>
          <cell r="E26" t="str">
            <v>Antioquia</v>
          </cell>
          <cell r="F26" t="str">
            <v>Ituango</v>
          </cell>
          <cell r="G26" t="str">
            <v>013-867</v>
          </cell>
          <cell r="H26">
            <v>288.94340299999999</v>
          </cell>
          <cell r="I26"/>
          <cell r="J26"/>
          <cell r="K26" t="str">
            <v>SIN DATOS</v>
          </cell>
          <cell r="L26" t="str">
            <v>SIN DATOS</v>
          </cell>
          <cell r="M26" t="str">
            <v>SIN DATOS</v>
          </cell>
          <cell r="N26" t="str">
            <v>SI</v>
          </cell>
          <cell r="O26" t="str">
            <v>SI</v>
          </cell>
          <cell r="P26" t="str">
            <v>SIN DATOS</v>
          </cell>
          <cell r="Q26"/>
          <cell r="R26" t="str">
            <v>SI</v>
          </cell>
          <cell r="S26" t="str">
            <v>SI</v>
          </cell>
          <cell r="T26" t="str">
            <v>SIN DATOS</v>
          </cell>
          <cell r="V26"/>
          <cell r="W26" t="str">
            <v>SI</v>
          </cell>
          <cell r="Z26">
            <v>45315</v>
          </cell>
          <cell r="AA26"/>
          <cell r="AC26">
            <v>45324</v>
          </cell>
          <cell r="AE26">
            <v>45339</v>
          </cell>
          <cell r="AF26"/>
          <cell r="AG26" t="str">
            <v>EN AJUSTES POR PARTE DEL CONTRATANTE</v>
          </cell>
          <cell r="AH26" t="str">
            <v>SE ENVIA 26/02/2024</v>
          </cell>
          <cell r="AJ26" t="str">
            <v>EN ELABORACION DE INFORME</v>
          </cell>
          <cell r="AK26">
            <v>0</v>
          </cell>
          <cell r="AL26"/>
          <cell r="AM26">
            <v>45310</v>
          </cell>
          <cell r="AN26">
            <v>45324</v>
          </cell>
          <cell r="AO26">
            <v>45346</v>
          </cell>
          <cell r="AP26">
            <v>45362</v>
          </cell>
          <cell r="AQ26">
            <v>25000000</v>
          </cell>
        </row>
        <row r="27">
          <cell r="A27" t="str">
            <v>ID15072</v>
          </cell>
          <cell r="B27" t="str">
            <v>GEOVALORES</v>
          </cell>
          <cell r="C27" t="str">
            <v>SIN DATOS</v>
          </cell>
          <cell r="D27" t="str">
            <v>SIN DATOS</v>
          </cell>
          <cell r="E27" t="str">
            <v>Antioquia</v>
          </cell>
          <cell r="F27" t="str">
            <v>Ituango</v>
          </cell>
          <cell r="G27" t="str">
            <v>013-2362</v>
          </cell>
          <cell r="H27">
            <v>257.37304799999998</v>
          </cell>
          <cell r="I27"/>
          <cell r="J27"/>
          <cell r="K27" t="str">
            <v>SIN DATOS</v>
          </cell>
          <cell r="L27" t="str">
            <v>SIN DATOS</v>
          </cell>
          <cell r="M27" t="str">
            <v>SIN DATOS</v>
          </cell>
          <cell r="N27" t="str">
            <v>SI</v>
          </cell>
          <cell r="O27" t="str">
            <v>SI</v>
          </cell>
          <cell r="P27" t="str">
            <v>SIN DATOS</v>
          </cell>
          <cell r="Q27"/>
          <cell r="R27" t="str">
            <v>SI</v>
          </cell>
          <cell r="S27" t="str">
            <v>SI</v>
          </cell>
          <cell r="T27" t="str">
            <v>SIN DATOS</v>
          </cell>
          <cell r="V27"/>
          <cell r="W27" t="str">
            <v>SI</v>
          </cell>
          <cell r="Z27">
            <v>45315</v>
          </cell>
          <cell r="AA27"/>
          <cell r="AC27">
            <v>45326</v>
          </cell>
          <cell r="AF27"/>
          <cell r="AG27" t="str">
            <v>EN ELABORACION DE INFORME</v>
          </cell>
          <cell r="AH27">
            <v>45348</v>
          </cell>
          <cell r="AJ27" t="str">
            <v>EN ELABORACION DE INFORME</v>
          </cell>
          <cell r="AK27">
            <v>0</v>
          </cell>
          <cell r="AL27"/>
          <cell r="AM27">
            <v>45310</v>
          </cell>
          <cell r="AN27">
            <v>45326</v>
          </cell>
          <cell r="AO27"/>
          <cell r="AP27"/>
          <cell r="AQ27">
            <v>25000000</v>
          </cell>
        </row>
        <row r="28">
          <cell r="A28" t="str">
            <v>ID13309</v>
          </cell>
          <cell r="B28" t="str">
            <v>GEOVALORES</v>
          </cell>
          <cell r="C28" t="str">
            <v>SIN DATOS</v>
          </cell>
          <cell r="D28" t="str">
            <v>VILLA VASQUEZ</v>
          </cell>
          <cell r="E28" t="str">
            <v>Caquetá</v>
          </cell>
          <cell r="F28" t="str">
            <v>Morelia</v>
          </cell>
          <cell r="G28" t="str">
            <v>420-70314</v>
          </cell>
          <cell r="H28">
            <v>247.858082</v>
          </cell>
          <cell r="I28"/>
          <cell r="J28"/>
          <cell r="K28" t="str">
            <v>SIN DATOS</v>
          </cell>
          <cell r="L28" t="str">
            <v>SIN DATOS</v>
          </cell>
          <cell r="M28" t="str">
            <v>SIN DATOS</v>
          </cell>
          <cell r="N28" t="str">
            <v>SI</v>
          </cell>
          <cell r="O28" t="str">
            <v>SI</v>
          </cell>
          <cell r="P28" t="str">
            <v>SIN DATOS</v>
          </cell>
          <cell r="Q28"/>
          <cell r="R28" t="str">
            <v>SI</v>
          </cell>
          <cell r="S28" t="str">
            <v>SI</v>
          </cell>
          <cell r="T28" t="str">
            <v>SIN DATOS</v>
          </cell>
          <cell r="V28"/>
          <cell r="W28" t="str">
            <v>SI</v>
          </cell>
          <cell r="Z28" t="str">
            <v>N/A</v>
          </cell>
          <cell r="AA28"/>
          <cell r="AC28" t="str">
            <v>N/A</v>
          </cell>
          <cell r="AE28" t="str">
            <v>N/A</v>
          </cell>
          <cell r="AF28"/>
          <cell r="AG28" t="str">
            <v>RETIRADO</v>
          </cell>
          <cell r="AJ28" t="str">
            <v>RETIRADO</v>
          </cell>
          <cell r="AK28">
            <v>0</v>
          </cell>
          <cell r="AL28"/>
          <cell r="AM28">
            <v>45310</v>
          </cell>
          <cell r="AN28"/>
          <cell r="AO28"/>
          <cell r="AP28"/>
          <cell r="AQ28">
            <v>25000000</v>
          </cell>
        </row>
        <row r="29">
          <cell r="A29" t="str">
            <v>ID10882</v>
          </cell>
          <cell r="B29" t="str">
            <v>GEOVALORES</v>
          </cell>
          <cell r="C29" t="str">
            <v>SIN DATOS</v>
          </cell>
          <cell r="D29" t="str">
            <v>LA ROCHELA</v>
          </cell>
          <cell r="E29" t="str">
            <v>Antioquia</v>
          </cell>
          <cell r="F29" t="str">
            <v>Ituango</v>
          </cell>
          <cell r="G29" t="str">
            <v>013-6161</v>
          </cell>
          <cell r="H29">
            <v>230.37884700000001</v>
          </cell>
          <cell r="I29"/>
          <cell r="J29"/>
          <cell r="K29" t="str">
            <v>SIN DATOS</v>
          </cell>
          <cell r="L29" t="str">
            <v>SIN DATOS</v>
          </cell>
          <cell r="M29" t="str">
            <v>SIN DATOS</v>
          </cell>
          <cell r="N29" t="str">
            <v>SI</v>
          </cell>
          <cell r="O29" t="str">
            <v>SI</v>
          </cell>
          <cell r="P29" t="str">
            <v>SIN DATOS</v>
          </cell>
          <cell r="Q29"/>
          <cell r="R29" t="str">
            <v>SI</v>
          </cell>
          <cell r="S29" t="str">
            <v>SI</v>
          </cell>
          <cell r="T29" t="str">
            <v>SIN DATOS</v>
          </cell>
          <cell r="V29"/>
          <cell r="W29" t="str">
            <v>SI</v>
          </cell>
          <cell r="Z29">
            <v>45315</v>
          </cell>
          <cell r="AA29"/>
          <cell r="AC29">
            <v>45321</v>
          </cell>
          <cell r="AF29"/>
          <cell r="AG29" t="str">
            <v>EN ELABORACION DE INFORME</v>
          </cell>
          <cell r="AH29">
            <v>45348</v>
          </cell>
          <cell r="AJ29" t="str">
            <v>EN ELABORACION DE INFORME</v>
          </cell>
          <cell r="AK29">
            <v>0</v>
          </cell>
          <cell r="AL29"/>
          <cell r="AM29">
            <v>45310</v>
          </cell>
          <cell r="AN29">
            <v>45321</v>
          </cell>
          <cell r="AO29"/>
          <cell r="AP29"/>
          <cell r="AQ29">
            <v>25000000</v>
          </cell>
        </row>
        <row r="30">
          <cell r="A30" t="str">
            <v>ID379</v>
          </cell>
          <cell r="B30" t="str">
            <v>GEOVALORES</v>
          </cell>
          <cell r="C30" t="str">
            <v>SIN DATOS</v>
          </cell>
          <cell r="D30" t="str">
            <v>HACIENDA CORONADO</v>
          </cell>
          <cell r="E30" t="str">
            <v>Cauca</v>
          </cell>
          <cell r="F30" t="str">
            <v>Santander de Quilichao</v>
          </cell>
          <cell r="G30" t="str">
            <v>132-64204</v>
          </cell>
          <cell r="H30">
            <v>229.23987600000001</v>
          </cell>
          <cell r="I30"/>
          <cell r="J30"/>
          <cell r="K30" t="str">
            <v>SIN DATOS</v>
          </cell>
          <cell r="L30" t="str">
            <v>SIN DATOS</v>
          </cell>
          <cell r="M30" t="str">
            <v>SIN DATOS</v>
          </cell>
          <cell r="N30" t="str">
            <v>SI</v>
          </cell>
          <cell r="O30" t="str">
            <v>SI</v>
          </cell>
          <cell r="P30" t="str">
            <v>SIN DATOS</v>
          </cell>
          <cell r="Q30"/>
          <cell r="R30" t="str">
            <v>SI</v>
          </cell>
          <cell r="S30" t="str">
            <v>SI</v>
          </cell>
          <cell r="T30" t="str">
            <v>SIN DATOS</v>
          </cell>
          <cell r="V30"/>
          <cell r="W30" t="str">
            <v>SI</v>
          </cell>
          <cell r="Z30" t="str">
            <v>N/A</v>
          </cell>
          <cell r="AA30"/>
          <cell r="AC30" t="str">
            <v>N/A</v>
          </cell>
          <cell r="AE30" t="str">
            <v>N/A</v>
          </cell>
          <cell r="AF30"/>
          <cell r="AG30" t="str">
            <v>RETIRADO</v>
          </cell>
          <cell r="AJ30" t="str">
            <v>RETIRADO</v>
          </cell>
          <cell r="AK30">
            <v>0</v>
          </cell>
          <cell r="AL30"/>
          <cell r="AM30">
            <v>45310</v>
          </cell>
          <cell r="AN30"/>
          <cell r="AO30"/>
          <cell r="AP30"/>
          <cell r="AQ30">
            <v>25000000</v>
          </cell>
        </row>
        <row r="31">
          <cell r="A31" t="str">
            <v>ID15052</v>
          </cell>
          <cell r="B31" t="str">
            <v>GEOVALORES</v>
          </cell>
          <cell r="C31" t="str">
            <v>SIN DATOS</v>
          </cell>
          <cell r="D31" t="str">
            <v>PORTUGAL</v>
          </cell>
          <cell r="E31" t="str">
            <v>Antioquia</v>
          </cell>
          <cell r="F31" t="str">
            <v>Caucasia</v>
          </cell>
          <cell r="G31" t="str">
            <v>015-1067</v>
          </cell>
          <cell r="H31">
            <v>216.47693699999999</v>
          </cell>
          <cell r="I31"/>
          <cell r="J31"/>
          <cell r="K31" t="str">
            <v>SIN DATOS</v>
          </cell>
          <cell r="L31" t="str">
            <v>SIN DATOS</v>
          </cell>
          <cell r="M31" t="str">
            <v>SIN DATOS</v>
          </cell>
          <cell r="N31" t="str">
            <v>SI</v>
          </cell>
          <cell r="O31" t="str">
            <v>SI</v>
          </cell>
          <cell r="P31" t="str">
            <v>SIN DATOS</v>
          </cell>
          <cell r="Q31"/>
          <cell r="R31" t="str">
            <v>SI</v>
          </cell>
          <cell r="S31" t="str">
            <v>SI</v>
          </cell>
          <cell r="T31" t="str">
            <v>SIN DATOS</v>
          </cell>
          <cell r="V31"/>
          <cell r="W31" t="str">
            <v>SI</v>
          </cell>
          <cell r="Z31">
            <v>45315</v>
          </cell>
          <cell r="AA31"/>
          <cell r="AC31" t="str">
            <v>N/A</v>
          </cell>
          <cell r="AE31" t="str">
            <v>N/A</v>
          </cell>
          <cell r="AF31"/>
          <cell r="AG31" t="str">
            <v xml:space="preserve">EN ESPERA DE RESPUESTA DE ANT </v>
          </cell>
          <cell r="AH31" t="str">
            <v>SIN DATO DE CONTACTO</v>
          </cell>
          <cell r="AJ31" t="str">
            <v xml:space="preserve">EN ESPERA DE RESPUESTA DE ANT </v>
          </cell>
          <cell r="AK31" t="str">
            <v>SIN DATO DE CONTACTO</v>
          </cell>
          <cell r="AL31"/>
          <cell r="AM31">
            <v>45310</v>
          </cell>
          <cell r="AN31"/>
          <cell r="AO31"/>
          <cell r="AP31"/>
          <cell r="AQ31">
            <v>25000000</v>
          </cell>
        </row>
        <row r="32">
          <cell r="A32" t="str">
            <v>ID1262</v>
          </cell>
          <cell r="B32" t="str">
            <v>GEOVALORES</v>
          </cell>
          <cell r="C32" t="str">
            <v>SIN DATOS</v>
          </cell>
          <cell r="D32" t="str">
            <v>AGRITAKO</v>
          </cell>
          <cell r="E32" t="str">
            <v>Bolívar</v>
          </cell>
          <cell r="F32" t="str">
            <v>Morales</v>
          </cell>
          <cell r="G32" t="str">
            <v>068-4611</v>
          </cell>
          <cell r="H32">
            <v>203.26081199999999</v>
          </cell>
          <cell r="I32"/>
          <cell r="J32"/>
          <cell r="K32" t="str">
            <v>SIN DATOS</v>
          </cell>
          <cell r="L32" t="str">
            <v>SIN DATOS</v>
          </cell>
          <cell r="M32" t="str">
            <v>SIN DATOS</v>
          </cell>
          <cell r="N32" t="str">
            <v>SI</v>
          </cell>
          <cell r="O32" t="str">
            <v>SI</v>
          </cell>
          <cell r="P32" t="str">
            <v>SIN DATOS</v>
          </cell>
          <cell r="Q32"/>
          <cell r="R32" t="str">
            <v>SI</v>
          </cell>
          <cell r="S32" t="str">
            <v>SI</v>
          </cell>
          <cell r="T32" t="str">
            <v>SIN DATOS</v>
          </cell>
          <cell r="V32"/>
          <cell r="W32" t="str">
            <v>SI</v>
          </cell>
          <cell r="Z32">
            <v>45315</v>
          </cell>
          <cell r="AA32"/>
          <cell r="AC32">
            <v>45330</v>
          </cell>
          <cell r="AF32"/>
          <cell r="AG32" t="str">
            <v>EN ELABORACION DE INFORME</v>
          </cell>
          <cell r="AH32">
            <v>45349</v>
          </cell>
          <cell r="AJ32" t="str">
            <v>EN ELABORACION DE INFORME</v>
          </cell>
          <cell r="AK32">
            <v>0</v>
          </cell>
          <cell r="AL32"/>
          <cell r="AM32">
            <v>45310</v>
          </cell>
          <cell r="AN32">
            <v>45330</v>
          </cell>
          <cell r="AO32"/>
          <cell r="AP32"/>
          <cell r="AQ32">
            <v>25000000</v>
          </cell>
        </row>
        <row r="33">
          <cell r="A33" t="str">
            <v>ID9772</v>
          </cell>
          <cell r="B33" t="str">
            <v>GEOVALORES</v>
          </cell>
          <cell r="C33" t="str">
            <v>SIN DATOS</v>
          </cell>
          <cell r="D33" t="str">
            <v>EL DANUBIO</v>
          </cell>
          <cell r="E33" t="str">
            <v>Putumayo</v>
          </cell>
          <cell r="F33" t="str">
            <v>Puerto Caicedo</v>
          </cell>
          <cell r="G33" t="str">
            <v>442-18095</v>
          </cell>
          <cell r="H33">
            <v>201.85618500000001</v>
          </cell>
          <cell r="I33"/>
          <cell r="J33"/>
          <cell r="K33" t="str">
            <v>SIN DATOS</v>
          </cell>
          <cell r="L33" t="str">
            <v>SIN DATOS</v>
          </cell>
          <cell r="M33" t="str">
            <v>SIN DATOS</v>
          </cell>
          <cell r="N33" t="str">
            <v>SI</v>
          </cell>
          <cell r="O33" t="str">
            <v>SI</v>
          </cell>
          <cell r="P33" t="str">
            <v>SIN DATOS</v>
          </cell>
          <cell r="Q33"/>
          <cell r="R33" t="str">
            <v>SI</v>
          </cell>
          <cell r="S33" t="str">
            <v>SI</v>
          </cell>
          <cell r="T33" t="str">
            <v>SIN DATOS</v>
          </cell>
          <cell r="V33"/>
          <cell r="W33" t="str">
            <v>SI</v>
          </cell>
          <cell r="Z33">
            <v>45315</v>
          </cell>
          <cell r="AA33"/>
          <cell r="AC33">
            <v>45323</v>
          </cell>
          <cell r="AF33"/>
          <cell r="AG33" t="str">
            <v>EN ELABORACION DE INFORME</v>
          </cell>
          <cell r="AH33">
            <v>45349</v>
          </cell>
          <cell r="AJ33" t="str">
            <v>EN ELABORACION DE INFORME</v>
          </cell>
          <cell r="AK33">
            <v>0</v>
          </cell>
          <cell r="AL33"/>
          <cell r="AM33">
            <v>45310</v>
          </cell>
          <cell r="AN33">
            <v>45323</v>
          </cell>
          <cell r="AO33"/>
          <cell r="AP33"/>
          <cell r="AQ33">
            <v>25000000</v>
          </cell>
        </row>
        <row r="34">
          <cell r="A34" t="str">
            <v>ID8981</v>
          </cell>
          <cell r="B34" t="str">
            <v>GEOVALORES</v>
          </cell>
          <cell r="C34" t="str">
            <v>SIN DATOS</v>
          </cell>
          <cell r="D34" t="str">
            <v>SANTA MARIA</v>
          </cell>
          <cell r="E34" t="str">
            <v>Antioquia</v>
          </cell>
          <cell r="F34" t="str">
            <v>Maceo</v>
          </cell>
          <cell r="G34" t="str">
            <v>019-335</v>
          </cell>
          <cell r="H34">
            <v>252.05138700000001</v>
          </cell>
          <cell r="I34"/>
          <cell r="J34"/>
          <cell r="K34" t="str">
            <v>SIN DATOS</v>
          </cell>
          <cell r="L34" t="str">
            <v>SIN DATOS</v>
          </cell>
          <cell r="M34" t="str">
            <v>SIN DATOS</v>
          </cell>
          <cell r="N34" t="str">
            <v>SI</v>
          </cell>
          <cell r="O34" t="str">
            <v>SI</v>
          </cell>
          <cell r="P34" t="str">
            <v>SIN DATOS</v>
          </cell>
          <cell r="Q34"/>
          <cell r="R34" t="str">
            <v>SI</v>
          </cell>
          <cell r="S34" t="str">
            <v>SI</v>
          </cell>
          <cell r="T34" t="str">
            <v>SIN DATOS</v>
          </cell>
          <cell r="V34"/>
          <cell r="W34" t="str">
            <v>SI</v>
          </cell>
          <cell r="Z34">
            <v>45315</v>
          </cell>
          <cell r="AA34"/>
          <cell r="AC34">
            <v>45320</v>
          </cell>
          <cell r="AE34">
            <v>45327</v>
          </cell>
          <cell r="AF34"/>
          <cell r="AG34" t="str">
            <v>APROBADO CON SOPORTE</v>
          </cell>
          <cell r="AI34" t="str">
            <v>CORREO DEL 22/02/2024</v>
          </cell>
          <cell r="AJ34" t="str">
            <v>APROBADO</v>
          </cell>
          <cell r="AK34">
            <v>0</v>
          </cell>
          <cell r="AL34"/>
          <cell r="AM34">
            <v>45310</v>
          </cell>
          <cell r="AN34">
            <v>45320</v>
          </cell>
          <cell r="AO34"/>
          <cell r="AP34"/>
          <cell r="AQ34">
            <v>25000000</v>
          </cell>
        </row>
        <row r="35">
          <cell r="A35" t="str">
            <v>ID10270</v>
          </cell>
          <cell r="B35" t="str">
            <v>GEOVALORES</v>
          </cell>
          <cell r="C35" t="str">
            <v>SIN DATOS</v>
          </cell>
          <cell r="D35" t="str">
            <v>EL POCITO DE LOS PUERCOS</v>
          </cell>
          <cell r="E35" t="str">
            <v>La Guajira</v>
          </cell>
          <cell r="F35" t="str">
            <v>Fonseca</v>
          </cell>
          <cell r="G35" t="str">
            <v>214-7076</v>
          </cell>
          <cell r="H35">
            <v>187.06492299999999</v>
          </cell>
          <cell r="I35"/>
          <cell r="J35"/>
          <cell r="K35" t="str">
            <v>SIN DATOS</v>
          </cell>
          <cell r="L35" t="str">
            <v>SIN DATOS</v>
          </cell>
          <cell r="M35" t="str">
            <v>SIN DATOS</v>
          </cell>
          <cell r="N35" t="str">
            <v>SI</v>
          </cell>
          <cell r="O35" t="str">
            <v>SI</v>
          </cell>
          <cell r="P35" t="str">
            <v>SIN DATOS</v>
          </cell>
          <cell r="Q35"/>
          <cell r="R35" t="str">
            <v>SI</v>
          </cell>
          <cell r="S35" t="str">
            <v>SI</v>
          </cell>
          <cell r="T35" t="str">
            <v>SIN DATOS</v>
          </cell>
          <cell r="V35"/>
          <cell r="W35" t="str">
            <v>SI</v>
          </cell>
          <cell r="Z35">
            <v>45315</v>
          </cell>
          <cell r="AA35"/>
          <cell r="AC35">
            <v>45331</v>
          </cell>
          <cell r="AF35"/>
          <cell r="AG35" t="str">
            <v>EN ELABORACION DE INFORME</v>
          </cell>
          <cell r="AH35" t="str">
            <v>PENDIENTE POR POT</v>
          </cell>
          <cell r="AJ35" t="str">
            <v>EN ELABORACION DE INFORME</v>
          </cell>
          <cell r="AK35">
            <v>0</v>
          </cell>
          <cell r="AL35"/>
          <cell r="AM35">
            <v>45310</v>
          </cell>
          <cell r="AN35">
            <v>45331</v>
          </cell>
          <cell r="AO35"/>
          <cell r="AP35"/>
          <cell r="AQ35">
            <v>25000000</v>
          </cell>
        </row>
        <row r="36">
          <cell r="A36" t="str">
            <v>ID5602</v>
          </cell>
          <cell r="B36" t="str">
            <v>GEOVALORES</v>
          </cell>
          <cell r="C36" t="str">
            <v>SIN DATOS</v>
          </cell>
          <cell r="D36" t="str">
            <v>COSTA RICA</v>
          </cell>
          <cell r="E36" t="str">
            <v>Meta</v>
          </cell>
          <cell r="F36" t="str">
            <v>San Juan de Arama</v>
          </cell>
          <cell r="G36" t="str">
            <v>236-8491</v>
          </cell>
          <cell r="H36">
            <v>76.686357000000001</v>
          </cell>
          <cell r="I36"/>
          <cell r="J36"/>
          <cell r="K36" t="str">
            <v>SIN DATOS</v>
          </cell>
          <cell r="L36" t="str">
            <v>SIN DATOS</v>
          </cell>
          <cell r="M36" t="str">
            <v>SIN DATOS</v>
          </cell>
          <cell r="N36" t="str">
            <v>SI</v>
          </cell>
          <cell r="O36" t="str">
            <v>SI</v>
          </cell>
          <cell r="P36" t="str">
            <v>SIN DATOS</v>
          </cell>
          <cell r="Q36"/>
          <cell r="R36" t="str">
            <v>SI</v>
          </cell>
          <cell r="S36" t="str">
            <v>SI</v>
          </cell>
          <cell r="T36" t="str">
            <v>SIN DATOS</v>
          </cell>
          <cell r="V36"/>
          <cell r="W36" t="str">
            <v>SI</v>
          </cell>
          <cell r="Z36">
            <v>45315</v>
          </cell>
          <cell r="AA36"/>
          <cell r="AC36" t="str">
            <v>N/A</v>
          </cell>
          <cell r="AE36" t="str">
            <v>N/A</v>
          </cell>
          <cell r="AF36"/>
          <cell r="AG36" t="str">
            <v>RETIRADO</v>
          </cell>
          <cell r="AJ36" t="str">
            <v>RETIRADO</v>
          </cell>
          <cell r="AK36">
            <v>0</v>
          </cell>
          <cell r="AL36"/>
          <cell r="AM36">
            <v>45310</v>
          </cell>
          <cell r="AN36"/>
          <cell r="AO36"/>
          <cell r="AP36"/>
          <cell r="AQ36">
            <v>25000000</v>
          </cell>
        </row>
        <row r="37">
          <cell r="A37" t="str">
            <v>ID5641</v>
          </cell>
          <cell r="B37" t="str">
            <v>GEOVALORES</v>
          </cell>
          <cell r="C37" t="str">
            <v>SIN DATOS</v>
          </cell>
          <cell r="D37" t="str">
            <v>EL PLACER</v>
          </cell>
          <cell r="E37" t="str">
            <v>Meta</v>
          </cell>
          <cell r="F37" t="str">
            <v>San Juan de Arama</v>
          </cell>
          <cell r="G37" t="str">
            <v>236-3013</v>
          </cell>
          <cell r="H37">
            <v>62.138522000000002</v>
          </cell>
          <cell r="I37"/>
          <cell r="J37"/>
          <cell r="K37" t="str">
            <v>SIN DATOS</v>
          </cell>
          <cell r="L37" t="str">
            <v>SIN DATOS</v>
          </cell>
          <cell r="M37" t="str">
            <v>SIN DATOS</v>
          </cell>
          <cell r="N37" t="str">
            <v>SI</v>
          </cell>
          <cell r="O37" t="str">
            <v>SI</v>
          </cell>
          <cell r="P37" t="str">
            <v>SIN DATOS</v>
          </cell>
          <cell r="Q37"/>
          <cell r="R37" t="str">
            <v>SI</v>
          </cell>
          <cell r="S37" t="str">
            <v>SI</v>
          </cell>
          <cell r="T37" t="str">
            <v>SIN DATOS</v>
          </cell>
          <cell r="V37"/>
          <cell r="W37" t="str">
            <v>SI</v>
          </cell>
          <cell r="Z37">
            <v>45315</v>
          </cell>
          <cell r="AA37"/>
          <cell r="AC37">
            <v>45326</v>
          </cell>
          <cell r="AE37">
            <v>45336</v>
          </cell>
          <cell r="AF37"/>
          <cell r="AG37" t="str">
            <v>EN REVISION DE LA ANT</v>
          </cell>
          <cell r="AJ37" t="str">
            <v>EN REVISION ANT</v>
          </cell>
          <cell r="AK37">
            <v>0</v>
          </cell>
          <cell r="AL37"/>
          <cell r="AM37">
            <v>45310</v>
          </cell>
          <cell r="AN37">
            <v>45326</v>
          </cell>
          <cell r="AO37"/>
          <cell r="AP37"/>
          <cell r="AQ37">
            <v>25000000</v>
          </cell>
        </row>
        <row r="38">
          <cell r="A38" t="str">
            <v>ID5590</v>
          </cell>
          <cell r="B38" t="str">
            <v>GEOVALORES</v>
          </cell>
          <cell r="C38" t="str">
            <v>SIN DATOS</v>
          </cell>
          <cell r="D38" t="str">
            <v>LA ESPERANZA</v>
          </cell>
          <cell r="E38" t="str">
            <v>Meta</v>
          </cell>
          <cell r="F38" t="str">
            <v>San Juan de Arama</v>
          </cell>
          <cell r="G38" t="str">
            <v>236-23831</v>
          </cell>
          <cell r="H38">
            <v>50.565142000000002</v>
          </cell>
          <cell r="I38"/>
          <cell r="J38"/>
          <cell r="K38" t="str">
            <v>SIN DATOS</v>
          </cell>
          <cell r="L38" t="str">
            <v>SIN DATOS</v>
          </cell>
          <cell r="M38" t="str">
            <v>SIN DATOS</v>
          </cell>
          <cell r="N38" t="str">
            <v>SI</v>
          </cell>
          <cell r="O38" t="str">
            <v>SI</v>
          </cell>
          <cell r="P38" t="str">
            <v>SIN DATOS</v>
          </cell>
          <cell r="Q38"/>
          <cell r="R38" t="str">
            <v>SI</v>
          </cell>
          <cell r="S38" t="str">
            <v>SI</v>
          </cell>
          <cell r="T38" t="str">
            <v>SIN DATOS</v>
          </cell>
          <cell r="V38"/>
          <cell r="W38" t="str">
            <v>SI</v>
          </cell>
          <cell r="Z38">
            <v>45315</v>
          </cell>
          <cell r="AA38"/>
          <cell r="AC38">
            <v>45322</v>
          </cell>
          <cell r="AE38">
            <v>45339</v>
          </cell>
          <cell r="AF38"/>
          <cell r="AG38" t="str">
            <v>EN REVISION DE LA ANT</v>
          </cell>
          <cell r="AJ38" t="str">
            <v>EN AJUSTES TECNICO</v>
          </cell>
          <cell r="AK38">
            <v>0</v>
          </cell>
          <cell r="AL38"/>
          <cell r="AM38">
            <v>45310</v>
          </cell>
          <cell r="AN38">
            <v>45322</v>
          </cell>
          <cell r="AO38">
            <v>45349</v>
          </cell>
          <cell r="AP38">
            <v>45362</v>
          </cell>
          <cell r="AQ38">
            <v>25000000</v>
          </cell>
        </row>
        <row r="39">
          <cell r="A39" t="str">
            <v>ID5640</v>
          </cell>
          <cell r="B39" t="str">
            <v>GEOVALORES</v>
          </cell>
          <cell r="C39" t="str">
            <v>SIN DATOS</v>
          </cell>
          <cell r="D39" t="str">
            <v>LA JORDANIA</v>
          </cell>
          <cell r="E39" t="str">
            <v>Meta</v>
          </cell>
          <cell r="F39" t="str">
            <v>San Juan de Arama</v>
          </cell>
          <cell r="G39" t="str">
            <v>236-22041</v>
          </cell>
          <cell r="H39">
            <v>18.281704999999999</v>
          </cell>
          <cell r="I39"/>
          <cell r="J39"/>
          <cell r="K39" t="str">
            <v>SIN DATOS</v>
          </cell>
          <cell r="L39" t="str">
            <v>SIN DATOS</v>
          </cell>
          <cell r="M39" t="str">
            <v>SIN DATOS</v>
          </cell>
          <cell r="N39" t="str">
            <v>SI</v>
          </cell>
          <cell r="O39" t="str">
            <v>SI</v>
          </cell>
          <cell r="P39" t="str">
            <v>SIN DATOS</v>
          </cell>
          <cell r="Q39"/>
          <cell r="R39" t="str">
            <v>SI</v>
          </cell>
          <cell r="S39" t="str">
            <v>SI</v>
          </cell>
          <cell r="T39" t="str">
            <v>SIN DATOS</v>
          </cell>
          <cell r="V39"/>
          <cell r="W39" t="str">
            <v>SI</v>
          </cell>
          <cell r="Z39">
            <v>45315</v>
          </cell>
          <cell r="AA39"/>
          <cell r="AC39">
            <v>45326</v>
          </cell>
          <cell r="AE39">
            <v>45336</v>
          </cell>
          <cell r="AF39"/>
          <cell r="AG39" t="str">
            <v>EN AJUSTES POR PARTE DEL CONTRATANTE</v>
          </cell>
          <cell r="AH39" t="str">
            <v>SE ENVIA 26/02/2024</v>
          </cell>
          <cell r="AJ39" t="str">
            <v>EN ELABORACION DE INFORME</v>
          </cell>
          <cell r="AK39">
            <v>0</v>
          </cell>
          <cell r="AL39"/>
          <cell r="AM39">
            <v>45310</v>
          </cell>
          <cell r="AN39">
            <v>45326</v>
          </cell>
          <cell r="AO39">
            <v>45346</v>
          </cell>
          <cell r="AP39">
            <v>45362</v>
          </cell>
          <cell r="AQ39">
            <v>16600000</v>
          </cell>
        </row>
        <row r="40">
          <cell r="A40" t="str">
            <v>ID5600</v>
          </cell>
          <cell r="B40" t="str">
            <v>GEOVALORES</v>
          </cell>
          <cell r="C40" t="str">
            <v>SIN DATOS</v>
          </cell>
          <cell r="D40" t="str">
            <v>NARAJAL</v>
          </cell>
          <cell r="E40" t="str">
            <v>Meta</v>
          </cell>
          <cell r="F40" t="str">
            <v>San Juan de Arama</v>
          </cell>
          <cell r="G40" t="str">
            <v>236-23364</v>
          </cell>
          <cell r="H40">
            <v>6.8362020000000001</v>
          </cell>
          <cell r="I40"/>
          <cell r="J40"/>
          <cell r="K40" t="str">
            <v>SIN DATOS</v>
          </cell>
          <cell r="L40" t="str">
            <v>SIN DATOS</v>
          </cell>
          <cell r="M40" t="str">
            <v>SIN DATOS</v>
          </cell>
          <cell r="N40" t="str">
            <v>SI</v>
          </cell>
          <cell r="O40" t="str">
            <v>SI</v>
          </cell>
          <cell r="P40" t="str">
            <v>SIN DATOS</v>
          </cell>
          <cell r="Q40"/>
          <cell r="R40" t="str">
            <v>SI</v>
          </cell>
          <cell r="S40" t="str">
            <v>SI</v>
          </cell>
          <cell r="T40" t="str">
            <v>SIN DATOS</v>
          </cell>
          <cell r="V40"/>
          <cell r="W40" t="str">
            <v>SI</v>
          </cell>
          <cell r="Z40">
            <v>45315</v>
          </cell>
          <cell r="AA40"/>
          <cell r="AC40">
            <v>45326</v>
          </cell>
          <cell r="AE40">
            <v>45339</v>
          </cell>
          <cell r="AF40"/>
          <cell r="AG40" t="str">
            <v>EN REVISION DE LA ANT</v>
          </cell>
          <cell r="AJ40" t="str">
            <v>EN REVISION ANT</v>
          </cell>
          <cell r="AK40">
            <v>0</v>
          </cell>
          <cell r="AL40"/>
          <cell r="AM40">
            <v>45310</v>
          </cell>
          <cell r="AN40">
            <v>45326</v>
          </cell>
          <cell r="AO40">
            <v>45351</v>
          </cell>
          <cell r="AP40">
            <v>45362</v>
          </cell>
          <cell r="AQ40">
            <v>12600000</v>
          </cell>
        </row>
        <row r="41">
          <cell r="A41" t="str">
            <v>ID13900</v>
          </cell>
          <cell r="B41" t="str">
            <v>GEOVALORES</v>
          </cell>
          <cell r="C41" t="str">
            <v>SIN DATOS</v>
          </cell>
          <cell r="D41" t="str">
            <v>SAN ANTONIO</v>
          </cell>
          <cell r="E41" t="str">
            <v>Sucre</v>
          </cell>
          <cell r="F41" t="str">
            <v>Colosó</v>
          </cell>
          <cell r="G41" t="str">
            <v>342-9282</v>
          </cell>
          <cell r="H41">
            <v>5.8922819999999998</v>
          </cell>
          <cell r="I41"/>
          <cell r="J41"/>
          <cell r="K41" t="str">
            <v>SIN DATOS</v>
          </cell>
          <cell r="L41" t="str">
            <v>SIN DATOS</v>
          </cell>
          <cell r="M41" t="str">
            <v>SIN DATOS</v>
          </cell>
          <cell r="N41" t="str">
            <v>SI</v>
          </cell>
          <cell r="O41" t="str">
            <v>SI</v>
          </cell>
          <cell r="P41" t="str">
            <v>SIN DATOS</v>
          </cell>
          <cell r="Q41"/>
          <cell r="R41" t="str">
            <v>SI</v>
          </cell>
          <cell r="S41" t="str">
            <v>SI</v>
          </cell>
          <cell r="T41" t="str">
            <v>SIN DATOS</v>
          </cell>
          <cell r="V41"/>
          <cell r="W41" t="str">
            <v>SI</v>
          </cell>
          <cell r="Z41" t="str">
            <v>N/A</v>
          </cell>
          <cell r="AA41"/>
          <cell r="AC41" t="str">
            <v>N/A</v>
          </cell>
          <cell r="AE41" t="str">
            <v>N/A</v>
          </cell>
          <cell r="AF41"/>
          <cell r="AG41" t="str">
            <v xml:space="preserve">EN ESPERA DE RESPUESTA DE ANT </v>
          </cell>
          <cell r="AH41" t="str">
            <v>SIN DATO DE CONTACTO</v>
          </cell>
          <cell r="AJ41" t="str">
            <v xml:space="preserve">EN ESPERA DE RESPUESTA DE ANT </v>
          </cell>
          <cell r="AK41" t="str">
            <v>SIN DATO DE CONTACTO</v>
          </cell>
          <cell r="AL41"/>
          <cell r="AM41">
            <v>45310</v>
          </cell>
          <cell r="AN41"/>
          <cell r="AO41"/>
          <cell r="AP41"/>
          <cell r="AQ41">
            <v>12600000</v>
          </cell>
        </row>
        <row r="42">
          <cell r="A42" t="str">
            <v>ID6097</v>
          </cell>
          <cell r="B42" t="str">
            <v>GEOVALORES</v>
          </cell>
          <cell r="C42" t="str">
            <v>SIN DATOS</v>
          </cell>
          <cell r="D42" t="str">
            <v xml:space="preserve">DISTRITO DE RIEGO PARCELA 1 </v>
          </cell>
          <cell r="E42" t="str">
            <v>Córdoba</v>
          </cell>
          <cell r="F42" t="str">
            <v>Lorica</v>
          </cell>
          <cell r="G42" t="str">
            <v>146-6340</v>
          </cell>
          <cell r="H42">
            <v>5.2046049999999999</v>
          </cell>
          <cell r="I42"/>
          <cell r="J42"/>
          <cell r="K42" t="str">
            <v>SIN DATOS</v>
          </cell>
          <cell r="L42" t="str">
            <v>SIN DATOS</v>
          </cell>
          <cell r="M42" t="str">
            <v>SIN DATOS</v>
          </cell>
          <cell r="N42" t="str">
            <v>SI</v>
          </cell>
          <cell r="O42" t="str">
            <v>SI</v>
          </cell>
          <cell r="P42" t="str">
            <v>SIN DATOS</v>
          </cell>
          <cell r="Q42"/>
          <cell r="R42" t="str">
            <v>SI</v>
          </cell>
          <cell r="S42" t="str">
            <v>SI</v>
          </cell>
          <cell r="T42" t="str">
            <v>SIN DATOS</v>
          </cell>
          <cell r="V42"/>
          <cell r="W42" t="str">
            <v>SI</v>
          </cell>
          <cell r="Z42" t="str">
            <v>N/A</v>
          </cell>
          <cell r="AA42"/>
          <cell r="AC42" t="str">
            <v>N/A</v>
          </cell>
          <cell r="AE42" t="str">
            <v>N/A</v>
          </cell>
          <cell r="AF42"/>
          <cell r="AG42" t="str">
            <v xml:space="preserve">EN ESPERA DE RESPUESTA DE ANT </v>
          </cell>
          <cell r="AH42" t="str">
            <v>SIN DATO DE CONTACTO</v>
          </cell>
          <cell r="AJ42" t="str">
            <v>EN ELABORACION DE INFORME</v>
          </cell>
          <cell r="AK42">
            <v>0</v>
          </cell>
          <cell r="AL42"/>
          <cell r="AM42">
            <v>45310</v>
          </cell>
          <cell r="AN42">
            <v>45349</v>
          </cell>
          <cell r="AO42"/>
          <cell r="AP42"/>
          <cell r="AQ42">
            <v>10100000</v>
          </cell>
        </row>
        <row r="43">
          <cell r="A43" t="str">
            <v>ID6098</v>
          </cell>
          <cell r="B43" t="str">
            <v>GEOVALORES</v>
          </cell>
          <cell r="C43" t="str">
            <v>SIN DATOS</v>
          </cell>
          <cell r="D43" t="str">
            <v>FINCA GC</v>
          </cell>
          <cell r="E43" t="str">
            <v>Córdoba</v>
          </cell>
          <cell r="F43" t="str">
            <v>Lorica</v>
          </cell>
          <cell r="G43" t="str">
            <v>146-43535</v>
          </cell>
          <cell r="H43">
            <v>3.5337499999999999</v>
          </cell>
          <cell r="I43"/>
          <cell r="J43"/>
          <cell r="K43" t="str">
            <v>SIN DATOS</v>
          </cell>
          <cell r="L43" t="str">
            <v>SIN DATOS</v>
          </cell>
          <cell r="M43" t="str">
            <v>SIN DATOS</v>
          </cell>
          <cell r="N43" t="str">
            <v>SI</v>
          </cell>
          <cell r="O43" t="str">
            <v>SI</v>
          </cell>
          <cell r="P43" t="str">
            <v>SIN DATOS</v>
          </cell>
          <cell r="Q43"/>
          <cell r="R43" t="str">
            <v>SI</v>
          </cell>
          <cell r="S43" t="str">
            <v>SI</v>
          </cell>
          <cell r="T43" t="str">
            <v>SIN DATOS</v>
          </cell>
          <cell r="V43"/>
          <cell r="W43" t="str">
            <v>SI</v>
          </cell>
          <cell r="Z43" t="str">
            <v>N/A</v>
          </cell>
          <cell r="AA43"/>
          <cell r="AC43" t="str">
            <v>N/A</v>
          </cell>
          <cell r="AE43" t="str">
            <v>N/A</v>
          </cell>
          <cell r="AF43"/>
          <cell r="AG43" t="str">
            <v xml:space="preserve">EN ESPERA DE RESPUESTA DE ANT </v>
          </cell>
          <cell r="AH43" t="str">
            <v>SIN DATO DE CONTACTO</v>
          </cell>
          <cell r="AJ43" t="str">
            <v>EN ELABORACION DE INFORME</v>
          </cell>
          <cell r="AK43">
            <v>0</v>
          </cell>
          <cell r="AL43"/>
          <cell r="AM43">
            <v>45310</v>
          </cell>
          <cell r="AN43">
            <v>45349</v>
          </cell>
          <cell r="AO43"/>
          <cell r="AP43"/>
          <cell r="AQ43">
            <v>10100000</v>
          </cell>
        </row>
        <row r="44">
          <cell r="A44" t="str">
            <v>ID2914</v>
          </cell>
          <cell r="B44" t="str">
            <v>GEOVALORES</v>
          </cell>
          <cell r="C44" t="str">
            <v>SIN DATOS</v>
          </cell>
          <cell r="D44" t="str">
            <v>SIN DATOS</v>
          </cell>
          <cell r="E44" t="str">
            <v>La Guajira</v>
          </cell>
          <cell r="F44" t="str">
            <v>Fonseca</v>
          </cell>
          <cell r="G44" t="str">
            <v>214-2934</v>
          </cell>
          <cell r="H44">
            <v>241.97424899999999</v>
          </cell>
          <cell r="I44"/>
          <cell r="J44"/>
          <cell r="K44" t="str">
            <v>SIN DATOS</v>
          </cell>
          <cell r="L44" t="str">
            <v>SIN DATOS</v>
          </cell>
          <cell r="M44" t="str">
            <v>SIN DATOS</v>
          </cell>
          <cell r="N44" t="str">
            <v>SI</v>
          </cell>
          <cell r="O44" t="str">
            <v>SI</v>
          </cell>
          <cell r="P44" t="str">
            <v>SIN DATOS</v>
          </cell>
          <cell r="Q44"/>
          <cell r="R44" t="str">
            <v>SI</v>
          </cell>
          <cell r="S44" t="str">
            <v>SI</v>
          </cell>
          <cell r="T44" t="str">
            <v>SIN DATOS</v>
          </cell>
          <cell r="V44"/>
          <cell r="W44" t="str">
            <v>SI</v>
          </cell>
          <cell r="Z44" t="str">
            <v>N/A</v>
          </cell>
          <cell r="AA44"/>
          <cell r="AC44" t="str">
            <v>N/A</v>
          </cell>
          <cell r="AE44" t="str">
            <v>N/A</v>
          </cell>
          <cell r="AF44"/>
          <cell r="AG44" t="str">
            <v xml:space="preserve">EN ESPERA DE RESPUESTA DE ANT </v>
          </cell>
          <cell r="AH44" t="str">
            <v>SIN DATO DE CONTACTO</v>
          </cell>
          <cell r="AJ44" t="str">
            <v xml:space="preserve">EN ESPERA DE RESPUESTA DE ANT </v>
          </cell>
          <cell r="AK44" t="str">
            <v>SIN DATO DE CONTACTO</v>
          </cell>
          <cell r="AL44"/>
          <cell r="AM44">
            <v>45310</v>
          </cell>
          <cell r="AN44"/>
          <cell r="AO44"/>
          <cell r="AP44"/>
          <cell r="AQ44">
            <v>25000000</v>
          </cell>
        </row>
        <row r="45">
          <cell r="A45" t="str">
            <v>ID13834</v>
          </cell>
          <cell r="B45" t="str">
            <v>GEOVALORES</v>
          </cell>
          <cell r="C45" t="str">
            <v>SIN DATOS</v>
          </cell>
          <cell r="D45" t="str">
            <v>EL CANTARO</v>
          </cell>
          <cell r="E45" t="str">
            <v>Atlántico</v>
          </cell>
          <cell r="F45" t="str">
            <v>Luruaco</v>
          </cell>
          <cell r="G45" t="str">
            <v>045-84280</v>
          </cell>
          <cell r="H45">
            <v>27.309114000000001</v>
          </cell>
          <cell r="I45"/>
          <cell r="J45"/>
          <cell r="K45" t="str">
            <v>SIN DATOS</v>
          </cell>
          <cell r="L45" t="str">
            <v>SIN DATOS</v>
          </cell>
          <cell r="M45" t="str">
            <v>SIN DATOS</v>
          </cell>
          <cell r="N45" t="str">
            <v>SIN DATOS</v>
          </cell>
          <cell r="O45" t="str">
            <v>SIN DATOS</v>
          </cell>
          <cell r="P45" t="str">
            <v>SIN DATOS</v>
          </cell>
          <cell r="Q45"/>
          <cell r="R45" t="str">
            <v>SIN DATOS</v>
          </cell>
          <cell r="S45" t="str">
            <v>SIN DATOS</v>
          </cell>
          <cell r="T45" t="str">
            <v>SIN DATOS</v>
          </cell>
          <cell r="V45"/>
          <cell r="W45" t="str">
            <v>SIN DATOS</v>
          </cell>
          <cell r="Z45" t="str">
            <v>N/A</v>
          </cell>
          <cell r="AA45"/>
          <cell r="AC45" t="str">
            <v>N/A</v>
          </cell>
          <cell r="AE45" t="str">
            <v>N/A</v>
          </cell>
          <cell r="AF45"/>
          <cell r="AG45" t="str">
            <v>RETIRADO</v>
          </cell>
          <cell r="AJ45" t="str">
            <v>RETIRADO</v>
          </cell>
          <cell r="AK45">
            <v>0</v>
          </cell>
          <cell r="AL45"/>
          <cell r="AM45">
            <v>45310</v>
          </cell>
          <cell r="AN45"/>
          <cell r="AO45"/>
          <cell r="AP45"/>
          <cell r="AQ45">
            <v>16600000</v>
          </cell>
        </row>
        <row r="46">
          <cell r="A46" t="str">
            <v>ID13518</v>
          </cell>
          <cell r="B46" t="str">
            <v>GEOVALORES</v>
          </cell>
          <cell r="C46" t="str">
            <v>SIN DATOS</v>
          </cell>
          <cell r="D46" t="str">
            <v>VICTORIA Nº 2</v>
          </cell>
          <cell r="E46" t="str">
            <v>Córdoba</v>
          </cell>
          <cell r="F46" t="str">
            <v>Montería</v>
          </cell>
          <cell r="G46" t="str">
            <v>140-106466</v>
          </cell>
          <cell r="H46">
            <v>3.5024289999999998</v>
          </cell>
          <cell r="I46"/>
          <cell r="J46"/>
          <cell r="K46" t="str">
            <v>SIN DATOS</v>
          </cell>
          <cell r="L46" t="str">
            <v>SIN DATOS</v>
          </cell>
          <cell r="M46" t="str">
            <v>SIN DATOS</v>
          </cell>
          <cell r="N46" t="str">
            <v>SI</v>
          </cell>
          <cell r="O46" t="str">
            <v>SI</v>
          </cell>
          <cell r="P46" t="str">
            <v>SIN DATOS</v>
          </cell>
          <cell r="Q46"/>
          <cell r="R46" t="str">
            <v>SI</v>
          </cell>
          <cell r="S46" t="str">
            <v>SI</v>
          </cell>
          <cell r="T46" t="str">
            <v>SIN DATOS</v>
          </cell>
          <cell r="V46"/>
          <cell r="W46" t="str">
            <v>SI</v>
          </cell>
          <cell r="Z46" t="str">
            <v>N/A</v>
          </cell>
          <cell r="AA46"/>
          <cell r="AC46" t="str">
            <v>N/A</v>
          </cell>
          <cell r="AE46" t="str">
            <v>N/A</v>
          </cell>
          <cell r="AF46"/>
          <cell r="AG46" t="str">
            <v>RETIRADO</v>
          </cell>
          <cell r="AJ46" t="str">
            <v>RETIRADO</v>
          </cell>
          <cell r="AK46">
            <v>0</v>
          </cell>
          <cell r="AL46"/>
          <cell r="AM46">
            <v>45310</v>
          </cell>
          <cell r="AN46"/>
          <cell r="AO46"/>
          <cell r="AP46"/>
          <cell r="AQ46">
            <v>10100000</v>
          </cell>
        </row>
        <row r="47">
          <cell r="A47" t="str">
            <v>ID14080</v>
          </cell>
          <cell r="B47" t="str">
            <v>GEOVALORES</v>
          </cell>
          <cell r="C47" t="str">
            <v>SIN DATOS</v>
          </cell>
          <cell r="D47" t="str">
            <v>FINCA PLATANINLLO</v>
          </cell>
          <cell r="E47" t="str">
            <v>Caquetá</v>
          </cell>
          <cell r="F47" t="str">
            <v>San Vicente del Caguán</v>
          </cell>
          <cell r="G47" t="str">
            <v>425-70294</v>
          </cell>
          <cell r="H47">
            <v>9.0837029999999999</v>
          </cell>
          <cell r="I47"/>
          <cell r="J47"/>
          <cell r="K47" t="str">
            <v>SIN DATOS</v>
          </cell>
          <cell r="L47" t="str">
            <v>SIN DATOS</v>
          </cell>
          <cell r="M47" t="str">
            <v>SIN DATOS</v>
          </cell>
          <cell r="N47" t="str">
            <v>SI</v>
          </cell>
          <cell r="O47" t="str">
            <v>SI</v>
          </cell>
          <cell r="P47" t="str">
            <v>SIN DATOS</v>
          </cell>
          <cell r="Q47"/>
          <cell r="R47" t="str">
            <v>SI</v>
          </cell>
          <cell r="S47" t="str">
            <v>SI</v>
          </cell>
          <cell r="T47" t="str">
            <v>SIN DATOS</v>
          </cell>
          <cell r="V47"/>
          <cell r="W47" t="str">
            <v>SI</v>
          </cell>
          <cell r="Z47" t="str">
            <v>N/A</v>
          </cell>
          <cell r="AA47"/>
          <cell r="AC47" t="str">
            <v>N/A</v>
          </cell>
          <cell r="AE47" t="str">
            <v>N/A</v>
          </cell>
          <cell r="AF47"/>
          <cell r="AG47" t="str">
            <v xml:space="preserve">EN ESPERA DE RESPUESTA DE ANT </v>
          </cell>
          <cell r="AH47" t="str">
            <v>SIN DATO DE CONTACTO</v>
          </cell>
          <cell r="AJ47" t="str">
            <v xml:space="preserve">EN ESPERA DE RESPUESTA DE ANT </v>
          </cell>
          <cell r="AK47" t="str">
            <v>SIN DATO DE CONTACTO</v>
          </cell>
          <cell r="AL47"/>
          <cell r="AM47">
            <v>45310</v>
          </cell>
          <cell r="AN47"/>
          <cell r="AO47"/>
          <cell r="AP47"/>
          <cell r="AQ47">
            <v>12600000</v>
          </cell>
        </row>
        <row r="48">
          <cell r="A48" t="str">
            <v>ID13522</v>
          </cell>
          <cell r="B48" t="str">
            <v>GEOVALORES</v>
          </cell>
          <cell r="C48" t="str">
            <v>SIN DATOS</v>
          </cell>
          <cell r="D48" t="str">
            <v>VICTORIA Nº 3</v>
          </cell>
          <cell r="E48" t="str">
            <v>Córdoba</v>
          </cell>
          <cell r="F48" t="str">
            <v>Montería</v>
          </cell>
          <cell r="G48" t="str">
            <v>140-106574</v>
          </cell>
          <cell r="H48">
            <v>3.6447409999999998</v>
          </cell>
          <cell r="I48"/>
          <cell r="J48"/>
          <cell r="K48" t="str">
            <v>SIN DATOS</v>
          </cell>
          <cell r="L48" t="str">
            <v>SIN DATOS</v>
          </cell>
          <cell r="M48" t="str">
            <v>SIN DATOS</v>
          </cell>
          <cell r="N48" t="str">
            <v>SI</v>
          </cell>
          <cell r="O48" t="str">
            <v>SI</v>
          </cell>
          <cell r="P48" t="str">
            <v>SIN DATOS</v>
          </cell>
          <cell r="Q48"/>
          <cell r="R48" t="str">
            <v>SI</v>
          </cell>
          <cell r="S48" t="str">
            <v>SI</v>
          </cell>
          <cell r="T48" t="str">
            <v>SI</v>
          </cell>
          <cell r="V48"/>
          <cell r="W48" t="str">
            <v>SI</v>
          </cell>
          <cell r="Z48" t="str">
            <v>N/A</v>
          </cell>
          <cell r="AA48"/>
          <cell r="AC48" t="str">
            <v>N/A</v>
          </cell>
          <cell r="AE48" t="str">
            <v>N/A</v>
          </cell>
          <cell r="AF48"/>
          <cell r="AG48" t="str">
            <v>RETIRADO</v>
          </cell>
          <cell r="AJ48" t="str">
            <v>RETIRADO</v>
          </cell>
          <cell r="AK48">
            <v>0</v>
          </cell>
          <cell r="AL48"/>
          <cell r="AM48">
            <v>45310</v>
          </cell>
          <cell r="AN48"/>
          <cell r="AO48"/>
          <cell r="AP48"/>
          <cell r="AQ48">
            <v>10100000</v>
          </cell>
        </row>
        <row r="49">
          <cell r="A49" t="str">
            <v>ID7775</v>
          </cell>
          <cell r="B49" t="str">
            <v>GEOVALORES</v>
          </cell>
          <cell r="C49" t="str">
            <v>SIN DATOS</v>
          </cell>
          <cell r="D49" t="str">
            <v>LA BONITA</v>
          </cell>
          <cell r="E49" t="str">
            <v>Caldas</v>
          </cell>
          <cell r="F49" t="str">
            <v>Victoria</v>
          </cell>
          <cell r="G49" t="str">
            <v>106-35752</v>
          </cell>
          <cell r="H49">
            <v>181.104659</v>
          </cell>
          <cell r="I49"/>
          <cell r="J49"/>
          <cell r="K49" t="str">
            <v>SIN DATOS</v>
          </cell>
          <cell r="L49" t="str">
            <v>SIN DATOS</v>
          </cell>
          <cell r="M49" t="str">
            <v>SIN DATOS</v>
          </cell>
          <cell r="N49" t="str">
            <v>SI</v>
          </cell>
          <cell r="O49" t="str">
            <v>SI</v>
          </cell>
          <cell r="P49" t="str">
            <v>SIN DATOS</v>
          </cell>
          <cell r="Q49"/>
          <cell r="R49" t="str">
            <v>SI</v>
          </cell>
          <cell r="S49" t="str">
            <v>SI</v>
          </cell>
          <cell r="T49" t="str">
            <v>SIN DATOS</v>
          </cell>
          <cell r="V49"/>
          <cell r="W49" t="str">
            <v>SI</v>
          </cell>
          <cell r="Z49" t="str">
            <v>N/A</v>
          </cell>
          <cell r="AA49"/>
          <cell r="AC49" t="str">
            <v>N/A</v>
          </cell>
          <cell r="AE49" t="str">
            <v>N/A</v>
          </cell>
          <cell r="AF49"/>
          <cell r="AG49" t="str">
            <v>RETIRADO</v>
          </cell>
          <cell r="AJ49" t="str">
            <v>RETIRADO</v>
          </cell>
          <cell r="AK49">
            <v>0</v>
          </cell>
          <cell r="AL49"/>
          <cell r="AM49">
            <v>45310</v>
          </cell>
          <cell r="AN49"/>
          <cell r="AO49"/>
          <cell r="AP49"/>
          <cell r="AQ49">
            <v>25000000</v>
          </cell>
        </row>
        <row r="50">
          <cell r="A50" t="str">
            <v>ID13672</v>
          </cell>
          <cell r="B50" t="str">
            <v>GEOVALORES</v>
          </cell>
          <cell r="C50" t="str">
            <v>SIN DATOS</v>
          </cell>
          <cell r="D50" t="str">
            <v>MÉJICO</v>
          </cell>
          <cell r="E50" t="str">
            <v>Arauca</v>
          </cell>
          <cell r="F50" t="str">
            <v>Saravena</v>
          </cell>
          <cell r="G50" t="str">
            <v>410-59036</v>
          </cell>
          <cell r="H50">
            <v>58.748497999999998</v>
          </cell>
          <cell r="I50"/>
          <cell r="J50"/>
          <cell r="K50" t="str">
            <v>SIN DATOS</v>
          </cell>
          <cell r="L50" t="str">
            <v>SIN DATOS</v>
          </cell>
          <cell r="M50" t="str">
            <v>SIN DATOS</v>
          </cell>
          <cell r="N50" t="str">
            <v>SI</v>
          </cell>
          <cell r="O50" t="str">
            <v>SI</v>
          </cell>
          <cell r="P50" t="str">
            <v>SIN DATOS</v>
          </cell>
          <cell r="Q50"/>
          <cell r="R50" t="str">
            <v>SI</v>
          </cell>
          <cell r="S50" t="str">
            <v>SI</v>
          </cell>
          <cell r="T50" t="str">
            <v>SIN DATOS</v>
          </cell>
          <cell r="V50"/>
          <cell r="W50" t="str">
            <v>SI</v>
          </cell>
          <cell r="Z50" t="str">
            <v>N/A</v>
          </cell>
          <cell r="AA50"/>
          <cell r="AC50" t="str">
            <v>N/A</v>
          </cell>
          <cell r="AE50" t="str">
            <v>N/A</v>
          </cell>
          <cell r="AF50"/>
          <cell r="AG50" t="str">
            <v xml:space="preserve">EN ESPERA DE RESPUESTA DE ANT </v>
          </cell>
          <cell r="AH50" t="str">
            <v>SIN DATO DE CONTACTO</v>
          </cell>
          <cell r="AJ50" t="str">
            <v xml:space="preserve">EN ESPERA DE RESPUESTA DE ANT </v>
          </cell>
          <cell r="AK50" t="str">
            <v>SIN DATO DE CONTACTO</v>
          </cell>
          <cell r="AL50"/>
          <cell r="AM50">
            <v>45310</v>
          </cell>
          <cell r="AN50"/>
          <cell r="AO50"/>
          <cell r="AP50"/>
          <cell r="AQ50">
            <v>25000000</v>
          </cell>
        </row>
        <row r="51">
          <cell r="A51" t="str">
            <v>ID1454</v>
          </cell>
          <cell r="B51" t="str">
            <v>GEOVALORES</v>
          </cell>
          <cell r="C51" t="str">
            <v>SIN DATOS</v>
          </cell>
          <cell r="D51" t="str">
            <v>BELLAVISTA</v>
          </cell>
          <cell r="E51" t="str">
            <v>Vichada</v>
          </cell>
          <cell r="F51" t="str">
            <v>La Primavera</v>
          </cell>
          <cell r="G51" t="str">
            <v>540-1708</v>
          </cell>
          <cell r="H51">
            <v>514.20282299999997</v>
          </cell>
          <cell r="I51"/>
          <cell r="J51"/>
          <cell r="K51" t="str">
            <v>SIN DATOS</v>
          </cell>
          <cell r="L51" t="str">
            <v>SIN DATOS</v>
          </cell>
          <cell r="M51" t="str">
            <v>SIN DATOS</v>
          </cell>
          <cell r="N51" t="str">
            <v>SI</v>
          </cell>
          <cell r="O51" t="str">
            <v>SI</v>
          </cell>
          <cell r="P51" t="str">
            <v>SIN DATOS</v>
          </cell>
          <cell r="Q51"/>
          <cell r="R51" t="str">
            <v>SI</v>
          </cell>
          <cell r="S51" t="str">
            <v>SI</v>
          </cell>
          <cell r="T51" t="str">
            <v>SI</v>
          </cell>
          <cell r="V51"/>
          <cell r="W51" t="str">
            <v>SI</v>
          </cell>
          <cell r="Z51" t="str">
            <v>N/A</v>
          </cell>
          <cell r="AA51"/>
          <cell r="AC51" t="str">
            <v>N/A</v>
          </cell>
          <cell r="AE51" t="str">
            <v>N/A</v>
          </cell>
          <cell r="AF51"/>
          <cell r="AG51" t="str">
            <v xml:space="preserve">EN ESPERA DE RESPUESTA DE ANT </v>
          </cell>
          <cell r="AH51" t="str">
            <v>SIN DATO DE CONTACTO</v>
          </cell>
          <cell r="AJ51" t="str">
            <v>RETIRADO</v>
          </cell>
          <cell r="AK51">
            <v>0</v>
          </cell>
          <cell r="AL51"/>
          <cell r="AM51">
            <v>45314</v>
          </cell>
          <cell r="AN51"/>
          <cell r="AO51"/>
          <cell r="AP51"/>
          <cell r="AQ51">
            <v>25000000</v>
          </cell>
        </row>
        <row r="52">
          <cell r="A52" t="str">
            <v>ID6279</v>
          </cell>
          <cell r="B52" t="str">
            <v>GEOVALORES</v>
          </cell>
          <cell r="C52" t="str">
            <v>SIN DATOS</v>
          </cell>
          <cell r="D52" t="str">
            <v>LA FORTUNA II</v>
          </cell>
          <cell r="E52" t="str">
            <v>Vichada</v>
          </cell>
          <cell r="F52" t="str">
            <v>La Primavera</v>
          </cell>
          <cell r="G52" t="str">
            <v>540-9054</v>
          </cell>
          <cell r="H52">
            <v>1397.658355</v>
          </cell>
          <cell r="I52"/>
          <cell r="J52"/>
          <cell r="K52" t="str">
            <v>SIN DATOS</v>
          </cell>
          <cell r="L52" t="str">
            <v>SIN DATOS</v>
          </cell>
          <cell r="M52" t="str">
            <v>SIN DATOS</v>
          </cell>
          <cell r="N52" t="str">
            <v>SI</v>
          </cell>
          <cell r="O52" t="str">
            <v>SI</v>
          </cell>
          <cell r="P52" t="str">
            <v>SIN DATOS</v>
          </cell>
          <cell r="Q52"/>
          <cell r="R52" t="str">
            <v>SI</v>
          </cell>
          <cell r="S52" t="str">
            <v>SI</v>
          </cell>
          <cell r="T52" t="str">
            <v>SIN DATOS</v>
          </cell>
          <cell r="V52"/>
          <cell r="W52" t="str">
            <v>SI</v>
          </cell>
          <cell r="Z52" t="str">
            <v>N/A</v>
          </cell>
          <cell r="AA52"/>
          <cell r="AC52" t="str">
            <v>N/A</v>
          </cell>
          <cell r="AE52" t="str">
            <v>N/A</v>
          </cell>
          <cell r="AF52"/>
          <cell r="AG52" t="str">
            <v xml:space="preserve">EN ESPERA DE RESPUESTA DE ANT </v>
          </cell>
          <cell r="AH52" t="str">
            <v>SIN DATO DE CONTACTO</v>
          </cell>
          <cell r="AJ52" t="str">
            <v>RETIRADO</v>
          </cell>
          <cell r="AK52">
            <v>0</v>
          </cell>
          <cell r="AL52"/>
          <cell r="AM52">
            <v>45314</v>
          </cell>
          <cell r="AN52"/>
          <cell r="AO52"/>
          <cell r="AP52"/>
          <cell r="AQ52">
            <v>25000000</v>
          </cell>
        </row>
        <row r="53">
          <cell r="A53" t="str">
            <v>ID135</v>
          </cell>
          <cell r="B53" t="str">
            <v>GEOVALORES</v>
          </cell>
          <cell r="C53" t="str">
            <v>SIN DATOS</v>
          </cell>
          <cell r="D53" t="str">
            <v>COLÓN</v>
          </cell>
          <cell r="E53" t="str">
            <v>Cauca</v>
          </cell>
          <cell r="F53" t="str">
            <v>Patía</v>
          </cell>
          <cell r="G53" t="str">
            <v>128-1261</v>
          </cell>
          <cell r="H53">
            <v>414.90929299999999</v>
          </cell>
          <cell r="I53"/>
          <cell r="J53"/>
          <cell r="K53" t="str">
            <v>SIN DATOS</v>
          </cell>
          <cell r="L53" t="str">
            <v>SIN DATOS</v>
          </cell>
          <cell r="M53" t="str">
            <v>SIN DATOS</v>
          </cell>
          <cell r="N53" t="str">
            <v>SI</v>
          </cell>
          <cell r="O53" t="str">
            <v>SI</v>
          </cell>
          <cell r="P53" t="str">
            <v>SIN DATOS</v>
          </cell>
          <cell r="Q53"/>
          <cell r="R53" t="str">
            <v>SI</v>
          </cell>
          <cell r="S53" t="str">
            <v>SI</v>
          </cell>
          <cell r="T53" t="str">
            <v>SIN DATOS</v>
          </cell>
          <cell r="V53"/>
          <cell r="W53" t="str">
            <v>SI</v>
          </cell>
          <cell r="Z53" t="str">
            <v>N/A</v>
          </cell>
          <cell r="AA53"/>
          <cell r="AC53" t="str">
            <v>N/A</v>
          </cell>
          <cell r="AE53" t="str">
            <v>N/A</v>
          </cell>
          <cell r="AF53"/>
          <cell r="AG53" t="str">
            <v xml:space="preserve">EN ESPERA DE RESPUESTA DE ANT </v>
          </cell>
          <cell r="AH53" t="str">
            <v>SIN DATO DE CONTACTO</v>
          </cell>
          <cell r="AJ53" t="str">
            <v xml:space="preserve">EN ESPERA DE RESPUESTA DE ANT </v>
          </cell>
          <cell r="AK53" t="str">
            <v>SIN DATO DE CONTACTO</v>
          </cell>
          <cell r="AL53"/>
          <cell r="AM53">
            <v>45314</v>
          </cell>
          <cell r="AN53"/>
          <cell r="AO53"/>
          <cell r="AP53"/>
          <cell r="AQ53">
            <v>25000000</v>
          </cell>
        </row>
        <row r="54">
          <cell r="A54" t="str">
            <v>ID9954</v>
          </cell>
          <cell r="B54" t="str">
            <v>GEOVALORES</v>
          </cell>
          <cell r="C54" t="str">
            <v>SIN DATOS</v>
          </cell>
          <cell r="D54" t="str">
            <v>LA VIRREINA VDA SANTA BARBARA</v>
          </cell>
          <cell r="E54" t="str">
            <v>Vichada</v>
          </cell>
          <cell r="F54" t="str">
            <v>La Primavera</v>
          </cell>
          <cell r="G54" t="str">
            <v>540-4703</v>
          </cell>
          <cell r="H54">
            <v>1181.2235049999999</v>
          </cell>
          <cell r="I54"/>
          <cell r="J54"/>
          <cell r="K54" t="str">
            <v>SIN DATOS</v>
          </cell>
          <cell r="L54" t="str">
            <v>SIN DATOS</v>
          </cell>
          <cell r="M54" t="str">
            <v>SIN DATOS</v>
          </cell>
          <cell r="N54" t="str">
            <v>SI</v>
          </cell>
          <cell r="O54" t="str">
            <v>SI</v>
          </cell>
          <cell r="P54" t="str">
            <v>SIN DATOS</v>
          </cell>
          <cell r="Q54"/>
          <cell r="R54" t="str">
            <v>SI</v>
          </cell>
          <cell r="S54" t="str">
            <v>SI</v>
          </cell>
          <cell r="T54" t="str">
            <v>SIN DATOS</v>
          </cell>
          <cell r="V54"/>
          <cell r="W54" t="str">
            <v>SI</v>
          </cell>
          <cell r="Z54" t="str">
            <v>N/A</v>
          </cell>
          <cell r="AA54"/>
          <cell r="AC54" t="str">
            <v>N/A</v>
          </cell>
          <cell r="AE54" t="str">
            <v>N/A</v>
          </cell>
          <cell r="AF54"/>
          <cell r="AG54" t="str">
            <v xml:space="preserve">EN ESPERA DE RESPUESTA DE ANT </v>
          </cell>
          <cell r="AH54" t="str">
            <v>SIN DATO DE CONTACTO</v>
          </cell>
          <cell r="AJ54" t="str">
            <v>RETIRADO</v>
          </cell>
          <cell r="AK54">
            <v>0</v>
          </cell>
          <cell r="AL54"/>
          <cell r="AM54">
            <v>45314</v>
          </cell>
          <cell r="AN54"/>
          <cell r="AO54"/>
          <cell r="AP54"/>
          <cell r="AQ54">
            <v>25000000</v>
          </cell>
        </row>
        <row r="55">
          <cell r="A55" t="str">
            <v>ID710</v>
          </cell>
          <cell r="B55" t="str">
            <v>GEOVALORES</v>
          </cell>
          <cell r="C55" t="str">
            <v>SIN DATOS</v>
          </cell>
          <cell r="D55" t="str">
            <v>SANTA MARIA</v>
          </cell>
          <cell r="E55" t="str">
            <v>Cauca</v>
          </cell>
          <cell r="F55" t="str">
            <v>Bolívar</v>
          </cell>
          <cell r="G55" t="str">
            <v>122-6351</v>
          </cell>
          <cell r="H55">
            <v>292.41381200000001</v>
          </cell>
          <cell r="I55"/>
          <cell r="J55"/>
          <cell r="K55" t="str">
            <v>SIN DATOS</v>
          </cell>
          <cell r="L55" t="str">
            <v>SIN DATOS</v>
          </cell>
          <cell r="M55" t="str">
            <v>SIN DATOS</v>
          </cell>
          <cell r="N55" t="str">
            <v>SI</v>
          </cell>
          <cell r="O55" t="str">
            <v>SI</v>
          </cell>
          <cell r="P55" t="str">
            <v>SIN DATOS</v>
          </cell>
          <cell r="Q55"/>
          <cell r="R55" t="str">
            <v>SI</v>
          </cell>
          <cell r="S55" t="str">
            <v>SI</v>
          </cell>
          <cell r="T55" t="str">
            <v>SIN DATOS</v>
          </cell>
          <cell r="V55"/>
          <cell r="W55" t="str">
            <v>SI</v>
          </cell>
          <cell r="Z55" t="str">
            <v>N/A</v>
          </cell>
          <cell r="AA55"/>
          <cell r="AC55" t="str">
            <v>N/A</v>
          </cell>
          <cell r="AE55" t="str">
            <v>N/A</v>
          </cell>
          <cell r="AF55"/>
          <cell r="AG55" t="str">
            <v xml:space="preserve">EN ESPERA DE RESPUESTA DE ANT </v>
          </cell>
          <cell r="AH55" t="str">
            <v>SIN DATO DE CONTACTO</v>
          </cell>
          <cell r="AJ55" t="str">
            <v xml:space="preserve">EN ESPERA DE RESPUESTA DE ANT </v>
          </cell>
          <cell r="AK55" t="str">
            <v>SIN DATO DE CONTACTO</v>
          </cell>
          <cell r="AL55"/>
          <cell r="AM55">
            <v>45314</v>
          </cell>
          <cell r="AN55"/>
          <cell r="AO55"/>
          <cell r="AP55"/>
          <cell r="AQ55">
            <v>25000000</v>
          </cell>
        </row>
        <row r="56">
          <cell r="A56" t="str">
            <v>ID9956</v>
          </cell>
          <cell r="B56" t="str">
            <v>GEOVALORES</v>
          </cell>
          <cell r="C56" t="str">
            <v>SIN DATOS</v>
          </cell>
          <cell r="D56" t="str">
            <v>LA REINA VDA SANTA BARBARA</v>
          </cell>
          <cell r="E56" t="str">
            <v>Vichada</v>
          </cell>
          <cell r="F56" t="str">
            <v>La Primavera</v>
          </cell>
          <cell r="G56" t="str">
            <v>540-4705</v>
          </cell>
          <cell r="H56">
            <v>1407.0442860000001</v>
          </cell>
          <cell r="I56"/>
          <cell r="J56"/>
          <cell r="K56" t="str">
            <v>SIN DATOS</v>
          </cell>
          <cell r="L56" t="str">
            <v>SIN DATOS</v>
          </cell>
          <cell r="M56" t="str">
            <v>SIN DATOS</v>
          </cell>
          <cell r="N56" t="str">
            <v>SI</v>
          </cell>
          <cell r="O56" t="str">
            <v>SI</v>
          </cell>
          <cell r="P56" t="str">
            <v>SIN DATOS</v>
          </cell>
          <cell r="Q56"/>
          <cell r="R56" t="str">
            <v>SI</v>
          </cell>
          <cell r="S56" t="str">
            <v>SI</v>
          </cell>
          <cell r="T56" t="str">
            <v>SIN DATOS</v>
          </cell>
          <cell r="V56"/>
          <cell r="W56" t="str">
            <v>SI</v>
          </cell>
          <cell r="Z56" t="str">
            <v>N/A</v>
          </cell>
          <cell r="AA56"/>
          <cell r="AC56" t="str">
            <v>N/A</v>
          </cell>
          <cell r="AE56" t="str">
            <v>N/A</v>
          </cell>
          <cell r="AF56"/>
          <cell r="AG56" t="str">
            <v xml:space="preserve">EN ESPERA DE RESPUESTA DE ANT </v>
          </cell>
          <cell r="AH56" t="str">
            <v>SIN DATO DE CONTACTO</v>
          </cell>
          <cell r="AJ56" t="str">
            <v>RETIRADO</v>
          </cell>
          <cell r="AK56">
            <v>0</v>
          </cell>
          <cell r="AL56"/>
          <cell r="AM56">
            <v>45314</v>
          </cell>
          <cell r="AN56"/>
          <cell r="AO56"/>
          <cell r="AP56"/>
          <cell r="AQ56">
            <v>25000000</v>
          </cell>
        </row>
        <row r="57">
          <cell r="A57" t="str">
            <v>ID9952</v>
          </cell>
          <cell r="B57" t="str">
            <v>GEOVALORES</v>
          </cell>
          <cell r="C57" t="str">
            <v>SIN DATOS</v>
          </cell>
          <cell r="D57" t="str">
            <v>EL GAVAN VDA SANTA BARBARA</v>
          </cell>
          <cell r="E57" t="str">
            <v>Vichada</v>
          </cell>
          <cell r="F57" t="str">
            <v>La Primavera</v>
          </cell>
          <cell r="G57" t="str">
            <v>540-4708</v>
          </cell>
          <cell r="H57">
            <v>1356.600997</v>
          </cell>
          <cell r="I57"/>
          <cell r="J57"/>
          <cell r="K57" t="str">
            <v>SIN DATOS</v>
          </cell>
          <cell r="L57" t="str">
            <v>SIN DATOS</v>
          </cell>
          <cell r="M57" t="str">
            <v>SIN DATOS</v>
          </cell>
          <cell r="N57" t="str">
            <v>SI</v>
          </cell>
          <cell r="O57" t="str">
            <v>SI</v>
          </cell>
          <cell r="P57" t="str">
            <v>SIN DATOS</v>
          </cell>
          <cell r="Q57"/>
          <cell r="R57" t="str">
            <v>SI</v>
          </cell>
          <cell r="S57" t="str">
            <v>SI</v>
          </cell>
          <cell r="T57" t="str">
            <v>SI</v>
          </cell>
          <cell r="V57"/>
          <cell r="W57" t="str">
            <v>SI</v>
          </cell>
          <cell r="Z57" t="str">
            <v>N/A</v>
          </cell>
          <cell r="AA57"/>
          <cell r="AC57" t="str">
            <v>N/A</v>
          </cell>
          <cell r="AE57" t="str">
            <v>N/A</v>
          </cell>
          <cell r="AF57"/>
          <cell r="AG57" t="str">
            <v xml:space="preserve">EN ESPERA DE RESPUESTA DE ANT </v>
          </cell>
          <cell r="AH57" t="str">
            <v>SIN DATO DE CONTACTO</v>
          </cell>
          <cell r="AJ57" t="str">
            <v>RETIRADO</v>
          </cell>
          <cell r="AK57">
            <v>0</v>
          </cell>
          <cell r="AL57"/>
          <cell r="AM57">
            <v>45314</v>
          </cell>
          <cell r="AN57"/>
          <cell r="AO57"/>
          <cell r="AP57"/>
          <cell r="AQ57">
            <v>25000000</v>
          </cell>
        </row>
        <row r="58">
          <cell r="A58" t="str">
            <v>ID6093</v>
          </cell>
          <cell r="B58" t="str">
            <v>GEOVALORES</v>
          </cell>
          <cell r="C58" t="str">
            <v>SIN DATOS</v>
          </cell>
          <cell r="D58" t="str">
            <v>LA FORTUNA</v>
          </cell>
          <cell r="E58" t="str">
            <v>Vichada</v>
          </cell>
          <cell r="F58" t="str">
            <v>La Primavera</v>
          </cell>
          <cell r="G58" t="str">
            <v>540-6841</v>
          </cell>
          <cell r="H58">
            <v>259.44513499999999</v>
          </cell>
          <cell r="I58"/>
          <cell r="J58"/>
          <cell r="K58" t="str">
            <v>SIN DATOS</v>
          </cell>
          <cell r="L58" t="str">
            <v>SIN DATOS</v>
          </cell>
          <cell r="M58" t="str">
            <v>SIN DATOS</v>
          </cell>
          <cell r="N58" t="str">
            <v>SI</v>
          </cell>
          <cell r="O58" t="str">
            <v>SI</v>
          </cell>
          <cell r="P58" t="str">
            <v>SIN DATOS</v>
          </cell>
          <cell r="Q58"/>
          <cell r="R58" t="str">
            <v>SI</v>
          </cell>
          <cell r="S58" t="str">
            <v>SI</v>
          </cell>
          <cell r="T58" t="str">
            <v>SIN DATOS</v>
          </cell>
          <cell r="V58"/>
          <cell r="W58" t="str">
            <v>SI</v>
          </cell>
          <cell r="Z58" t="str">
            <v>N/A</v>
          </cell>
          <cell r="AA58"/>
          <cell r="AC58" t="str">
            <v>N/A</v>
          </cell>
          <cell r="AE58" t="str">
            <v>N/A</v>
          </cell>
          <cell r="AF58"/>
          <cell r="AG58" t="str">
            <v xml:space="preserve">EN ESPERA DE RESPUESTA DE ANT </v>
          </cell>
          <cell r="AH58" t="str">
            <v>SIN DATO DE CONTACTO</v>
          </cell>
          <cell r="AJ58" t="str">
            <v>RETIRADO</v>
          </cell>
          <cell r="AK58">
            <v>0</v>
          </cell>
          <cell r="AL58"/>
          <cell r="AM58">
            <v>45314</v>
          </cell>
          <cell r="AN58"/>
          <cell r="AO58"/>
          <cell r="AP58"/>
          <cell r="AQ58">
            <v>25000000</v>
          </cell>
        </row>
        <row r="59">
          <cell r="A59" t="str">
            <v>ID11471</v>
          </cell>
          <cell r="B59" t="str">
            <v>GEOVALORES</v>
          </cell>
          <cell r="C59" t="str">
            <v>SIN DATOS</v>
          </cell>
          <cell r="D59" t="str">
            <v>SIN DATOS</v>
          </cell>
          <cell r="E59" t="str">
            <v>SANTANDER</v>
          </cell>
          <cell r="F59" t="str">
            <v>CIMITARRA</v>
          </cell>
          <cell r="G59" t="str">
            <v>303-59754</v>
          </cell>
          <cell r="H59" t="str">
            <v>64Ha + 4744 m2</v>
          </cell>
          <cell r="I59"/>
          <cell r="J59"/>
          <cell r="K59" t="str">
            <v>SIN DATOS</v>
          </cell>
          <cell r="L59" t="str">
            <v>SIN DATOS</v>
          </cell>
          <cell r="M59" t="str">
            <v>SIN DATOS</v>
          </cell>
          <cell r="N59" t="str">
            <v>SIN DATOS</v>
          </cell>
          <cell r="O59" t="str">
            <v>SIN DATOS</v>
          </cell>
          <cell r="P59" t="str">
            <v>SIN DATOS</v>
          </cell>
          <cell r="Q59"/>
          <cell r="R59" t="str">
            <v>SIN DATOS</v>
          </cell>
          <cell r="S59" t="str">
            <v>SIN DATOS</v>
          </cell>
          <cell r="T59" t="str">
            <v>SIN DATOS</v>
          </cell>
          <cell r="V59"/>
          <cell r="W59" t="str">
            <v>SIN DATOS</v>
          </cell>
          <cell r="Z59"/>
          <cell r="AA59"/>
          <cell r="AD59">
            <v>45313</v>
          </cell>
          <cell r="AF59"/>
          <cell r="AG59" t="str">
            <v>APROBADO CON SOPORTE</v>
          </cell>
          <cell r="AI59" t="str">
            <v>CORREO DEL 22/02/2024</v>
          </cell>
          <cell r="AJ59" t="str">
            <v>APROBADO</v>
          </cell>
          <cell r="AK59">
            <v>0</v>
          </cell>
          <cell r="AL59"/>
          <cell r="AM59">
            <v>45288</v>
          </cell>
          <cell r="AN59">
            <v>45302</v>
          </cell>
          <cell r="AO59"/>
          <cell r="AP59"/>
          <cell r="AQ59">
            <v>25000000</v>
          </cell>
        </row>
        <row r="60">
          <cell r="A60" t="str">
            <v>ID13584</v>
          </cell>
          <cell r="B60" t="str">
            <v>GEOVALORES</v>
          </cell>
          <cell r="C60" t="str">
            <v>SIN DATOS</v>
          </cell>
          <cell r="D60" t="str">
            <v>SIN DATOS</v>
          </cell>
          <cell r="E60" t="str">
            <v>SANTANDER</v>
          </cell>
          <cell r="F60" t="str">
            <v>PUERTO PARRA</v>
          </cell>
          <cell r="G60" t="str">
            <v>303-68886</v>
          </cell>
          <cell r="H60" t="str">
            <v>269 Ha + 4000 m2</v>
          </cell>
          <cell r="I60"/>
          <cell r="J60"/>
          <cell r="K60" t="str">
            <v>SIN DATOS</v>
          </cell>
          <cell r="L60" t="str">
            <v>SIN DATOS</v>
          </cell>
          <cell r="M60" t="str">
            <v>SIN DATOS</v>
          </cell>
          <cell r="N60" t="str">
            <v>SIN DATOS</v>
          </cell>
          <cell r="O60" t="str">
            <v>SIN DATOS</v>
          </cell>
          <cell r="P60" t="str">
            <v>SIN DATOS</v>
          </cell>
          <cell r="Q60"/>
          <cell r="R60" t="str">
            <v>SIN DATOS</v>
          </cell>
          <cell r="S60" t="str">
            <v>SIN DATOS</v>
          </cell>
          <cell r="T60" t="str">
            <v>SIN DATOS</v>
          </cell>
          <cell r="V60"/>
          <cell r="W60" t="str">
            <v>SIN DATOS</v>
          </cell>
          <cell r="Z60"/>
          <cell r="AA60"/>
          <cell r="AD60">
            <v>45313</v>
          </cell>
          <cell r="AF60"/>
          <cell r="AG60" t="str">
            <v>APROBADO CON SOPORTE</v>
          </cell>
          <cell r="AI60" t="str">
            <v>CORREO DEL 22/02/2024</v>
          </cell>
          <cell r="AJ60" t="str">
            <v>APROBADO</v>
          </cell>
          <cell r="AK60">
            <v>0</v>
          </cell>
          <cell r="AL60"/>
          <cell r="AM60">
            <v>45288</v>
          </cell>
          <cell r="AN60">
            <v>45302</v>
          </cell>
          <cell r="AO60"/>
          <cell r="AP60"/>
          <cell r="AQ60">
            <v>25000000</v>
          </cell>
        </row>
        <row r="61">
          <cell r="A61" t="str">
            <v>ID13585</v>
          </cell>
          <cell r="B61" t="str">
            <v>GEOVALORES</v>
          </cell>
          <cell r="C61" t="str">
            <v>SIN DATOS</v>
          </cell>
          <cell r="D61" t="str">
            <v>SIN DATOS</v>
          </cell>
          <cell r="E61" t="str">
            <v>SANTANDER</v>
          </cell>
          <cell r="F61" t="str">
            <v>CIMITARRA</v>
          </cell>
          <cell r="G61" t="str">
            <v>303-69224</v>
          </cell>
          <cell r="H61" t="str">
            <v>453 Ha + 2000 m2</v>
          </cell>
          <cell r="I61"/>
          <cell r="J61"/>
          <cell r="K61" t="str">
            <v>SIN DATOS</v>
          </cell>
          <cell r="L61" t="str">
            <v>SIN DATOS</v>
          </cell>
          <cell r="M61" t="str">
            <v>SIN DATOS</v>
          </cell>
          <cell r="N61" t="str">
            <v>SIN DATOS</v>
          </cell>
          <cell r="O61" t="str">
            <v>SIN DATOS</v>
          </cell>
          <cell r="P61" t="str">
            <v>SIN DATOS</v>
          </cell>
          <cell r="Q61"/>
          <cell r="R61" t="str">
            <v>SIN DATOS</v>
          </cell>
          <cell r="S61" t="str">
            <v>SIN DATOS</v>
          </cell>
          <cell r="T61" t="str">
            <v>SIN DATOS</v>
          </cell>
          <cell r="V61"/>
          <cell r="W61" t="str">
            <v>SIN DATOS</v>
          </cell>
          <cell r="Z61"/>
          <cell r="AA61"/>
          <cell r="AD61">
            <v>45313</v>
          </cell>
          <cell r="AF61"/>
          <cell r="AG61" t="str">
            <v>APROBADO CON SOPORTE</v>
          </cell>
          <cell r="AI61" t="str">
            <v>CORREO DEL 22/02/2024</v>
          </cell>
          <cell r="AJ61" t="str">
            <v>APROBADO</v>
          </cell>
          <cell r="AK61">
            <v>0</v>
          </cell>
          <cell r="AL61"/>
          <cell r="AM61">
            <v>45288</v>
          </cell>
          <cell r="AN61">
            <v>45302</v>
          </cell>
          <cell r="AO61"/>
          <cell r="AP61"/>
          <cell r="AQ61">
            <v>25000000</v>
          </cell>
        </row>
        <row r="62">
          <cell r="A62" t="str">
            <v>ID13587</v>
          </cell>
          <cell r="B62" t="str">
            <v>GEOVALORES</v>
          </cell>
          <cell r="C62" t="str">
            <v>SIN DATOS</v>
          </cell>
          <cell r="D62" t="str">
            <v>SIN DATOS</v>
          </cell>
          <cell r="E62" t="str">
            <v>SANTANDER</v>
          </cell>
          <cell r="F62" t="str">
            <v>PUERTO PARRA</v>
          </cell>
          <cell r="G62" t="str">
            <v>303-59751</v>
          </cell>
          <cell r="H62" t="str">
            <v>66 ha + 3580 m2</v>
          </cell>
          <cell r="I62"/>
          <cell r="J62"/>
          <cell r="K62" t="str">
            <v>SIN DATOS</v>
          </cell>
          <cell r="L62" t="str">
            <v>SIN DATOS</v>
          </cell>
          <cell r="M62" t="str">
            <v>SIN DATOS</v>
          </cell>
          <cell r="N62" t="str">
            <v>SIN DATOS</v>
          </cell>
          <cell r="O62" t="str">
            <v>SIN DATOS</v>
          </cell>
          <cell r="P62" t="str">
            <v>SIN DATOS</v>
          </cell>
          <cell r="Q62"/>
          <cell r="R62" t="str">
            <v>SIN DATOS</v>
          </cell>
          <cell r="S62" t="str">
            <v>SIN DATOS</v>
          </cell>
          <cell r="T62" t="str">
            <v>SIN DATOS</v>
          </cell>
          <cell r="V62"/>
          <cell r="W62" t="str">
            <v>SIN DATOS</v>
          </cell>
          <cell r="Z62"/>
          <cell r="AA62"/>
          <cell r="AD62">
            <v>45313</v>
          </cell>
          <cell r="AF62"/>
          <cell r="AG62" t="str">
            <v>APROBADO CON SOPORTE</v>
          </cell>
          <cell r="AI62" t="str">
            <v>CORREO DEL 22/02/2024</v>
          </cell>
          <cell r="AJ62" t="str">
            <v>APROBADO</v>
          </cell>
          <cell r="AK62">
            <v>0</v>
          </cell>
          <cell r="AL62"/>
          <cell r="AM62">
            <v>45288</v>
          </cell>
          <cell r="AN62">
            <v>45302</v>
          </cell>
          <cell r="AO62"/>
          <cell r="AP62"/>
          <cell r="AQ62">
            <v>25000000</v>
          </cell>
        </row>
        <row r="63">
          <cell r="A63" t="str">
            <v>ID13590</v>
          </cell>
          <cell r="B63" t="str">
            <v>GEOVALORES</v>
          </cell>
          <cell r="C63" t="str">
            <v>SIN DATOS</v>
          </cell>
          <cell r="D63" t="str">
            <v>SIN DATOS</v>
          </cell>
          <cell r="E63" t="str">
            <v>SANTANDER</v>
          </cell>
          <cell r="F63" t="str">
            <v>PUERTO PARRA</v>
          </cell>
          <cell r="G63" t="str">
            <v>303-59756</v>
          </cell>
          <cell r="H63" t="str">
            <v>65 ha + 5100</v>
          </cell>
          <cell r="I63"/>
          <cell r="J63"/>
          <cell r="K63" t="str">
            <v>SIN DATOS</v>
          </cell>
          <cell r="L63" t="str">
            <v>SIN DATOS</v>
          </cell>
          <cell r="M63" t="str">
            <v>SIN DATOS</v>
          </cell>
          <cell r="N63" t="str">
            <v>SIN DATOS</v>
          </cell>
          <cell r="O63" t="str">
            <v>SIN DATOS</v>
          </cell>
          <cell r="P63" t="str">
            <v>SIN DATOS</v>
          </cell>
          <cell r="Q63"/>
          <cell r="R63" t="str">
            <v>SIN DATOS</v>
          </cell>
          <cell r="S63" t="str">
            <v>SIN DATOS</v>
          </cell>
          <cell r="T63" t="str">
            <v>SIN DATOS</v>
          </cell>
          <cell r="V63"/>
          <cell r="W63" t="str">
            <v>SIN DATOS</v>
          </cell>
          <cell r="Z63"/>
          <cell r="AA63"/>
          <cell r="AD63">
            <v>45313</v>
          </cell>
          <cell r="AF63"/>
          <cell r="AG63" t="str">
            <v>APROBADO CON SOPORTE</v>
          </cell>
          <cell r="AI63" t="str">
            <v>CORREO DEL 22/02/2024</v>
          </cell>
          <cell r="AJ63" t="str">
            <v>APROBADO</v>
          </cell>
          <cell r="AK63">
            <v>0</v>
          </cell>
          <cell r="AL63"/>
          <cell r="AM63">
            <v>45288</v>
          </cell>
          <cell r="AN63">
            <v>45302</v>
          </cell>
          <cell r="AO63"/>
          <cell r="AP63"/>
          <cell r="AQ63">
            <v>25000000</v>
          </cell>
        </row>
        <row r="64">
          <cell r="A64" t="str">
            <v>ID5678</v>
          </cell>
          <cell r="B64" t="str">
            <v>GEOVALORES</v>
          </cell>
          <cell r="C64" t="str">
            <v>SIN DATOS</v>
          </cell>
          <cell r="D64" t="str">
            <v>SIN DATOS</v>
          </cell>
          <cell r="E64" t="str">
            <v>Cauca</v>
          </cell>
          <cell r="F64" t="str">
            <v>Santander de Quilichao</v>
          </cell>
          <cell r="G64" t="str">
            <v>132-6536</v>
          </cell>
          <cell r="H64" t="str">
            <v>409, HA +  4876 m2</v>
          </cell>
          <cell r="I64"/>
          <cell r="J64"/>
          <cell r="K64" t="str">
            <v>SIN DATOS</v>
          </cell>
          <cell r="L64" t="str">
            <v>SIN DATOS</v>
          </cell>
          <cell r="M64" t="str">
            <v>SIN DATOS</v>
          </cell>
          <cell r="N64" t="str">
            <v>SIN DATOS</v>
          </cell>
          <cell r="O64" t="str">
            <v>SIN DATOS</v>
          </cell>
          <cell r="P64" t="str">
            <v>SIN DATOS</v>
          </cell>
          <cell r="Q64"/>
          <cell r="R64" t="str">
            <v>SIN DATOS</v>
          </cell>
          <cell r="S64" t="str">
            <v>SIN DATOS</v>
          </cell>
          <cell r="T64" t="str">
            <v>SIN DATOS</v>
          </cell>
          <cell r="V64"/>
          <cell r="W64" t="str">
            <v>SIN DATOS</v>
          </cell>
          <cell r="Z64"/>
          <cell r="AA64"/>
          <cell r="AD64">
            <v>45314</v>
          </cell>
          <cell r="AF64"/>
          <cell r="AG64" t="str">
            <v>APROBADO CON SOPORTE</v>
          </cell>
          <cell r="AI64" t="str">
            <v>CORREO DEL 22/02/2024</v>
          </cell>
          <cell r="AJ64" t="str">
            <v>APROBADO</v>
          </cell>
          <cell r="AK64">
            <v>0</v>
          </cell>
          <cell r="AL64"/>
          <cell r="AM64">
            <v>45288</v>
          </cell>
          <cell r="AN64"/>
          <cell r="AO64"/>
          <cell r="AP64"/>
          <cell r="AQ64">
            <v>25000000</v>
          </cell>
        </row>
        <row r="65">
          <cell r="A65" t="str">
            <v>ID9044</v>
          </cell>
          <cell r="B65" t="str">
            <v>GEOVALORES</v>
          </cell>
          <cell r="C65" t="str">
            <v>SIN DATOS</v>
          </cell>
          <cell r="D65" t="str">
            <v>SIN DATOS</v>
          </cell>
          <cell r="E65" t="str">
            <v>CASANARE</v>
          </cell>
          <cell r="F65" t="str">
            <v>AGUAZUL</v>
          </cell>
          <cell r="G65" t="str">
            <v>470-745</v>
          </cell>
          <cell r="H65" t="str">
            <v>399, HA +  1136 m2</v>
          </cell>
          <cell r="I65"/>
          <cell r="J65"/>
          <cell r="K65" t="str">
            <v>SIN DATOS</v>
          </cell>
          <cell r="L65" t="str">
            <v>SIN DATOS</v>
          </cell>
          <cell r="M65" t="str">
            <v>SIN DATOS</v>
          </cell>
          <cell r="N65" t="str">
            <v>SIN DATOS</v>
          </cell>
          <cell r="O65" t="str">
            <v>SIN DATOS</v>
          </cell>
          <cell r="P65" t="str">
            <v>SIN DATOS</v>
          </cell>
          <cell r="Q65"/>
          <cell r="R65" t="str">
            <v>SIN DATOS</v>
          </cell>
          <cell r="S65" t="str">
            <v>SIN DATOS</v>
          </cell>
          <cell r="T65" t="str">
            <v>SIN DATOS</v>
          </cell>
          <cell r="V65"/>
          <cell r="W65" t="str">
            <v>SIN DATOS</v>
          </cell>
          <cell r="Z65"/>
          <cell r="AA65"/>
          <cell r="AD65">
            <v>45310</v>
          </cell>
          <cell r="AF65"/>
          <cell r="AG65" t="str">
            <v>APROBADO CON SOPORTE</v>
          </cell>
          <cell r="AI65" t="str">
            <v>CORREO DEL 22/02/2024</v>
          </cell>
          <cell r="AJ65" t="str">
            <v>APROBADO</v>
          </cell>
          <cell r="AK65">
            <v>0</v>
          </cell>
          <cell r="AL65"/>
          <cell r="AM65">
            <v>45288</v>
          </cell>
          <cell r="AN65"/>
          <cell r="AO65"/>
          <cell r="AP65"/>
          <cell r="AQ65">
            <v>25000000</v>
          </cell>
        </row>
        <row r="66">
          <cell r="A66" t="str">
            <v>ID10496</v>
          </cell>
          <cell r="B66" t="str">
            <v>GEOVALORES</v>
          </cell>
          <cell r="C66" t="str">
            <v>SIN DATOS</v>
          </cell>
          <cell r="D66" t="str">
            <v>SIN DATOS</v>
          </cell>
          <cell r="E66" t="str">
            <v>CASANARE</v>
          </cell>
          <cell r="F66" t="str">
            <v>AGUAZUL</v>
          </cell>
          <cell r="G66" t="str">
            <v>470-2402</v>
          </cell>
          <cell r="H66" t="str">
            <v>444, HA +  0801 m2</v>
          </cell>
          <cell r="I66"/>
          <cell r="J66"/>
          <cell r="K66" t="str">
            <v>SIN DATOS</v>
          </cell>
          <cell r="L66" t="str">
            <v>SIN DATOS</v>
          </cell>
          <cell r="M66" t="str">
            <v>SIN DATOS</v>
          </cell>
          <cell r="N66" t="str">
            <v>SIN DATOS</v>
          </cell>
          <cell r="O66" t="str">
            <v>SIN DATOS</v>
          </cell>
          <cell r="P66" t="str">
            <v>SIN DATOS</v>
          </cell>
          <cell r="Q66"/>
          <cell r="R66" t="str">
            <v>SIN DATOS</v>
          </cell>
          <cell r="S66" t="str">
            <v>SIN DATOS</v>
          </cell>
          <cell r="T66" t="str">
            <v>SIN DATOS</v>
          </cell>
          <cell r="V66"/>
          <cell r="W66" t="str">
            <v>SIN DATOS</v>
          </cell>
          <cell r="Z66"/>
          <cell r="AA66"/>
          <cell r="AD66">
            <v>45313</v>
          </cell>
          <cell r="AF66"/>
          <cell r="AG66" t="str">
            <v>APROBADO CON SOPORTE</v>
          </cell>
          <cell r="AI66" t="str">
            <v>CORREO DEL 22/02/2024</v>
          </cell>
          <cell r="AJ66" t="str">
            <v>APROBADO</v>
          </cell>
          <cell r="AK66">
            <v>0</v>
          </cell>
          <cell r="AL66"/>
          <cell r="AM66">
            <v>45288</v>
          </cell>
          <cell r="AN66"/>
          <cell r="AO66"/>
          <cell r="AP66"/>
          <cell r="AQ66">
            <v>25000000</v>
          </cell>
        </row>
        <row r="67">
          <cell r="A67" t="str">
            <v>ID5965</v>
          </cell>
          <cell r="B67" t="str">
            <v>GEOVALORES</v>
          </cell>
          <cell r="C67" t="str">
            <v>SIN DATOS</v>
          </cell>
          <cell r="D67" t="str">
            <v>SIN DATOS</v>
          </cell>
          <cell r="E67" t="str">
            <v>Antioquia</v>
          </cell>
          <cell r="F67" t="str">
            <v>Sonsón</v>
          </cell>
          <cell r="G67" t="str">
            <v>028-23033</v>
          </cell>
          <cell r="H67" t="str">
            <v>1041, HA +  1647 m2</v>
          </cell>
          <cell r="I67"/>
          <cell r="J67"/>
          <cell r="K67" t="str">
            <v>SIN DATOS</v>
          </cell>
          <cell r="L67" t="str">
            <v>SIN DATOS</v>
          </cell>
          <cell r="M67" t="str">
            <v>SIN DATOS</v>
          </cell>
          <cell r="N67" t="str">
            <v>SIN DATOS</v>
          </cell>
          <cell r="O67" t="str">
            <v>SIN DATOS</v>
          </cell>
          <cell r="P67" t="str">
            <v>SIN DATOS</v>
          </cell>
          <cell r="Q67"/>
          <cell r="R67" t="str">
            <v>SIN DATOS</v>
          </cell>
          <cell r="S67" t="str">
            <v>SIN DATOS</v>
          </cell>
          <cell r="T67" t="str">
            <v>SIN DATOS</v>
          </cell>
          <cell r="V67"/>
          <cell r="W67" t="str">
            <v>SIN DATOS</v>
          </cell>
          <cell r="Z67"/>
          <cell r="AA67"/>
          <cell r="AD67">
            <v>45300</v>
          </cell>
          <cell r="AF67"/>
          <cell r="AG67" t="str">
            <v>EN REVISION DE LA ANT</v>
          </cell>
          <cell r="AH67" t="str">
            <v>APROBADO SIN SOPORTE</v>
          </cell>
          <cell r="AJ67" t="str">
            <v>EN REVISION ANT</v>
          </cell>
          <cell r="AK67">
            <v>0</v>
          </cell>
          <cell r="AL67"/>
          <cell r="AM67">
            <v>45288</v>
          </cell>
          <cell r="AN67"/>
          <cell r="AO67"/>
          <cell r="AP67"/>
          <cell r="AQ67">
            <v>25000000</v>
          </cell>
        </row>
        <row r="68">
          <cell r="A68" t="str">
            <v xml:space="preserve">ID382
</v>
          </cell>
          <cell r="B68" t="str">
            <v>GEOVALORES</v>
          </cell>
          <cell r="C68" t="str">
            <v>SIN DATOS</v>
          </cell>
          <cell r="D68" t="str">
            <v>SIN DATOS</v>
          </cell>
          <cell r="E68" t="str">
            <v>Caqueta</v>
          </cell>
          <cell r="F68" t="str">
            <v>El Paujil</v>
          </cell>
          <cell r="G68" t="str">
            <v>420-60896</v>
          </cell>
          <cell r="H68" t="str">
            <v>329, HA +  9484 m2</v>
          </cell>
          <cell r="I68"/>
          <cell r="J68"/>
          <cell r="K68" t="str">
            <v>SIN DATOS</v>
          </cell>
          <cell r="L68" t="str">
            <v>SIN DATOS</v>
          </cell>
          <cell r="M68" t="str">
            <v>SIN DATOS</v>
          </cell>
          <cell r="N68" t="str">
            <v>SIN DATOS</v>
          </cell>
          <cell r="O68" t="str">
            <v>SIN DATOS</v>
          </cell>
          <cell r="P68" t="str">
            <v>SIN DATOS</v>
          </cell>
          <cell r="Q68"/>
          <cell r="R68" t="str">
            <v>SIN DATOS</v>
          </cell>
          <cell r="S68" t="str">
            <v>SIN DATOS</v>
          </cell>
          <cell r="T68" t="str">
            <v>SIN DATOS</v>
          </cell>
          <cell r="V68"/>
          <cell r="W68" t="str">
            <v>SIN DATOS</v>
          </cell>
          <cell r="Z68"/>
          <cell r="AA68"/>
          <cell r="AD68">
            <v>45300</v>
          </cell>
          <cell r="AF68"/>
          <cell r="AG68" t="str">
            <v>APROBADO CON SOPORTE</v>
          </cell>
          <cell r="AI68" t="str">
            <v>CORREO DEL 22/02/2024</v>
          </cell>
          <cell r="AJ68" t="str">
            <v>APROBADO</v>
          </cell>
          <cell r="AK68">
            <v>0</v>
          </cell>
          <cell r="AL68"/>
          <cell r="AM68">
            <v>45288</v>
          </cell>
          <cell r="AN68"/>
          <cell r="AO68"/>
          <cell r="AP68"/>
          <cell r="AQ68">
            <v>25000000</v>
          </cell>
        </row>
        <row r="69">
          <cell r="A69" t="str">
            <v>ID10315</v>
          </cell>
          <cell r="B69" t="str">
            <v>GEOVALORES</v>
          </cell>
          <cell r="C69" t="str">
            <v>SIN DATOS</v>
          </cell>
          <cell r="D69" t="str">
            <v>SIN DATOS</v>
          </cell>
          <cell r="E69" t="str">
            <v>Risaralda</v>
          </cell>
          <cell r="F69" t="str">
            <v>Marsella</v>
          </cell>
          <cell r="G69" t="str">
            <v>290-24327</v>
          </cell>
          <cell r="H69" t="str">
            <v>746, HA +  0582 m2</v>
          </cell>
          <cell r="I69"/>
          <cell r="J69"/>
          <cell r="K69" t="str">
            <v>SIN DATOS</v>
          </cell>
          <cell r="L69" t="str">
            <v>SIN DATOS</v>
          </cell>
          <cell r="M69" t="str">
            <v>SIN DATOS</v>
          </cell>
          <cell r="N69" t="str">
            <v>SIN DATOS</v>
          </cell>
          <cell r="O69" t="str">
            <v>SIN DATOS</v>
          </cell>
          <cell r="P69" t="str">
            <v>SIN DATOS</v>
          </cell>
          <cell r="Q69"/>
          <cell r="R69" t="str">
            <v>SIN DATOS</v>
          </cell>
          <cell r="S69" t="str">
            <v>SIN DATOS</v>
          </cell>
          <cell r="T69" t="str">
            <v>SIN DATOS</v>
          </cell>
          <cell r="V69"/>
          <cell r="W69" t="str">
            <v>SIN DATOS</v>
          </cell>
          <cell r="Z69"/>
          <cell r="AA69"/>
          <cell r="AD69">
            <v>45317</v>
          </cell>
          <cell r="AF69"/>
          <cell r="AG69" t="str">
            <v>APROBADO CON SOPORTE</v>
          </cell>
          <cell r="AI69" t="str">
            <v>CORREO DEL 22/02/2024</v>
          </cell>
          <cell r="AJ69" t="str">
            <v>APROBADO</v>
          </cell>
          <cell r="AK69">
            <v>0</v>
          </cell>
          <cell r="AL69"/>
          <cell r="AM69">
            <v>45288</v>
          </cell>
          <cell r="AN69"/>
          <cell r="AO69"/>
          <cell r="AP69"/>
          <cell r="AQ69">
            <v>25000000</v>
          </cell>
        </row>
        <row r="70">
          <cell r="A70" t="str">
            <v>ID5630</v>
          </cell>
          <cell r="B70" t="str">
            <v>GEOVALORES</v>
          </cell>
          <cell r="C70" t="str">
            <v>SIN DATOS</v>
          </cell>
          <cell r="D70" t="str">
            <v>SIN DATOS</v>
          </cell>
          <cell r="E70" t="str">
            <v>CAQUETA</v>
          </cell>
          <cell r="F70" t="str">
            <v>EL DONCELLO</v>
          </cell>
          <cell r="G70" t="str">
            <v>420-34615</v>
          </cell>
          <cell r="H70" t="str">
            <v>708, HA +  1904 m2</v>
          </cell>
          <cell r="I70"/>
          <cell r="J70"/>
          <cell r="K70" t="str">
            <v>SIN DATOS</v>
          </cell>
          <cell r="L70" t="str">
            <v>SIN DATOS</v>
          </cell>
          <cell r="M70" t="str">
            <v>SIN DATOS</v>
          </cell>
          <cell r="N70" t="str">
            <v>SIN DATOS</v>
          </cell>
          <cell r="O70" t="str">
            <v>SIN DATOS</v>
          </cell>
          <cell r="P70" t="str">
            <v>SIN DATOS</v>
          </cell>
          <cell r="Q70"/>
          <cell r="R70" t="str">
            <v>SIN DATOS</v>
          </cell>
          <cell r="S70" t="str">
            <v>SIN DATOS</v>
          </cell>
          <cell r="T70" t="str">
            <v>SIN DATOS</v>
          </cell>
          <cell r="V70"/>
          <cell r="W70" t="str">
            <v>SIN DATOS</v>
          </cell>
          <cell r="Z70"/>
          <cell r="AA70"/>
          <cell r="AD70">
            <v>45300</v>
          </cell>
          <cell r="AF70"/>
          <cell r="AG70" t="str">
            <v>APROBADO CON SOPORTE</v>
          </cell>
          <cell r="AI70" t="str">
            <v>CORREO DEL 22/02/2024</v>
          </cell>
          <cell r="AJ70" t="str">
            <v>APROBADO</v>
          </cell>
          <cell r="AK70">
            <v>0</v>
          </cell>
          <cell r="AL70"/>
          <cell r="AM70">
            <v>45288</v>
          </cell>
          <cell r="AN70"/>
          <cell r="AO70"/>
          <cell r="AP70"/>
          <cell r="AQ70">
            <v>25000000</v>
          </cell>
        </row>
        <row r="71">
          <cell r="A71" t="str">
            <v>ID5194</v>
          </cell>
          <cell r="B71" t="str">
            <v>GEOVALORES</v>
          </cell>
          <cell r="C71" t="str">
            <v>SIN DATOS</v>
          </cell>
          <cell r="D71" t="str">
            <v>SIN DATOS</v>
          </cell>
          <cell r="E71" t="str">
            <v>MAGDALENA</v>
          </cell>
          <cell r="F71" t="str">
            <v>ARIGUANI</v>
          </cell>
          <cell r="G71" t="str">
            <v>226-31934</v>
          </cell>
          <cell r="H71" t="str">
            <v>305, HA +  5343 m2</v>
          </cell>
          <cell r="I71"/>
          <cell r="J71"/>
          <cell r="K71" t="str">
            <v>SIN DATOS</v>
          </cell>
          <cell r="L71" t="str">
            <v>SIN DATOS</v>
          </cell>
          <cell r="M71" t="str">
            <v>SIN DATOS</v>
          </cell>
          <cell r="N71" t="str">
            <v>SIN DATOS</v>
          </cell>
          <cell r="O71" t="str">
            <v>SIN DATOS</v>
          </cell>
          <cell r="P71" t="str">
            <v>SIN DATOS</v>
          </cell>
          <cell r="Q71"/>
          <cell r="R71" t="str">
            <v>SIN DATOS</v>
          </cell>
          <cell r="S71" t="str">
            <v>SIN DATOS</v>
          </cell>
          <cell r="T71" t="str">
            <v>SIN DATOS</v>
          </cell>
          <cell r="V71"/>
          <cell r="W71" t="str">
            <v>SIN DATOS</v>
          </cell>
          <cell r="Z71"/>
          <cell r="AA71"/>
          <cell r="AD71">
            <v>45316</v>
          </cell>
          <cell r="AF71"/>
          <cell r="AG71" t="str">
            <v>APROBADO CON SOPORTE</v>
          </cell>
          <cell r="AI71" t="str">
            <v>CORREO DEL 22/02/2024</v>
          </cell>
          <cell r="AJ71" t="str">
            <v>APROBADO</v>
          </cell>
          <cell r="AK71">
            <v>0</v>
          </cell>
          <cell r="AL71"/>
          <cell r="AM71">
            <v>45288</v>
          </cell>
          <cell r="AN71"/>
          <cell r="AO71"/>
          <cell r="AP71"/>
          <cell r="AQ71">
            <v>25000000</v>
          </cell>
        </row>
        <row r="72">
          <cell r="A72" t="str">
            <v>ID8067</v>
          </cell>
          <cell r="B72" t="str">
            <v>GEOVALORES</v>
          </cell>
          <cell r="C72" t="str">
            <v>SIN DATOS</v>
          </cell>
          <cell r="D72" t="str">
            <v>SIN DATOS</v>
          </cell>
          <cell r="E72" t="str">
            <v>Huila</v>
          </cell>
          <cell r="F72" t="str">
            <v>Baraya</v>
          </cell>
          <cell r="G72" t="str">
            <v>200-1384</v>
          </cell>
          <cell r="H72" t="str">
            <v>305, HA +  5343 m2</v>
          </cell>
          <cell r="I72"/>
          <cell r="J72"/>
          <cell r="K72" t="str">
            <v>SIN DATOS</v>
          </cell>
          <cell r="L72" t="str">
            <v>SIN DATOS</v>
          </cell>
          <cell r="M72" t="str">
            <v>SIN DATOS</v>
          </cell>
          <cell r="N72" t="str">
            <v>SIN DATOS</v>
          </cell>
          <cell r="O72" t="str">
            <v>SIN DATOS</v>
          </cell>
          <cell r="P72" t="str">
            <v>SIN DATOS</v>
          </cell>
          <cell r="Q72"/>
          <cell r="R72" t="str">
            <v>SIN DATOS</v>
          </cell>
          <cell r="S72" t="str">
            <v>SIN DATOS</v>
          </cell>
          <cell r="T72" t="str">
            <v>SIN DATOS</v>
          </cell>
          <cell r="V72"/>
          <cell r="W72" t="str">
            <v>SIN DATOS</v>
          </cell>
          <cell r="Z72"/>
          <cell r="AA72"/>
          <cell r="AD72" t="str">
            <v>N/A</v>
          </cell>
          <cell r="AF72"/>
          <cell r="AG72" t="str">
            <v>RETIRADO</v>
          </cell>
          <cell r="AJ72" t="str">
            <v>RETIRADO</v>
          </cell>
          <cell r="AK72">
            <v>0</v>
          </cell>
          <cell r="AL72"/>
          <cell r="AM72">
            <v>45288</v>
          </cell>
          <cell r="AN72"/>
          <cell r="AO72"/>
          <cell r="AP72"/>
          <cell r="AQ72">
            <v>25000000</v>
          </cell>
        </row>
        <row r="73">
          <cell r="A73" t="str">
            <v>ID22025</v>
          </cell>
          <cell r="B73" t="str">
            <v>GEOVALORES</v>
          </cell>
          <cell r="C73" t="str">
            <v>SIN DATOS</v>
          </cell>
          <cell r="D73" t="str">
            <v>SIN DATOS</v>
          </cell>
          <cell r="E73" t="str">
            <v>Casanare</v>
          </cell>
          <cell r="F73" t="str">
            <v>Orocué</v>
          </cell>
          <cell r="G73" t="str">
            <v>086-5861</v>
          </cell>
          <cell r="H73" t="str">
            <v>491,589 Ha</v>
          </cell>
          <cell r="I73"/>
          <cell r="J73"/>
          <cell r="K73" t="str">
            <v>SIN DATOS</v>
          </cell>
          <cell r="L73" t="str">
            <v>SIN DATOS</v>
          </cell>
          <cell r="M73" t="str">
            <v>SIN DATOS</v>
          </cell>
          <cell r="N73" t="str">
            <v>SIN DATOS</v>
          </cell>
          <cell r="O73" t="str">
            <v>SIN DATOS</v>
          </cell>
          <cell r="P73" t="str">
            <v>SIN DATOS</v>
          </cell>
          <cell r="Q73"/>
          <cell r="R73" t="str">
            <v>SIN DATOS</v>
          </cell>
          <cell r="S73" t="str">
            <v>SIN DATOS</v>
          </cell>
          <cell r="T73" t="str">
            <v>SIN DATOS</v>
          </cell>
          <cell r="V73"/>
          <cell r="W73" t="str">
            <v>SIN DATOS</v>
          </cell>
          <cell r="Z73"/>
          <cell r="AA73"/>
          <cell r="AD73">
            <v>45330</v>
          </cell>
          <cell r="AF73"/>
          <cell r="AG73" t="str">
            <v>APROBADO CON SOPORTE</v>
          </cell>
          <cell r="AI73" t="str">
            <v>CORREO DEL 11/02/2024</v>
          </cell>
          <cell r="AJ73" t="e">
            <v>#N/A</v>
          </cell>
          <cell r="AK73" t="e">
            <v>#N/A</v>
          </cell>
          <cell r="AL73"/>
          <cell r="AM73" t="e">
            <v>#N/A</v>
          </cell>
          <cell r="AN73" t="e">
            <v>#N/A</v>
          </cell>
          <cell r="AO73" t="e">
            <v>#N/A</v>
          </cell>
          <cell r="AP73" t="e">
            <v>#N/A</v>
          </cell>
          <cell r="AQ73" t="e">
            <v>#N/A</v>
          </cell>
        </row>
        <row r="74">
          <cell r="A74" t="str">
            <v>ID22507</v>
          </cell>
          <cell r="B74" t="str">
            <v>GEOVALORES</v>
          </cell>
          <cell r="C74" t="str">
            <v>SIN DATOS</v>
          </cell>
          <cell r="D74" t="str">
            <v>SIN DATOS</v>
          </cell>
          <cell r="E74" t="str">
            <v>Magdalena</v>
          </cell>
          <cell r="F74" t="str">
            <v>Santa Marta</v>
          </cell>
          <cell r="G74" t="str">
            <v>080-65</v>
          </cell>
          <cell r="H74" t="str">
            <v>133,4712 Ha</v>
          </cell>
          <cell r="I74"/>
          <cell r="J74"/>
          <cell r="K74" t="str">
            <v>SIN DATOS</v>
          </cell>
          <cell r="L74" t="str">
            <v>SIN DATOS</v>
          </cell>
          <cell r="M74" t="str">
            <v>SIN DATOS</v>
          </cell>
          <cell r="N74" t="str">
            <v>SIN DATOS</v>
          </cell>
          <cell r="O74" t="str">
            <v>SIN DATOS</v>
          </cell>
          <cell r="P74" t="str">
            <v>SIN DATOS</v>
          </cell>
          <cell r="Q74"/>
          <cell r="R74" t="str">
            <v>SIN DATOS</v>
          </cell>
          <cell r="S74" t="str">
            <v>SIN DATOS</v>
          </cell>
          <cell r="T74" t="str">
            <v>SIN DATOS</v>
          </cell>
          <cell r="V74"/>
          <cell r="W74" t="str">
            <v>SIN DATOS</v>
          </cell>
          <cell r="Z74"/>
          <cell r="AA74"/>
          <cell r="AD74">
            <v>45316</v>
          </cell>
          <cell r="AF74"/>
          <cell r="AG74" t="str">
            <v xml:space="preserve">EN ESPERA DE RESPUESTA DE ANT </v>
          </cell>
          <cell r="AH74" t="str">
            <v xml:space="preserve">VALIDAR CASO CON EL COODINADOR DE AVALUOS . CAMBIO VALOR Y CASO ESPECIAL </v>
          </cell>
          <cell r="AJ74" t="e">
            <v>#N/A</v>
          </cell>
          <cell r="AK74" t="e">
            <v>#N/A</v>
          </cell>
          <cell r="AL74"/>
          <cell r="AM74" t="e">
            <v>#N/A</v>
          </cell>
          <cell r="AN74" t="e">
            <v>#N/A</v>
          </cell>
          <cell r="AO74" t="e">
            <v>#N/A</v>
          </cell>
          <cell r="AP74" t="e">
            <v>#N/A</v>
          </cell>
          <cell r="AQ74" t="e">
            <v>#N/A</v>
          </cell>
        </row>
        <row r="75">
          <cell r="A75" t="str">
            <v>ID4783</v>
          </cell>
          <cell r="B75" t="str">
            <v>GEOVALORES</v>
          </cell>
          <cell r="C75" t="str">
            <v>SIN DATOS</v>
          </cell>
          <cell r="D75" t="str">
            <v>SIN DATOS</v>
          </cell>
          <cell r="E75" t="str">
            <v>VALLE</v>
          </cell>
          <cell r="F75" t="str">
            <v>TULUA</v>
          </cell>
          <cell r="G75" t="str">
            <v>384-842</v>
          </cell>
          <cell r="H75" t="str">
            <v>305, HA +  5343 m2</v>
          </cell>
          <cell r="I75"/>
          <cell r="J75"/>
          <cell r="K75" t="str">
            <v>SIN DATOS</v>
          </cell>
          <cell r="L75" t="str">
            <v>SIN DATOS</v>
          </cell>
          <cell r="M75" t="str">
            <v>SIN DATOS</v>
          </cell>
          <cell r="N75" t="str">
            <v>SIN DATOS</v>
          </cell>
          <cell r="O75" t="str">
            <v>SIN DATOS</v>
          </cell>
          <cell r="P75" t="str">
            <v>SIN DATOS</v>
          </cell>
          <cell r="Q75"/>
          <cell r="R75" t="str">
            <v>SIN DATOS</v>
          </cell>
          <cell r="S75" t="str">
            <v>SIN DATOS</v>
          </cell>
          <cell r="T75" t="str">
            <v>SIN DATOS</v>
          </cell>
          <cell r="V75"/>
          <cell r="W75" t="str">
            <v>SIN DATOS</v>
          </cell>
          <cell r="Z75"/>
          <cell r="AA75"/>
          <cell r="AD75" t="str">
            <v>N/A</v>
          </cell>
          <cell r="AF75"/>
          <cell r="AG75" t="str">
            <v>RETIRADO</v>
          </cell>
          <cell r="AJ75" t="str">
            <v>RETIRADO</v>
          </cell>
          <cell r="AK75">
            <v>0</v>
          </cell>
          <cell r="AL75"/>
          <cell r="AM75">
            <v>45288</v>
          </cell>
          <cell r="AN75"/>
          <cell r="AO75"/>
          <cell r="AP75"/>
          <cell r="AQ75">
            <v>25000000</v>
          </cell>
        </row>
        <row r="76">
          <cell r="A76" t="str">
            <v>ID5954</v>
          </cell>
          <cell r="B76" t="str">
            <v>GEOVALORES</v>
          </cell>
          <cell r="C76" t="str">
            <v>SIN DATOS</v>
          </cell>
          <cell r="D76" t="str">
            <v>SIN DATOS</v>
          </cell>
          <cell r="E76" t="str">
            <v>META</v>
          </cell>
          <cell r="F76" t="str">
            <v>SAN MARTIN</v>
          </cell>
          <cell r="G76" t="str">
            <v>236-11192</v>
          </cell>
          <cell r="H76" t="str">
            <v>496Ha 3137m2</v>
          </cell>
          <cell r="I76"/>
          <cell r="J76"/>
          <cell r="K76" t="str">
            <v>SIN DATOS</v>
          </cell>
          <cell r="L76" t="str">
            <v>SIN DATOS</v>
          </cell>
          <cell r="M76" t="str">
            <v>SIN DATOS</v>
          </cell>
          <cell r="N76" t="str">
            <v>SIN DATOS</v>
          </cell>
          <cell r="O76" t="str">
            <v>SIN DATOS</v>
          </cell>
          <cell r="P76" t="str">
            <v>SIN DATOS</v>
          </cell>
          <cell r="Q76"/>
          <cell r="R76" t="str">
            <v>SIN DATOS</v>
          </cell>
          <cell r="S76" t="str">
            <v>SIN DATOS</v>
          </cell>
          <cell r="T76" t="str">
            <v>SIN DATOS</v>
          </cell>
          <cell r="V76"/>
          <cell r="W76" t="str">
            <v>SIN DATOS</v>
          </cell>
          <cell r="Z76"/>
          <cell r="AA76"/>
          <cell r="AD76" t="str">
            <v>N/A</v>
          </cell>
          <cell r="AF76"/>
          <cell r="AG76" t="str">
            <v>RETIRADO</v>
          </cell>
          <cell r="AJ76" t="str">
            <v>RETIRADO</v>
          </cell>
          <cell r="AK76">
            <v>0</v>
          </cell>
          <cell r="AL76"/>
          <cell r="AM76">
            <v>45288</v>
          </cell>
          <cell r="AN76"/>
          <cell r="AO76"/>
          <cell r="AP76"/>
          <cell r="AQ76">
            <v>25000000</v>
          </cell>
        </row>
        <row r="77">
          <cell r="A77" t="str">
            <v>ID8017</v>
          </cell>
          <cell r="B77" t="str">
            <v>GEOVALORES</v>
          </cell>
          <cell r="C77" t="str">
            <v>SIN DATOS</v>
          </cell>
          <cell r="D77" t="str">
            <v>SIN DATOS</v>
          </cell>
          <cell r="E77" t="str">
            <v>Meta</v>
          </cell>
          <cell r="F77" t="str">
            <v>Puerto Lleras</v>
          </cell>
          <cell r="G77" t="str">
            <v>236-6280</v>
          </cell>
          <cell r="H77">
            <v>1396.72</v>
          </cell>
          <cell r="I77"/>
          <cell r="J77"/>
          <cell r="K77" t="str">
            <v>SIN DATOS</v>
          </cell>
          <cell r="L77" t="str">
            <v>SIN DATOS</v>
          </cell>
          <cell r="M77" t="str">
            <v>SIN DATOS</v>
          </cell>
          <cell r="N77" t="str">
            <v>SIN DATOS</v>
          </cell>
          <cell r="O77" t="str">
            <v>SIN DATOS</v>
          </cell>
          <cell r="P77" t="str">
            <v>SIN DATOS</v>
          </cell>
          <cell r="Q77"/>
          <cell r="R77" t="str">
            <v>SIN DATOS</v>
          </cell>
          <cell r="S77" t="str">
            <v>SIN DATOS</v>
          </cell>
          <cell r="T77" t="str">
            <v>SIN DATOS</v>
          </cell>
          <cell r="V77"/>
          <cell r="W77" t="str">
            <v>SIN DATOS</v>
          </cell>
          <cell r="Z77"/>
          <cell r="AA77"/>
          <cell r="AD77" t="str">
            <v>N/A</v>
          </cell>
          <cell r="AF77"/>
          <cell r="AG77" t="str">
            <v>RETIRADO</v>
          </cell>
          <cell r="AJ77" t="str">
            <v>RETIRADO</v>
          </cell>
          <cell r="AK77">
            <v>0</v>
          </cell>
          <cell r="AL77"/>
          <cell r="AM77">
            <v>45321</v>
          </cell>
          <cell r="AN77"/>
          <cell r="AO77"/>
          <cell r="AP77"/>
          <cell r="AQ77">
            <v>25000000</v>
          </cell>
        </row>
        <row r="78">
          <cell r="A78" t="str">
            <v>ID4560</v>
          </cell>
          <cell r="B78" t="str">
            <v>GEOVALORES</v>
          </cell>
          <cell r="C78" t="str">
            <v>SIN DATOS</v>
          </cell>
          <cell r="D78" t="str">
            <v>SIN DATOS</v>
          </cell>
          <cell r="E78" t="str">
            <v>Meta</v>
          </cell>
          <cell r="F78" t="str">
            <v>Puerto Lleras</v>
          </cell>
          <cell r="G78" t="str">
            <v>236-11533</v>
          </cell>
          <cell r="H78">
            <v>990.02</v>
          </cell>
          <cell r="I78"/>
          <cell r="J78"/>
          <cell r="K78" t="str">
            <v>SIN DATOS</v>
          </cell>
          <cell r="L78" t="str">
            <v>SIN DATOS</v>
          </cell>
          <cell r="M78" t="str">
            <v>SIN DATOS</v>
          </cell>
          <cell r="N78" t="str">
            <v>SIN DATOS</v>
          </cell>
          <cell r="O78" t="str">
            <v>SIN DATOS</v>
          </cell>
          <cell r="P78" t="str">
            <v>SIN DATOS</v>
          </cell>
          <cell r="Q78"/>
          <cell r="R78" t="str">
            <v>SIN DATOS</v>
          </cell>
          <cell r="S78" t="str">
            <v>SIN DATOS</v>
          </cell>
          <cell r="T78" t="str">
            <v>SIN DATOS</v>
          </cell>
          <cell r="V78"/>
          <cell r="W78" t="str">
            <v>SIN DATOS</v>
          </cell>
          <cell r="Z78"/>
          <cell r="AA78"/>
          <cell r="AD78" t="str">
            <v>N/A</v>
          </cell>
          <cell r="AF78"/>
          <cell r="AG78" t="str">
            <v xml:space="preserve">EN ESPERA DE RESPUESTA DE ANT </v>
          </cell>
          <cell r="AH78" t="str">
            <v>SIN DATO DE CONTACTO</v>
          </cell>
          <cell r="AJ78" t="str">
            <v>EN ELABORACION DE INFORME</v>
          </cell>
          <cell r="AK78">
            <v>0</v>
          </cell>
          <cell r="AL78"/>
          <cell r="AM78">
            <v>45321</v>
          </cell>
          <cell r="AN78">
            <v>45350</v>
          </cell>
          <cell r="AO78"/>
          <cell r="AP78"/>
          <cell r="AQ78">
            <v>25000000</v>
          </cell>
        </row>
        <row r="79">
          <cell r="A79" t="str">
            <v>ID10919</v>
          </cell>
          <cell r="B79" t="str">
            <v>GEOVALORES</v>
          </cell>
          <cell r="C79" t="str">
            <v>SIN DATOS</v>
          </cell>
          <cell r="D79" t="str">
            <v>SIN DATOS</v>
          </cell>
          <cell r="E79" t="str">
            <v>Arauca</v>
          </cell>
          <cell r="F79" t="str">
            <v>Cravo Norte</v>
          </cell>
          <cell r="G79" t="str">
            <v>410-62096</v>
          </cell>
          <cell r="H79">
            <v>955.8</v>
          </cell>
          <cell r="I79"/>
          <cell r="J79"/>
          <cell r="K79" t="str">
            <v>SIN DATOS</v>
          </cell>
          <cell r="L79" t="str">
            <v>SIN DATOS</v>
          </cell>
          <cell r="M79" t="str">
            <v>SIN DATOS</v>
          </cell>
          <cell r="N79" t="str">
            <v>SIN DATOS</v>
          </cell>
          <cell r="O79" t="str">
            <v>SIN DATOS</v>
          </cell>
          <cell r="P79" t="str">
            <v>SIN DATOS</v>
          </cell>
          <cell r="Q79"/>
          <cell r="R79" t="str">
            <v>SIN DATOS</v>
          </cell>
          <cell r="S79" t="str">
            <v>SIN DATOS</v>
          </cell>
          <cell r="T79" t="str">
            <v>SIN DATOS</v>
          </cell>
          <cell r="V79"/>
          <cell r="W79" t="str">
            <v>SIN DATOS</v>
          </cell>
          <cell r="Z79"/>
          <cell r="AA79"/>
          <cell r="AF79"/>
          <cell r="AG79" t="str">
            <v>EN ELABORACION DE INFORME</v>
          </cell>
          <cell r="AJ79" t="str">
            <v>EN ELABORACION DE INFORME</v>
          </cell>
          <cell r="AK79">
            <v>0</v>
          </cell>
          <cell r="AL79"/>
          <cell r="AM79">
            <v>45328</v>
          </cell>
          <cell r="AN79">
            <v>45338</v>
          </cell>
          <cell r="AO79"/>
          <cell r="AP79"/>
          <cell r="AQ79">
            <v>25000000</v>
          </cell>
        </row>
        <row r="80">
          <cell r="A80" t="str">
            <v>ID10915</v>
          </cell>
          <cell r="B80" t="str">
            <v>GEOVALORES</v>
          </cell>
          <cell r="C80" t="str">
            <v>SIN DATOS</v>
          </cell>
          <cell r="D80" t="str">
            <v>SIN DATOS</v>
          </cell>
          <cell r="E80" t="str">
            <v>Arauca</v>
          </cell>
          <cell r="F80" t="str">
            <v>Cravo Norte</v>
          </cell>
          <cell r="G80" t="str">
            <v>410-67999</v>
          </cell>
          <cell r="H80">
            <v>976.7</v>
          </cell>
          <cell r="I80"/>
          <cell r="J80"/>
          <cell r="K80" t="str">
            <v>SIN DATOS</v>
          </cell>
          <cell r="L80" t="str">
            <v>SIN DATOS</v>
          </cell>
          <cell r="M80" t="str">
            <v>SIN DATOS</v>
          </cell>
          <cell r="N80" t="str">
            <v>SIN DATOS</v>
          </cell>
          <cell r="O80" t="str">
            <v>SIN DATOS</v>
          </cell>
          <cell r="P80" t="str">
            <v>SIN DATOS</v>
          </cell>
          <cell r="Q80"/>
          <cell r="R80" t="str">
            <v>SIN DATOS</v>
          </cell>
          <cell r="S80" t="str">
            <v>SIN DATOS</v>
          </cell>
          <cell r="T80" t="str">
            <v>SIN DATOS</v>
          </cell>
          <cell r="V80"/>
          <cell r="W80" t="str">
            <v>SIN DATOS</v>
          </cell>
          <cell r="Z80"/>
          <cell r="AA80"/>
          <cell r="AF80"/>
          <cell r="AG80" t="str">
            <v>EN ELABORACION DE INFORME</v>
          </cell>
          <cell r="AJ80" t="str">
            <v>EN ELABORACION DE INFORME</v>
          </cell>
          <cell r="AK80">
            <v>0</v>
          </cell>
          <cell r="AL80"/>
          <cell r="AM80">
            <v>45328</v>
          </cell>
          <cell r="AN80">
            <v>45339</v>
          </cell>
          <cell r="AO80"/>
          <cell r="AP80"/>
          <cell r="AQ80">
            <v>25000000</v>
          </cell>
        </row>
        <row r="81">
          <cell r="A81" t="str">
            <v>ID10927</v>
          </cell>
          <cell r="B81" t="str">
            <v>GEOVALORES</v>
          </cell>
          <cell r="C81" t="str">
            <v>SIN DATOS</v>
          </cell>
          <cell r="D81" t="str">
            <v>SIN DATOS</v>
          </cell>
          <cell r="E81" t="str">
            <v>Arauca</v>
          </cell>
          <cell r="F81" t="str">
            <v>Cravo Norte</v>
          </cell>
          <cell r="G81" t="str">
            <v>410-56127</v>
          </cell>
          <cell r="H81">
            <v>864.4</v>
          </cell>
          <cell r="I81"/>
          <cell r="J81"/>
          <cell r="K81" t="str">
            <v>SIN DATOS</v>
          </cell>
          <cell r="L81" t="str">
            <v>SIN DATOS</v>
          </cell>
          <cell r="M81" t="str">
            <v>SIN DATOS</v>
          </cell>
          <cell r="N81" t="str">
            <v>SIN DATOS</v>
          </cell>
          <cell r="O81" t="str">
            <v>SIN DATOS</v>
          </cell>
          <cell r="P81" t="str">
            <v>SIN DATOS</v>
          </cell>
          <cell r="Q81"/>
          <cell r="R81" t="str">
            <v>SIN DATOS</v>
          </cell>
          <cell r="S81" t="str">
            <v>SIN DATOS</v>
          </cell>
          <cell r="T81" t="str">
            <v>SIN DATOS</v>
          </cell>
          <cell r="V81"/>
          <cell r="W81" t="str">
            <v>SIN DATOS</v>
          </cell>
          <cell r="Z81"/>
          <cell r="AA81"/>
          <cell r="AF81"/>
          <cell r="AG81" t="str">
            <v>EN ELABORACION DE INFORME</v>
          </cell>
          <cell r="AJ81" t="str">
            <v>EN ELABORACION DE INFORME</v>
          </cell>
          <cell r="AK81">
            <v>0</v>
          </cell>
          <cell r="AL81"/>
          <cell r="AM81">
            <v>45328</v>
          </cell>
          <cell r="AN81">
            <v>45335</v>
          </cell>
          <cell r="AO81"/>
          <cell r="AP81"/>
          <cell r="AQ81">
            <v>25000000</v>
          </cell>
        </row>
        <row r="82">
          <cell r="A82" t="str">
            <v>ID10938</v>
          </cell>
          <cell r="B82" t="str">
            <v>GEOVALORES</v>
          </cell>
          <cell r="C82" t="str">
            <v>SIN DATOS</v>
          </cell>
          <cell r="D82" t="str">
            <v>SIN DATOS</v>
          </cell>
          <cell r="E82" t="str">
            <v>Arauca</v>
          </cell>
          <cell r="F82" t="str">
            <v>Cravo Norte</v>
          </cell>
          <cell r="G82" t="str">
            <v>410-62105</v>
          </cell>
          <cell r="H82">
            <v>1007</v>
          </cell>
          <cell r="I82"/>
          <cell r="J82"/>
          <cell r="K82" t="str">
            <v>SIN DATOS</v>
          </cell>
          <cell r="L82" t="str">
            <v>SIN DATOS</v>
          </cell>
          <cell r="M82" t="str">
            <v>SIN DATOS</v>
          </cell>
          <cell r="N82" t="str">
            <v>SIN DATOS</v>
          </cell>
          <cell r="O82" t="str">
            <v>SIN DATOS</v>
          </cell>
          <cell r="P82" t="str">
            <v>SIN DATOS</v>
          </cell>
          <cell r="Q82"/>
          <cell r="R82" t="str">
            <v>SIN DATOS</v>
          </cell>
          <cell r="S82" t="str">
            <v>SIN DATOS</v>
          </cell>
          <cell r="T82" t="str">
            <v>SIN DATOS</v>
          </cell>
          <cell r="V82"/>
          <cell r="W82" t="str">
            <v>SIN DATOS</v>
          </cell>
          <cell r="Z82"/>
          <cell r="AA82"/>
          <cell r="AF82"/>
          <cell r="AG82" t="str">
            <v>EN ELABORACION DE INFORME</v>
          </cell>
          <cell r="AJ82" t="str">
            <v>EN ELABORACION DE INFORME</v>
          </cell>
          <cell r="AK82">
            <v>0</v>
          </cell>
          <cell r="AL82"/>
          <cell r="AM82">
            <v>45328</v>
          </cell>
          <cell r="AN82">
            <v>45340</v>
          </cell>
          <cell r="AO82"/>
          <cell r="AP82"/>
          <cell r="AQ82">
            <v>25000000</v>
          </cell>
        </row>
        <row r="83">
          <cell r="A83" t="str">
            <v>ID4615</v>
          </cell>
          <cell r="B83" t="str">
            <v>GEOVALORES</v>
          </cell>
          <cell r="C83" t="str">
            <v>SIN DATOS</v>
          </cell>
          <cell r="D83" t="str">
            <v>SIN DATOS</v>
          </cell>
          <cell r="E83" t="str">
            <v>Arauca</v>
          </cell>
          <cell r="F83" t="str">
            <v>Arauca</v>
          </cell>
          <cell r="G83" t="str">
            <v>410-64846</v>
          </cell>
          <cell r="H83">
            <v>875.7</v>
          </cell>
          <cell r="I83"/>
          <cell r="J83"/>
          <cell r="K83" t="str">
            <v>SIN DATOS</v>
          </cell>
          <cell r="L83" t="str">
            <v>SIN DATOS</v>
          </cell>
          <cell r="M83" t="str">
            <v>SIN DATOS</v>
          </cell>
          <cell r="N83" t="str">
            <v>SIN DATOS</v>
          </cell>
          <cell r="O83" t="str">
            <v>SIN DATOS</v>
          </cell>
          <cell r="P83" t="str">
            <v>SIN DATOS</v>
          </cell>
          <cell r="Q83"/>
          <cell r="R83" t="str">
            <v>SIN DATOS</v>
          </cell>
          <cell r="S83" t="str">
            <v>SIN DATOS</v>
          </cell>
          <cell r="T83" t="str">
            <v>SIN DATOS</v>
          </cell>
          <cell r="V83"/>
          <cell r="W83" t="str">
            <v>SIN DATOS</v>
          </cell>
          <cell r="Z83"/>
          <cell r="AA83"/>
          <cell r="AD83">
            <v>45357</v>
          </cell>
          <cell r="AF83"/>
          <cell r="AG83" t="str">
            <v>EN ELABORACION DE INFORME</v>
          </cell>
          <cell r="AJ83" t="str">
            <v>EN ELABORACION DE INFORME</v>
          </cell>
          <cell r="AK83">
            <v>0</v>
          </cell>
          <cell r="AL83"/>
          <cell r="AM83">
            <v>45328</v>
          </cell>
          <cell r="AN83">
            <v>45341</v>
          </cell>
          <cell r="AO83"/>
          <cell r="AP83"/>
          <cell r="AQ83">
            <v>25000000</v>
          </cell>
        </row>
        <row r="84">
          <cell r="A84" t="str">
            <v>ID5313</v>
          </cell>
          <cell r="B84" t="str">
            <v>GEOVALORES</v>
          </cell>
          <cell r="C84" t="str">
            <v>SIN DATOS</v>
          </cell>
          <cell r="D84" t="str">
            <v>SIN DATOS</v>
          </cell>
          <cell r="E84" t="str">
            <v>Arauca</v>
          </cell>
          <cell r="F84" t="str">
            <v>Cravo Norte</v>
          </cell>
          <cell r="G84" t="str">
            <v>410-56137</v>
          </cell>
          <cell r="H84">
            <v>1228.5</v>
          </cell>
          <cell r="I84"/>
          <cell r="J84"/>
          <cell r="K84" t="str">
            <v>SIN DATOS</v>
          </cell>
          <cell r="L84" t="str">
            <v>SIN DATOS</v>
          </cell>
          <cell r="M84" t="str">
            <v>SIN DATOS</v>
          </cell>
          <cell r="N84" t="str">
            <v>SIN DATOS</v>
          </cell>
          <cell r="O84" t="str">
            <v>SIN DATOS</v>
          </cell>
          <cell r="P84" t="str">
            <v>SIN DATOS</v>
          </cell>
          <cell r="Q84"/>
          <cell r="R84" t="str">
            <v>SIN DATOS</v>
          </cell>
          <cell r="S84" t="str">
            <v>SIN DATOS</v>
          </cell>
          <cell r="T84" t="str">
            <v>SIN DATOS</v>
          </cell>
          <cell r="V84"/>
          <cell r="W84" t="str">
            <v>SIN DATOS</v>
          </cell>
          <cell r="Z84"/>
          <cell r="AA84"/>
          <cell r="AD84">
            <v>45357</v>
          </cell>
          <cell r="AF84"/>
          <cell r="AG84" t="str">
            <v>EN ELABORACION DE INFORME</v>
          </cell>
          <cell r="AJ84" t="str">
            <v>EN ELABORACION DE INFORME</v>
          </cell>
          <cell r="AK84">
            <v>0</v>
          </cell>
          <cell r="AL84"/>
          <cell r="AM84">
            <v>45328</v>
          </cell>
          <cell r="AN84">
            <v>45336</v>
          </cell>
          <cell r="AO84"/>
          <cell r="AP84"/>
          <cell r="AQ84">
            <v>25000000</v>
          </cell>
        </row>
        <row r="85">
          <cell r="A85" t="str">
            <v>ID9430</v>
          </cell>
          <cell r="B85" t="str">
            <v>GEOVALORES</v>
          </cell>
          <cell r="C85" t="str">
            <v>SIN DATOS</v>
          </cell>
          <cell r="D85" t="str">
            <v>SIN DATOS</v>
          </cell>
          <cell r="E85" t="str">
            <v>Antioquia</v>
          </cell>
          <cell r="F85" t="str">
            <v>Nechí</v>
          </cell>
          <cell r="G85" t="str">
            <v>015-17795</v>
          </cell>
          <cell r="H85">
            <v>1197.0999999999999</v>
          </cell>
          <cell r="I85"/>
          <cell r="J85"/>
          <cell r="K85" t="str">
            <v>SIN DATOS</v>
          </cell>
          <cell r="L85" t="str">
            <v>SIN DATOS</v>
          </cell>
          <cell r="M85" t="str">
            <v>SIN DATOS</v>
          </cell>
          <cell r="N85" t="str">
            <v>SIN DATOS</v>
          </cell>
          <cell r="O85" t="str">
            <v>SIN DATOS</v>
          </cell>
          <cell r="P85" t="str">
            <v>SIN DATOS</v>
          </cell>
          <cell r="Q85"/>
          <cell r="R85" t="str">
            <v>SIN DATOS</v>
          </cell>
          <cell r="S85" t="str">
            <v>SIN DATOS</v>
          </cell>
          <cell r="T85" t="str">
            <v>SIN DATOS</v>
          </cell>
          <cell r="V85"/>
          <cell r="W85" t="str">
            <v>SIN DATOS</v>
          </cell>
          <cell r="Z85"/>
          <cell r="AA85"/>
          <cell r="AD85">
            <v>45357</v>
          </cell>
          <cell r="AF85"/>
          <cell r="AG85" t="str">
            <v>EN ELABORACION DE INFORME</v>
          </cell>
          <cell r="AJ85" t="str">
            <v>EN ELABORACION DE INFORME</v>
          </cell>
          <cell r="AK85">
            <v>0</v>
          </cell>
          <cell r="AL85"/>
          <cell r="AM85">
            <v>45328</v>
          </cell>
          <cell r="AN85">
            <v>45339</v>
          </cell>
          <cell r="AO85"/>
          <cell r="AP85"/>
          <cell r="AQ85">
            <v>25000000</v>
          </cell>
        </row>
        <row r="86">
          <cell r="A86" t="str">
            <v>ID1498</v>
          </cell>
          <cell r="B86" t="str">
            <v>GEOVALORES</v>
          </cell>
          <cell r="C86" t="str">
            <v>SIN DATOS</v>
          </cell>
          <cell r="D86" t="str">
            <v>SIN DATOS</v>
          </cell>
          <cell r="E86" t="str">
            <v>Casanare</v>
          </cell>
          <cell r="F86" t="str">
            <v>Paz de Ariporo</v>
          </cell>
          <cell r="G86" t="str">
            <v>475-1963</v>
          </cell>
          <cell r="H86">
            <v>876.8</v>
          </cell>
          <cell r="I86"/>
          <cell r="J86"/>
          <cell r="K86" t="str">
            <v>SIN DATOS</v>
          </cell>
          <cell r="L86" t="str">
            <v>SIN DATOS</v>
          </cell>
          <cell r="M86" t="str">
            <v>SIN DATOS</v>
          </cell>
          <cell r="N86" t="str">
            <v>SIN DATOS</v>
          </cell>
          <cell r="O86" t="str">
            <v>SIN DATOS</v>
          </cell>
          <cell r="P86" t="str">
            <v>SIN DATOS</v>
          </cell>
          <cell r="Q86"/>
          <cell r="R86" t="str">
            <v>SIN DATOS</v>
          </cell>
          <cell r="S86" t="str">
            <v>SIN DATOS</v>
          </cell>
          <cell r="T86" t="str">
            <v>SIN DATOS</v>
          </cell>
          <cell r="V86"/>
          <cell r="W86" t="str">
            <v>SIN DATOS</v>
          </cell>
          <cell r="Z86"/>
          <cell r="AA86"/>
          <cell r="AD86">
            <v>45357</v>
          </cell>
          <cell r="AF86"/>
          <cell r="AG86" t="str">
            <v>EN ELABORACION DE INFORME</v>
          </cell>
          <cell r="AJ86" t="str">
            <v>EN ELABORACION DE INFORME</v>
          </cell>
          <cell r="AK86">
            <v>0</v>
          </cell>
          <cell r="AL86"/>
          <cell r="AM86">
            <v>45328</v>
          </cell>
          <cell r="AN86">
            <v>45344</v>
          </cell>
          <cell r="AO86"/>
          <cell r="AP86"/>
          <cell r="AQ86">
            <v>25000000</v>
          </cell>
        </row>
        <row r="87">
          <cell r="A87" t="str">
            <v>ID1499</v>
          </cell>
          <cell r="B87" t="str">
            <v>GEOVALORES</v>
          </cell>
          <cell r="C87" t="str">
            <v>SIN DATOS</v>
          </cell>
          <cell r="D87" t="str">
            <v>SIN DATOS</v>
          </cell>
          <cell r="E87" t="str">
            <v>Casanare</v>
          </cell>
          <cell r="F87" t="str">
            <v>Paz de Ariporo</v>
          </cell>
          <cell r="G87" t="str">
            <v>475-1885</v>
          </cell>
          <cell r="H87">
            <v>1829.4</v>
          </cell>
          <cell r="I87"/>
          <cell r="J87"/>
          <cell r="K87" t="str">
            <v>SIN DATOS</v>
          </cell>
          <cell r="L87" t="str">
            <v>SIN DATOS</v>
          </cell>
          <cell r="M87" t="str">
            <v>SIN DATOS</v>
          </cell>
          <cell r="N87" t="str">
            <v>SIN DATOS</v>
          </cell>
          <cell r="O87" t="str">
            <v>SIN DATOS</v>
          </cell>
          <cell r="P87" t="str">
            <v>SIN DATOS</v>
          </cell>
          <cell r="Q87"/>
          <cell r="R87" t="str">
            <v>SIN DATOS</v>
          </cell>
          <cell r="S87" t="str">
            <v>SIN DATOS</v>
          </cell>
          <cell r="T87" t="str">
            <v>SIN DATOS</v>
          </cell>
          <cell r="V87"/>
          <cell r="W87" t="str">
            <v>SIN DATOS</v>
          </cell>
          <cell r="Z87"/>
          <cell r="AA87"/>
          <cell r="AD87">
            <v>45357</v>
          </cell>
          <cell r="AF87"/>
          <cell r="AG87" t="str">
            <v>EN ELABORACION DE INFORME</v>
          </cell>
          <cell r="AJ87" t="str">
            <v>EN ELABORACION DE INFORME</v>
          </cell>
          <cell r="AK87">
            <v>0</v>
          </cell>
          <cell r="AL87"/>
          <cell r="AM87">
            <v>45328</v>
          </cell>
          <cell r="AN87">
            <v>45345</v>
          </cell>
          <cell r="AO87"/>
          <cell r="AP87"/>
          <cell r="AQ87">
            <v>25000000</v>
          </cell>
        </row>
        <row r="88">
          <cell r="A88" t="str">
            <v>ID5222</v>
          </cell>
          <cell r="B88" t="str">
            <v>GEOVALORES</v>
          </cell>
          <cell r="C88" t="str">
            <v>SIN DATOS</v>
          </cell>
          <cell r="D88" t="str">
            <v>SIN DATOS</v>
          </cell>
          <cell r="E88" t="str">
            <v>Arauca</v>
          </cell>
          <cell r="F88" t="str">
            <v>Cravo Norte</v>
          </cell>
          <cell r="G88" t="str">
            <v>410-52190</v>
          </cell>
          <cell r="H88">
            <v>615.29999999999995</v>
          </cell>
          <cell r="I88"/>
          <cell r="J88"/>
          <cell r="K88" t="str">
            <v>SIN DATOS</v>
          </cell>
          <cell r="L88" t="str">
            <v>SIN DATOS</v>
          </cell>
          <cell r="M88" t="str">
            <v>SIN DATOS</v>
          </cell>
          <cell r="N88" t="str">
            <v>SIN DATOS</v>
          </cell>
          <cell r="O88" t="str">
            <v>SIN DATOS</v>
          </cell>
          <cell r="P88" t="str">
            <v>SIN DATOS</v>
          </cell>
          <cell r="Q88"/>
          <cell r="R88" t="str">
            <v>SIN DATOS</v>
          </cell>
          <cell r="S88" t="str">
            <v>SIN DATOS</v>
          </cell>
          <cell r="T88" t="str">
            <v>SIN DATOS</v>
          </cell>
          <cell r="V88"/>
          <cell r="W88" t="str">
            <v>SIN DATOS</v>
          </cell>
          <cell r="Z88"/>
          <cell r="AA88"/>
          <cell r="AF88"/>
          <cell r="AG88" t="str">
            <v>NO SE PUDO VISITAR TEMAS DE SEGURIDAD</v>
          </cell>
          <cell r="AJ88" t="str">
            <v xml:space="preserve">EN ESPERA DE RESPUESTA DE ANT </v>
          </cell>
          <cell r="AK88" t="str">
            <v>NO SE VISITO POR TEMAS DE SEGURIDAD</v>
          </cell>
          <cell r="AL88"/>
          <cell r="AM88">
            <v>45328</v>
          </cell>
          <cell r="AN88"/>
          <cell r="AO88"/>
          <cell r="AP88"/>
          <cell r="AQ88">
            <v>25000000</v>
          </cell>
        </row>
        <row r="89">
          <cell r="A89" t="str">
            <v>ID8004</v>
          </cell>
          <cell r="B89" t="str">
            <v>GEOVALORES</v>
          </cell>
          <cell r="C89" t="str">
            <v>SIN DATOS</v>
          </cell>
          <cell r="D89" t="str">
            <v>SIN DATOS</v>
          </cell>
          <cell r="E89" t="str">
            <v>Casanare</v>
          </cell>
          <cell r="F89" t="str">
            <v>Paz de Ariporo</v>
          </cell>
          <cell r="G89" t="str">
            <v>475-7303</v>
          </cell>
          <cell r="H89">
            <v>697.8</v>
          </cell>
          <cell r="I89"/>
          <cell r="J89"/>
          <cell r="K89" t="str">
            <v>SIN DATOS</v>
          </cell>
          <cell r="L89" t="str">
            <v>SIN DATOS</v>
          </cell>
          <cell r="M89" t="str">
            <v>SIN DATOS</v>
          </cell>
          <cell r="N89" t="str">
            <v>SIN DATOS</v>
          </cell>
          <cell r="O89" t="str">
            <v>SIN DATOS</v>
          </cell>
          <cell r="P89" t="str">
            <v>SIN DATOS</v>
          </cell>
          <cell r="Q89"/>
          <cell r="R89" t="str">
            <v>SIN DATOS</v>
          </cell>
          <cell r="S89" t="str">
            <v>SIN DATOS</v>
          </cell>
          <cell r="T89" t="str">
            <v>SIN DATOS</v>
          </cell>
          <cell r="V89"/>
          <cell r="W89" t="str">
            <v>SIN DATOS</v>
          </cell>
          <cell r="Z89"/>
          <cell r="AA89"/>
          <cell r="AD89" t="str">
            <v>N/A</v>
          </cell>
          <cell r="AF89"/>
          <cell r="AG89" t="str">
            <v>RETIRADO</v>
          </cell>
          <cell r="AJ89" t="str">
            <v>RETIRADO</v>
          </cell>
          <cell r="AK89">
            <v>0</v>
          </cell>
          <cell r="AL89"/>
          <cell r="AM89">
            <v>45328</v>
          </cell>
          <cell r="AN89"/>
          <cell r="AO89"/>
          <cell r="AP89"/>
          <cell r="AQ89">
            <v>25000000</v>
          </cell>
        </row>
        <row r="90">
          <cell r="A90" t="str">
            <v>ID5560</v>
          </cell>
          <cell r="B90" t="str">
            <v>GEOVALORES</v>
          </cell>
          <cell r="C90" t="str">
            <v>SIN DATOS</v>
          </cell>
          <cell r="D90" t="str">
            <v>SIN DATOS</v>
          </cell>
          <cell r="E90" t="str">
            <v>Arauca</v>
          </cell>
          <cell r="F90" t="str">
            <v>Cravo Norte</v>
          </cell>
          <cell r="G90" t="str">
            <v>410-42032</v>
          </cell>
          <cell r="H90">
            <v>600.9</v>
          </cell>
          <cell r="I90"/>
          <cell r="J90"/>
          <cell r="K90" t="str">
            <v>SIN DATOS</v>
          </cell>
          <cell r="L90" t="str">
            <v>SIN DATOS</v>
          </cell>
          <cell r="M90" t="str">
            <v>SIN DATOS</v>
          </cell>
          <cell r="N90" t="str">
            <v>SIN DATOS</v>
          </cell>
          <cell r="O90" t="str">
            <v>SIN DATOS</v>
          </cell>
          <cell r="P90" t="str">
            <v>SIN DATOS</v>
          </cell>
          <cell r="Q90"/>
          <cell r="R90" t="str">
            <v>SIN DATOS</v>
          </cell>
          <cell r="S90" t="str">
            <v>SIN DATOS</v>
          </cell>
          <cell r="T90" t="str">
            <v>SIN DATOS</v>
          </cell>
          <cell r="V90"/>
          <cell r="W90" t="str">
            <v>SIN DATOS</v>
          </cell>
          <cell r="Z90"/>
          <cell r="AA90"/>
          <cell r="AD90">
            <v>45357</v>
          </cell>
          <cell r="AF90"/>
          <cell r="AG90" t="str">
            <v>EN ELABORACION DE INFORME</v>
          </cell>
          <cell r="AJ90" t="str">
            <v>EN ELABORACION DE INFORME</v>
          </cell>
          <cell r="AK90">
            <v>0</v>
          </cell>
          <cell r="AL90"/>
          <cell r="AM90">
            <v>45328</v>
          </cell>
          <cell r="AN90">
            <v>45339</v>
          </cell>
          <cell r="AO90"/>
          <cell r="AP90"/>
          <cell r="AQ90">
            <v>25000000</v>
          </cell>
        </row>
        <row r="91">
          <cell r="A91" t="str">
            <v>ID15090</v>
          </cell>
          <cell r="B91" t="str">
            <v>GEOVALORES</v>
          </cell>
          <cell r="C91" t="str">
            <v>SIN DATOS</v>
          </cell>
          <cell r="D91" t="str">
            <v>SIN DATOS</v>
          </cell>
          <cell r="E91" t="str">
            <v>Boyacá</v>
          </cell>
          <cell r="F91" t="str">
            <v>Chita</v>
          </cell>
          <cell r="G91" t="str">
            <v>760-23961</v>
          </cell>
          <cell r="H91">
            <v>1245.9000000000001</v>
          </cell>
          <cell r="I91"/>
          <cell r="J91"/>
          <cell r="K91" t="str">
            <v>SIN DATOS</v>
          </cell>
          <cell r="L91" t="str">
            <v>SIN DATOS</v>
          </cell>
          <cell r="M91" t="str">
            <v>SIN DATOS</v>
          </cell>
          <cell r="N91" t="str">
            <v>SIN DATOS</v>
          </cell>
          <cell r="O91" t="str">
            <v>SIN DATOS</v>
          </cell>
          <cell r="P91" t="str">
            <v>SIN DATOS</v>
          </cell>
          <cell r="Q91"/>
          <cell r="R91" t="str">
            <v>SIN DATOS</v>
          </cell>
          <cell r="S91" t="str">
            <v>SIN DATOS</v>
          </cell>
          <cell r="T91" t="str">
            <v>SIN DATOS</v>
          </cell>
          <cell r="V91"/>
          <cell r="W91" t="str">
            <v>SIN DATOS</v>
          </cell>
          <cell r="Z91"/>
          <cell r="AA91"/>
          <cell r="AD91">
            <v>45357</v>
          </cell>
          <cell r="AF91"/>
          <cell r="AG91" t="str">
            <v>EN ELABORACION DE INFORME</v>
          </cell>
          <cell r="AJ91" t="str">
            <v>EN ELABORACION DE INFORME</v>
          </cell>
          <cell r="AK91">
            <v>0</v>
          </cell>
          <cell r="AL91"/>
          <cell r="AM91">
            <v>45328</v>
          </cell>
          <cell r="AN91">
            <v>45340</v>
          </cell>
          <cell r="AO91"/>
          <cell r="AP91"/>
          <cell r="AQ91">
            <v>25000000</v>
          </cell>
        </row>
        <row r="92">
          <cell r="A92" t="str">
            <v>ID9102</v>
          </cell>
          <cell r="B92" t="str">
            <v>GEOVALORES</v>
          </cell>
          <cell r="C92" t="str">
            <v>SIN DATOS</v>
          </cell>
          <cell r="D92" t="str">
            <v>SIN DATOS</v>
          </cell>
          <cell r="E92" t="str">
            <v>Huila</v>
          </cell>
          <cell r="F92" t="str">
            <v>Baraya</v>
          </cell>
          <cell r="G92" t="str">
            <v>200-13609</v>
          </cell>
          <cell r="H92">
            <v>885.6</v>
          </cell>
          <cell r="I92"/>
          <cell r="J92"/>
          <cell r="K92" t="str">
            <v>SIN DATOS</v>
          </cell>
          <cell r="L92" t="str">
            <v>SIN DATOS</v>
          </cell>
          <cell r="M92" t="str">
            <v>SIN DATOS</v>
          </cell>
          <cell r="N92" t="str">
            <v>SIN DATOS</v>
          </cell>
          <cell r="O92" t="str">
            <v>SIN DATOS</v>
          </cell>
          <cell r="P92" t="str">
            <v>SIN DATOS</v>
          </cell>
          <cell r="Q92"/>
          <cell r="R92" t="str">
            <v>SIN DATOS</v>
          </cell>
          <cell r="S92" t="str">
            <v>SIN DATOS</v>
          </cell>
          <cell r="T92" t="str">
            <v>SIN DATOS</v>
          </cell>
          <cell r="V92"/>
          <cell r="W92" t="str">
            <v>SIN DATOS</v>
          </cell>
          <cell r="Z92"/>
          <cell r="AA92"/>
          <cell r="AD92">
            <v>45357</v>
          </cell>
          <cell r="AF92"/>
          <cell r="AG92" t="str">
            <v>EN ELABORACION DE INFORME</v>
          </cell>
          <cell r="AH92">
            <v>45351</v>
          </cell>
          <cell r="AJ92" t="str">
            <v>EN ELABORACION DE INFORME</v>
          </cell>
          <cell r="AK92">
            <v>0</v>
          </cell>
          <cell r="AL92"/>
          <cell r="AM92">
            <v>45328</v>
          </cell>
          <cell r="AN92">
            <v>45332</v>
          </cell>
          <cell r="AO92"/>
          <cell r="AP92"/>
          <cell r="AQ92">
            <v>25000000</v>
          </cell>
        </row>
        <row r="93">
          <cell r="A93" t="str">
            <v>ID143</v>
          </cell>
          <cell r="B93" t="str">
            <v>GEOVALORES</v>
          </cell>
          <cell r="C93" t="str">
            <v>SIN DATOS</v>
          </cell>
          <cell r="D93" t="str">
            <v>SIN DATOS</v>
          </cell>
          <cell r="E93" t="str">
            <v>Casanare</v>
          </cell>
          <cell r="F93" t="str">
            <v>Hato Corozal</v>
          </cell>
          <cell r="G93" t="str">
            <v>475-18700</v>
          </cell>
          <cell r="H93">
            <v>869.6</v>
          </cell>
          <cell r="I93"/>
          <cell r="J93"/>
          <cell r="K93" t="str">
            <v>SIN DATOS</v>
          </cell>
          <cell r="L93" t="str">
            <v>SIN DATOS</v>
          </cell>
          <cell r="M93" t="str">
            <v>SIN DATOS</v>
          </cell>
          <cell r="N93" t="str">
            <v>SIN DATOS</v>
          </cell>
          <cell r="O93" t="str">
            <v>SIN DATOS</v>
          </cell>
          <cell r="P93" t="str">
            <v>SIN DATOS</v>
          </cell>
          <cell r="Q93"/>
          <cell r="R93" t="str">
            <v>SIN DATOS</v>
          </cell>
          <cell r="S93" t="str">
            <v>SIN DATOS</v>
          </cell>
          <cell r="T93" t="str">
            <v>SIN DATOS</v>
          </cell>
          <cell r="V93"/>
          <cell r="W93" t="str">
            <v>SIN DATOS</v>
          </cell>
          <cell r="Z93"/>
          <cell r="AA93"/>
          <cell r="AD93">
            <v>45357</v>
          </cell>
          <cell r="AF93"/>
          <cell r="AG93" t="str">
            <v>EN ELABORACION DE INFORME</v>
          </cell>
          <cell r="AJ93" t="str">
            <v>EN ELABORACION DE INFORME</v>
          </cell>
          <cell r="AK93">
            <v>0</v>
          </cell>
          <cell r="AL93"/>
          <cell r="AM93">
            <v>45328</v>
          </cell>
          <cell r="AN93">
            <v>45348</v>
          </cell>
          <cell r="AO93"/>
          <cell r="AP93"/>
          <cell r="AQ93">
            <v>25000000</v>
          </cell>
        </row>
        <row r="94">
          <cell r="A94" t="str">
            <v>ID10920</v>
          </cell>
          <cell r="B94" t="str">
            <v>GEOVALORES</v>
          </cell>
          <cell r="C94" t="str">
            <v>SIN DATOS</v>
          </cell>
          <cell r="D94" t="str">
            <v>SIN DATOS</v>
          </cell>
          <cell r="E94" t="str">
            <v>Arauca</v>
          </cell>
          <cell r="F94" t="str">
            <v>Cravo Norte</v>
          </cell>
          <cell r="G94" t="str">
            <v>410-62104</v>
          </cell>
          <cell r="H94">
            <v>878.9</v>
          </cell>
          <cell r="I94"/>
          <cell r="J94"/>
          <cell r="K94" t="str">
            <v>SIN DATOS</v>
          </cell>
          <cell r="L94" t="str">
            <v>SIN DATOS</v>
          </cell>
          <cell r="M94" t="str">
            <v>SIN DATOS</v>
          </cell>
          <cell r="N94" t="str">
            <v>SIN DATOS</v>
          </cell>
          <cell r="O94" t="str">
            <v>SIN DATOS</v>
          </cell>
          <cell r="P94" t="str">
            <v>SIN DATOS</v>
          </cell>
          <cell r="Q94"/>
          <cell r="R94" t="str">
            <v>SIN DATOS</v>
          </cell>
          <cell r="S94" t="str">
            <v>SIN DATOS</v>
          </cell>
          <cell r="T94" t="str">
            <v>SIN DATOS</v>
          </cell>
          <cell r="V94"/>
          <cell r="W94" t="str">
            <v>SIN DATOS</v>
          </cell>
          <cell r="Z94"/>
          <cell r="AA94"/>
          <cell r="AD94">
            <v>45357</v>
          </cell>
          <cell r="AF94"/>
          <cell r="AG94" t="str">
            <v>EN ELABORACION DE INFORME</v>
          </cell>
          <cell r="AJ94" t="str">
            <v>EN ELABORACION DE INFORME</v>
          </cell>
          <cell r="AK94">
            <v>0</v>
          </cell>
          <cell r="AL94"/>
          <cell r="AM94">
            <v>45328</v>
          </cell>
          <cell r="AN94">
            <v>45338</v>
          </cell>
          <cell r="AO94"/>
          <cell r="AP94"/>
          <cell r="AQ94">
            <v>25000000</v>
          </cell>
        </row>
        <row r="95">
          <cell r="A95" t="str">
            <v>ID11502</v>
          </cell>
          <cell r="B95" t="str">
            <v>GEOVALORES</v>
          </cell>
          <cell r="C95" t="str">
            <v>SIN DATOS</v>
          </cell>
          <cell r="D95" t="str">
            <v>SIN DATOS</v>
          </cell>
          <cell r="E95" t="str">
            <v>Santander</v>
          </cell>
          <cell r="F95" t="str">
            <v>Cerrito</v>
          </cell>
          <cell r="G95" t="str">
            <v>308-8476</v>
          </cell>
          <cell r="H95">
            <v>570.20000000000005</v>
          </cell>
          <cell r="I95"/>
          <cell r="J95"/>
          <cell r="K95" t="str">
            <v>SIN DATOS</v>
          </cell>
          <cell r="L95" t="str">
            <v>SIN DATOS</v>
          </cell>
          <cell r="M95" t="str">
            <v>SIN DATOS</v>
          </cell>
          <cell r="N95" t="str">
            <v>SIN DATOS</v>
          </cell>
          <cell r="O95" t="str">
            <v>SIN DATOS</v>
          </cell>
          <cell r="P95" t="str">
            <v>SIN DATOS</v>
          </cell>
          <cell r="Q95"/>
          <cell r="R95" t="str">
            <v>SIN DATOS</v>
          </cell>
          <cell r="S95" t="str">
            <v>SIN DATOS</v>
          </cell>
          <cell r="T95" t="str">
            <v>SIN DATOS</v>
          </cell>
          <cell r="V95"/>
          <cell r="W95" t="str">
            <v>SIN DATOS</v>
          </cell>
          <cell r="Z95"/>
          <cell r="AA95"/>
          <cell r="AD95">
            <v>45357</v>
          </cell>
          <cell r="AF95"/>
          <cell r="AG95" t="str">
            <v>EN ELABORACION DE INFORME</v>
          </cell>
          <cell r="AJ95" t="str">
            <v>EN ELABORACION DE INFORME</v>
          </cell>
          <cell r="AK95">
            <v>0</v>
          </cell>
          <cell r="AL95"/>
          <cell r="AM95">
            <v>45328</v>
          </cell>
          <cell r="AN95">
            <v>45338</v>
          </cell>
          <cell r="AO95"/>
          <cell r="AP95"/>
          <cell r="AQ95">
            <v>25000000</v>
          </cell>
        </row>
        <row r="96">
          <cell r="A96" t="str">
            <v>ID10939</v>
          </cell>
          <cell r="B96" t="str">
            <v>GEOVALORES</v>
          </cell>
          <cell r="C96" t="str">
            <v>SIN DATOS</v>
          </cell>
          <cell r="D96" t="str">
            <v>SIN DATOS</v>
          </cell>
          <cell r="E96" t="str">
            <v>Arauca</v>
          </cell>
          <cell r="F96" t="str">
            <v>Cravo Norte</v>
          </cell>
          <cell r="G96" t="str">
            <v>410-62099</v>
          </cell>
          <cell r="H96">
            <v>925.7</v>
          </cell>
          <cell r="I96"/>
          <cell r="J96"/>
          <cell r="K96" t="str">
            <v>SIN DATOS</v>
          </cell>
          <cell r="L96" t="str">
            <v>SIN DATOS</v>
          </cell>
          <cell r="M96" t="str">
            <v>SIN DATOS</v>
          </cell>
          <cell r="N96" t="str">
            <v>SIN DATOS</v>
          </cell>
          <cell r="O96" t="str">
            <v>SIN DATOS</v>
          </cell>
          <cell r="P96" t="str">
            <v>SIN DATOS</v>
          </cell>
          <cell r="Q96"/>
          <cell r="R96" t="str">
            <v>SIN DATOS</v>
          </cell>
          <cell r="S96" t="str">
            <v>SIN DATOS</v>
          </cell>
          <cell r="T96" t="str">
            <v>SIN DATOS</v>
          </cell>
          <cell r="V96"/>
          <cell r="W96" t="str">
            <v>SIN DATOS</v>
          </cell>
          <cell r="Z96"/>
          <cell r="AA96"/>
          <cell r="AD96">
            <v>45357</v>
          </cell>
          <cell r="AF96"/>
          <cell r="AG96" t="str">
            <v>EN ELABORACION DE INFORME</v>
          </cell>
          <cell r="AJ96" t="str">
            <v>EN ELABORACION DE INFORME</v>
          </cell>
          <cell r="AK96">
            <v>0</v>
          </cell>
          <cell r="AL96"/>
          <cell r="AM96">
            <v>45328</v>
          </cell>
          <cell r="AN96">
            <v>45337</v>
          </cell>
          <cell r="AO96"/>
          <cell r="AP96"/>
          <cell r="AQ96">
            <v>25000000</v>
          </cell>
        </row>
        <row r="97">
          <cell r="A97" t="str">
            <v>ID10917</v>
          </cell>
          <cell r="B97" t="str">
            <v>GEOVALORES</v>
          </cell>
          <cell r="C97" t="str">
            <v>SIN DATOS</v>
          </cell>
          <cell r="D97" t="str">
            <v>SIN DATOS</v>
          </cell>
          <cell r="E97" t="str">
            <v>Arauca</v>
          </cell>
          <cell r="F97" t="str">
            <v>Cravo Norte</v>
          </cell>
          <cell r="G97" t="str">
            <v>410-62092</v>
          </cell>
          <cell r="H97">
            <v>979</v>
          </cell>
          <cell r="I97"/>
          <cell r="J97"/>
          <cell r="K97" t="str">
            <v>SIN DATOS</v>
          </cell>
          <cell r="L97" t="str">
            <v>SIN DATOS</v>
          </cell>
          <cell r="M97" t="str">
            <v>SIN DATOS</v>
          </cell>
          <cell r="N97" t="str">
            <v>SIN DATOS</v>
          </cell>
          <cell r="O97" t="str">
            <v>SIN DATOS</v>
          </cell>
          <cell r="P97" t="str">
            <v>SIN DATOS</v>
          </cell>
          <cell r="Q97"/>
          <cell r="R97" t="str">
            <v>SIN DATOS</v>
          </cell>
          <cell r="S97" t="str">
            <v>SIN DATOS</v>
          </cell>
          <cell r="T97" t="str">
            <v>SIN DATOS</v>
          </cell>
          <cell r="V97"/>
          <cell r="W97" t="str">
            <v>SIN DATOS</v>
          </cell>
          <cell r="Z97"/>
          <cell r="AA97"/>
          <cell r="AD97">
            <v>45357</v>
          </cell>
          <cell r="AF97"/>
          <cell r="AG97" t="str">
            <v>EN ELABORACION DE INFORME</v>
          </cell>
          <cell r="AJ97" t="str">
            <v>EN ELABORACION DE INFORME</v>
          </cell>
          <cell r="AK97">
            <v>0</v>
          </cell>
          <cell r="AL97"/>
          <cell r="AM97">
            <v>45328</v>
          </cell>
          <cell r="AN97">
            <v>45336</v>
          </cell>
          <cell r="AO97"/>
          <cell r="AP97"/>
          <cell r="AQ97">
            <v>25000000</v>
          </cell>
        </row>
        <row r="98">
          <cell r="A98" t="str">
            <v>ID1497</v>
          </cell>
          <cell r="B98" t="str">
            <v>GEOVALORES</v>
          </cell>
          <cell r="C98" t="str">
            <v>SIN DATOS</v>
          </cell>
          <cell r="D98" t="str">
            <v>SIN DATOS</v>
          </cell>
          <cell r="E98" t="str">
            <v>Casanare</v>
          </cell>
          <cell r="F98" t="str">
            <v>Paz de Ariporo</v>
          </cell>
          <cell r="G98" t="str">
            <v>475-1631</v>
          </cell>
          <cell r="H98">
            <v>873.8</v>
          </cell>
          <cell r="I98"/>
          <cell r="J98"/>
          <cell r="K98" t="str">
            <v>SIN DATOS</v>
          </cell>
          <cell r="L98" t="str">
            <v>SIN DATOS</v>
          </cell>
          <cell r="M98" t="str">
            <v>SIN DATOS</v>
          </cell>
          <cell r="N98" t="str">
            <v>SIN DATOS</v>
          </cell>
          <cell r="O98" t="str">
            <v>SIN DATOS</v>
          </cell>
          <cell r="P98" t="str">
            <v>SIN DATOS</v>
          </cell>
          <cell r="Q98"/>
          <cell r="R98" t="str">
            <v>SIN DATOS</v>
          </cell>
          <cell r="S98" t="str">
            <v>SIN DATOS</v>
          </cell>
          <cell r="T98" t="str">
            <v>SIN DATOS</v>
          </cell>
          <cell r="V98"/>
          <cell r="W98" t="str">
            <v>SIN DATOS</v>
          </cell>
          <cell r="Z98"/>
          <cell r="AA98"/>
          <cell r="AD98">
            <v>45357</v>
          </cell>
          <cell r="AF98"/>
          <cell r="AG98" t="str">
            <v>EN ELABORACION DE INFORME</v>
          </cell>
          <cell r="AJ98" t="str">
            <v>EN ELABORACION DE INFORME</v>
          </cell>
          <cell r="AK98">
            <v>0</v>
          </cell>
          <cell r="AL98"/>
          <cell r="AM98">
            <v>45328</v>
          </cell>
          <cell r="AN98">
            <v>45345</v>
          </cell>
          <cell r="AO98"/>
          <cell r="AP98"/>
          <cell r="AQ98">
            <v>25000000</v>
          </cell>
        </row>
        <row r="99">
          <cell r="A99" t="str">
            <v>ID10914</v>
          </cell>
          <cell r="B99" t="str">
            <v>GEOVALORES</v>
          </cell>
          <cell r="C99" t="str">
            <v>SIN DATOS</v>
          </cell>
          <cell r="D99" t="str">
            <v>SIN DATOS</v>
          </cell>
          <cell r="E99" t="str">
            <v>Arauca</v>
          </cell>
          <cell r="F99" t="str">
            <v>Cravo Norte</v>
          </cell>
          <cell r="G99" t="str">
            <v>410-62062</v>
          </cell>
          <cell r="H99">
            <v>926</v>
          </cell>
          <cell r="I99"/>
          <cell r="J99"/>
          <cell r="K99" t="str">
            <v>SIN DATOS</v>
          </cell>
          <cell r="L99" t="str">
            <v>SIN DATOS</v>
          </cell>
          <cell r="M99" t="str">
            <v>SIN DATOS</v>
          </cell>
          <cell r="N99" t="str">
            <v>SIN DATOS</v>
          </cell>
          <cell r="O99" t="str">
            <v>SIN DATOS</v>
          </cell>
          <cell r="P99" t="str">
            <v>SIN DATOS</v>
          </cell>
          <cell r="Q99"/>
          <cell r="R99" t="str">
            <v>SIN DATOS</v>
          </cell>
          <cell r="S99" t="str">
            <v>SIN DATOS</v>
          </cell>
          <cell r="T99" t="str">
            <v>SIN DATOS</v>
          </cell>
          <cell r="V99"/>
          <cell r="W99" t="str">
            <v>SIN DATOS</v>
          </cell>
          <cell r="Z99"/>
          <cell r="AA99"/>
          <cell r="AD99">
            <v>45357</v>
          </cell>
          <cell r="AF99"/>
          <cell r="AG99" t="str">
            <v>EN ELABORACION DE INFORME</v>
          </cell>
          <cell r="AJ99" t="str">
            <v>EN ELABORACION DE INFORME</v>
          </cell>
          <cell r="AK99">
            <v>0</v>
          </cell>
          <cell r="AL99"/>
          <cell r="AM99">
            <v>45328</v>
          </cell>
          <cell r="AN99">
            <v>45338</v>
          </cell>
          <cell r="AO99"/>
          <cell r="AP99"/>
          <cell r="AQ99">
            <v>25000000</v>
          </cell>
        </row>
        <row r="100">
          <cell r="A100" t="str">
            <v>ID5595</v>
          </cell>
          <cell r="B100" t="str">
            <v>GEOVALORES</v>
          </cell>
          <cell r="C100" t="str">
            <v>SIN DATOS</v>
          </cell>
          <cell r="D100" t="str">
            <v>SIN DATOS</v>
          </cell>
          <cell r="E100" t="str">
            <v>Meta</v>
          </cell>
          <cell r="F100" t="str">
            <v>San Juan de Arama</v>
          </cell>
          <cell r="G100" t="str">
            <v>236-23779</v>
          </cell>
          <cell r="H100">
            <v>15</v>
          </cell>
          <cell r="I100"/>
          <cell r="J100"/>
          <cell r="K100" t="str">
            <v>SIN DATOS</v>
          </cell>
          <cell r="L100" t="str">
            <v>SIN DATOS</v>
          </cell>
          <cell r="M100" t="str">
            <v>SIN DATOS</v>
          </cell>
          <cell r="N100" t="str">
            <v>SIN DATOS</v>
          </cell>
          <cell r="O100" t="str">
            <v>SIN DATOS</v>
          </cell>
          <cell r="P100" t="str">
            <v>SIN DATOS</v>
          </cell>
          <cell r="Q100"/>
          <cell r="R100" t="str">
            <v>SIN DATOS</v>
          </cell>
          <cell r="S100" t="str">
            <v>SIN DATOS</v>
          </cell>
          <cell r="T100" t="str">
            <v>SIN DATOS</v>
          </cell>
          <cell r="V100"/>
          <cell r="W100" t="str">
            <v>SIN DATOS</v>
          </cell>
          <cell r="Z100"/>
          <cell r="AA100"/>
          <cell r="AD100">
            <v>45339</v>
          </cell>
          <cell r="AF100"/>
          <cell r="AG100" t="str">
            <v>EN REVISION DE LA ANT</v>
          </cell>
          <cell r="AJ100" t="str">
            <v>EN REVISION ANT</v>
          </cell>
          <cell r="AK100">
            <v>0</v>
          </cell>
          <cell r="AL100"/>
          <cell r="AM100">
            <v>45329</v>
          </cell>
          <cell r="AN100">
            <v>45326</v>
          </cell>
          <cell r="AO100"/>
          <cell r="AP100"/>
          <cell r="AQ100">
            <v>16600000</v>
          </cell>
        </row>
        <row r="101">
          <cell r="A101" t="str">
            <v>ID5594</v>
          </cell>
          <cell r="B101" t="str">
            <v>GEOVALORES</v>
          </cell>
          <cell r="C101" t="str">
            <v>SIN DATOS</v>
          </cell>
          <cell r="D101" t="str">
            <v>SIN DATOS</v>
          </cell>
          <cell r="E101" t="str">
            <v>Meta</v>
          </cell>
          <cell r="F101" t="str">
            <v>San Juan de Arama</v>
          </cell>
          <cell r="G101" t="str">
            <v>236-6349</v>
          </cell>
          <cell r="H101">
            <v>8.85</v>
          </cell>
          <cell r="I101"/>
          <cell r="J101"/>
          <cell r="K101" t="str">
            <v>SIN DATOS</v>
          </cell>
          <cell r="L101" t="str">
            <v>SIN DATOS</v>
          </cell>
          <cell r="M101" t="str">
            <v>SIN DATOS</v>
          </cell>
          <cell r="N101" t="str">
            <v>SIN DATOS</v>
          </cell>
          <cell r="O101" t="str">
            <v>SIN DATOS</v>
          </cell>
          <cell r="P101" t="str">
            <v>SIN DATOS</v>
          </cell>
          <cell r="Q101"/>
          <cell r="R101" t="str">
            <v>SIN DATOS</v>
          </cell>
          <cell r="S101" t="str">
            <v>SIN DATOS</v>
          </cell>
          <cell r="T101" t="str">
            <v>SIN DATOS</v>
          </cell>
          <cell r="V101"/>
          <cell r="W101" t="str">
            <v>SIN DATOS</v>
          </cell>
          <cell r="Z101"/>
          <cell r="AA101"/>
          <cell r="AD101">
            <v>45339</v>
          </cell>
          <cell r="AF101"/>
          <cell r="AG101" t="str">
            <v>EN REVISION DE LA ANT</v>
          </cell>
          <cell r="AJ101" t="str">
            <v>EN REVISION ANT</v>
          </cell>
          <cell r="AK101">
            <v>0</v>
          </cell>
          <cell r="AL101"/>
          <cell r="AM101">
            <v>45329</v>
          </cell>
          <cell r="AN101">
            <v>45326</v>
          </cell>
          <cell r="AO101"/>
          <cell r="AP101"/>
          <cell r="AQ101">
            <v>12600000</v>
          </cell>
        </row>
        <row r="102">
          <cell r="A102" t="str">
            <v>ID5591</v>
          </cell>
          <cell r="B102" t="str">
            <v>GEOVALORES</v>
          </cell>
          <cell r="C102" t="str">
            <v>SIN DATOS</v>
          </cell>
          <cell r="D102" t="str">
            <v>SIN DATOS</v>
          </cell>
          <cell r="E102" t="str">
            <v>Meta</v>
          </cell>
          <cell r="F102" t="str">
            <v>San Juan de Arama</v>
          </cell>
          <cell r="G102" t="str">
            <v>236-22668</v>
          </cell>
          <cell r="H102">
            <v>8.06</v>
          </cell>
          <cell r="I102"/>
          <cell r="J102"/>
          <cell r="K102" t="str">
            <v>SIN DATOS</v>
          </cell>
          <cell r="L102" t="str">
            <v>SIN DATOS</v>
          </cell>
          <cell r="M102" t="str">
            <v>SIN DATOS</v>
          </cell>
          <cell r="N102" t="str">
            <v>SIN DATOS</v>
          </cell>
          <cell r="O102" t="str">
            <v>SIN DATOS</v>
          </cell>
          <cell r="P102" t="str">
            <v>SIN DATOS</v>
          </cell>
          <cell r="Q102"/>
          <cell r="R102" t="str">
            <v>SIN DATOS</v>
          </cell>
          <cell r="S102" t="str">
            <v>SIN DATOS</v>
          </cell>
          <cell r="T102" t="str">
            <v>SIN DATOS</v>
          </cell>
          <cell r="V102"/>
          <cell r="W102" t="str">
            <v>SIN DATOS</v>
          </cell>
          <cell r="Z102"/>
          <cell r="AA102"/>
          <cell r="AD102">
            <v>45339</v>
          </cell>
          <cell r="AF102"/>
          <cell r="AG102" t="str">
            <v>EN REVISION DE LA ANT</v>
          </cell>
          <cell r="AJ102" t="str">
            <v>EN AJUSTES TECNICO</v>
          </cell>
          <cell r="AK102">
            <v>0</v>
          </cell>
          <cell r="AL102"/>
          <cell r="AM102">
            <v>45329</v>
          </cell>
          <cell r="AN102">
            <v>45326</v>
          </cell>
          <cell r="AO102">
            <v>45348</v>
          </cell>
          <cell r="AP102">
            <v>45362</v>
          </cell>
          <cell r="AQ102">
            <v>12600000</v>
          </cell>
        </row>
        <row r="103">
          <cell r="A103" t="str">
            <v>ID5589</v>
          </cell>
          <cell r="B103" t="str">
            <v>GEOVALORES</v>
          </cell>
          <cell r="C103" t="str">
            <v>SIN DATOS</v>
          </cell>
          <cell r="D103" t="str">
            <v>SIN DATOS</v>
          </cell>
          <cell r="E103" t="str">
            <v>Meta</v>
          </cell>
          <cell r="F103" t="str">
            <v>San Juan de Arama</v>
          </cell>
          <cell r="G103" t="str">
            <v>236-22247</v>
          </cell>
          <cell r="H103">
            <v>75.728200000000001</v>
          </cell>
          <cell r="I103"/>
          <cell r="J103"/>
          <cell r="K103" t="str">
            <v>SIN DATOS</v>
          </cell>
          <cell r="L103" t="str">
            <v>SIN DATOS</v>
          </cell>
          <cell r="M103" t="str">
            <v>SIN DATOS</v>
          </cell>
          <cell r="N103" t="str">
            <v>SIN DATOS</v>
          </cell>
          <cell r="O103" t="str">
            <v>SIN DATOS</v>
          </cell>
          <cell r="P103" t="str">
            <v>SIN DATOS</v>
          </cell>
          <cell r="Q103"/>
          <cell r="R103" t="str">
            <v>SIN DATOS</v>
          </cell>
          <cell r="S103" t="str">
            <v>SIN DATOS</v>
          </cell>
          <cell r="T103" t="str">
            <v>SIN DATOS</v>
          </cell>
          <cell r="V103"/>
          <cell r="W103" t="str">
            <v>SIN DATOS</v>
          </cell>
          <cell r="Z103"/>
          <cell r="AA103"/>
          <cell r="AD103">
            <v>45339</v>
          </cell>
          <cell r="AF103"/>
          <cell r="AG103" t="str">
            <v>EN REVISION DE LA ANT</v>
          </cell>
          <cell r="AJ103" t="str">
            <v>EN REVISION ANT</v>
          </cell>
          <cell r="AK103">
            <v>0</v>
          </cell>
          <cell r="AL103"/>
          <cell r="AM103">
            <v>45329</v>
          </cell>
          <cell r="AN103">
            <v>45326</v>
          </cell>
          <cell r="AO103">
            <v>45351</v>
          </cell>
          <cell r="AP103">
            <v>45362</v>
          </cell>
          <cell r="AQ103">
            <v>25000000</v>
          </cell>
        </row>
        <row r="104">
          <cell r="A104" t="str">
            <v>ID5845</v>
          </cell>
          <cell r="B104" t="str">
            <v>LONJACUN</v>
          </cell>
          <cell r="C104" t="str">
            <v>MM, PDET</v>
          </cell>
          <cell r="D104" t="str">
            <v>LAS CABAÑAS</v>
          </cell>
          <cell r="E104" t="str">
            <v>Antioquia</v>
          </cell>
          <cell r="F104" t="str">
            <v>Yondó</v>
          </cell>
          <cell r="G104" t="str">
            <v>303-74081</v>
          </cell>
          <cell r="H104">
            <v>433.00569999999999</v>
          </cell>
          <cell r="I104">
            <v>4330057</v>
          </cell>
          <cell r="J104" t="str">
            <v>PERSONA JURIDICA</v>
          </cell>
          <cell r="K104" t="str">
            <v>SIN DATOS</v>
          </cell>
          <cell r="L104" t="str">
            <v>SIN DATOS</v>
          </cell>
          <cell r="M104" t="str">
            <v>SIN DATOS</v>
          </cell>
          <cell r="N104" t="str">
            <v>si</v>
          </cell>
          <cell r="O104" t="str">
            <v>SIN DATOS</v>
          </cell>
          <cell r="P104" t="str">
            <v>SIN DATOS</v>
          </cell>
          <cell r="Q104"/>
          <cell r="R104" t="str">
            <v>si</v>
          </cell>
          <cell r="S104" t="str">
            <v>SIN DATOS</v>
          </cell>
          <cell r="T104" t="str">
            <v>SIN DATOS</v>
          </cell>
          <cell r="W104" t="str">
            <v>si</v>
          </cell>
          <cell r="AJ104" t="str">
            <v>APROBADO</v>
          </cell>
          <cell r="AK104">
            <v>0</v>
          </cell>
          <cell r="AL104"/>
          <cell r="AM104"/>
          <cell r="AN104">
            <v>45248</v>
          </cell>
          <cell r="AO104"/>
          <cell r="AP104"/>
          <cell r="AQ104">
            <v>25000000</v>
          </cell>
        </row>
        <row r="105">
          <cell r="A105" t="str">
            <v>ID5846</v>
          </cell>
          <cell r="B105" t="str">
            <v>LONJACUN</v>
          </cell>
          <cell r="C105" t="str">
            <v>MM, PDET</v>
          </cell>
          <cell r="D105" t="str">
            <v>EL PORVENIR LOTE SUR</v>
          </cell>
          <cell r="E105" t="str">
            <v>Antioquia</v>
          </cell>
          <cell r="F105" t="str">
            <v>Yondó</v>
          </cell>
          <cell r="G105" t="str">
            <v>303-74741</v>
          </cell>
          <cell r="H105">
            <v>308.56</v>
          </cell>
          <cell r="I105">
            <v>3085600</v>
          </cell>
          <cell r="J105" t="str">
            <v>PERSONA JURIDICA</v>
          </cell>
          <cell r="K105" t="str">
            <v>SIN DATOS</v>
          </cell>
          <cell r="L105" t="str">
            <v>SIN DATOS</v>
          </cell>
          <cell r="M105" t="str">
            <v>SIN DATOS</v>
          </cell>
          <cell r="N105" t="str">
            <v>si</v>
          </cell>
          <cell r="O105" t="str">
            <v>SIN DATOS</v>
          </cell>
          <cell r="P105" t="str">
            <v>SIN DATOS</v>
          </cell>
          <cell r="Q105"/>
          <cell r="R105" t="str">
            <v>si</v>
          </cell>
          <cell r="S105" t="str">
            <v>SIN DATOS</v>
          </cell>
          <cell r="T105" t="str">
            <v>SIN DATOS</v>
          </cell>
          <cell r="W105" t="str">
            <v>si</v>
          </cell>
          <cell r="AJ105" t="str">
            <v>APROBADO</v>
          </cell>
          <cell r="AK105">
            <v>0</v>
          </cell>
          <cell r="AL105"/>
          <cell r="AM105"/>
          <cell r="AN105">
            <v>45249</v>
          </cell>
          <cell r="AO105"/>
          <cell r="AP105"/>
          <cell r="AQ105">
            <v>25000000</v>
          </cell>
        </row>
        <row r="106">
          <cell r="A106" t="str">
            <v>ID5851</v>
          </cell>
          <cell r="B106" t="str">
            <v>LONJACUN</v>
          </cell>
          <cell r="C106" t="str">
            <v>MM, PDET</v>
          </cell>
          <cell r="D106" t="str">
            <v>LA PRIMAVERA</v>
          </cell>
          <cell r="E106" t="str">
            <v>Antioquia</v>
          </cell>
          <cell r="F106" t="str">
            <v>Yondó</v>
          </cell>
          <cell r="G106" t="str">
            <v>303-72795</v>
          </cell>
          <cell r="H106">
            <v>199.33750000000001</v>
          </cell>
          <cell r="I106">
            <v>1993375</v>
          </cell>
          <cell r="J106" t="str">
            <v>PERSONA JURIDICA</v>
          </cell>
          <cell r="K106" t="str">
            <v>SIN DATOS</v>
          </cell>
          <cell r="L106" t="str">
            <v>SIN DATOS</v>
          </cell>
          <cell r="M106" t="str">
            <v>SIN DATOS</v>
          </cell>
          <cell r="N106" t="str">
            <v>si</v>
          </cell>
          <cell r="O106" t="str">
            <v>SIN DATOS</v>
          </cell>
          <cell r="P106" t="str">
            <v>SIN DATOS</v>
          </cell>
          <cell r="Q106"/>
          <cell r="R106" t="str">
            <v>si</v>
          </cell>
          <cell r="S106" t="str">
            <v>SIN DATOS</v>
          </cell>
          <cell r="T106" t="str">
            <v>SIN DATOS</v>
          </cell>
          <cell r="W106" t="str">
            <v>si</v>
          </cell>
          <cell r="AJ106" t="str">
            <v>APROBADO</v>
          </cell>
          <cell r="AK106">
            <v>0</v>
          </cell>
          <cell r="AL106"/>
          <cell r="AM106"/>
          <cell r="AN106">
            <v>45248</v>
          </cell>
          <cell r="AO106"/>
          <cell r="AP106"/>
          <cell r="AQ106">
            <v>25000000</v>
          </cell>
        </row>
        <row r="107">
          <cell r="A107" t="str">
            <v>ID5852</v>
          </cell>
          <cell r="B107" t="str">
            <v>LONJACUN</v>
          </cell>
          <cell r="C107" t="str">
            <v>MM, PDET</v>
          </cell>
          <cell r="D107" t="str">
            <v>LA FLORESTA</v>
          </cell>
          <cell r="E107" t="str">
            <v>Antioquia</v>
          </cell>
          <cell r="F107" t="str">
            <v>Yondó</v>
          </cell>
          <cell r="G107" t="str">
            <v>303-72833</v>
          </cell>
          <cell r="H107">
            <v>59.5625</v>
          </cell>
          <cell r="I107">
            <v>595625</v>
          </cell>
          <cell r="J107" t="str">
            <v>PERSONA JURIDICA</v>
          </cell>
          <cell r="K107" t="str">
            <v>SIN DATOS</v>
          </cell>
          <cell r="L107" t="str">
            <v>SIN DATOS</v>
          </cell>
          <cell r="M107" t="str">
            <v>SIN DATOS</v>
          </cell>
          <cell r="N107" t="str">
            <v>si</v>
          </cell>
          <cell r="O107" t="str">
            <v>SIN DATOS</v>
          </cell>
          <cell r="P107" t="str">
            <v>SIN DATOS</v>
          </cell>
          <cell r="Q107"/>
          <cell r="R107" t="str">
            <v>si</v>
          </cell>
          <cell r="S107" t="str">
            <v>SIN DATOS</v>
          </cell>
          <cell r="T107" t="str">
            <v>SIN DATOS</v>
          </cell>
          <cell r="W107" t="str">
            <v>si</v>
          </cell>
          <cell r="AJ107" t="str">
            <v>APROBADO</v>
          </cell>
          <cell r="AK107">
            <v>0</v>
          </cell>
          <cell r="AL107"/>
          <cell r="AM107"/>
          <cell r="AN107">
            <v>45248</v>
          </cell>
          <cell r="AO107"/>
          <cell r="AP107"/>
          <cell r="AQ107">
            <v>25000000</v>
          </cell>
        </row>
        <row r="108">
          <cell r="A108" t="str">
            <v>ID5853</v>
          </cell>
          <cell r="B108" t="str">
            <v>LONJACUN</v>
          </cell>
          <cell r="C108" t="str">
            <v>MM, PDET</v>
          </cell>
          <cell r="D108" t="str">
            <v>LA PRIMAVERA</v>
          </cell>
          <cell r="E108" t="str">
            <v>Antioquia</v>
          </cell>
          <cell r="F108" t="str">
            <v>Yondó</v>
          </cell>
          <cell r="G108" t="str">
            <v>303-72976</v>
          </cell>
          <cell r="H108">
            <v>180.25</v>
          </cell>
          <cell r="I108">
            <v>1802500</v>
          </cell>
          <cell r="J108" t="str">
            <v>PERSONA JURIDICA</v>
          </cell>
          <cell r="K108" t="str">
            <v>SIN DATOS</v>
          </cell>
          <cell r="L108" t="str">
            <v>SIN DATOS</v>
          </cell>
          <cell r="M108" t="str">
            <v>SIN DATOS</v>
          </cell>
          <cell r="N108" t="str">
            <v>si</v>
          </cell>
          <cell r="O108" t="str">
            <v>SIN DATOS</v>
          </cell>
          <cell r="P108" t="str">
            <v>SIN DATOS</v>
          </cell>
          <cell r="Q108"/>
          <cell r="R108" t="str">
            <v>si</v>
          </cell>
          <cell r="S108" t="str">
            <v>SIN DATOS</v>
          </cell>
          <cell r="T108" t="str">
            <v>SIN DATOS</v>
          </cell>
          <cell r="W108" t="str">
            <v>si</v>
          </cell>
          <cell r="AJ108" t="str">
            <v>APROBADO</v>
          </cell>
          <cell r="AK108">
            <v>0</v>
          </cell>
          <cell r="AL108"/>
          <cell r="AM108"/>
          <cell r="AN108">
            <v>45248</v>
          </cell>
          <cell r="AO108"/>
          <cell r="AP108"/>
          <cell r="AQ108">
            <v>25000000</v>
          </cell>
        </row>
        <row r="109">
          <cell r="A109" t="str">
            <v>ID5854</v>
          </cell>
          <cell r="B109" t="str">
            <v>LONJACUN</v>
          </cell>
          <cell r="C109" t="str">
            <v>MM, PDET</v>
          </cell>
          <cell r="D109" t="str">
            <v>EL TAMBO</v>
          </cell>
          <cell r="E109" t="str">
            <v>Antioquia</v>
          </cell>
          <cell r="F109" t="str">
            <v>Yondó</v>
          </cell>
          <cell r="G109" t="str">
            <v>303-73177</v>
          </cell>
          <cell r="H109">
            <v>81.125</v>
          </cell>
          <cell r="I109">
            <v>811250</v>
          </cell>
          <cell r="J109" t="str">
            <v>PERSONA JURIDICA</v>
          </cell>
          <cell r="K109" t="str">
            <v>SIN DATOS</v>
          </cell>
          <cell r="L109" t="str">
            <v>SIN DATOS</v>
          </cell>
          <cell r="M109" t="str">
            <v>SIN DATOS</v>
          </cell>
          <cell r="N109" t="str">
            <v>si</v>
          </cell>
          <cell r="O109" t="str">
            <v>SIN DATOS</v>
          </cell>
          <cell r="P109" t="str">
            <v>SIN DATOS</v>
          </cell>
          <cell r="Q109"/>
          <cell r="R109" t="str">
            <v>si</v>
          </cell>
          <cell r="S109" t="str">
            <v>SIN DATOS</v>
          </cell>
          <cell r="T109" t="str">
            <v>SIN DATOS</v>
          </cell>
          <cell r="W109" t="str">
            <v>si</v>
          </cell>
          <cell r="AJ109" t="str">
            <v>APROBADO</v>
          </cell>
          <cell r="AK109">
            <v>0</v>
          </cell>
          <cell r="AL109"/>
          <cell r="AM109"/>
          <cell r="AN109">
            <v>45248</v>
          </cell>
          <cell r="AO109"/>
          <cell r="AP109"/>
          <cell r="AQ109">
            <v>25000000</v>
          </cell>
        </row>
        <row r="110">
          <cell r="A110" t="str">
            <v>ID5855</v>
          </cell>
          <cell r="B110" t="str">
            <v>LONJACUN</v>
          </cell>
          <cell r="C110" t="str">
            <v>MM, PDET</v>
          </cell>
          <cell r="D110" t="str">
            <v>EL PORVENIR</v>
          </cell>
          <cell r="E110" t="str">
            <v>Antioquia</v>
          </cell>
          <cell r="F110" t="str">
            <v>Yondó</v>
          </cell>
          <cell r="G110" t="str">
            <v>303-74173</v>
          </cell>
          <cell r="H110">
            <v>405.58749999999998</v>
          </cell>
          <cell r="I110">
            <v>4055875</v>
          </cell>
          <cell r="J110" t="str">
            <v>PERSONA JURIDICA</v>
          </cell>
          <cell r="K110" t="str">
            <v>SIN DATOS</v>
          </cell>
          <cell r="L110" t="str">
            <v>SIN DATOS</v>
          </cell>
          <cell r="M110" t="str">
            <v>SIN DATOS</v>
          </cell>
          <cell r="N110" t="str">
            <v>si</v>
          </cell>
          <cell r="O110" t="str">
            <v>SIN DATOS</v>
          </cell>
          <cell r="P110" t="str">
            <v>SIN DATOS</v>
          </cell>
          <cell r="Q110"/>
          <cell r="R110" t="str">
            <v>si</v>
          </cell>
          <cell r="S110" t="str">
            <v>SIN DATOS</v>
          </cell>
          <cell r="T110" t="str">
            <v>SIN DATOS</v>
          </cell>
          <cell r="W110" t="str">
            <v>si</v>
          </cell>
          <cell r="AJ110" t="str">
            <v>APROBADO</v>
          </cell>
          <cell r="AK110">
            <v>0</v>
          </cell>
          <cell r="AL110"/>
          <cell r="AM110"/>
          <cell r="AN110">
            <v>45249</v>
          </cell>
          <cell r="AO110"/>
          <cell r="AP110"/>
          <cell r="AQ110">
            <v>25000000</v>
          </cell>
        </row>
        <row r="111">
          <cell r="A111" t="str">
            <v>ID5856</v>
          </cell>
          <cell r="B111" t="str">
            <v>LONJACUN</v>
          </cell>
          <cell r="C111" t="str">
            <v>MM, PDET</v>
          </cell>
          <cell r="D111" t="str">
            <v>LA FARAONA</v>
          </cell>
          <cell r="E111" t="str">
            <v>Antioquia</v>
          </cell>
          <cell r="F111" t="str">
            <v>Yondó</v>
          </cell>
          <cell r="G111" t="str">
            <v>303-74623</v>
          </cell>
          <cell r="H111">
            <v>680.25</v>
          </cell>
          <cell r="I111">
            <v>6802500</v>
          </cell>
          <cell r="J111" t="str">
            <v>PERSONA JURIDICA</v>
          </cell>
          <cell r="K111" t="str">
            <v>SIN DATOS</v>
          </cell>
          <cell r="L111" t="str">
            <v>SIN DATOS</v>
          </cell>
          <cell r="M111" t="str">
            <v>SIN DATOS</v>
          </cell>
          <cell r="N111" t="str">
            <v>si</v>
          </cell>
          <cell r="O111" t="str">
            <v>SIN DATOS</v>
          </cell>
          <cell r="P111" t="str">
            <v>SIN DATOS</v>
          </cell>
          <cell r="Q111"/>
          <cell r="R111" t="str">
            <v>si</v>
          </cell>
          <cell r="S111" t="str">
            <v>SIN DATOS</v>
          </cell>
          <cell r="T111" t="str">
            <v>SIN DATOS</v>
          </cell>
          <cell r="W111" t="str">
            <v>si</v>
          </cell>
          <cell r="AJ111" t="str">
            <v>APROBADO</v>
          </cell>
          <cell r="AK111">
            <v>0</v>
          </cell>
          <cell r="AL111"/>
          <cell r="AM111"/>
          <cell r="AN111">
            <v>45248</v>
          </cell>
          <cell r="AO111"/>
          <cell r="AP111"/>
          <cell r="AQ111">
            <v>25000000</v>
          </cell>
        </row>
        <row r="112">
          <cell r="A112" t="str">
            <v>ID5857</v>
          </cell>
          <cell r="B112" t="str">
            <v>LONJACUN</v>
          </cell>
          <cell r="C112" t="str">
            <v>MM, PDET</v>
          </cell>
          <cell r="D112" t="str">
            <v>MONTAÑA GRANDE</v>
          </cell>
          <cell r="E112" t="str">
            <v>Antioquia</v>
          </cell>
          <cell r="F112" t="str">
            <v>Yondó</v>
          </cell>
          <cell r="G112" t="str">
            <v>303-74635</v>
          </cell>
          <cell r="H112">
            <v>364.49</v>
          </cell>
          <cell r="I112">
            <v>3644900</v>
          </cell>
          <cell r="J112" t="str">
            <v>PERSONA JURIDICA</v>
          </cell>
          <cell r="K112" t="str">
            <v>SIN DATOS</v>
          </cell>
          <cell r="L112" t="str">
            <v>SIN DATOS</v>
          </cell>
          <cell r="M112" t="str">
            <v>SIN DATOS</v>
          </cell>
          <cell r="N112" t="str">
            <v>si</v>
          </cell>
          <cell r="O112" t="str">
            <v>SIN DATOS</v>
          </cell>
          <cell r="P112" t="str">
            <v>SIN DATOS</v>
          </cell>
          <cell r="Q112"/>
          <cell r="R112" t="str">
            <v>si</v>
          </cell>
          <cell r="S112" t="str">
            <v>SIN DATOS</v>
          </cell>
          <cell r="T112" t="str">
            <v>SIN DATOS</v>
          </cell>
          <cell r="W112" t="str">
            <v>si</v>
          </cell>
          <cell r="AJ112" t="str">
            <v>APROBADO</v>
          </cell>
          <cell r="AK112">
            <v>0</v>
          </cell>
          <cell r="AL112"/>
          <cell r="AM112"/>
          <cell r="AN112">
            <v>45248</v>
          </cell>
          <cell r="AO112"/>
          <cell r="AP112"/>
          <cell r="AQ112">
            <v>25000000</v>
          </cell>
        </row>
        <row r="113">
          <cell r="A113" t="str">
            <v>ID5858</v>
          </cell>
          <cell r="B113" t="str">
            <v>LONJACUN</v>
          </cell>
          <cell r="C113" t="str">
            <v>MM, PDET</v>
          </cell>
          <cell r="D113" t="str">
            <v>LTE 3 LA MONTAÑA CHICA</v>
          </cell>
          <cell r="E113" t="str">
            <v>Antioquia</v>
          </cell>
          <cell r="F113" t="str">
            <v>Yondó</v>
          </cell>
          <cell r="G113" t="str">
            <v>303-74642</v>
          </cell>
          <cell r="H113">
            <v>42.46</v>
          </cell>
          <cell r="I113">
            <v>424600</v>
          </cell>
          <cell r="J113" t="str">
            <v>PERSONA JURIDICA</v>
          </cell>
          <cell r="K113" t="str">
            <v>SIN DATOS</v>
          </cell>
          <cell r="L113" t="str">
            <v>SIN DATOS</v>
          </cell>
          <cell r="M113" t="str">
            <v>SIN DATOS</v>
          </cell>
          <cell r="N113" t="str">
            <v>si</v>
          </cell>
          <cell r="O113" t="str">
            <v>SIN DATOS</v>
          </cell>
          <cell r="P113" t="str">
            <v>SIN DATOS</v>
          </cell>
          <cell r="Q113"/>
          <cell r="R113" t="str">
            <v>si</v>
          </cell>
          <cell r="S113" t="str">
            <v>SIN DATOS</v>
          </cell>
          <cell r="T113" t="str">
            <v>SIN DATOS</v>
          </cell>
          <cell r="W113" t="str">
            <v>si</v>
          </cell>
          <cell r="AJ113" t="str">
            <v>APROBADO</v>
          </cell>
          <cell r="AK113">
            <v>0</v>
          </cell>
          <cell r="AL113"/>
          <cell r="AM113"/>
          <cell r="AN113">
            <v>45250</v>
          </cell>
          <cell r="AO113"/>
          <cell r="AP113"/>
          <cell r="AQ113">
            <v>18400000</v>
          </cell>
        </row>
        <row r="114">
          <cell r="A114" t="str">
            <v>ID6831</v>
          </cell>
          <cell r="B114" t="str">
            <v>LONJACUN</v>
          </cell>
          <cell r="C114" t="str">
            <v>MM, PDET</v>
          </cell>
          <cell r="D114" t="str">
            <v>LAS PAMPAS</v>
          </cell>
          <cell r="E114" t="str">
            <v>Antioquia</v>
          </cell>
          <cell r="F114" t="str">
            <v>Yondó</v>
          </cell>
          <cell r="G114" t="str">
            <v>303-74410</v>
          </cell>
          <cell r="H114">
            <v>348.3</v>
          </cell>
          <cell r="I114">
            <v>3483000</v>
          </cell>
          <cell r="J114" t="str">
            <v>PERSONA NATURAL</v>
          </cell>
          <cell r="K114" t="str">
            <v>SIN DATOS</v>
          </cell>
          <cell r="L114" t="str">
            <v>SIN DATOS</v>
          </cell>
          <cell r="M114" t="str">
            <v>SIN DATOS</v>
          </cell>
          <cell r="N114" t="str">
            <v>si</v>
          </cell>
          <cell r="O114" t="str">
            <v>SIN DATOS</v>
          </cell>
          <cell r="P114" t="str">
            <v>SIN DATOS</v>
          </cell>
          <cell r="Q114"/>
          <cell r="R114" t="str">
            <v>si</v>
          </cell>
          <cell r="S114" t="str">
            <v>SIN DATOS</v>
          </cell>
          <cell r="T114" t="str">
            <v>SIN DATOS</v>
          </cell>
          <cell r="W114" t="str">
            <v>si</v>
          </cell>
          <cell r="AJ114" t="str">
            <v>APROBADO</v>
          </cell>
          <cell r="AK114">
            <v>0</v>
          </cell>
          <cell r="AL114"/>
          <cell r="AM114"/>
          <cell r="AN114">
            <v>45251</v>
          </cell>
          <cell r="AO114"/>
          <cell r="AP114"/>
          <cell r="AQ114">
            <v>25000000</v>
          </cell>
        </row>
        <row r="115">
          <cell r="A115" t="str">
            <v>ID6832</v>
          </cell>
          <cell r="B115" t="str">
            <v>LONJACUN</v>
          </cell>
          <cell r="C115" t="str">
            <v>MM, PDET</v>
          </cell>
          <cell r="D115" t="str">
            <v>EL TRIANGULO</v>
          </cell>
          <cell r="E115" t="str">
            <v>Antioquia</v>
          </cell>
          <cell r="F115" t="str">
            <v>Yondó</v>
          </cell>
          <cell r="G115" t="str">
            <v>303-74372</v>
          </cell>
          <cell r="H115">
            <v>129.30000000000001</v>
          </cell>
          <cell r="I115">
            <v>1293000</v>
          </cell>
          <cell r="J115" t="str">
            <v>PERSONA NATURAL</v>
          </cell>
          <cell r="K115" t="str">
            <v>SIN DATOS</v>
          </cell>
          <cell r="L115" t="str">
            <v>SIN DATOS</v>
          </cell>
          <cell r="M115" t="str">
            <v>SIN DATOS</v>
          </cell>
          <cell r="N115" t="str">
            <v>si</v>
          </cell>
          <cell r="O115" t="str">
            <v>SIN DATOS</v>
          </cell>
          <cell r="P115" t="str">
            <v>SIN DATOS</v>
          </cell>
          <cell r="Q115"/>
          <cell r="R115" t="str">
            <v>si</v>
          </cell>
          <cell r="S115" t="str">
            <v>SIN DATOS</v>
          </cell>
          <cell r="T115" t="str">
            <v>SIN DATOS</v>
          </cell>
          <cell r="W115" t="str">
            <v>si</v>
          </cell>
          <cell r="AJ115" t="str">
            <v>APROBADO</v>
          </cell>
          <cell r="AK115">
            <v>0</v>
          </cell>
          <cell r="AL115"/>
          <cell r="AM115"/>
          <cell r="AN115">
            <v>45248</v>
          </cell>
          <cell r="AO115"/>
          <cell r="AP115"/>
          <cell r="AQ115">
            <v>25000000</v>
          </cell>
        </row>
        <row r="116">
          <cell r="A116" t="str">
            <v>ID6833</v>
          </cell>
          <cell r="B116" t="str">
            <v>LONJACUN</v>
          </cell>
          <cell r="C116" t="str">
            <v>MM, PDET</v>
          </cell>
          <cell r="D116" t="str">
            <v>NUEVA COLONIA</v>
          </cell>
          <cell r="E116" t="str">
            <v>Antioquia</v>
          </cell>
          <cell r="F116" t="str">
            <v>Yondó</v>
          </cell>
          <cell r="G116" t="str">
            <v>303-74301</v>
          </cell>
          <cell r="H116">
            <v>164.86250000000001</v>
          </cell>
          <cell r="I116">
            <v>1648625</v>
          </cell>
          <cell r="J116" t="str">
            <v>PERSONA NATURAL</v>
          </cell>
          <cell r="K116" t="str">
            <v>SIN DATOS</v>
          </cell>
          <cell r="L116" t="str">
            <v>SIN DATOS</v>
          </cell>
          <cell r="M116" t="str">
            <v>SIN DATOS</v>
          </cell>
          <cell r="N116" t="str">
            <v>si</v>
          </cell>
          <cell r="O116" t="str">
            <v>SIN DATOS</v>
          </cell>
          <cell r="P116" t="str">
            <v>SIN DATOS</v>
          </cell>
          <cell r="Q116"/>
          <cell r="R116" t="str">
            <v>si</v>
          </cell>
          <cell r="S116" t="str">
            <v>SIN DATOS</v>
          </cell>
          <cell r="T116" t="str">
            <v>SIN DATOS</v>
          </cell>
          <cell r="W116" t="str">
            <v>si</v>
          </cell>
          <cell r="AJ116" t="str">
            <v>APROBADO</v>
          </cell>
          <cell r="AK116">
            <v>0</v>
          </cell>
          <cell r="AL116"/>
          <cell r="AM116"/>
          <cell r="AN116">
            <v>45251</v>
          </cell>
          <cell r="AO116"/>
          <cell r="AP116"/>
          <cell r="AQ116">
            <v>25000000</v>
          </cell>
        </row>
        <row r="117">
          <cell r="A117" t="str">
            <v>ID6834</v>
          </cell>
          <cell r="B117" t="str">
            <v>LONJACUN</v>
          </cell>
          <cell r="C117" t="str">
            <v>MM, PDET</v>
          </cell>
          <cell r="D117" t="str">
            <v>EL TREBOL</v>
          </cell>
          <cell r="E117" t="str">
            <v>Antioquia</v>
          </cell>
          <cell r="F117" t="str">
            <v>Yondó</v>
          </cell>
          <cell r="G117" t="str">
            <v>303-74288</v>
          </cell>
          <cell r="H117">
            <v>111.72499999999999</v>
          </cell>
          <cell r="I117">
            <v>1117250</v>
          </cell>
          <cell r="J117" t="str">
            <v>PERSONA NATURAL</v>
          </cell>
          <cell r="K117" t="str">
            <v>SIN DATOS</v>
          </cell>
          <cell r="L117" t="str">
            <v>SIN DATOS</v>
          </cell>
          <cell r="M117" t="str">
            <v>SIN DATOS</v>
          </cell>
          <cell r="N117" t="str">
            <v>si</v>
          </cell>
          <cell r="O117" t="str">
            <v>SIN DATOS</v>
          </cell>
          <cell r="P117" t="str">
            <v>SIN DATOS</v>
          </cell>
          <cell r="Q117"/>
          <cell r="R117" t="str">
            <v>si</v>
          </cell>
          <cell r="S117" t="str">
            <v>SIN DATOS</v>
          </cell>
          <cell r="T117" t="str">
            <v>SIN DATOS</v>
          </cell>
          <cell r="W117" t="str">
            <v>si</v>
          </cell>
          <cell r="AJ117" t="str">
            <v>APROBADO</v>
          </cell>
          <cell r="AK117">
            <v>0</v>
          </cell>
          <cell r="AL117"/>
          <cell r="AM117"/>
          <cell r="AN117">
            <v>45248</v>
          </cell>
          <cell r="AO117"/>
          <cell r="AP117"/>
          <cell r="AQ117">
            <v>25000000</v>
          </cell>
        </row>
        <row r="118">
          <cell r="A118" t="str">
            <v>ID6835</v>
          </cell>
          <cell r="B118" t="str">
            <v>LONJACUN</v>
          </cell>
          <cell r="C118" t="str">
            <v>MM, PDET</v>
          </cell>
          <cell r="D118" t="str">
            <v>EL CORTIJO</v>
          </cell>
          <cell r="E118" t="str">
            <v>Antioquia</v>
          </cell>
          <cell r="F118" t="str">
            <v>Yondó</v>
          </cell>
          <cell r="G118" t="str">
            <v>303-74258</v>
          </cell>
          <cell r="H118">
            <v>54.367100000000001</v>
          </cell>
          <cell r="I118">
            <v>543671</v>
          </cell>
          <cell r="J118" t="str">
            <v>PERSONA NATURAL</v>
          </cell>
          <cell r="K118" t="str">
            <v>SIN DATOS</v>
          </cell>
          <cell r="L118" t="str">
            <v>SIN DATOS</v>
          </cell>
          <cell r="M118" t="str">
            <v>SIN DATOS</v>
          </cell>
          <cell r="N118" t="str">
            <v>si</v>
          </cell>
          <cell r="O118" t="str">
            <v>SIN DATOS</v>
          </cell>
          <cell r="P118" t="str">
            <v>SIN DATOS</v>
          </cell>
          <cell r="Q118"/>
          <cell r="R118" t="str">
            <v>si</v>
          </cell>
          <cell r="S118" t="str">
            <v>SIN DATOS</v>
          </cell>
          <cell r="T118" t="str">
            <v>SIN DATOS</v>
          </cell>
          <cell r="W118" t="str">
            <v>si</v>
          </cell>
          <cell r="AJ118" t="str">
            <v>APROBADO</v>
          </cell>
          <cell r="AK118">
            <v>0</v>
          </cell>
          <cell r="AL118"/>
          <cell r="AM118"/>
          <cell r="AN118">
            <v>45251</v>
          </cell>
          <cell r="AO118"/>
          <cell r="AP118"/>
          <cell r="AQ118">
            <v>25000000</v>
          </cell>
        </row>
        <row r="119">
          <cell r="A119" t="str">
            <v>ID6836</v>
          </cell>
          <cell r="B119" t="str">
            <v>LONJACUN</v>
          </cell>
          <cell r="C119" t="str">
            <v>MM, PDET</v>
          </cell>
          <cell r="D119" t="str">
            <v>CALIFORNIA</v>
          </cell>
          <cell r="E119" t="str">
            <v>Antioquia</v>
          </cell>
          <cell r="F119" t="str">
            <v>Yondó</v>
          </cell>
          <cell r="G119" t="str">
            <v>303-74218</v>
          </cell>
          <cell r="H119">
            <v>131</v>
          </cell>
          <cell r="I119">
            <v>1310000</v>
          </cell>
          <cell r="J119" t="str">
            <v>PERSONA NATURAL</v>
          </cell>
          <cell r="K119" t="str">
            <v>SIN DATOS</v>
          </cell>
          <cell r="L119" t="str">
            <v>SIN DATOS</v>
          </cell>
          <cell r="M119" t="str">
            <v>SIN DATOS</v>
          </cell>
          <cell r="N119" t="str">
            <v>si</v>
          </cell>
          <cell r="O119" t="str">
            <v>SIN DATOS</v>
          </cell>
          <cell r="P119" t="str">
            <v>SIN DATOS</v>
          </cell>
          <cell r="Q119"/>
          <cell r="R119" t="str">
            <v>si</v>
          </cell>
          <cell r="S119" t="str">
            <v>SIN DATOS</v>
          </cell>
          <cell r="T119" t="str">
            <v>SIN DATOS</v>
          </cell>
          <cell r="W119" t="str">
            <v>si</v>
          </cell>
          <cell r="AJ119" t="str">
            <v>APROBADO</v>
          </cell>
          <cell r="AK119">
            <v>0</v>
          </cell>
          <cell r="AL119"/>
          <cell r="AM119"/>
          <cell r="AN119">
            <v>45252</v>
          </cell>
          <cell r="AO119"/>
          <cell r="AP119"/>
          <cell r="AQ119">
            <v>25000000</v>
          </cell>
        </row>
        <row r="120">
          <cell r="A120" t="str">
            <v>ID6837</v>
          </cell>
          <cell r="B120" t="str">
            <v>LONJACUN</v>
          </cell>
          <cell r="C120" t="str">
            <v>MM, PDET</v>
          </cell>
          <cell r="D120" t="str">
            <v>EL TOPACIO</v>
          </cell>
          <cell r="E120" t="str">
            <v>Antioquia</v>
          </cell>
          <cell r="F120" t="str">
            <v>Yondó</v>
          </cell>
          <cell r="G120" t="str">
            <v>303-74212</v>
          </cell>
          <cell r="H120">
            <v>120.611</v>
          </cell>
          <cell r="I120">
            <v>1206110</v>
          </cell>
          <cell r="J120" t="str">
            <v>PERSONA NATURAL</v>
          </cell>
          <cell r="K120" t="str">
            <v>SIN DATOS</v>
          </cell>
          <cell r="L120" t="str">
            <v>SIN DATOS</v>
          </cell>
          <cell r="M120" t="str">
            <v>SIN DATOS</v>
          </cell>
          <cell r="N120" t="str">
            <v>si</v>
          </cell>
          <cell r="O120" t="str">
            <v>SIN DATOS</v>
          </cell>
          <cell r="P120" t="str">
            <v>SIN DATOS</v>
          </cell>
          <cell r="Q120"/>
          <cell r="R120" t="str">
            <v>si</v>
          </cell>
          <cell r="S120" t="str">
            <v>SIN DATOS</v>
          </cell>
          <cell r="T120" t="str">
            <v>SIN DATOS</v>
          </cell>
          <cell r="W120" t="str">
            <v>si</v>
          </cell>
          <cell r="AJ120" t="str">
            <v>APROBADO</v>
          </cell>
          <cell r="AK120">
            <v>0</v>
          </cell>
          <cell r="AL120"/>
          <cell r="AM120"/>
          <cell r="AN120">
            <v>45251</v>
          </cell>
          <cell r="AO120"/>
          <cell r="AP120"/>
          <cell r="AQ120">
            <v>25000000</v>
          </cell>
        </row>
        <row r="121">
          <cell r="A121" t="str">
            <v>ID6838</v>
          </cell>
          <cell r="B121" t="str">
            <v>LONJACUN</v>
          </cell>
          <cell r="C121" t="str">
            <v>MM, PDET</v>
          </cell>
          <cell r="D121" t="str">
            <v>BOLIVIA</v>
          </cell>
          <cell r="E121" t="str">
            <v>Antioquia</v>
          </cell>
          <cell r="F121" t="str">
            <v>Yondó</v>
          </cell>
          <cell r="G121" t="str">
            <v>303-73918</v>
          </cell>
          <cell r="H121">
            <v>129.11840000000001</v>
          </cell>
          <cell r="I121">
            <v>1291184</v>
          </cell>
          <cell r="J121" t="str">
            <v>PERSONA NATURAL</v>
          </cell>
          <cell r="K121" t="str">
            <v>SIN DATOS</v>
          </cell>
          <cell r="L121" t="str">
            <v>SIN DATOS</v>
          </cell>
          <cell r="M121" t="str">
            <v>SIN DATOS</v>
          </cell>
          <cell r="N121" t="str">
            <v>si</v>
          </cell>
          <cell r="O121" t="str">
            <v>SIN DATOS</v>
          </cell>
          <cell r="P121" t="str">
            <v>SIN DATOS</v>
          </cell>
          <cell r="Q121"/>
          <cell r="R121" t="str">
            <v>si</v>
          </cell>
          <cell r="S121" t="str">
            <v>SIN DATOS</v>
          </cell>
          <cell r="T121" t="str">
            <v>SIN DATOS</v>
          </cell>
          <cell r="W121" t="str">
            <v>si</v>
          </cell>
          <cell r="AJ121" t="str">
            <v>APROBADO</v>
          </cell>
          <cell r="AK121">
            <v>0</v>
          </cell>
          <cell r="AL121"/>
          <cell r="AM121"/>
          <cell r="AN121">
            <v>45251</v>
          </cell>
          <cell r="AO121"/>
          <cell r="AP121"/>
          <cell r="AQ121">
            <v>25000000</v>
          </cell>
        </row>
        <row r="122">
          <cell r="A122" t="str">
            <v>ID6839</v>
          </cell>
          <cell r="B122" t="str">
            <v>LONJACUN</v>
          </cell>
          <cell r="C122" t="str">
            <v>MM, PDET</v>
          </cell>
          <cell r="D122" t="str">
            <v>LA ALBANIA</v>
          </cell>
          <cell r="E122" t="str">
            <v>Antioquia</v>
          </cell>
          <cell r="F122" t="str">
            <v>Yondó</v>
          </cell>
          <cell r="G122" t="str">
            <v>303-73785</v>
          </cell>
          <cell r="H122">
            <v>201.1722</v>
          </cell>
          <cell r="I122">
            <v>2011722</v>
          </cell>
          <cell r="J122" t="str">
            <v>PERSONA NATURAL</v>
          </cell>
          <cell r="K122" t="str">
            <v>SIN DATOS</v>
          </cell>
          <cell r="L122" t="str">
            <v>SIN DATOS</v>
          </cell>
          <cell r="M122" t="str">
            <v>SIN DATOS</v>
          </cell>
          <cell r="N122" t="str">
            <v>si</v>
          </cell>
          <cell r="O122" t="str">
            <v>SIN DATOS</v>
          </cell>
          <cell r="P122" t="str">
            <v>SIN DATOS</v>
          </cell>
          <cell r="Q122"/>
          <cell r="R122" t="str">
            <v>si</v>
          </cell>
          <cell r="S122" t="str">
            <v>SIN DATOS</v>
          </cell>
          <cell r="T122" t="str">
            <v>SIN DATOS</v>
          </cell>
          <cell r="W122" t="str">
            <v>si</v>
          </cell>
          <cell r="AJ122" t="str">
            <v>APROBADO</v>
          </cell>
          <cell r="AK122">
            <v>0</v>
          </cell>
          <cell r="AL122"/>
          <cell r="AM122"/>
          <cell r="AN122">
            <v>45251</v>
          </cell>
          <cell r="AO122"/>
          <cell r="AP122"/>
          <cell r="AQ122">
            <v>25000000</v>
          </cell>
        </row>
        <row r="123">
          <cell r="A123" t="str">
            <v>ID6840</v>
          </cell>
          <cell r="B123" t="str">
            <v>LONJACUN</v>
          </cell>
          <cell r="C123" t="str">
            <v>MM, PDET</v>
          </cell>
          <cell r="D123" t="str">
            <v>EL RECREO</v>
          </cell>
          <cell r="E123" t="str">
            <v>Antioquia</v>
          </cell>
          <cell r="F123" t="str">
            <v>Yondó</v>
          </cell>
          <cell r="G123" t="str">
            <v>303-73714</v>
          </cell>
          <cell r="H123">
            <v>14.68</v>
          </cell>
          <cell r="I123">
            <v>146800</v>
          </cell>
          <cell r="J123" t="str">
            <v>PERSONA NATURAL</v>
          </cell>
          <cell r="K123" t="str">
            <v>SIN DATOS</v>
          </cell>
          <cell r="L123" t="str">
            <v>SIN DATOS</v>
          </cell>
          <cell r="M123" t="str">
            <v>SIN DATOS</v>
          </cell>
          <cell r="N123" t="str">
            <v>si</v>
          </cell>
          <cell r="O123" t="str">
            <v>SIN DATOS</v>
          </cell>
          <cell r="P123" t="str">
            <v>SIN DATOS</v>
          </cell>
          <cell r="Q123"/>
          <cell r="R123" t="str">
            <v>si</v>
          </cell>
          <cell r="S123" t="str">
            <v>SIN DATOS</v>
          </cell>
          <cell r="T123" t="str">
            <v>SIN DATOS</v>
          </cell>
          <cell r="W123" t="str">
            <v>si</v>
          </cell>
          <cell r="AJ123" t="str">
            <v>APROBADO</v>
          </cell>
          <cell r="AK123">
            <v>0</v>
          </cell>
          <cell r="AL123"/>
          <cell r="AM123"/>
          <cell r="AN123">
            <v>45252</v>
          </cell>
          <cell r="AO123"/>
          <cell r="AP123"/>
          <cell r="AQ123">
            <v>16600000</v>
          </cell>
        </row>
        <row r="124">
          <cell r="A124" t="str">
            <v>ID6841</v>
          </cell>
          <cell r="B124" t="str">
            <v>LONJACUN</v>
          </cell>
          <cell r="C124" t="str">
            <v>MM, PDET</v>
          </cell>
          <cell r="D124" t="str">
            <v>EL JARDIN</v>
          </cell>
          <cell r="E124" t="str">
            <v>Antioquia</v>
          </cell>
          <cell r="F124" t="str">
            <v>Yondó</v>
          </cell>
          <cell r="G124" t="str">
            <v>303-73606</v>
          </cell>
          <cell r="H124">
            <v>133.6</v>
          </cell>
          <cell r="I124">
            <v>1336000</v>
          </cell>
          <cell r="J124" t="str">
            <v>PERSONA NATURAL</v>
          </cell>
          <cell r="K124" t="str">
            <v>SIN DATOS</v>
          </cell>
          <cell r="L124" t="str">
            <v>SIN DATOS</v>
          </cell>
          <cell r="M124" t="str">
            <v>SIN DATOS</v>
          </cell>
          <cell r="N124" t="str">
            <v>si</v>
          </cell>
          <cell r="O124" t="str">
            <v>SIN DATOS</v>
          </cell>
          <cell r="P124" t="str">
            <v>SIN DATOS</v>
          </cell>
          <cell r="Q124"/>
          <cell r="R124" t="str">
            <v>si</v>
          </cell>
          <cell r="S124" t="str">
            <v>SIN DATOS</v>
          </cell>
          <cell r="T124" t="str">
            <v>SIN DATOS</v>
          </cell>
          <cell r="W124" t="str">
            <v>si</v>
          </cell>
          <cell r="AJ124" t="str">
            <v>APROBADO</v>
          </cell>
          <cell r="AK124">
            <v>0</v>
          </cell>
          <cell r="AL124"/>
          <cell r="AM124"/>
          <cell r="AN124">
            <v>45252</v>
          </cell>
          <cell r="AO124"/>
          <cell r="AP124"/>
          <cell r="AQ124">
            <v>25000000</v>
          </cell>
        </row>
        <row r="125">
          <cell r="A125" t="str">
            <v>ID6842</v>
          </cell>
          <cell r="B125" t="str">
            <v>LONJACUN</v>
          </cell>
          <cell r="C125" t="str">
            <v>MM, PDET</v>
          </cell>
          <cell r="D125" t="str">
            <v>EL PARAISO</v>
          </cell>
          <cell r="E125" t="str">
            <v>Antioquia</v>
          </cell>
          <cell r="F125" t="str">
            <v>Yondó</v>
          </cell>
          <cell r="G125" t="str">
            <v>303-73605</v>
          </cell>
          <cell r="H125">
            <v>18.13</v>
          </cell>
          <cell r="I125">
            <v>181300</v>
          </cell>
          <cell r="J125" t="str">
            <v>PERSONA NATURAL</v>
          </cell>
          <cell r="K125" t="str">
            <v>SIN DATOS</v>
          </cell>
          <cell r="L125" t="str">
            <v>SIN DATOS</v>
          </cell>
          <cell r="M125" t="str">
            <v>SIN DATOS</v>
          </cell>
          <cell r="N125" t="str">
            <v>si</v>
          </cell>
          <cell r="O125" t="str">
            <v>SIN DATOS</v>
          </cell>
          <cell r="P125" t="str">
            <v>SIN DATOS</v>
          </cell>
          <cell r="Q125"/>
          <cell r="R125" t="str">
            <v>si</v>
          </cell>
          <cell r="S125" t="str">
            <v>SIN DATOS</v>
          </cell>
          <cell r="T125" t="str">
            <v>SIN DATOS</v>
          </cell>
          <cell r="W125" t="str">
            <v>si</v>
          </cell>
          <cell r="AJ125" t="str">
            <v>APROBADO</v>
          </cell>
          <cell r="AK125">
            <v>0</v>
          </cell>
          <cell r="AL125"/>
          <cell r="AM125"/>
          <cell r="AN125">
            <v>45252</v>
          </cell>
          <cell r="AO125"/>
          <cell r="AP125"/>
          <cell r="AQ125">
            <v>16600000</v>
          </cell>
        </row>
        <row r="126">
          <cell r="A126" t="str">
            <v>ID6843</v>
          </cell>
          <cell r="B126" t="str">
            <v>LONJACUN</v>
          </cell>
          <cell r="C126" t="str">
            <v>MM, PDET</v>
          </cell>
          <cell r="D126" t="str">
            <v>LA CRISTALINA - LA JOBA</v>
          </cell>
          <cell r="E126" t="str">
            <v>Antioquia</v>
          </cell>
          <cell r="F126" t="str">
            <v>Yondó</v>
          </cell>
          <cell r="G126" t="str">
            <v>303-73575</v>
          </cell>
          <cell r="H126">
            <v>152.6</v>
          </cell>
          <cell r="I126">
            <v>1526000</v>
          </cell>
          <cell r="J126" t="str">
            <v>PERSONA NATURAL</v>
          </cell>
          <cell r="K126" t="str">
            <v>SIN DATOS</v>
          </cell>
          <cell r="L126" t="str">
            <v>SIN DATOS</v>
          </cell>
          <cell r="M126" t="str">
            <v>SIN DATOS</v>
          </cell>
          <cell r="N126" t="str">
            <v>si</v>
          </cell>
          <cell r="O126" t="str">
            <v>SIN DATOS</v>
          </cell>
          <cell r="P126" t="str">
            <v>SIN DATOS</v>
          </cell>
          <cell r="Q126"/>
          <cell r="R126" t="str">
            <v>si</v>
          </cell>
          <cell r="S126" t="str">
            <v>SIN DATOS</v>
          </cell>
          <cell r="T126" t="str">
            <v>SIN DATOS</v>
          </cell>
          <cell r="W126" t="str">
            <v>si</v>
          </cell>
          <cell r="AJ126" t="str">
            <v>APROBADO</v>
          </cell>
          <cell r="AK126">
            <v>0</v>
          </cell>
          <cell r="AL126"/>
          <cell r="AM126"/>
          <cell r="AN126">
            <v>45249</v>
          </cell>
          <cell r="AO126"/>
          <cell r="AP126"/>
          <cell r="AQ126">
            <v>25000000</v>
          </cell>
        </row>
        <row r="127">
          <cell r="A127" t="str">
            <v>ID6844</v>
          </cell>
          <cell r="B127" t="str">
            <v>LONJACUN</v>
          </cell>
          <cell r="C127" t="str">
            <v>MM, PDET</v>
          </cell>
          <cell r="D127" t="str">
            <v>LA ESPERANZA</v>
          </cell>
          <cell r="E127" t="str">
            <v>Antioquia</v>
          </cell>
          <cell r="F127" t="str">
            <v>Yondó</v>
          </cell>
          <cell r="G127" t="str">
            <v>303-64460</v>
          </cell>
          <cell r="H127">
            <v>68.950999999999993</v>
          </cell>
          <cell r="I127">
            <v>689509.99999999988</v>
          </cell>
          <cell r="J127" t="str">
            <v>PERSONA NATURAL</v>
          </cell>
          <cell r="K127" t="str">
            <v>SIN DATOS</v>
          </cell>
          <cell r="L127" t="str">
            <v>SIN DATOS</v>
          </cell>
          <cell r="M127" t="str">
            <v>SIN DATOS</v>
          </cell>
          <cell r="N127" t="str">
            <v>si</v>
          </cell>
          <cell r="O127" t="str">
            <v>SIN DATOS</v>
          </cell>
          <cell r="P127" t="str">
            <v>SIN DATOS</v>
          </cell>
          <cell r="Q127"/>
          <cell r="R127" t="str">
            <v>si</v>
          </cell>
          <cell r="S127" t="str">
            <v>SIN DATOS</v>
          </cell>
          <cell r="T127" t="str">
            <v>SIN DATOS</v>
          </cell>
          <cell r="W127" t="str">
            <v>si</v>
          </cell>
          <cell r="AJ127" t="str">
            <v>APROBADO</v>
          </cell>
          <cell r="AK127">
            <v>0</v>
          </cell>
          <cell r="AL127"/>
          <cell r="AM127"/>
          <cell r="AN127">
            <v>45251</v>
          </cell>
          <cell r="AO127"/>
          <cell r="AP127"/>
          <cell r="AQ127">
            <v>25000000</v>
          </cell>
        </row>
        <row r="128">
          <cell r="A128" t="str">
            <v>ID6845</v>
          </cell>
          <cell r="B128" t="str">
            <v>LONJACUN</v>
          </cell>
          <cell r="C128" t="str">
            <v>MM, PDET</v>
          </cell>
          <cell r="D128" t="str">
            <v>EL PORVENIR I</v>
          </cell>
          <cell r="E128" t="str">
            <v>Antioquia</v>
          </cell>
          <cell r="F128" t="str">
            <v>Yondó</v>
          </cell>
          <cell r="G128" t="str">
            <v>303-64461</v>
          </cell>
          <cell r="H128">
            <v>69.394999999999996</v>
          </cell>
          <cell r="I128">
            <v>693950</v>
          </cell>
          <cell r="J128" t="str">
            <v>PERSONA NATURAL</v>
          </cell>
          <cell r="K128" t="str">
            <v>SIN DATOS</v>
          </cell>
          <cell r="L128" t="str">
            <v>SIN DATOS</v>
          </cell>
          <cell r="M128" t="str">
            <v>SIN DATOS</v>
          </cell>
          <cell r="N128" t="str">
            <v>si</v>
          </cell>
          <cell r="O128" t="str">
            <v>SIN DATOS</v>
          </cell>
          <cell r="P128" t="str">
            <v>SIN DATOS</v>
          </cell>
          <cell r="Q128"/>
          <cell r="R128" t="str">
            <v>si</v>
          </cell>
          <cell r="S128" t="str">
            <v>SIN DATOS</v>
          </cell>
          <cell r="T128" t="str">
            <v>SIN DATOS</v>
          </cell>
          <cell r="W128" t="str">
            <v>si</v>
          </cell>
          <cell r="AJ128" t="str">
            <v>APROBADO</v>
          </cell>
          <cell r="AK128">
            <v>0</v>
          </cell>
          <cell r="AL128"/>
          <cell r="AM128"/>
          <cell r="AN128">
            <v>45251</v>
          </cell>
          <cell r="AO128"/>
          <cell r="AP128"/>
          <cell r="AQ128">
            <v>25000000</v>
          </cell>
        </row>
        <row r="129">
          <cell r="A129" t="str">
            <v>ID6846</v>
          </cell>
          <cell r="B129" t="str">
            <v>LONJACUN</v>
          </cell>
          <cell r="C129" t="str">
            <v>MM, PDET</v>
          </cell>
          <cell r="D129" t="str">
            <v>EL PORVENIR II</v>
          </cell>
          <cell r="E129" t="str">
            <v>Antioquia</v>
          </cell>
          <cell r="F129" t="str">
            <v>Yondó</v>
          </cell>
          <cell r="G129" t="str">
            <v>303-64462</v>
          </cell>
          <cell r="H129">
            <v>69.123999999999995</v>
          </cell>
          <cell r="I129">
            <v>691240</v>
          </cell>
          <cell r="J129" t="str">
            <v>PERSONA NATURAL</v>
          </cell>
          <cell r="K129" t="str">
            <v>SIN DATOS</v>
          </cell>
          <cell r="L129" t="str">
            <v>SIN DATOS</v>
          </cell>
          <cell r="M129" t="str">
            <v>SIN DATOS</v>
          </cell>
          <cell r="N129" t="str">
            <v>si</v>
          </cell>
          <cell r="O129" t="str">
            <v>SIN DATOS</v>
          </cell>
          <cell r="P129" t="str">
            <v>SIN DATOS</v>
          </cell>
          <cell r="Q129"/>
          <cell r="R129" t="str">
            <v>si</v>
          </cell>
          <cell r="S129" t="str">
            <v>SIN DATOS</v>
          </cell>
          <cell r="T129" t="str">
            <v>SIN DATOS</v>
          </cell>
          <cell r="W129" t="str">
            <v>si</v>
          </cell>
          <cell r="AJ129" t="str">
            <v>APROBADO</v>
          </cell>
          <cell r="AK129">
            <v>0</v>
          </cell>
          <cell r="AL129"/>
          <cell r="AM129"/>
          <cell r="AN129">
            <v>45251</v>
          </cell>
          <cell r="AO129"/>
          <cell r="AP129"/>
          <cell r="AQ129">
            <v>25000000</v>
          </cell>
        </row>
        <row r="130">
          <cell r="A130" t="str">
            <v>ID6848</v>
          </cell>
          <cell r="B130" t="str">
            <v>LONJACUN</v>
          </cell>
          <cell r="C130" t="str">
            <v>MM, PDET</v>
          </cell>
          <cell r="D130" t="str">
            <v>EL PORVENIR</v>
          </cell>
          <cell r="E130" t="str">
            <v>Antioquia</v>
          </cell>
          <cell r="F130" t="str">
            <v>Yondó</v>
          </cell>
          <cell r="G130" t="str">
            <v>303-64464</v>
          </cell>
          <cell r="H130">
            <v>67.921000000000006</v>
          </cell>
          <cell r="I130">
            <v>679210.00000000012</v>
          </cell>
          <cell r="J130" t="str">
            <v>PERSONA NATURAL</v>
          </cell>
          <cell r="K130" t="str">
            <v>SIN DATOS</v>
          </cell>
          <cell r="L130" t="str">
            <v>SIN DATOS</v>
          </cell>
          <cell r="M130" t="str">
            <v>SIN DATOS</v>
          </cell>
          <cell r="N130" t="str">
            <v>si</v>
          </cell>
          <cell r="O130" t="str">
            <v>SIN DATOS</v>
          </cell>
          <cell r="P130" t="str">
            <v>SIN DATOS</v>
          </cell>
          <cell r="Q130"/>
          <cell r="R130" t="str">
            <v>si</v>
          </cell>
          <cell r="S130" t="str">
            <v>SIN DATOS</v>
          </cell>
          <cell r="T130" t="str">
            <v>SIN DATOS</v>
          </cell>
          <cell r="W130" t="str">
            <v>si</v>
          </cell>
          <cell r="AJ130" t="str">
            <v>APROBADO</v>
          </cell>
          <cell r="AK130">
            <v>0</v>
          </cell>
          <cell r="AL130"/>
          <cell r="AM130"/>
          <cell r="AN130">
            <v>45251</v>
          </cell>
          <cell r="AO130"/>
          <cell r="AP130"/>
          <cell r="AQ130">
            <v>25000000</v>
          </cell>
        </row>
        <row r="131">
          <cell r="A131" t="str">
            <v>ID6849</v>
          </cell>
          <cell r="B131" t="str">
            <v>LONJACUN</v>
          </cell>
          <cell r="C131" t="str">
            <v>MM, PDET</v>
          </cell>
          <cell r="D131" t="str">
            <v>EL PORVENIR III</v>
          </cell>
          <cell r="E131" t="str">
            <v>Antioquia</v>
          </cell>
          <cell r="F131" t="str">
            <v>Yondó</v>
          </cell>
          <cell r="G131" t="str">
            <v>303-64459</v>
          </cell>
          <cell r="H131">
            <v>16.690000000000001</v>
          </cell>
          <cell r="I131">
            <v>166900</v>
          </cell>
          <cell r="J131" t="str">
            <v>PERSONA NATURAL</v>
          </cell>
          <cell r="K131" t="str">
            <v>SIN DATOS</v>
          </cell>
          <cell r="L131" t="str">
            <v>SIN DATOS</v>
          </cell>
          <cell r="M131" t="str">
            <v>SIN DATOS</v>
          </cell>
          <cell r="N131" t="str">
            <v>si</v>
          </cell>
          <cell r="O131" t="str">
            <v>SIN DATOS</v>
          </cell>
          <cell r="P131" t="str">
            <v>SIN DATOS</v>
          </cell>
          <cell r="Q131"/>
          <cell r="R131" t="str">
            <v>si</v>
          </cell>
          <cell r="S131" t="str">
            <v>SIN DATOS</v>
          </cell>
          <cell r="T131" t="str">
            <v>SIN DATOS</v>
          </cell>
          <cell r="W131" t="str">
            <v>si</v>
          </cell>
          <cell r="AJ131" t="str">
            <v>APROBADO</v>
          </cell>
          <cell r="AK131">
            <v>0</v>
          </cell>
          <cell r="AL131"/>
          <cell r="AM131"/>
          <cell r="AN131">
            <v>45251</v>
          </cell>
          <cell r="AO131"/>
          <cell r="AP131"/>
          <cell r="AQ131">
            <v>16600000</v>
          </cell>
        </row>
        <row r="132">
          <cell r="A132" t="str">
            <v>ID6850</v>
          </cell>
          <cell r="B132" t="str">
            <v>LONJACUN</v>
          </cell>
          <cell r="C132" t="str">
            <v>MM, PDET</v>
          </cell>
          <cell r="D132" t="str">
            <v>AGUALINDA</v>
          </cell>
          <cell r="E132" t="str">
            <v>Antioquia</v>
          </cell>
          <cell r="F132" t="str">
            <v>Yondó</v>
          </cell>
          <cell r="G132" t="str">
            <v>303-72823</v>
          </cell>
          <cell r="H132">
            <v>127.1</v>
          </cell>
          <cell r="I132">
            <v>1271000</v>
          </cell>
          <cell r="J132" t="str">
            <v>PERSONA NATURAL</v>
          </cell>
          <cell r="K132" t="str">
            <v>SIN DATOS</v>
          </cell>
          <cell r="L132" t="str">
            <v>SIN DATOS</v>
          </cell>
          <cell r="M132" t="str">
            <v>SIN DATOS</v>
          </cell>
          <cell r="N132" t="str">
            <v>si</v>
          </cell>
          <cell r="O132" t="str">
            <v>SIN DATOS</v>
          </cell>
          <cell r="P132" t="str">
            <v>SIN DATOS</v>
          </cell>
          <cell r="Q132"/>
          <cell r="R132" t="str">
            <v>si</v>
          </cell>
          <cell r="S132" t="str">
            <v>SIN DATOS</v>
          </cell>
          <cell r="T132" t="str">
            <v>SIN DATOS</v>
          </cell>
          <cell r="W132" t="str">
            <v>si</v>
          </cell>
          <cell r="AJ132" t="str">
            <v>APROBADO</v>
          </cell>
          <cell r="AK132">
            <v>0</v>
          </cell>
          <cell r="AL132"/>
          <cell r="AM132"/>
          <cell r="AN132">
            <v>45249</v>
          </cell>
          <cell r="AO132"/>
          <cell r="AP132"/>
          <cell r="AQ132">
            <v>25000000</v>
          </cell>
        </row>
        <row r="133">
          <cell r="A133" t="str">
            <v>ID6851</v>
          </cell>
          <cell r="B133" t="str">
            <v>LONJACUN</v>
          </cell>
          <cell r="C133" t="str">
            <v>MM, PDET</v>
          </cell>
          <cell r="D133" t="str">
            <v>EL AMPARO 1</v>
          </cell>
          <cell r="E133" t="str">
            <v>Antioquia</v>
          </cell>
          <cell r="F133" t="str">
            <v>Yondó</v>
          </cell>
          <cell r="G133" t="str">
            <v>303-73888</v>
          </cell>
          <cell r="H133">
            <v>37.693199999999997</v>
          </cell>
          <cell r="I133">
            <v>376932</v>
          </cell>
          <cell r="J133" t="str">
            <v>PERSONA NATURAL</v>
          </cell>
          <cell r="K133" t="str">
            <v>SIN DATOS</v>
          </cell>
          <cell r="L133" t="str">
            <v>SIN DATOS</v>
          </cell>
          <cell r="M133" t="str">
            <v>SIN DATOS</v>
          </cell>
          <cell r="N133" t="str">
            <v>si</v>
          </cell>
          <cell r="O133" t="str">
            <v>SIN DATOS</v>
          </cell>
          <cell r="P133" t="str">
            <v>SIN DATOS</v>
          </cell>
          <cell r="Q133"/>
          <cell r="R133" t="str">
            <v>si</v>
          </cell>
          <cell r="S133" t="str">
            <v>SIN DATOS</v>
          </cell>
          <cell r="T133" t="str">
            <v>SIN DATOS</v>
          </cell>
          <cell r="W133" t="str">
            <v>si</v>
          </cell>
          <cell r="AJ133" t="str">
            <v>APROBADO</v>
          </cell>
          <cell r="AK133">
            <v>0</v>
          </cell>
          <cell r="AL133"/>
          <cell r="AM133"/>
          <cell r="AN133">
            <v>45249</v>
          </cell>
          <cell r="AO133"/>
          <cell r="AP133"/>
          <cell r="AQ133">
            <v>18400000</v>
          </cell>
        </row>
        <row r="134">
          <cell r="A134" t="str">
            <v>ID6854</v>
          </cell>
          <cell r="B134" t="str">
            <v>LONJACUN</v>
          </cell>
          <cell r="C134" t="str">
            <v>MM, PDET</v>
          </cell>
          <cell r="D134" t="str">
            <v>EL AMPARO</v>
          </cell>
          <cell r="E134" t="str">
            <v>Antioquia</v>
          </cell>
          <cell r="F134" t="str">
            <v>Yondó</v>
          </cell>
          <cell r="G134" t="str">
            <v>303-93554</v>
          </cell>
          <cell r="H134">
            <v>125.3</v>
          </cell>
          <cell r="I134">
            <v>1253000</v>
          </cell>
          <cell r="J134" t="str">
            <v>PERSONA NATURAL</v>
          </cell>
          <cell r="K134" t="str">
            <v>SIN DATOS</v>
          </cell>
          <cell r="L134" t="str">
            <v>SIN DATOS</v>
          </cell>
          <cell r="M134" t="str">
            <v>SIN DATOS</v>
          </cell>
          <cell r="N134" t="str">
            <v>si</v>
          </cell>
          <cell r="O134" t="str">
            <v>SIN DATOS</v>
          </cell>
          <cell r="P134" t="str">
            <v>SIN DATOS</v>
          </cell>
          <cell r="Q134"/>
          <cell r="R134" t="str">
            <v>si</v>
          </cell>
          <cell r="S134" t="str">
            <v>SIN DATOS</v>
          </cell>
          <cell r="T134" t="str">
            <v>SIN DATOS</v>
          </cell>
          <cell r="W134" t="str">
            <v>si</v>
          </cell>
          <cell r="AJ134" t="str">
            <v>APROBADO</v>
          </cell>
          <cell r="AK134">
            <v>0</v>
          </cell>
          <cell r="AL134"/>
          <cell r="AM134"/>
          <cell r="AN134">
            <v>45249</v>
          </cell>
          <cell r="AO134"/>
          <cell r="AP134"/>
          <cell r="AQ134">
            <v>25000000</v>
          </cell>
        </row>
        <row r="135">
          <cell r="A135" t="str">
            <v>ID6855</v>
          </cell>
          <cell r="B135" t="str">
            <v>LONJACUN</v>
          </cell>
          <cell r="C135" t="str">
            <v>MM, PDET</v>
          </cell>
          <cell r="D135" t="str">
            <v>EL PORVENIR</v>
          </cell>
          <cell r="E135" t="str">
            <v>Antioquia</v>
          </cell>
          <cell r="F135" t="str">
            <v>Yondó</v>
          </cell>
          <cell r="G135" t="str">
            <v>303-74158</v>
          </cell>
          <cell r="H135">
            <v>90.8</v>
          </cell>
          <cell r="I135">
            <v>908000</v>
          </cell>
          <cell r="J135" t="str">
            <v>PERSONA NATURAL</v>
          </cell>
          <cell r="K135" t="str">
            <v>SIN DATOS</v>
          </cell>
          <cell r="L135" t="str">
            <v>SIN DATOS</v>
          </cell>
          <cell r="M135" t="str">
            <v>SIN DATOS</v>
          </cell>
          <cell r="N135" t="str">
            <v>si</v>
          </cell>
          <cell r="O135" t="str">
            <v>SIN DATOS</v>
          </cell>
          <cell r="P135" t="str">
            <v>SIN DATOS</v>
          </cell>
          <cell r="Q135"/>
          <cell r="R135" t="str">
            <v>si</v>
          </cell>
          <cell r="S135" t="str">
            <v>SIN DATOS</v>
          </cell>
          <cell r="T135" t="str">
            <v>SIN DATOS</v>
          </cell>
          <cell r="W135" t="str">
            <v>si</v>
          </cell>
          <cell r="AJ135" t="str">
            <v>APROBADO</v>
          </cell>
          <cell r="AK135">
            <v>0</v>
          </cell>
          <cell r="AL135"/>
          <cell r="AM135"/>
          <cell r="AN135">
            <v>45250</v>
          </cell>
          <cell r="AO135"/>
          <cell r="AP135"/>
          <cell r="AQ135">
            <v>25000000</v>
          </cell>
        </row>
        <row r="136">
          <cell r="A136" t="str">
            <v>ID6856</v>
          </cell>
          <cell r="B136" t="str">
            <v>LONJACUN</v>
          </cell>
          <cell r="C136" t="str">
            <v>MM, PDET</v>
          </cell>
          <cell r="D136" t="str">
            <v>LA PALMA</v>
          </cell>
          <cell r="E136" t="str">
            <v>Antioquia</v>
          </cell>
          <cell r="F136" t="str">
            <v>Yondó</v>
          </cell>
          <cell r="G136" t="str">
            <v>303-93556</v>
          </cell>
          <cell r="H136">
            <v>205</v>
          </cell>
          <cell r="I136">
            <v>2050000</v>
          </cell>
          <cell r="J136" t="str">
            <v>PERSONA NATURAL</v>
          </cell>
          <cell r="K136" t="str">
            <v>SIN DATOS</v>
          </cell>
          <cell r="L136" t="str">
            <v>SIN DATOS</v>
          </cell>
          <cell r="M136" t="str">
            <v>SIN DATOS</v>
          </cell>
          <cell r="N136" t="str">
            <v>si</v>
          </cell>
          <cell r="O136" t="str">
            <v>SIN DATOS</v>
          </cell>
          <cell r="P136" t="str">
            <v>SIN DATOS</v>
          </cell>
          <cell r="Q136"/>
          <cell r="R136" t="str">
            <v>si</v>
          </cell>
          <cell r="S136" t="str">
            <v>SIN DATOS</v>
          </cell>
          <cell r="T136" t="str">
            <v>SIN DATOS</v>
          </cell>
          <cell r="W136" t="str">
            <v>si</v>
          </cell>
          <cell r="AJ136" t="str">
            <v>APROBADO</v>
          </cell>
          <cell r="AK136">
            <v>0</v>
          </cell>
          <cell r="AL136"/>
          <cell r="AM136"/>
          <cell r="AN136">
            <v>45250</v>
          </cell>
          <cell r="AO136"/>
          <cell r="AP136"/>
          <cell r="AQ136">
            <v>25000000</v>
          </cell>
        </row>
        <row r="137">
          <cell r="A137" t="str">
            <v>ID6857</v>
          </cell>
          <cell r="B137" t="str">
            <v>LONJACUN</v>
          </cell>
          <cell r="C137" t="str">
            <v>MM, PDET</v>
          </cell>
          <cell r="D137" t="str">
            <v>LA RINCONADA</v>
          </cell>
          <cell r="E137" t="str">
            <v>Antioquia</v>
          </cell>
          <cell r="F137" t="str">
            <v>Yondó</v>
          </cell>
          <cell r="G137" t="str">
            <v>303-72810</v>
          </cell>
          <cell r="H137">
            <v>89.66</v>
          </cell>
          <cell r="I137">
            <v>896600</v>
          </cell>
          <cell r="J137" t="str">
            <v>PERSONA NATURAL</v>
          </cell>
          <cell r="K137" t="str">
            <v>SIN DATOS</v>
          </cell>
          <cell r="L137" t="str">
            <v>SIN DATOS</v>
          </cell>
          <cell r="M137" t="str">
            <v>SIN DATOS</v>
          </cell>
          <cell r="N137" t="str">
            <v>si</v>
          </cell>
          <cell r="O137" t="str">
            <v>SIN DATOS</v>
          </cell>
          <cell r="P137" t="str">
            <v>SIN DATOS</v>
          </cell>
          <cell r="Q137"/>
          <cell r="R137" t="str">
            <v>si</v>
          </cell>
          <cell r="S137" t="str">
            <v>SIN DATOS</v>
          </cell>
          <cell r="T137" t="str">
            <v>SIN DATOS</v>
          </cell>
          <cell r="W137" t="str">
            <v>si</v>
          </cell>
          <cell r="AJ137" t="str">
            <v>APROBADO</v>
          </cell>
          <cell r="AK137">
            <v>0</v>
          </cell>
          <cell r="AL137"/>
          <cell r="AM137"/>
          <cell r="AN137"/>
          <cell r="AO137"/>
          <cell r="AP137"/>
          <cell r="AQ137">
            <v>25000000</v>
          </cell>
        </row>
        <row r="138">
          <cell r="A138" t="str">
            <v>ID6858</v>
          </cell>
          <cell r="B138" t="str">
            <v>LONJACUN</v>
          </cell>
          <cell r="C138" t="str">
            <v>MM, PDET</v>
          </cell>
          <cell r="D138" t="str">
            <v>HACIENDA SANTA HELENA</v>
          </cell>
          <cell r="E138" t="str">
            <v>Antioquia</v>
          </cell>
          <cell r="F138" t="str">
            <v>Yondó</v>
          </cell>
          <cell r="G138" t="str">
            <v>303-74427</v>
          </cell>
          <cell r="H138">
            <v>489.99619999999999</v>
          </cell>
          <cell r="I138">
            <v>4899962</v>
          </cell>
          <cell r="J138" t="str">
            <v>PERSONA NATURAL</v>
          </cell>
          <cell r="K138" t="str">
            <v>SIN DATOS</v>
          </cell>
          <cell r="L138" t="str">
            <v>SIN DATOS</v>
          </cell>
          <cell r="M138" t="str">
            <v>SIN DATOS</v>
          </cell>
          <cell r="N138" t="str">
            <v>si</v>
          </cell>
          <cell r="O138" t="str">
            <v>SIN DATOS</v>
          </cell>
          <cell r="P138" t="str">
            <v>SIN DATOS</v>
          </cell>
          <cell r="Q138"/>
          <cell r="R138" t="str">
            <v>si</v>
          </cell>
          <cell r="S138" t="str">
            <v>SIN DATOS</v>
          </cell>
          <cell r="T138" t="str">
            <v>SIN DATOS</v>
          </cell>
          <cell r="W138" t="str">
            <v>si</v>
          </cell>
          <cell r="AJ138" t="str">
            <v>APROBADO</v>
          </cell>
          <cell r="AK138">
            <v>0</v>
          </cell>
          <cell r="AL138"/>
          <cell r="AM138"/>
          <cell r="AN138">
            <v>45250</v>
          </cell>
          <cell r="AO138"/>
          <cell r="AP138"/>
          <cell r="AQ138">
            <v>25000000</v>
          </cell>
        </row>
        <row r="139">
          <cell r="A139" t="str">
            <v>ID6859</v>
          </cell>
          <cell r="B139" t="str">
            <v>LONJACUN</v>
          </cell>
          <cell r="C139" t="str">
            <v>MM, PDET</v>
          </cell>
          <cell r="D139" t="str">
            <v>EL DESEO</v>
          </cell>
          <cell r="E139" t="str">
            <v>Antioquia</v>
          </cell>
          <cell r="F139" t="str">
            <v>Yondó</v>
          </cell>
          <cell r="G139" t="str">
            <v>303-71061</v>
          </cell>
          <cell r="H139">
            <v>374.75</v>
          </cell>
          <cell r="I139">
            <v>3747500</v>
          </cell>
          <cell r="J139" t="str">
            <v>PERSONA NATURAL</v>
          </cell>
          <cell r="K139" t="str">
            <v>SIN DATOS</v>
          </cell>
          <cell r="L139" t="str">
            <v>SIN DATOS</v>
          </cell>
          <cell r="M139" t="str">
            <v>SIN DATOS</v>
          </cell>
          <cell r="N139" t="str">
            <v>si</v>
          </cell>
          <cell r="O139" t="str">
            <v>SIN DATOS</v>
          </cell>
          <cell r="P139" t="str">
            <v>SIN DATOS</v>
          </cell>
          <cell r="Q139"/>
          <cell r="R139" t="str">
            <v>si</v>
          </cell>
          <cell r="S139" t="str">
            <v>SIN DATOS</v>
          </cell>
          <cell r="T139" t="str">
            <v>SIN DATOS</v>
          </cell>
          <cell r="W139" t="str">
            <v>si</v>
          </cell>
          <cell r="AJ139" t="str">
            <v>APROBADO</v>
          </cell>
          <cell r="AK139">
            <v>0</v>
          </cell>
          <cell r="AL139"/>
          <cell r="AM139"/>
          <cell r="AN139">
            <v>45248</v>
          </cell>
          <cell r="AO139"/>
          <cell r="AP139"/>
          <cell r="AQ139">
            <v>25000000</v>
          </cell>
        </row>
        <row r="140">
          <cell r="A140" t="str">
            <v>ID6860</v>
          </cell>
          <cell r="B140" t="str">
            <v>LONJACUN</v>
          </cell>
          <cell r="C140" t="str">
            <v>MM, PDET</v>
          </cell>
          <cell r="D140" t="str">
            <v>EL PLACER</v>
          </cell>
          <cell r="E140" t="str">
            <v>Antioquia</v>
          </cell>
          <cell r="F140" t="str">
            <v>Yondó</v>
          </cell>
          <cell r="G140" t="str">
            <v>303-71026</v>
          </cell>
          <cell r="H140">
            <v>307.14999999999998</v>
          </cell>
          <cell r="I140">
            <v>3071500</v>
          </cell>
          <cell r="J140" t="str">
            <v>PERSONA NATURAL</v>
          </cell>
          <cell r="K140" t="str">
            <v>SIN DATOS</v>
          </cell>
          <cell r="L140" t="str">
            <v>SIN DATOS</v>
          </cell>
          <cell r="M140" t="str">
            <v>SIN DATOS</v>
          </cell>
          <cell r="N140" t="str">
            <v>si</v>
          </cell>
          <cell r="O140" t="str">
            <v>SIN DATOS</v>
          </cell>
          <cell r="P140" t="str">
            <v>SIN DATOS</v>
          </cell>
          <cell r="Q140"/>
          <cell r="R140" t="str">
            <v>si</v>
          </cell>
          <cell r="S140" t="str">
            <v>SIN DATOS</v>
          </cell>
          <cell r="T140" t="str">
            <v>SIN DATOS</v>
          </cell>
          <cell r="W140" t="str">
            <v>si</v>
          </cell>
          <cell r="AJ140" t="str">
            <v>APROBADO</v>
          </cell>
          <cell r="AK140">
            <v>0</v>
          </cell>
          <cell r="AL140"/>
          <cell r="AM140"/>
          <cell r="AN140">
            <v>45250</v>
          </cell>
          <cell r="AO140"/>
          <cell r="AP140"/>
          <cell r="AQ140">
            <v>25000000</v>
          </cell>
        </row>
        <row r="141">
          <cell r="A141" t="str">
            <v>ID6861</v>
          </cell>
          <cell r="B141" t="str">
            <v>LONJACUN</v>
          </cell>
          <cell r="C141" t="str">
            <v>MM, PDET</v>
          </cell>
          <cell r="D141" t="str">
            <v>VERACRUZ</v>
          </cell>
          <cell r="E141" t="str">
            <v>Antioquia</v>
          </cell>
          <cell r="F141" t="str">
            <v>Yondó</v>
          </cell>
          <cell r="G141" t="str">
            <v>303-71138</v>
          </cell>
          <cell r="H141">
            <v>134.94999999999999</v>
          </cell>
          <cell r="I141">
            <v>1349500</v>
          </cell>
          <cell r="J141" t="str">
            <v>PERSONA NATURAL</v>
          </cell>
          <cell r="K141" t="str">
            <v>SIN DATOS</v>
          </cell>
          <cell r="L141" t="str">
            <v>SIN DATOS</v>
          </cell>
          <cell r="M141" t="str">
            <v>SIN DATOS</v>
          </cell>
          <cell r="N141" t="str">
            <v>si</v>
          </cell>
          <cell r="O141" t="str">
            <v>SIN DATOS</v>
          </cell>
          <cell r="P141" t="str">
            <v>SIN DATOS</v>
          </cell>
          <cell r="Q141"/>
          <cell r="R141" t="str">
            <v>si</v>
          </cell>
          <cell r="S141" t="str">
            <v>SIN DATOS</v>
          </cell>
          <cell r="T141" t="str">
            <v>SIN DATOS</v>
          </cell>
          <cell r="W141" t="str">
            <v>si</v>
          </cell>
          <cell r="AJ141" t="str">
            <v>APROBADO</v>
          </cell>
          <cell r="AK141">
            <v>0</v>
          </cell>
          <cell r="AL141"/>
          <cell r="AM141"/>
          <cell r="AN141">
            <v>45249</v>
          </cell>
          <cell r="AO141"/>
          <cell r="AP141"/>
          <cell r="AQ141">
            <v>25000000</v>
          </cell>
        </row>
        <row r="142">
          <cell r="A142" t="str">
            <v>ID6862</v>
          </cell>
          <cell r="B142" t="str">
            <v>LONJACUN</v>
          </cell>
          <cell r="C142" t="str">
            <v>MM, PDET</v>
          </cell>
          <cell r="D142" t="str">
            <v>FINCA LA SOLITA</v>
          </cell>
          <cell r="E142" t="str">
            <v>Antioquia</v>
          </cell>
          <cell r="F142" t="str">
            <v>Yondó</v>
          </cell>
          <cell r="G142" t="str">
            <v>303-74464</v>
          </cell>
          <cell r="H142">
            <v>355.90600000000001</v>
          </cell>
          <cell r="I142">
            <v>3559060</v>
          </cell>
          <cell r="J142" t="str">
            <v>PERSONA NATURAL</v>
          </cell>
          <cell r="K142" t="str">
            <v>SIN DATOS</v>
          </cell>
          <cell r="L142" t="str">
            <v>SIN DATOS</v>
          </cell>
          <cell r="M142" t="str">
            <v>SIN DATOS</v>
          </cell>
          <cell r="N142" t="str">
            <v>si</v>
          </cell>
          <cell r="O142" t="str">
            <v>SIN DATOS</v>
          </cell>
          <cell r="P142" t="str">
            <v>SIN DATOS</v>
          </cell>
          <cell r="Q142"/>
          <cell r="R142" t="str">
            <v>si</v>
          </cell>
          <cell r="S142" t="str">
            <v>SIN DATOS</v>
          </cell>
          <cell r="T142" t="str">
            <v>SIN DATOS</v>
          </cell>
          <cell r="W142" t="str">
            <v>si</v>
          </cell>
          <cell r="AJ142" t="str">
            <v>APROBADO</v>
          </cell>
          <cell r="AK142">
            <v>0</v>
          </cell>
          <cell r="AL142"/>
          <cell r="AM142"/>
          <cell r="AN142">
            <v>45250</v>
          </cell>
          <cell r="AO142"/>
          <cell r="AP142"/>
          <cell r="AQ142">
            <v>25000000</v>
          </cell>
        </row>
        <row r="143">
          <cell r="A143" t="str">
            <v>ID6863</v>
          </cell>
          <cell r="B143" t="str">
            <v>LONJACUN</v>
          </cell>
          <cell r="C143" t="str">
            <v>MM, PDET</v>
          </cell>
          <cell r="D143" t="str">
            <v>CAÑO AL REVES</v>
          </cell>
          <cell r="E143" t="str">
            <v>Antioquia</v>
          </cell>
          <cell r="F143" t="str">
            <v>Yondó</v>
          </cell>
          <cell r="G143" t="str">
            <v>303-66377</v>
          </cell>
          <cell r="H143">
            <v>241.5574</v>
          </cell>
          <cell r="I143">
            <v>2415574</v>
          </cell>
          <cell r="J143" t="str">
            <v>PERSONA NATURAL</v>
          </cell>
          <cell r="K143" t="str">
            <v>SIN DATOS</v>
          </cell>
          <cell r="L143" t="str">
            <v>SIN DATOS</v>
          </cell>
          <cell r="M143" t="str">
            <v>SIN DATOS</v>
          </cell>
          <cell r="N143" t="str">
            <v>si</v>
          </cell>
          <cell r="O143" t="str">
            <v>SIN DATOS</v>
          </cell>
          <cell r="P143" t="str">
            <v>SIN DATOS</v>
          </cell>
          <cell r="Q143"/>
          <cell r="R143" t="str">
            <v>si</v>
          </cell>
          <cell r="S143" t="str">
            <v>SIN DATOS</v>
          </cell>
          <cell r="T143" t="str">
            <v>SIN DATOS</v>
          </cell>
          <cell r="W143" t="str">
            <v>si</v>
          </cell>
          <cell r="AJ143" t="str">
            <v>APROBADO</v>
          </cell>
          <cell r="AK143">
            <v>0</v>
          </cell>
          <cell r="AL143"/>
          <cell r="AM143"/>
          <cell r="AN143">
            <v>45250</v>
          </cell>
          <cell r="AO143"/>
          <cell r="AP143"/>
          <cell r="AQ143">
            <v>25000000</v>
          </cell>
        </row>
        <row r="144">
          <cell r="A144" t="str">
            <v>ID6864</v>
          </cell>
          <cell r="B144" t="str">
            <v>LONJACUN</v>
          </cell>
          <cell r="C144" t="str">
            <v>MM, PDET</v>
          </cell>
          <cell r="D144" t="str">
            <v>LOTE A</v>
          </cell>
          <cell r="E144" t="str">
            <v>Antioquia</v>
          </cell>
          <cell r="F144" t="str">
            <v>Yondó</v>
          </cell>
          <cell r="G144" t="str">
            <v>303-74756</v>
          </cell>
          <cell r="H144">
            <v>72.000100000000003</v>
          </cell>
          <cell r="I144">
            <v>720001</v>
          </cell>
          <cell r="J144" t="str">
            <v>PERSONA NATURAL</v>
          </cell>
          <cell r="K144" t="str">
            <v>SIN DATOS</v>
          </cell>
          <cell r="L144" t="str">
            <v>SIN DATOS</v>
          </cell>
          <cell r="M144" t="str">
            <v>SIN DATOS</v>
          </cell>
          <cell r="N144" t="str">
            <v>si</v>
          </cell>
          <cell r="O144" t="str">
            <v>SIN DATOS</v>
          </cell>
          <cell r="P144" t="str">
            <v>SIN DATOS</v>
          </cell>
          <cell r="Q144"/>
          <cell r="R144" t="str">
            <v>si</v>
          </cell>
          <cell r="S144" t="str">
            <v>SIN DATOS</v>
          </cell>
          <cell r="T144" t="str">
            <v>SIN DATOS</v>
          </cell>
          <cell r="W144" t="str">
            <v>si</v>
          </cell>
          <cell r="AJ144" t="str">
            <v>APROBADO</v>
          </cell>
          <cell r="AK144">
            <v>0</v>
          </cell>
          <cell r="AL144"/>
          <cell r="AM144"/>
          <cell r="AN144">
            <v>45257</v>
          </cell>
          <cell r="AO144"/>
          <cell r="AP144"/>
          <cell r="AQ144">
            <v>25000000</v>
          </cell>
        </row>
        <row r="145">
          <cell r="A145" t="str">
            <v>ID6865</v>
          </cell>
          <cell r="B145" t="str">
            <v>LONJACUN</v>
          </cell>
          <cell r="C145" t="str">
            <v>MM, PDET</v>
          </cell>
          <cell r="D145" t="str">
            <v>VISCAYA (antes La Utima)</v>
          </cell>
          <cell r="E145" t="str">
            <v>Antioquia</v>
          </cell>
          <cell r="F145" t="str">
            <v>Yondó</v>
          </cell>
          <cell r="G145" t="str">
            <v>303-73561</v>
          </cell>
          <cell r="H145">
            <v>69.2072</v>
          </cell>
          <cell r="I145">
            <v>692072</v>
          </cell>
          <cell r="J145" t="str">
            <v>PERSONA NATURAL</v>
          </cell>
          <cell r="K145" t="str">
            <v>SIN DATOS</v>
          </cell>
          <cell r="L145" t="str">
            <v>SIN DATOS</v>
          </cell>
          <cell r="M145" t="str">
            <v>SIN DATOS</v>
          </cell>
          <cell r="N145" t="str">
            <v>si</v>
          </cell>
          <cell r="O145" t="str">
            <v>SIN DATOS</v>
          </cell>
          <cell r="P145" t="str">
            <v>SIN DATOS</v>
          </cell>
          <cell r="Q145"/>
          <cell r="R145" t="str">
            <v>si</v>
          </cell>
          <cell r="S145" t="str">
            <v>SIN DATOS</v>
          </cell>
          <cell r="T145" t="str">
            <v>SIN DATOS</v>
          </cell>
          <cell r="W145" t="str">
            <v>si</v>
          </cell>
          <cell r="AJ145" t="str">
            <v>APROBADO</v>
          </cell>
          <cell r="AK145">
            <v>0</v>
          </cell>
          <cell r="AL145"/>
          <cell r="AM145"/>
          <cell r="AN145">
            <v>45252</v>
          </cell>
          <cell r="AO145"/>
          <cell r="AP145"/>
          <cell r="AQ145">
            <v>25000000</v>
          </cell>
        </row>
        <row r="146">
          <cell r="A146" t="str">
            <v>ID6866</v>
          </cell>
          <cell r="B146" t="str">
            <v>LONJACUN</v>
          </cell>
          <cell r="C146" t="str">
            <v>MM, PDET</v>
          </cell>
          <cell r="D146" t="str">
            <v>LA ULTIMA (LOTE)</v>
          </cell>
          <cell r="E146" t="str">
            <v>Antioquia</v>
          </cell>
          <cell r="F146" t="str">
            <v>Yondó</v>
          </cell>
          <cell r="G146" t="str">
            <v>303-81558</v>
          </cell>
          <cell r="H146">
            <v>126.301</v>
          </cell>
          <cell r="I146">
            <v>1263010</v>
          </cell>
          <cell r="J146" t="str">
            <v>PERSONA NATURAL</v>
          </cell>
          <cell r="K146" t="str">
            <v>SIN DATOS</v>
          </cell>
          <cell r="L146" t="str">
            <v>SIN DATOS</v>
          </cell>
          <cell r="M146" t="str">
            <v>SIN DATOS</v>
          </cell>
          <cell r="N146" t="str">
            <v>si</v>
          </cell>
          <cell r="O146" t="str">
            <v>SIN DATOS</v>
          </cell>
          <cell r="P146" t="str">
            <v>SIN DATOS</v>
          </cell>
          <cell r="Q146"/>
          <cell r="R146" t="str">
            <v>si</v>
          </cell>
          <cell r="S146" t="str">
            <v>SIN DATOS</v>
          </cell>
          <cell r="T146" t="str">
            <v>SIN DATOS</v>
          </cell>
          <cell r="W146" t="str">
            <v>si</v>
          </cell>
          <cell r="AJ146" t="str">
            <v>APROBADO</v>
          </cell>
          <cell r="AK146">
            <v>0</v>
          </cell>
          <cell r="AL146"/>
          <cell r="AM146"/>
          <cell r="AN146">
            <v>45252</v>
          </cell>
          <cell r="AO146"/>
          <cell r="AP146"/>
          <cell r="AQ146">
            <v>25000000</v>
          </cell>
        </row>
        <row r="147">
          <cell r="A147" t="str">
            <v>ID6867</v>
          </cell>
          <cell r="B147" t="str">
            <v>LONJACUN</v>
          </cell>
          <cell r="C147" t="str">
            <v>MM, PDET</v>
          </cell>
          <cell r="D147" t="str">
            <v>FINCA LA MARIELA LOTE 2</v>
          </cell>
          <cell r="E147" t="str">
            <v>Antioquia</v>
          </cell>
          <cell r="F147" t="str">
            <v>Yondó</v>
          </cell>
          <cell r="G147" t="str">
            <v>303-74703</v>
          </cell>
          <cell r="H147">
            <v>55.3</v>
          </cell>
          <cell r="I147">
            <v>553000</v>
          </cell>
          <cell r="J147" t="str">
            <v>PERSONA NATURAL</v>
          </cell>
          <cell r="K147" t="str">
            <v>SIN DATOS</v>
          </cell>
          <cell r="L147" t="str">
            <v>SIN DATOS</v>
          </cell>
          <cell r="M147" t="str">
            <v>SIN DATOS</v>
          </cell>
          <cell r="N147" t="str">
            <v>si</v>
          </cell>
          <cell r="O147" t="str">
            <v>SIN DATOS</v>
          </cell>
          <cell r="P147" t="str">
            <v>SIN DATOS</v>
          </cell>
          <cell r="Q147"/>
          <cell r="R147" t="str">
            <v>si</v>
          </cell>
          <cell r="S147" t="str">
            <v>SIN DATOS</v>
          </cell>
          <cell r="T147" t="str">
            <v>SIN DATOS</v>
          </cell>
          <cell r="W147" t="str">
            <v>si</v>
          </cell>
          <cell r="AJ147" t="str">
            <v>APROBADO</v>
          </cell>
          <cell r="AK147">
            <v>0</v>
          </cell>
          <cell r="AL147"/>
          <cell r="AM147"/>
          <cell r="AN147">
            <v>45252</v>
          </cell>
          <cell r="AO147"/>
          <cell r="AP147"/>
          <cell r="AQ147">
            <v>25000000</v>
          </cell>
        </row>
        <row r="148">
          <cell r="A148" t="str">
            <v>ID6868</v>
          </cell>
          <cell r="B148" t="str">
            <v>LONJACUN</v>
          </cell>
          <cell r="C148" t="str">
            <v>MM, PDET</v>
          </cell>
          <cell r="D148" t="str">
            <v>FINCA LA MARIELA LOTE 1</v>
          </cell>
          <cell r="E148" t="str">
            <v>Antioquia</v>
          </cell>
          <cell r="F148" t="str">
            <v>Yondó</v>
          </cell>
          <cell r="G148" t="str">
            <v>303-74701</v>
          </cell>
          <cell r="H148">
            <v>55.3</v>
          </cell>
          <cell r="I148">
            <v>553000</v>
          </cell>
          <cell r="J148" t="str">
            <v>PERSONA NATURAL</v>
          </cell>
          <cell r="K148" t="str">
            <v>SIN DATOS</v>
          </cell>
          <cell r="L148" t="str">
            <v>SIN DATOS</v>
          </cell>
          <cell r="M148" t="str">
            <v>SIN DATOS</v>
          </cell>
          <cell r="N148" t="str">
            <v>si</v>
          </cell>
          <cell r="O148" t="str">
            <v>SIN DATOS</v>
          </cell>
          <cell r="P148" t="str">
            <v>SIN DATOS</v>
          </cell>
          <cell r="Q148"/>
          <cell r="R148" t="str">
            <v>si</v>
          </cell>
          <cell r="S148" t="str">
            <v>SIN DATOS</v>
          </cell>
          <cell r="T148" t="str">
            <v>SIN DATOS</v>
          </cell>
          <cell r="W148" t="str">
            <v>si</v>
          </cell>
          <cell r="AJ148" t="str">
            <v>APROBADO</v>
          </cell>
          <cell r="AK148">
            <v>0</v>
          </cell>
          <cell r="AL148"/>
          <cell r="AM148"/>
          <cell r="AN148">
            <v>45252</v>
          </cell>
          <cell r="AO148"/>
          <cell r="AP148"/>
          <cell r="AQ148">
            <v>25000000</v>
          </cell>
        </row>
        <row r="149">
          <cell r="A149" t="str">
            <v>ID6869</v>
          </cell>
          <cell r="B149" t="str">
            <v>LONJACUN</v>
          </cell>
          <cell r="C149" t="str">
            <v>MM, PDET</v>
          </cell>
          <cell r="D149" t="str">
            <v>FINCA LA FLORESTA</v>
          </cell>
          <cell r="E149" t="str">
            <v>Antioquia</v>
          </cell>
          <cell r="F149" t="str">
            <v>Yondó</v>
          </cell>
          <cell r="G149" t="str">
            <v>303-74710</v>
          </cell>
          <cell r="H149">
            <v>160</v>
          </cell>
          <cell r="I149">
            <v>1600000</v>
          </cell>
          <cell r="J149" t="str">
            <v>PERSONA JURIDICA</v>
          </cell>
          <cell r="K149" t="str">
            <v>SIN DATOS</v>
          </cell>
          <cell r="L149" t="str">
            <v>SIN DATOS</v>
          </cell>
          <cell r="M149" t="str">
            <v>SIN DATOS</v>
          </cell>
          <cell r="N149" t="str">
            <v>si</v>
          </cell>
          <cell r="O149" t="str">
            <v>SIN DATOS</v>
          </cell>
          <cell r="P149" t="str">
            <v>SIN DATOS</v>
          </cell>
          <cell r="Q149"/>
          <cell r="R149" t="str">
            <v>si</v>
          </cell>
          <cell r="S149" t="str">
            <v>SIN DATOS</v>
          </cell>
          <cell r="T149" t="str">
            <v>SIN DATOS</v>
          </cell>
          <cell r="W149" t="str">
            <v>si</v>
          </cell>
          <cell r="AJ149" t="str">
            <v>APROBADO</v>
          </cell>
          <cell r="AK149">
            <v>0</v>
          </cell>
          <cell r="AL149"/>
          <cell r="AM149"/>
          <cell r="AN149">
            <v>45252</v>
          </cell>
          <cell r="AO149"/>
          <cell r="AP149"/>
          <cell r="AQ149">
            <v>25000000</v>
          </cell>
        </row>
        <row r="150">
          <cell r="A150" t="str">
            <v>ID6870</v>
          </cell>
          <cell r="B150" t="str">
            <v>LONJACUN</v>
          </cell>
          <cell r="C150" t="str">
            <v>MM, PDET</v>
          </cell>
          <cell r="D150" t="str">
            <v>EL PAUJIL</v>
          </cell>
          <cell r="E150" t="str">
            <v>Antioquia</v>
          </cell>
          <cell r="F150" t="str">
            <v>Yondó</v>
          </cell>
          <cell r="G150" t="str">
            <v>303-73808</v>
          </cell>
          <cell r="H150">
            <v>32.049999999999997</v>
          </cell>
          <cell r="I150">
            <v>320500</v>
          </cell>
          <cell r="J150" t="str">
            <v>PERSONA JURIDICA</v>
          </cell>
          <cell r="K150" t="str">
            <v>SIN DATOS</v>
          </cell>
          <cell r="L150" t="str">
            <v>SIN DATOS</v>
          </cell>
          <cell r="M150" t="str">
            <v>SIN DATOS</v>
          </cell>
          <cell r="N150" t="str">
            <v>si</v>
          </cell>
          <cell r="O150" t="str">
            <v>SIN DATOS</v>
          </cell>
          <cell r="P150" t="str">
            <v>SIN DATOS</v>
          </cell>
          <cell r="Q150"/>
          <cell r="R150" t="str">
            <v>si</v>
          </cell>
          <cell r="S150" t="str">
            <v>SIN DATOS</v>
          </cell>
          <cell r="T150" t="str">
            <v>SIN DATOS</v>
          </cell>
          <cell r="W150" t="str">
            <v>si</v>
          </cell>
          <cell r="AJ150" t="str">
            <v>APROBADO</v>
          </cell>
          <cell r="AK150">
            <v>0</v>
          </cell>
          <cell r="AL150"/>
          <cell r="AM150"/>
          <cell r="AN150" t="str">
            <v>sin archivos</v>
          </cell>
          <cell r="AO150"/>
          <cell r="AP150"/>
          <cell r="AQ150">
            <v>18400000</v>
          </cell>
        </row>
        <row r="151">
          <cell r="A151" t="str">
            <v>ID6871</v>
          </cell>
          <cell r="B151" t="str">
            <v>LONJACUN</v>
          </cell>
          <cell r="C151" t="str">
            <v>MM, PDET</v>
          </cell>
          <cell r="D151" t="str">
            <v>LA ESMERALDA</v>
          </cell>
          <cell r="E151" t="str">
            <v>Antioquia</v>
          </cell>
          <cell r="F151" t="str">
            <v>Yondó</v>
          </cell>
          <cell r="G151" t="str">
            <v>303-74459</v>
          </cell>
          <cell r="H151">
            <v>32.680100000000003</v>
          </cell>
          <cell r="I151">
            <v>326801.00000000006</v>
          </cell>
          <cell r="J151" t="str">
            <v>PERSONA JURIDICA</v>
          </cell>
          <cell r="K151" t="str">
            <v>SIN DATOS</v>
          </cell>
          <cell r="L151" t="str">
            <v>SIN DATOS</v>
          </cell>
          <cell r="M151" t="str">
            <v>SIN DATOS</v>
          </cell>
          <cell r="N151" t="str">
            <v>si</v>
          </cell>
          <cell r="O151" t="str">
            <v>SIN DATOS</v>
          </cell>
          <cell r="P151" t="str">
            <v>SIN DATOS</v>
          </cell>
          <cell r="Q151"/>
          <cell r="R151" t="str">
            <v>si</v>
          </cell>
          <cell r="S151" t="str">
            <v>SIN DATOS</v>
          </cell>
          <cell r="T151" t="str">
            <v>SIN DATOS</v>
          </cell>
          <cell r="W151" t="str">
            <v>si</v>
          </cell>
          <cell r="AJ151" t="str">
            <v>APROBADO</v>
          </cell>
          <cell r="AK151">
            <v>0</v>
          </cell>
          <cell r="AL151"/>
          <cell r="AM151"/>
          <cell r="AN151">
            <v>45251</v>
          </cell>
          <cell r="AO151"/>
          <cell r="AP151"/>
          <cell r="AQ151">
            <v>18400000</v>
          </cell>
        </row>
        <row r="152">
          <cell r="A152" t="str">
            <v>ID6872</v>
          </cell>
          <cell r="B152" t="str">
            <v>LONJACUN</v>
          </cell>
          <cell r="C152" t="str">
            <v>MM, PDET</v>
          </cell>
          <cell r="D152" t="str">
            <v>LA ESPERANZA</v>
          </cell>
          <cell r="E152" t="str">
            <v>Antioquia</v>
          </cell>
          <cell r="F152" t="str">
            <v>Yondó</v>
          </cell>
          <cell r="G152" t="str">
            <v>303-74465</v>
          </cell>
          <cell r="H152">
            <v>35.049999999999997</v>
          </cell>
          <cell r="I152">
            <v>350500</v>
          </cell>
          <cell r="J152" t="str">
            <v>PERSONA NATURAL</v>
          </cell>
          <cell r="K152" t="str">
            <v>SIN DATOS</v>
          </cell>
          <cell r="L152" t="str">
            <v>SIN DATOS</v>
          </cell>
          <cell r="M152" t="str">
            <v>SIN DATOS</v>
          </cell>
          <cell r="N152" t="str">
            <v>si</v>
          </cell>
          <cell r="O152" t="str">
            <v>SIN DATOS</v>
          </cell>
          <cell r="P152" t="str">
            <v>SIN DATOS</v>
          </cell>
          <cell r="Q152"/>
          <cell r="R152" t="str">
            <v>si</v>
          </cell>
          <cell r="S152" t="str">
            <v>SIN DATOS</v>
          </cell>
          <cell r="T152" t="str">
            <v>SIN DATOS</v>
          </cell>
          <cell r="W152" t="str">
            <v>si</v>
          </cell>
          <cell r="AJ152" t="str">
            <v>APROBADO</v>
          </cell>
          <cell r="AK152">
            <v>0</v>
          </cell>
          <cell r="AL152"/>
          <cell r="AM152"/>
          <cell r="AN152">
            <v>45251</v>
          </cell>
          <cell r="AO152"/>
          <cell r="AP152"/>
          <cell r="AQ152">
            <v>18400000</v>
          </cell>
        </row>
        <row r="153">
          <cell r="A153" t="str">
            <v>ID6873</v>
          </cell>
          <cell r="B153" t="str">
            <v>LONJACUN</v>
          </cell>
          <cell r="C153" t="str">
            <v>MM, PDET</v>
          </cell>
          <cell r="D153" t="str">
            <v>EL DIAMANTE</v>
          </cell>
          <cell r="E153" t="str">
            <v>Antioquia</v>
          </cell>
          <cell r="F153" t="str">
            <v>Yondó</v>
          </cell>
          <cell r="G153" t="str">
            <v>303-74411</v>
          </cell>
          <cell r="H153">
            <v>170.03</v>
          </cell>
          <cell r="I153">
            <v>1700300</v>
          </cell>
          <cell r="J153" t="str">
            <v>PERSONA NATURAL</v>
          </cell>
          <cell r="K153" t="str">
            <v>SIN DATOS</v>
          </cell>
          <cell r="L153" t="str">
            <v>SIN DATOS</v>
          </cell>
          <cell r="M153" t="str">
            <v>SIN DATOS</v>
          </cell>
          <cell r="N153" t="str">
            <v>si</v>
          </cell>
          <cell r="O153" t="str">
            <v>SIN DATOS</v>
          </cell>
          <cell r="P153" t="str">
            <v>SIN DATOS</v>
          </cell>
          <cell r="Q153"/>
          <cell r="R153" t="str">
            <v>si</v>
          </cell>
          <cell r="S153" t="str">
            <v>SIN DATOS</v>
          </cell>
          <cell r="T153" t="str">
            <v>SIN DATOS</v>
          </cell>
          <cell r="W153" t="str">
            <v>si</v>
          </cell>
          <cell r="AJ153" t="str">
            <v>APROBADO</v>
          </cell>
          <cell r="AK153">
            <v>0</v>
          </cell>
          <cell r="AL153"/>
          <cell r="AM153"/>
          <cell r="AN153">
            <v>45251</v>
          </cell>
          <cell r="AO153"/>
          <cell r="AP153"/>
          <cell r="AQ153">
            <v>25000000</v>
          </cell>
        </row>
        <row r="154">
          <cell r="A154" t="str">
            <v>ID6874</v>
          </cell>
          <cell r="B154" t="str">
            <v>LONJACUN</v>
          </cell>
          <cell r="C154" t="str">
            <v>MM, PDET</v>
          </cell>
          <cell r="D154" t="str">
            <v>CAÑO LA PIPA</v>
          </cell>
          <cell r="E154" t="str">
            <v>Antioquia</v>
          </cell>
          <cell r="F154" t="str">
            <v>Yondó</v>
          </cell>
          <cell r="G154" t="str">
            <v>303-74468</v>
          </cell>
          <cell r="H154">
            <v>86.224999999999994</v>
          </cell>
          <cell r="I154">
            <v>862250</v>
          </cell>
          <cell r="J154" t="str">
            <v>PERSONA NATURAL</v>
          </cell>
          <cell r="K154" t="str">
            <v>SIN DATOS</v>
          </cell>
          <cell r="L154" t="str">
            <v>SIN DATOS</v>
          </cell>
          <cell r="M154" t="str">
            <v>SIN DATOS</v>
          </cell>
          <cell r="N154" t="str">
            <v>si</v>
          </cell>
          <cell r="O154" t="str">
            <v>SIN DATOS</v>
          </cell>
          <cell r="P154" t="str">
            <v>SIN DATOS</v>
          </cell>
          <cell r="Q154"/>
          <cell r="R154" t="str">
            <v>si</v>
          </cell>
          <cell r="S154" t="str">
            <v>SIN DATOS</v>
          </cell>
          <cell r="T154" t="str">
            <v>SIN DATOS</v>
          </cell>
          <cell r="W154" t="str">
            <v>si</v>
          </cell>
          <cell r="AJ154" t="str">
            <v>APROBADO</v>
          </cell>
          <cell r="AK154">
            <v>0</v>
          </cell>
          <cell r="AL154"/>
          <cell r="AM154"/>
          <cell r="AN154">
            <v>45251</v>
          </cell>
          <cell r="AO154"/>
          <cell r="AP154"/>
          <cell r="AQ154">
            <v>25000000</v>
          </cell>
        </row>
        <row r="155">
          <cell r="A155" t="str">
            <v>ID6875</v>
          </cell>
          <cell r="B155" t="str">
            <v>LONJACUN</v>
          </cell>
          <cell r="C155" t="str">
            <v>MM, PDET</v>
          </cell>
          <cell r="D155" t="str">
            <v>LA ESTRELLA</v>
          </cell>
          <cell r="E155" t="str">
            <v>Antioquia</v>
          </cell>
          <cell r="F155" t="str">
            <v>Yondó</v>
          </cell>
          <cell r="G155" t="str">
            <v>303-74457</v>
          </cell>
          <cell r="H155">
            <v>32.274999999999999</v>
          </cell>
          <cell r="I155">
            <v>322750</v>
          </cell>
          <cell r="J155" t="str">
            <v>PERSONA NATURAL</v>
          </cell>
          <cell r="K155" t="str">
            <v>SIN DATOS</v>
          </cell>
          <cell r="L155" t="str">
            <v>SIN DATOS</v>
          </cell>
          <cell r="M155" t="str">
            <v>SIN DATOS</v>
          </cell>
          <cell r="N155" t="str">
            <v>si</v>
          </cell>
          <cell r="O155" t="str">
            <v>SIN DATOS</v>
          </cell>
          <cell r="P155" t="str">
            <v>SIN DATOS</v>
          </cell>
          <cell r="Q155"/>
          <cell r="R155" t="str">
            <v>si</v>
          </cell>
          <cell r="S155" t="str">
            <v>SIN DATOS</v>
          </cell>
          <cell r="T155" t="str">
            <v>SIN DATOS</v>
          </cell>
          <cell r="W155" t="str">
            <v>si</v>
          </cell>
          <cell r="AJ155" t="str">
            <v>APROBADO</v>
          </cell>
          <cell r="AK155">
            <v>0</v>
          </cell>
          <cell r="AL155"/>
          <cell r="AM155"/>
          <cell r="AN155">
            <v>45251</v>
          </cell>
          <cell r="AO155"/>
          <cell r="AP155"/>
          <cell r="AQ155">
            <v>18400000</v>
          </cell>
        </row>
        <row r="156">
          <cell r="A156" t="str">
            <v>ID6876</v>
          </cell>
          <cell r="B156" t="str">
            <v>LONJACUN</v>
          </cell>
          <cell r="C156" t="str">
            <v>MM, PDET</v>
          </cell>
          <cell r="D156" t="str">
            <v>MIRAFLORES</v>
          </cell>
          <cell r="E156" t="str">
            <v>Antioquia</v>
          </cell>
          <cell r="F156" t="str">
            <v>Yondó</v>
          </cell>
          <cell r="G156" t="str">
            <v>303-74463</v>
          </cell>
          <cell r="H156">
            <v>27.25</v>
          </cell>
          <cell r="I156">
            <v>272500</v>
          </cell>
          <cell r="J156" t="str">
            <v>PERSONA NATURAL</v>
          </cell>
          <cell r="K156" t="str">
            <v>SIN DATOS</v>
          </cell>
          <cell r="L156" t="str">
            <v>SIN DATOS</v>
          </cell>
          <cell r="M156" t="str">
            <v>SIN DATOS</v>
          </cell>
          <cell r="N156" t="str">
            <v>si</v>
          </cell>
          <cell r="O156" t="str">
            <v>SIN DATOS</v>
          </cell>
          <cell r="P156" t="str">
            <v>SIN DATOS</v>
          </cell>
          <cell r="Q156"/>
          <cell r="R156" t="str">
            <v>si</v>
          </cell>
          <cell r="S156" t="str">
            <v>SIN DATOS</v>
          </cell>
          <cell r="T156" t="str">
            <v>SIN DATOS</v>
          </cell>
          <cell r="W156" t="str">
            <v>si</v>
          </cell>
          <cell r="AJ156" t="str">
            <v>APROBADO</v>
          </cell>
          <cell r="AK156">
            <v>0</v>
          </cell>
          <cell r="AL156"/>
          <cell r="AM156"/>
          <cell r="AN156">
            <v>45251</v>
          </cell>
          <cell r="AO156"/>
          <cell r="AP156"/>
          <cell r="AQ156">
            <v>16600000</v>
          </cell>
        </row>
        <row r="157">
          <cell r="A157" t="str">
            <v>ID6880</v>
          </cell>
          <cell r="B157" t="str">
            <v>LONJACUN</v>
          </cell>
          <cell r="C157" t="str">
            <v>MM, PDET</v>
          </cell>
          <cell r="D157" t="str">
            <v>BELGICA</v>
          </cell>
          <cell r="E157" t="str">
            <v>Antioquia</v>
          </cell>
          <cell r="F157" t="str">
            <v>Yondó</v>
          </cell>
          <cell r="G157" t="str">
            <v>303-56930</v>
          </cell>
          <cell r="H157">
            <v>52.402000000000001</v>
          </cell>
          <cell r="I157">
            <v>524020</v>
          </cell>
          <cell r="J157" t="str">
            <v>PERSONA NATURAL</v>
          </cell>
          <cell r="K157" t="str">
            <v>SIN DATOS</v>
          </cell>
          <cell r="L157" t="str">
            <v>SIN DATOS</v>
          </cell>
          <cell r="M157" t="str">
            <v>SIN DATOS</v>
          </cell>
          <cell r="N157" t="str">
            <v>si</v>
          </cell>
          <cell r="O157" t="str">
            <v>SIN DATOS</v>
          </cell>
          <cell r="P157" t="str">
            <v>SIN DATOS</v>
          </cell>
          <cell r="Q157"/>
          <cell r="R157" t="str">
            <v>si</v>
          </cell>
          <cell r="S157" t="str">
            <v>SIN DATOS</v>
          </cell>
          <cell r="T157" t="str">
            <v>SIN DATOS</v>
          </cell>
          <cell r="W157" t="str">
            <v>si</v>
          </cell>
          <cell r="AJ157" t="str">
            <v>APROBADO</v>
          </cell>
          <cell r="AK157">
            <v>0</v>
          </cell>
          <cell r="AL157"/>
          <cell r="AM157"/>
          <cell r="AN157">
            <v>45251</v>
          </cell>
          <cell r="AO157"/>
          <cell r="AP157"/>
          <cell r="AQ157">
            <v>25000000</v>
          </cell>
        </row>
        <row r="158">
          <cell r="A158" t="str">
            <v>ID6881</v>
          </cell>
          <cell r="B158" t="str">
            <v>LONJACUN</v>
          </cell>
          <cell r="C158" t="str">
            <v>MM, PDET</v>
          </cell>
          <cell r="D158" t="str">
            <v>EL RUBY</v>
          </cell>
          <cell r="E158" t="str">
            <v>Antioquia</v>
          </cell>
          <cell r="F158" t="str">
            <v>Yondó</v>
          </cell>
          <cell r="G158" t="str">
            <v>303-56915</v>
          </cell>
          <cell r="H158">
            <v>50.234999999999999</v>
          </cell>
          <cell r="I158">
            <v>502350</v>
          </cell>
          <cell r="J158" t="str">
            <v>PERSONA NATURAL</v>
          </cell>
          <cell r="K158" t="str">
            <v>SIN DATOS</v>
          </cell>
          <cell r="L158" t="str">
            <v>SIN DATOS</v>
          </cell>
          <cell r="M158" t="str">
            <v>SIN DATOS</v>
          </cell>
          <cell r="N158" t="str">
            <v>si</v>
          </cell>
          <cell r="O158" t="str">
            <v>SIN DATOS</v>
          </cell>
          <cell r="P158" t="str">
            <v>SIN DATOS</v>
          </cell>
          <cell r="Q158"/>
          <cell r="R158" t="str">
            <v>si</v>
          </cell>
          <cell r="S158" t="str">
            <v>SIN DATOS</v>
          </cell>
          <cell r="T158" t="str">
            <v>SIN DATOS</v>
          </cell>
          <cell r="W158" t="str">
            <v>si</v>
          </cell>
          <cell r="AJ158" t="str">
            <v>APROBADO</v>
          </cell>
          <cell r="AK158">
            <v>0</v>
          </cell>
          <cell r="AL158"/>
          <cell r="AM158"/>
          <cell r="AN158">
            <v>45251</v>
          </cell>
          <cell r="AO158"/>
          <cell r="AP158"/>
          <cell r="AQ158">
            <v>25000000</v>
          </cell>
        </row>
        <row r="159">
          <cell r="A159" t="str">
            <v>ID6882</v>
          </cell>
          <cell r="B159" t="str">
            <v>LONJACUN</v>
          </cell>
          <cell r="C159" t="str">
            <v>MM, PDET</v>
          </cell>
          <cell r="D159" t="str">
            <v>EL PARAISO</v>
          </cell>
          <cell r="E159" t="str">
            <v>Antioquia</v>
          </cell>
          <cell r="F159" t="str">
            <v>Yondó</v>
          </cell>
          <cell r="G159" t="str">
            <v>303-57857</v>
          </cell>
          <cell r="H159">
            <v>107</v>
          </cell>
          <cell r="I159">
            <v>1070000</v>
          </cell>
          <cell r="J159" t="str">
            <v>PERSONA NATURAL</v>
          </cell>
          <cell r="K159" t="str">
            <v>SIN DATOS</v>
          </cell>
          <cell r="L159" t="str">
            <v>SIN DATOS</v>
          </cell>
          <cell r="M159" t="str">
            <v>SIN DATOS</v>
          </cell>
          <cell r="N159" t="str">
            <v>si</v>
          </cell>
          <cell r="O159" t="str">
            <v>SIN DATOS</v>
          </cell>
          <cell r="P159" t="str">
            <v>SIN DATOS</v>
          </cell>
          <cell r="Q159"/>
          <cell r="R159" t="str">
            <v>si</v>
          </cell>
          <cell r="S159" t="str">
            <v>SIN DATOS</v>
          </cell>
          <cell r="T159" t="str">
            <v>SIN DATOS</v>
          </cell>
          <cell r="W159" t="str">
            <v>si</v>
          </cell>
          <cell r="AJ159" t="str">
            <v>APROBADO</v>
          </cell>
          <cell r="AK159">
            <v>0</v>
          </cell>
          <cell r="AL159"/>
          <cell r="AM159"/>
          <cell r="AN159">
            <v>45251</v>
          </cell>
          <cell r="AO159"/>
          <cell r="AP159"/>
          <cell r="AQ159">
            <v>25000000</v>
          </cell>
        </row>
        <row r="160">
          <cell r="A160" t="str">
            <v>ID6883</v>
          </cell>
          <cell r="B160" t="str">
            <v>LONJACUN</v>
          </cell>
          <cell r="C160" t="str">
            <v>MM, PDET</v>
          </cell>
          <cell r="D160" t="str">
            <v>LA HERENCIA</v>
          </cell>
          <cell r="E160" t="str">
            <v>Antioquia</v>
          </cell>
          <cell r="F160" t="str">
            <v>Yondó</v>
          </cell>
          <cell r="G160" t="str">
            <v>303-68030</v>
          </cell>
          <cell r="H160">
            <v>72</v>
          </cell>
          <cell r="I160">
            <v>720000</v>
          </cell>
          <cell r="J160" t="str">
            <v>PERSONA NATURAL</v>
          </cell>
          <cell r="K160" t="str">
            <v>SIN DATOS</v>
          </cell>
          <cell r="L160" t="str">
            <v>SIN DATOS</v>
          </cell>
          <cell r="M160" t="str">
            <v>SIN DATOS</v>
          </cell>
          <cell r="N160" t="str">
            <v>si</v>
          </cell>
          <cell r="O160" t="str">
            <v>SIN DATOS</v>
          </cell>
          <cell r="P160" t="str">
            <v>SIN DATOS</v>
          </cell>
          <cell r="Q160"/>
          <cell r="R160" t="str">
            <v>si</v>
          </cell>
          <cell r="S160" t="str">
            <v>SIN DATOS</v>
          </cell>
          <cell r="T160" t="str">
            <v>SIN DATOS</v>
          </cell>
          <cell r="W160" t="str">
            <v>si</v>
          </cell>
          <cell r="AJ160" t="str">
            <v>APROBADO</v>
          </cell>
          <cell r="AK160">
            <v>0</v>
          </cell>
          <cell r="AL160"/>
          <cell r="AM160"/>
          <cell r="AN160">
            <v>45251</v>
          </cell>
          <cell r="AO160"/>
          <cell r="AP160"/>
          <cell r="AQ160">
            <v>25000000</v>
          </cell>
        </row>
        <row r="161">
          <cell r="A161" t="str">
            <v>ID7758</v>
          </cell>
          <cell r="B161" t="str">
            <v>LONJACUN</v>
          </cell>
          <cell r="C161" t="str">
            <v>PDET</v>
          </cell>
          <cell r="D161" t="str">
            <v>SIN DATOS</v>
          </cell>
          <cell r="E161" t="str">
            <v>Meta</v>
          </cell>
          <cell r="F161" t="str">
            <v>Puerto Lleras</v>
          </cell>
          <cell r="G161" t="str">
            <v>236-28199</v>
          </cell>
          <cell r="H161">
            <v>600</v>
          </cell>
          <cell r="I161">
            <v>6000000</v>
          </cell>
          <cell r="J161" t="str">
            <v>PERSONA NATURAL</v>
          </cell>
          <cell r="K161" t="str">
            <v>SIN DATOS</v>
          </cell>
          <cell r="L161" t="str">
            <v>SIN DATOS</v>
          </cell>
          <cell r="M161" t="str">
            <v>SIN DATOS</v>
          </cell>
          <cell r="N161" t="str">
            <v>si</v>
          </cell>
          <cell r="O161" t="str">
            <v>SIN DATOS</v>
          </cell>
          <cell r="P161" t="str">
            <v>SIN DATOS</v>
          </cell>
          <cell r="Q161"/>
          <cell r="R161" t="str">
            <v>si</v>
          </cell>
          <cell r="S161" t="str">
            <v>SIN DATOS</v>
          </cell>
          <cell r="T161" t="str">
            <v>SIN DATOS</v>
          </cell>
          <cell r="W161" t="str">
            <v>si</v>
          </cell>
          <cell r="AJ161" t="str">
            <v>APROBADO</v>
          </cell>
          <cell r="AK161">
            <v>0</v>
          </cell>
          <cell r="AL161"/>
          <cell r="AM161"/>
          <cell r="AN161"/>
          <cell r="AO161"/>
          <cell r="AP161"/>
          <cell r="AQ161">
            <v>25000000</v>
          </cell>
        </row>
        <row r="162">
          <cell r="A162" t="str">
            <v>ID7559</v>
          </cell>
          <cell r="B162" t="str">
            <v>LONJACUN</v>
          </cell>
          <cell r="C162" t="str">
            <v>PDET</v>
          </cell>
          <cell r="D162" t="str">
            <v>LOS NARANJOS</v>
          </cell>
          <cell r="E162" t="str">
            <v>Meta</v>
          </cell>
          <cell r="F162" t="str">
            <v>Puerto Lleras</v>
          </cell>
          <cell r="G162" t="str">
            <v>236-32167</v>
          </cell>
          <cell r="H162">
            <v>93.995599999999996</v>
          </cell>
          <cell r="I162">
            <v>939956</v>
          </cell>
          <cell r="J162" t="str">
            <v>PERSONA NATURAL</v>
          </cell>
          <cell r="K162" t="str">
            <v>SIN DATOS</v>
          </cell>
          <cell r="L162" t="str">
            <v>SIN DATOS</v>
          </cell>
          <cell r="M162" t="str">
            <v>SIN DATOS</v>
          </cell>
          <cell r="N162" t="str">
            <v>si</v>
          </cell>
          <cell r="O162" t="str">
            <v>SIN DATOS</v>
          </cell>
          <cell r="P162" t="str">
            <v>SIN DATOS</v>
          </cell>
          <cell r="Q162"/>
          <cell r="R162" t="str">
            <v>si</v>
          </cell>
          <cell r="S162" t="str">
            <v>SIN DATOS</v>
          </cell>
          <cell r="T162" t="str">
            <v>SIN DATOS</v>
          </cell>
          <cell r="W162" t="str">
            <v>si</v>
          </cell>
          <cell r="AJ162" t="str">
            <v>APROBADO</v>
          </cell>
          <cell r="AK162">
            <v>0</v>
          </cell>
          <cell r="AL162"/>
          <cell r="AM162"/>
          <cell r="AN162"/>
          <cell r="AO162"/>
          <cell r="AP162"/>
          <cell r="AQ162">
            <v>25000000</v>
          </cell>
        </row>
        <row r="163">
          <cell r="A163" t="str">
            <v>ID9346</v>
          </cell>
          <cell r="B163" t="str">
            <v>LONJACUN</v>
          </cell>
          <cell r="C163" t="str">
            <v>PDET</v>
          </cell>
          <cell r="D163" t="str">
            <v>LA ENVIDIA</v>
          </cell>
          <cell r="E163" t="str">
            <v>Meta</v>
          </cell>
          <cell r="F163" t="str">
            <v>Puerto Lleras</v>
          </cell>
          <cell r="G163" t="str">
            <v>236-40097</v>
          </cell>
          <cell r="H163">
            <v>149.73650000000001</v>
          </cell>
          <cell r="I163">
            <v>1497365</v>
          </cell>
          <cell r="J163" t="str">
            <v>PERSONA NATURAL</v>
          </cell>
          <cell r="K163" t="str">
            <v>SIN DATOS</v>
          </cell>
          <cell r="L163" t="str">
            <v>SIN DATOS</v>
          </cell>
          <cell r="M163" t="str">
            <v>SIN DATOS</v>
          </cell>
          <cell r="N163" t="str">
            <v>si</v>
          </cell>
          <cell r="O163" t="str">
            <v>SIN DATOS</v>
          </cell>
          <cell r="P163" t="str">
            <v>SIN DATOS</v>
          </cell>
          <cell r="Q163"/>
          <cell r="R163" t="str">
            <v>si</v>
          </cell>
          <cell r="S163" t="str">
            <v>SIN DATOS</v>
          </cell>
          <cell r="T163" t="str">
            <v>SIN DATOS</v>
          </cell>
          <cell r="W163" t="str">
            <v>si</v>
          </cell>
          <cell r="AJ163" t="str">
            <v>APROBADO</v>
          </cell>
          <cell r="AK163">
            <v>0</v>
          </cell>
          <cell r="AL163"/>
          <cell r="AM163"/>
          <cell r="AN163"/>
          <cell r="AO163"/>
          <cell r="AP163"/>
          <cell r="AQ163">
            <v>25000000</v>
          </cell>
        </row>
        <row r="164">
          <cell r="A164" t="str">
            <v>ID7553</v>
          </cell>
          <cell r="B164" t="str">
            <v>LONJACUN</v>
          </cell>
          <cell r="C164" t="str">
            <v>PDET</v>
          </cell>
          <cell r="D164" t="str">
            <v>ALTAMIRA 2</v>
          </cell>
          <cell r="E164" t="str">
            <v>Meta</v>
          </cell>
          <cell r="F164" t="str">
            <v>Puerto Lleras</v>
          </cell>
          <cell r="G164" t="str">
            <v>236-20396</v>
          </cell>
          <cell r="H164">
            <v>92.42</v>
          </cell>
          <cell r="I164">
            <v>924200</v>
          </cell>
          <cell r="J164" t="str">
            <v>PERSONA NATURAL</v>
          </cell>
          <cell r="K164" t="str">
            <v>SIN DATOS</v>
          </cell>
          <cell r="L164" t="str">
            <v>SIN DATOS</v>
          </cell>
          <cell r="M164" t="str">
            <v>SIN DATOS</v>
          </cell>
          <cell r="N164" t="str">
            <v>si</v>
          </cell>
          <cell r="O164" t="str">
            <v>SIN DATOS</v>
          </cell>
          <cell r="P164" t="str">
            <v>SIN DATOS</v>
          </cell>
          <cell r="Q164"/>
          <cell r="R164" t="str">
            <v>si</v>
          </cell>
          <cell r="S164" t="str">
            <v>SIN DATOS</v>
          </cell>
          <cell r="T164" t="str">
            <v>SIN DATOS</v>
          </cell>
          <cell r="W164" t="str">
            <v>si</v>
          </cell>
          <cell r="AJ164" t="str">
            <v>APROBADO</v>
          </cell>
          <cell r="AK164">
            <v>0</v>
          </cell>
          <cell r="AL164"/>
          <cell r="AM164"/>
          <cell r="AN164"/>
          <cell r="AO164"/>
          <cell r="AP164"/>
          <cell r="AQ164">
            <v>25000000</v>
          </cell>
        </row>
        <row r="165">
          <cell r="A165" t="str">
            <v>ID7555</v>
          </cell>
          <cell r="B165" t="str">
            <v>LONJACUN</v>
          </cell>
          <cell r="C165" t="str">
            <v>PDET</v>
          </cell>
          <cell r="D165" t="str">
            <v>ALTAMIRA</v>
          </cell>
          <cell r="E165" t="str">
            <v>Meta</v>
          </cell>
          <cell r="F165" t="str">
            <v>Puerto Lleras</v>
          </cell>
          <cell r="G165" t="str">
            <v>236-7425</v>
          </cell>
          <cell r="H165">
            <v>129.54679999999999</v>
          </cell>
          <cell r="I165">
            <v>1295468</v>
          </cell>
          <cell r="J165" t="str">
            <v>PERSONA NATURAL</v>
          </cell>
          <cell r="K165" t="str">
            <v>SIN DATOS</v>
          </cell>
          <cell r="L165" t="str">
            <v>SIN DATOS</v>
          </cell>
          <cell r="M165" t="str">
            <v>SIN DATOS</v>
          </cell>
          <cell r="N165" t="str">
            <v>si</v>
          </cell>
          <cell r="O165" t="str">
            <v>SIN DATOS</v>
          </cell>
          <cell r="P165" t="str">
            <v>SIN DATOS</v>
          </cell>
          <cell r="Q165"/>
          <cell r="R165" t="str">
            <v>si</v>
          </cell>
          <cell r="S165" t="str">
            <v>SIN DATOS</v>
          </cell>
          <cell r="T165" t="str">
            <v>SIN DATOS</v>
          </cell>
          <cell r="W165" t="str">
            <v>si</v>
          </cell>
          <cell r="AJ165" t="str">
            <v>APROBADO</v>
          </cell>
          <cell r="AK165">
            <v>0</v>
          </cell>
          <cell r="AL165"/>
          <cell r="AM165"/>
          <cell r="AN165"/>
          <cell r="AO165"/>
          <cell r="AP165"/>
          <cell r="AQ165">
            <v>25000000</v>
          </cell>
        </row>
        <row r="166">
          <cell r="A166" t="str">
            <v>ID10686</v>
          </cell>
          <cell r="B166" t="str">
            <v>LONJACUN</v>
          </cell>
          <cell r="C166" t="str">
            <v>PDET</v>
          </cell>
          <cell r="D166" t="str">
            <v>HACIENDA "SAN CIPRIANO"</v>
          </cell>
          <cell r="E166" t="str">
            <v>Meta</v>
          </cell>
          <cell r="F166" t="str">
            <v>Puerto Lleras</v>
          </cell>
          <cell r="G166" t="str">
            <v>236-9723</v>
          </cell>
          <cell r="H166">
            <v>715.61410000000001</v>
          </cell>
          <cell r="I166">
            <v>7156141</v>
          </cell>
          <cell r="J166" t="str">
            <v>PERSONA NATURAL</v>
          </cell>
          <cell r="K166" t="str">
            <v>SIN DATOS</v>
          </cell>
          <cell r="L166" t="str">
            <v>SIN DATOS</v>
          </cell>
          <cell r="M166" t="str">
            <v>SIN DATOS</v>
          </cell>
          <cell r="N166" t="str">
            <v>si</v>
          </cell>
          <cell r="O166" t="str">
            <v>SIN DATOS</v>
          </cell>
          <cell r="P166" t="str">
            <v>SIN DATOS</v>
          </cell>
          <cell r="Q166"/>
          <cell r="R166" t="str">
            <v>si</v>
          </cell>
          <cell r="S166" t="str">
            <v>SIN DATOS</v>
          </cell>
          <cell r="T166" t="str">
            <v>SIN DATOS</v>
          </cell>
          <cell r="W166" t="str">
            <v>si</v>
          </cell>
          <cell r="AJ166" t="str">
            <v>APROBADO</v>
          </cell>
          <cell r="AK166">
            <v>0</v>
          </cell>
          <cell r="AL166"/>
          <cell r="AM166"/>
          <cell r="AN166"/>
          <cell r="AO166"/>
          <cell r="AP166"/>
          <cell r="AQ166">
            <v>25000000</v>
          </cell>
        </row>
        <row r="167">
          <cell r="A167" t="str">
            <v>ID7557</v>
          </cell>
          <cell r="B167" t="str">
            <v>LONJACUN</v>
          </cell>
          <cell r="C167" t="str">
            <v>PDET</v>
          </cell>
          <cell r="D167" t="str">
            <v xml:space="preserve">LOTE 3 </v>
          </cell>
          <cell r="E167" t="str">
            <v>Meta</v>
          </cell>
          <cell r="F167" t="str">
            <v>Puerto Lleras</v>
          </cell>
          <cell r="G167" t="str">
            <v>236-28198</v>
          </cell>
          <cell r="H167">
            <v>628.32000000000005</v>
          </cell>
          <cell r="I167">
            <v>6283200.0000000009</v>
          </cell>
          <cell r="J167" t="str">
            <v>PERSONA NATURAL</v>
          </cell>
          <cell r="K167" t="str">
            <v>SIN DATOS</v>
          </cell>
          <cell r="L167" t="str">
            <v>SIN DATOS</v>
          </cell>
          <cell r="M167" t="str">
            <v>SIN DATOS</v>
          </cell>
          <cell r="N167" t="str">
            <v>si</v>
          </cell>
          <cell r="O167" t="str">
            <v>SIN DATOS</v>
          </cell>
          <cell r="P167" t="str">
            <v>SIN DATOS</v>
          </cell>
          <cell r="Q167"/>
          <cell r="R167" t="str">
            <v>si</v>
          </cell>
          <cell r="S167" t="str">
            <v>SIN DATOS</v>
          </cell>
          <cell r="T167" t="str">
            <v>SIN DATOS</v>
          </cell>
          <cell r="W167" t="str">
            <v>si</v>
          </cell>
          <cell r="AJ167" t="str">
            <v>APROBADO</v>
          </cell>
          <cell r="AK167">
            <v>0</v>
          </cell>
          <cell r="AL167"/>
          <cell r="AM167"/>
          <cell r="AN167"/>
          <cell r="AO167"/>
          <cell r="AP167"/>
          <cell r="AQ167">
            <v>25000000</v>
          </cell>
        </row>
        <row r="168">
          <cell r="A168" t="str">
            <v>ID9347</v>
          </cell>
          <cell r="B168" t="str">
            <v>LONJACUN</v>
          </cell>
          <cell r="C168" t="str">
            <v>PDET</v>
          </cell>
          <cell r="D168" t="str">
            <v>EL CHOAPAL</v>
          </cell>
          <cell r="E168" t="str">
            <v>Meta</v>
          </cell>
          <cell r="F168" t="str">
            <v>Puerto Lleras</v>
          </cell>
          <cell r="G168" t="str">
            <v>236-24134</v>
          </cell>
          <cell r="H168">
            <v>663.56209999999999</v>
          </cell>
          <cell r="I168">
            <v>6635621</v>
          </cell>
          <cell r="J168" t="str">
            <v>PERSONA NATURAL</v>
          </cell>
          <cell r="K168" t="str">
            <v>SIN DATOS</v>
          </cell>
          <cell r="L168" t="str">
            <v>SIN DATOS</v>
          </cell>
          <cell r="M168" t="str">
            <v>SIN DATOS</v>
          </cell>
          <cell r="N168" t="str">
            <v>si</v>
          </cell>
          <cell r="O168" t="str">
            <v>SIN DATOS</v>
          </cell>
          <cell r="P168" t="str">
            <v>SIN DATOS</v>
          </cell>
          <cell r="Q168"/>
          <cell r="R168" t="str">
            <v>si</v>
          </cell>
          <cell r="S168" t="str">
            <v>SIN DATOS</v>
          </cell>
          <cell r="T168" t="str">
            <v>SIN DATOS</v>
          </cell>
          <cell r="W168" t="str">
            <v>si</v>
          </cell>
          <cell r="AJ168" t="str">
            <v>APROBADO</v>
          </cell>
          <cell r="AK168">
            <v>0</v>
          </cell>
          <cell r="AL168"/>
          <cell r="AM168"/>
          <cell r="AN168"/>
          <cell r="AO168"/>
          <cell r="AP168"/>
          <cell r="AQ168">
            <v>25000000</v>
          </cell>
        </row>
        <row r="169">
          <cell r="A169" t="str">
            <v>ID8995</v>
          </cell>
          <cell r="B169" t="str">
            <v>LONJACUN</v>
          </cell>
          <cell r="C169" t="str">
            <v>PDET</v>
          </cell>
          <cell r="D169" t="str">
            <v>LOTE 1</v>
          </cell>
          <cell r="E169" t="str">
            <v>Antioquia</v>
          </cell>
          <cell r="F169" t="str">
            <v>Caucasia</v>
          </cell>
          <cell r="G169" t="str">
            <v>015-73868</v>
          </cell>
          <cell r="H169">
            <v>1143.0132000000001</v>
          </cell>
          <cell r="I169">
            <v>11430132.000000002</v>
          </cell>
          <cell r="J169" t="str">
            <v>PERSONA NATURAL</v>
          </cell>
          <cell r="K169" t="str">
            <v>SIN DATOS</v>
          </cell>
          <cell r="L169" t="str">
            <v>SIN DATOS</v>
          </cell>
          <cell r="M169" t="str">
            <v>SIN DATOS</v>
          </cell>
          <cell r="N169" t="str">
            <v>si</v>
          </cell>
          <cell r="O169" t="str">
            <v>SIN DATOS</v>
          </cell>
          <cell r="P169" t="str">
            <v>SIN DATOS</v>
          </cell>
          <cell r="Q169"/>
          <cell r="R169" t="str">
            <v>si</v>
          </cell>
          <cell r="S169" t="str">
            <v>SIN DATOS</v>
          </cell>
          <cell r="T169" t="str">
            <v>SIN DATOS</v>
          </cell>
          <cell r="W169" t="str">
            <v>si</v>
          </cell>
          <cell r="AJ169" t="str">
            <v>APROBADO</v>
          </cell>
          <cell r="AK169">
            <v>0</v>
          </cell>
          <cell r="AL169"/>
          <cell r="AM169"/>
          <cell r="AN169"/>
          <cell r="AO169"/>
          <cell r="AP169"/>
          <cell r="AQ169">
            <v>25000000</v>
          </cell>
        </row>
        <row r="170">
          <cell r="A170" t="str">
            <v>ID4567</v>
          </cell>
          <cell r="B170" t="str">
            <v>LONJACUN</v>
          </cell>
          <cell r="C170" t="str">
            <v>PDET</v>
          </cell>
          <cell r="D170" t="str">
            <v>CAMASAS 1</v>
          </cell>
          <cell r="E170" t="str">
            <v>Meta</v>
          </cell>
          <cell r="F170" t="str">
            <v>Mapiripán</v>
          </cell>
          <cell r="G170" t="str">
            <v>236-47527</v>
          </cell>
          <cell r="H170">
            <v>1243.6523</v>
          </cell>
          <cell r="I170">
            <v>12436523</v>
          </cell>
          <cell r="J170" t="str">
            <v>PERSONA NATURAL</v>
          </cell>
          <cell r="K170" t="str">
            <v>SIN DATOS</v>
          </cell>
          <cell r="L170" t="str">
            <v>SIN DATOS</v>
          </cell>
          <cell r="M170" t="str">
            <v>SIN DATOS</v>
          </cell>
          <cell r="N170" t="str">
            <v>si</v>
          </cell>
          <cell r="O170" t="str">
            <v>SIN DATOS</v>
          </cell>
          <cell r="P170" t="str">
            <v>SIN DATOS</v>
          </cell>
          <cell r="Q170"/>
          <cell r="R170" t="str">
            <v>si</v>
          </cell>
          <cell r="S170" t="str">
            <v>SIN DATOS</v>
          </cell>
          <cell r="T170" t="str">
            <v>SIN DATOS</v>
          </cell>
          <cell r="W170" t="str">
            <v>si</v>
          </cell>
          <cell r="AJ170" t="str">
            <v>APROBADO</v>
          </cell>
          <cell r="AK170">
            <v>0</v>
          </cell>
          <cell r="AL170"/>
          <cell r="AM170"/>
          <cell r="AN170"/>
          <cell r="AO170"/>
          <cell r="AP170"/>
          <cell r="AQ170">
            <v>25000000</v>
          </cell>
        </row>
        <row r="171">
          <cell r="A171" t="str">
            <v>ID4568</v>
          </cell>
          <cell r="B171" t="str">
            <v>LONJACUN</v>
          </cell>
          <cell r="C171" t="str">
            <v>PDET</v>
          </cell>
          <cell r="D171" t="str">
            <v>FINCA CAMASAS II</v>
          </cell>
          <cell r="E171" t="str">
            <v>Meta</v>
          </cell>
          <cell r="F171" t="str">
            <v>Mapiripán</v>
          </cell>
          <cell r="G171" t="str">
            <v>236-47443</v>
          </cell>
          <cell r="H171">
            <v>1529.2311</v>
          </cell>
          <cell r="I171">
            <v>15292311</v>
          </cell>
          <cell r="J171" t="str">
            <v>PERSONA JURIDICA</v>
          </cell>
          <cell r="K171" t="str">
            <v>SIN DATOS</v>
          </cell>
          <cell r="L171" t="str">
            <v>SIN DATOS</v>
          </cell>
          <cell r="M171" t="str">
            <v>SIN DATOS</v>
          </cell>
          <cell r="N171" t="str">
            <v>si</v>
          </cell>
          <cell r="O171" t="str">
            <v>SIN DATOS</v>
          </cell>
          <cell r="P171" t="str">
            <v>SIN DATOS</v>
          </cell>
          <cell r="Q171"/>
          <cell r="R171" t="str">
            <v>si</v>
          </cell>
          <cell r="S171" t="str">
            <v>SIN DATOS</v>
          </cell>
          <cell r="T171" t="str">
            <v>SIN DATOS</v>
          </cell>
          <cell r="W171" t="str">
            <v>si</v>
          </cell>
          <cell r="AJ171" t="str">
            <v>APROBADO</v>
          </cell>
          <cell r="AK171">
            <v>0</v>
          </cell>
          <cell r="AL171"/>
          <cell r="AM171"/>
          <cell r="AN171"/>
          <cell r="AO171"/>
          <cell r="AP171"/>
          <cell r="AQ171">
            <v>25000000</v>
          </cell>
        </row>
        <row r="172">
          <cell r="A172" t="str">
            <v>ID4583</v>
          </cell>
          <cell r="B172" t="str">
            <v>LONJACUN</v>
          </cell>
          <cell r="C172" t="str">
            <v>PDET</v>
          </cell>
          <cell r="D172" t="str">
            <v>CAMASAS IV</v>
          </cell>
          <cell r="E172" t="str">
            <v>Meta</v>
          </cell>
          <cell r="F172" t="str">
            <v>Mapiripán</v>
          </cell>
          <cell r="G172" t="str">
            <v>236-47442</v>
          </cell>
          <cell r="H172">
            <v>1500.6214</v>
          </cell>
          <cell r="I172">
            <v>15006214</v>
          </cell>
          <cell r="J172" t="str">
            <v>PERSONA NATURAL</v>
          </cell>
          <cell r="K172" t="str">
            <v>SIN DATOS</v>
          </cell>
          <cell r="L172" t="str">
            <v>SIN DATOS</v>
          </cell>
          <cell r="M172" t="str">
            <v>SIN DATOS</v>
          </cell>
          <cell r="N172" t="str">
            <v>si</v>
          </cell>
          <cell r="O172" t="str">
            <v>SIN DATOS</v>
          </cell>
          <cell r="P172" t="str">
            <v>SIN DATOS</v>
          </cell>
          <cell r="Q172"/>
          <cell r="R172" t="str">
            <v>si</v>
          </cell>
          <cell r="S172" t="str">
            <v>SIN DATOS</v>
          </cell>
          <cell r="T172" t="str">
            <v>SIN DATOS</v>
          </cell>
          <cell r="W172" t="str">
            <v>si</v>
          </cell>
          <cell r="AJ172" t="str">
            <v>APROBADO</v>
          </cell>
          <cell r="AK172">
            <v>0</v>
          </cell>
          <cell r="AL172"/>
          <cell r="AM172"/>
          <cell r="AN172"/>
          <cell r="AO172"/>
          <cell r="AP172"/>
          <cell r="AQ172">
            <v>25000000</v>
          </cell>
        </row>
        <row r="173">
          <cell r="A173" t="str">
            <v>ID4575</v>
          </cell>
          <cell r="B173" t="str">
            <v>LONJACUN</v>
          </cell>
          <cell r="C173" t="str">
            <v>PDET</v>
          </cell>
          <cell r="D173" t="str">
            <v>CAMASAS III</v>
          </cell>
          <cell r="E173" t="str">
            <v>Meta</v>
          </cell>
          <cell r="F173" t="str">
            <v>Mapiripán</v>
          </cell>
          <cell r="G173" t="str">
            <v>236-47441</v>
          </cell>
          <cell r="H173">
            <v>1706.7618</v>
          </cell>
          <cell r="I173">
            <v>17067618</v>
          </cell>
          <cell r="J173" t="str">
            <v>PERSONA NATURAL</v>
          </cell>
          <cell r="K173" t="str">
            <v>SIN DATOS</v>
          </cell>
          <cell r="L173" t="str">
            <v>SIN DATOS</v>
          </cell>
          <cell r="M173" t="str">
            <v>SIN DATOS</v>
          </cell>
          <cell r="N173" t="str">
            <v>si</v>
          </cell>
          <cell r="O173" t="str">
            <v>SIN DATOS</v>
          </cell>
          <cell r="P173" t="str">
            <v>SIN DATOS</v>
          </cell>
          <cell r="Q173"/>
          <cell r="R173" t="str">
            <v>si</v>
          </cell>
          <cell r="S173" t="str">
            <v>SIN DATOS</v>
          </cell>
          <cell r="T173" t="str">
            <v>SIN DATOS</v>
          </cell>
          <cell r="W173" t="str">
            <v>si</v>
          </cell>
          <cell r="AJ173" t="str">
            <v>APROBADO</v>
          </cell>
          <cell r="AK173">
            <v>0</v>
          </cell>
          <cell r="AL173"/>
          <cell r="AM173"/>
          <cell r="AN173"/>
          <cell r="AO173"/>
          <cell r="AP173"/>
          <cell r="AQ173">
            <v>25000000</v>
          </cell>
        </row>
        <row r="174">
          <cell r="A174" t="str">
            <v>ID6807</v>
          </cell>
          <cell r="B174" t="str">
            <v>LONJACUN</v>
          </cell>
          <cell r="C174" t="str">
            <v>NO</v>
          </cell>
          <cell r="D174" t="str">
            <v>El Viento</v>
          </cell>
          <cell r="E174" t="str">
            <v>Antioquia</v>
          </cell>
          <cell r="F174" t="str">
            <v>Yalí</v>
          </cell>
          <cell r="G174" t="str">
            <v>038-9727</v>
          </cell>
          <cell r="H174">
            <v>307.25569999999999</v>
          </cell>
          <cell r="I174">
            <v>3072557</v>
          </cell>
          <cell r="J174" t="str">
            <v>PERSONA JURIDICA</v>
          </cell>
          <cell r="K174" t="str">
            <v>SIN DATOS</v>
          </cell>
          <cell r="L174" t="str">
            <v>SIN DATOS</v>
          </cell>
          <cell r="M174" t="str">
            <v>SIN DATOS</v>
          </cell>
          <cell r="N174" t="str">
            <v>si</v>
          </cell>
          <cell r="O174" t="str">
            <v>SIN DATOS</v>
          </cell>
          <cell r="P174" t="str">
            <v>SIN DATOS</v>
          </cell>
          <cell r="Q174"/>
          <cell r="R174" t="str">
            <v>si</v>
          </cell>
          <cell r="S174" t="str">
            <v>SIN DATOS</v>
          </cell>
          <cell r="T174" t="str">
            <v>SIN DATOS</v>
          </cell>
          <cell r="W174" t="str">
            <v>si</v>
          </cell>
          <cell r="AJ174" t="str">
            <v>APROBADO</v>
          </cell>
          <cell r="AK174">
            <v>0</v>
          </cell>
          <cell r="AL174"/>
          <cell r="AM174"/>
          <cell r="AN174"/>
          <cell r="AO174"/>
          <cell r="AP174"/>
          <cell r="AQ174">
            <v>25000000</v>
          </cell>
        </row>
        <row r="175">
          <cell r="A175" t="str">
            <v>ID13368</v>
          </cell>
          <cell r="B175" t="str">
            <v>LONJACUN</v>
          </cell>
          <cell r="C175" t="str">
            <v>CA</v>
          </cell>
          <cell r="D175" t="str">
            <v>EL IMPACTO</v>
          </cell>
          <cell r="E175" t="str">
            <v>Magdalena</v>
          </cell>
          <cell r="F175" t="str">
            <v>Pijiño del Carmen</v>
          </cell>
          <cell r="G175" t="str">
            <v>226-35328</v>
          </cell>
          <cell r="H175">
            <v>16.600000000000001</v>
          </cell>
          <cell r="I175">
            <v>166000</v>
          </cell>
          <cell r="J175" t="str">
            <v>PERSONA NATURAL</v>
          </cell>
          <cell r="K175" t="str">
            <v>SIN DATOS</v>
          </cell>
          <cell r="L175" t="str">
            <v>SIN DATOS</v>
          </cell>
          <cell r="M175" t="str">
            <v>SIN DATOS</v>
          </cell>
          <cell r="N175" t="str">
            <v>si</v>
          </cell>
          <cell r="O175" t="str">
            <v>SIN DATOS</v>
          </cell>
          <cell r="P175" t="str">
            <v>SIN DATOS</v>
          </cell>
          <cell r="Q175"/>
          <cell r="R175" t="str">
            <v>si</v>
          </cell>
          <cell r="S175" t="str">
            <v>SIN DATOS</v>
          </cell>
          <cell r="T175" t="str">
            <v>SIN DATOS</v>
          </cell>
          <cell r="W175" t="str">
            <v>si</v>
          </cell>
          <cell r="AJ175" t="str">
            <v>APROBADO</v>
          </cell>
          <cell r="AK175">
            <v>0</v>
          </cell>
          <cell r="AL175"/>
          <cell r="AM175"/>
          <cell r="AN175">
            <v>45263</v>
          </cell>
          <cell r="AO175"/>
          <cell r="AP175"/>
          <cell r="AQ175">
            <v>16600000</v>
          </cell>
        </row>
        <row r="176">
          <cell r="A176" t="str">
            <v>ID13369</v>
          </cell>
          <cell r="B176" t="str">
            <v>LONJACUN</v>
          </cell>
          <cell r="C176" t="str">
            <v>CA</v>
          </cell>
          <cell r="D176" t="str">
            <v>RANCHO PANDO</v>
          </cell>
          <cell r="E176" t="str">
            <v>Magdalena</v>
          </cell>
          <cell r="F176" t="str">
            <v>San Sebastián de Buenavista</v>
          </cell>
          <cell r="G176" t="str">
            <v>224-15699</v>
          </cell>
          <cell r="H176">
            <v>22.56</v>
          </cell>
          <cell r="I176">
            <v>225600</v>
          </cell>
          <cell r="J176" t="str">
            <v>PERSONA NATURAL</v>
          </cell>
          <cell r="K176" t="str">
            <v>SIN DATOS</v>
          </cell>
          <cell r="L176" t="str">
            <v>SIN DATOS</v>
          </cell>
          <cell r="M176" t="str">
            <v>SIN DATOS</v>
          </cell>
          <cell r="N176" t="str">
            <v>si</v>
          </cell>
          <cell r="O176" t="str">
            <v>SIN DATOS</v>
          </cell>
          <cell r="P176" t="str">
            <v>SIN DATOS</v>
          </cell>
          <cell r="Q176"/>
          <cell r="R176" t="str">
            <v>si</v>
          </cell>
          <cell r="S176" t="str">
            <v>SIN DATOS</v>
          </cell>
          <cell r="T176" t="str">
            <v>SIN DATOS</v>
          </cell>
          <cell r="W176" t="str">
            <v>si</v>
          </cell>
          <cell r="AJ176" t="str">
            <v>APROBADO</v>
          </cell>
          <cell r="AK176">
            <v>0</v>
          </cell>
          <cell r="AL176"/>
          <cell r="AM176"/>
          <cell r="AN176">
            <v>45263</v>
          </cell>
          <cell r="AO176"/>
          <cell r="AP176"/>
          <cell r="AQ176">
            <v>16600000</v>
          </cell>
        </row>
        <row r="177">
          <cell r="A177" t="str">
            <v>ID13371</v>
          </cell>
          <cell r="B177" t="str">
            <v>LONJACUN</v>
          </cell>
          <cell r="C177" t="str">
            <v>CA</v>
          </cell>
          <cell r="D177" t="str">
            <v>LA CHENCHA</v>
          </cell>
          <cell r="E177" t="str">
            <v>Magdalena</v>
          </cell>
          <cell r="F177" t="str">
            <v>San Sebastián de Buenavista</v>
          </cell>
          <cell r="G177" t="str">
            <v>224-15698</v>
          </cell>
          <cell r="H177">
            <v>37.615000000000002</v>
          </cell>
          <cell r="I177">
            <v>376150</v>
          </cell>
          <cell r="J177" t="str">
            <v>PERSONA NATURAL</v>
          </cell>
          <cell r="K177" t="str">
            <v>SIN DATOS</v>
          </cell>
          <cell r="L177" t="str">
            <v>SIN DATOS</v>
          </cell>
          <cell r="M177" t="str">
            <v>SIN DATOS</v>
          </cell>
          <cell r="N177" t="str">
            <v>si</v>
          </cell>
          <cell r="O177" t="str">
            <v>SIN DATOS</v>
          </cell>
          <cell r="P177" t="str">
            <v>SIN DATOS</v>
          </cell>
          <cell r="Q177"/>
          <cell r="R177" t="str">
            <v>si</v>
          </cell>
          <cell r="S177" t="str">
            <v>SIN DATOS</v>
          </cell>
          <cell r="T177" t="str">
            <v>SIN DATOS</v>
          </cell>
          <cell r="W177" t="str">
            <v>si</v>
          </cell>
          <cell r="AJ177" t="str">
            <v>APROBADO</v>
          </cell>
          <cell r="AK177">
            <v>0</v>
          </cell>
          <cell r="AL177"/>
          <cell r="AM177"/>
          <cell r="AN177">
            <v>45263</v>
          </cell>
          <cell r="AO177"/>
          <cell r="AP177"/>
          <cell r="AQ177">
            <v>18400000</v>
          </cell>
        </row>
        <row r="178">
          <cell r="A178" t="str">
            <v>ID13372</v>
          </cell>
          <cell r="B178" t="str">
            <v>LONJACUN</v>
          </cell>
          <cell r="C178" t="str">
            <v>CA</v>
          </cell>
          <cell r="D178" t="str">
            <v>LA CONFORMIDAD</v>
          </cell>
          <cell r="E178" t="str">
            <v>Magdalena</v>
          </cell>
          <cell r="F178" t="str">
            <v>San Sebastián de Buenavista</v>
          </cell>
          <cell r="G178" t="str">
            <v>224-15697</v>
          </cell>
          <cell r="H178">
            <v>53.86</v>
          </cell>
          <cell r="I178">
            <v>538600</v>
          </cell>
          <cell r="J178" t="str">
            <v>PERSONA NATURAL</v>
          </cell>
          <cell r="K178" t="str">
            <v>SIN DATOS</v>
          </cell>
          <cell r="L178" t="str">
            <v>SIN DATOS</v>
          </cell>
          <cell r="M178" t="str">
            <v>SIN DATOS</v>
          </cell>
          <cell r="N178" t="str">
            <v>si</v>
          </cell>
          <cell r="O178" t="str">
            <v>SIN DATOS</v>
          </cell>
          <cell r="P178" t="str">
            <v>SIN DATOS</v>
          </cell>
          <cell r="Q178"/>
          <cell r="R178" t="str">
            <v>si</v>
          </cell>
          <cell r="S178" t="str">
            <v>SIN DATOS</v>
          </cell>
          <cell r="T178" t="str">
            <v>SIN DATOS</v>
          </cell>
          <cell r="W178" t="str">
            <v>si</v>
          </cell>
          <cell r="AJ178" t="str">
            <v>APROBADO</v>
          </cell>
          <cell r="AK178">
            <v>0</v>
          </cell>
          <cell r="AL178"/>
          <cell r="AM178"/>
          <cell r="AN178">
            <v>45263</v>
          </cell>
          <cell r="AO178"/>
          <cell r="AP178"/>
          <cell r="AQ178">
            <v>25000000</v>
          </cell>
        </row>
        <row r="179">
          <cell r="A179" t="str">
            <v>ID13366</v>
          </cell>
          <cell r="B179" t="str">
            <v>LONJACUN</v>
          </cell>
          <cell r="C179" t="str">
            <v>CA</v>
          </cell>
          <cell r="D179" t="str">
            <v>LA ESMERALDA</v>
          </cell>
          <cell r="E179" t="str">
            <v>Cesar</v>
          </cell>
          <cell r="F179" t="str">
            <v>Chimichagua</v>
          </cell>
          <cell r="G179" t="str">
            <v>192-2291</v>
          </cell>
          <cell r="H179">
            <v>466.91199999999998</v>
          </cell>
          <cell r="I179">
            <v>4669120</v>
          </cell>
          <cell r="J179" t="str">
            <v>PERSONA NATURAL</v>
          </cell>
          <cell r="K179" t="str">
            <v>SIN DATOS</v>
          </cell>
          <cell r="L179" t="str">
            <v>SIN DATOS</v>
          </cell>
          <cell r="M179" t="str">
            <v>SIN DATOS</v>
          </cell>
          <cell r="N179" t="str">
            <v>si</v>
          </cell>
          <cell r="O179" t="str">
            <v>SIN DATOS</v>
          </cell>
          <cell r="P179" t="str">
            <v>SIN DATOS</v>
          </cell>
          <cell r="Q179"/>
          <cell r="R179" t="str">
            <v>si</v>
          </cell>
          <cell r="S179" t="str">
            <v>SIN DATOS</v>
          </cell>
          <cell r="T179" t="str">
            <v>SIN DATOS</v>
          </cell>
          <cell r="W179" t="str">
            <v>si</v>
          </cell>
          <cell r="AJ179" t="str">
            <v>APROBADO</v>
          </cell>
          <cell r="AK179">
            <v>0</v>
          </cell>
          <cell r="AL179"/>
          <cell r="AM179"/>
          <cell r="AN179">
            <v>45261</v>
          </cell>
          <cell r="AO179"/>
          <cell r="AP179"/>
          <cell r="AQ179">
            <v>25000000</v>
          </cell>
        </row>
        <row r="180">
          <cell r="A180" t="str">
            <v>ID13370</v>
          </cell>
          <cell r="B180" t="str">
            <v>LONJACUN</v>
          </cell>
          <cell r="C180" t="str">
            <v>CA</v>
          </cell>
          <cell r="D180" t="str">
            <v>LA DEJE</v>
          </cell>
          <cell r="E180" t="str">
            <v>Cesar</v>
          </cell>
          <cell r="F180" t="str">
            <v>Chimichagua</v>
          </cell>
          <cell r="G180" t="str">
            <v>192-3302</v>
          </cell>
          <cell r="H180">
            <v>80.028800000000004</v>
          </cell>
          <cell r="I180">
            <v>800288</v>
          </cell>
          <cell r="J180" t="str">
            <v>PERSONA NATURAL</v>
          </cell>
          <cell r="K180" t="str">
            <v>SIN DATOS</v>
          </cell>
          <cell r="L180" t="str">
            <v>SIN DATOS</v>
          </cell>
          <cell r="M180" t="str">
            <v>SIN DATOS</v>
          </cell>
          <cell r="N180" t="str">
            <v>si</v>
          </cell>
          <cell r="O180" t="str">
            <v>SIN DATOS</v>
          </cell>
          <cell r="P180" t="str">
            <v>SIN DATOS</v>
          </cell>
          <cell r="Q180"/>
          <cell r="R180" t="str">
            <v>si</v>
          </cell>
          <cell r="S180" t="str">
            <v>SIN DATOS</v>
          </cell>
          <cell r="T180" t="str">
            <v>SIN DATOS</v>
          </cell>
          <cell r="W180" t="str">
            <v>si</v>
          </cell>
          <cell r="AJ180" t="str">
            <v>APROBADO</v>
          </cell>
          <cell r="AK180">
            <v>0</v>
          </cell>
          <cell r="AL180"/>
          <cell r="AM180"/>
          <cell r="AN180">
            <v>45261</v>
          </cell>
          <cell r="AO180"/>
          <cell r="AP180"/>
          <cell r="AQ180">
            <v>25000000</v>
          </cell>
        </row>
        <row r="181">
          <cell r="A181" t="str">
            <v>ID13374</v>
          </cell>
          <cell r="B181" t="str">
            <v>LONJACUN</v>
          </cell>
          <cell r="C181" t="str">
            <v>CA</v>
          </cell>
          <cell r="D181" t="str">
            <v>LOTE ORENA</v>
          </cell>
          <cell r="E181" t="str">
            <v>Cesar</v>
          </cell>
          <cell r="F181" t="str">
            <v>Chimichagua</v>
          </cell>
          <cell r="G181" t="str">
            <v>192-30007</v>
          </cell>
          <cell r="H181">
            <v>23.962399999999999</v>
          </cell>
          <cell r="I181">
            <v>239624</v>
          </cell>
          <cell r="J181" t="str">
            <v>PERSONA NATURAL</v>
          </cell>
          <cell r="K181" t="str">
            <v>SIN DATOS</v>
          </cell>
          <cell r="L181" t="str">
            <v>SIN DATOS</v>
          </cell>
          <cell r="M181" t="str">
            <v>SIN DATOS</v>
          </cell>
          <cell r="N181" t="str">
            <v>si</v>
          </cell>
          <cell r="O181" t="str">
            <v>SIN DATOS</v>
          </cell>
          <cell r="P181" t="str">
            <v>SIN DATOS</v>
          </cell>
          <cell r="Q181"/>
          <cell r="R181" t="str">
            <v>si</v>
          </cell>
          <cell r="S181" t="str">
            <v>SIN DATOS</v>
          </cell>
          <cell r="T181" t="str">
            <v>SIN DATOS</v>
          </cell>
          <cell r="W181" t="str">
            <v>si</v>
          </cell>
          <cell r="AJ181" t="str">
            <v>APROBADO</v>
          </cell>
          <cell r="AK181">
            <v>0</v>
          </cell>
          <cell r="AL181"/>
          <cell r="AM181"/>
          <cell r="AN181">
            <v>45261</v>
          </cell>
          <cell r="AO181"/>
          <cell r="AP181"/>
          <cell r="AQ181">
            <v>16600000</v>
          </cell>
        </row>
        <row r="182">
          <cell r="A182" t="str">
            <v>ID13376</v>
          </cell>
          <cell r="B182" t="str">
            <v>LONJACUN</v>
          </cell>
          <cell r="C182" t="str">
            <v>CA</v>
          </cell>
          <cell r="D182" t="str">
            <v>VERACRUZ</v>
          </cell>
          <cell r="E182" t="str">
            <v>Cesar</v>
          </cell>
          <cell r="F182" t="str">
            <v>Chimichagua</v>
          </cell>
          <cell r="G182" t="str">
            <v>192-24114</v>
          </cell>
          <cell r="H182">
            <v>140</v>
          </cell>
          <cell r="I182">
            <v>1400000</v>
          </cell>
          <cell r="J182" t="str">
            <v>PERSONA NATURAL</v>
          </cell>
          <cell r="K182" t="str">
            <v>SIN DATOS</v>
          </cell>
          <cell r="L182" t="str">
            <v>SIN DATOS</v>
          </cell>
          <cell r="M182" t="str">
            <v>SIN DATOS</v>
          </cell>
          <cell r="N182" t="str">
            <v>si</v>
          </cell>
          <cell r="O182" t="str">
            <v>SIN DATOS</v>
          </cell>
          <cell r="P182" t="str">
            <v>SIN DATOS</v>
          </cell>
          <cell r="Q182"/>
          <cell r="R182" t="str">
            <v>si</v>
          </cell>
          <cell r="S182" t="str">
            <v>SIN DATOS</v>
          </cell>
          <cell r="T182" t="str">
            <v>SIN DATOS</v>
          </cell>
          <cell r="W182" t="str">
            <v>si</v>
          </cell>
          <cell r="AJ182" t="str">
            <v>APROBADO</v>
          </cell>
          <cell r="AK182">
            <v>0</v>
          </cell>
          <cell r="AL182"/>
          <cell r="AM182"/>
          <cell r="AN182">
            <v>45261</v>
          </cell>
          <cell r="AO182"/>
          <cell r="AP182"/>
          <cell r="AQ182">
            <v>25000000</v>
          </cell>
        </row>
        <row r="183">
          <cell r="A183" t="str">
            <v>ID13377</v>
          </cell>
          <cell r="B183" t="str">
            <v>LONJACUN</v>
          </cell>
          <cell r="C183" t="str">
            <v>CA</v>
          </cell>
          <cell r="D183" t="str">
            <v>LOTE</v>
          </cell>
          <cell r="E183" t="str">
            <v>Cesar</v>
          </cell>
          <cell r="F183" t="str">
            <v>Chimichagua</v>
          </cell>
          <cell r="G183" t="str">
            <v>192-33068</v>
          </cell>
          <cell r="H183">
            <v>23.142199999999999</v>
          </cell>
          <cell r="I183">
            <v>231422</v>
          </cell>
          <cell r="J183" t="str">
            <v>PERSONA NATURAL</v>
          </cell>
          <cell r="K183" t="str">
            <v>SIN DATOS</v>
          </cell>
          <cell r="L183" t="str">
            <v>SIN DATOS</v>
          </cell>
          <cell r="M183" t="str">
            <v>SIN DATOS</v>
          </cell>
          <cell r="N183" t="str">
            <v>si</v>
          </cell>
          <cell r="O183" t="str">
            <v>SIN DATOS</v>
          </cell>
          <cell r="P183" t="str">
            <v>SIN DATOS</v>
          </cell>
          <cell r="Q183"/>
          <cell r="R183" t="str">
            <v>si</v>
          </cell>
          <cell r="S183" t="str">
            <v>SIN DATOS</v>
          </cell>
          <cell r="T183" t="str">
            <v>SIN DATOS</v>
          </cell>
          <cell r="W183" t="str">
            <v>si</v>
          </cell>
          <cell r="AJ183" t="str">
            <v>APROBADO</v>
          </cell>
          <cell r="AK183">
            <v>0</v>
          </cell>
          <cell r="AL183"/>
          <cell r="AM183"/>
          <cell r="AN183">
            <v>45261</v>
          </cell>
          <cell r="AO183"/>
          <cell r="AP183"/>
          <cell r="AQ183">
            <v>16600000</v>
          </cell>
        </row>
        <row r="184">
          <cell r="A184" t="str">
            <v>ID13388</v>
          </cell>
          <cell r="B184" t="str">
            <v>LONJACUN</v>
          </cell>
          <cell r="C184" t="str">
            <v>CA</v>
          </cell>
          <cell r="D184" t="str">
            <v>DE CASTILLA</v>
          </cell>
          <cell r="E184" t="str">
            <v>Magdalena</v>
          </cell>
          <cell r="F184" t="str">
            <v>Santa Ana</v>
          </cell>
          <cell r="G184" t="str">
            <v>226-18702</v>
          </cell>
          <cell r="H184">
            <v>100</v>
          </cell>
          <cell r="I184">
            <v>1000000</v>
          </cell>
          <cell r="J184" t="str">
            <v>PERSONA NATURAL</v>
          </cell>
          <cell r="K184" t="str">
            <v>SIN DATOS</v>
          </cell>
          <cell r="L184" t="str">
            <v>SIN DATOS</v>
          </cell>
          <cell r="M184" t="str">
            <v>SIN DATOS</v>
          </cell>
          <cell r="N184" t="str">
            <v>si</v>
          </cell>
          <cell r="O184" t="str">
            <v>SIN DATOS</v>
          </cell>
          <cell r="P184" t="str">
            <v>SIN DATOS</v>
          </cell>
          <cell r="Q184"/>
          <cell r="R184" t="str">
            <v>si</v>
          </cell>
          <cell r="S184" t="str">
            <v>SIN DATOS</v>
          </cell>
          <cell r="T184" t="str">
            <v>SIN DATOS</v>
          </cell>
          <cell r="W184" t="str">
            <v>si</v>
          </cell>
          <cell r="AJ184" t="str">
            <v>APROBADO</v>
          </cell>
          <cell r="AK184">
            <v>0</v>
          </cell>
          <cell r="AL184"/>
          <cell r="AM184"/>
          <cell r="AN184">
            <v>45261</v>
          </cell>
          <cell r="AO184"/>
          <cell r="AP184"/>
          <cell r="AQ184">
            <v>25000000</v>
          </cell>
        </row>
        <row r="185">
          <cell r="A185" t="str">
            <v>ID13387</v>
          </cell>
          <cell r="B185" t="str">
            <v>LONJACUN</v>
          </cell>
          <cell r="C185" t="str">
            <v>CA</v>
          </cell>
          <cell r="D185" t="str">
            <v>ROSA ESTHER</v>
          </cell>
          <cell r="E185" t="str">
            <v>Magdalena</v>
          </cell>
          <cell r="F185" t="str">
            <v>Santa Ana</v>
          </cell>
          <cell r="G185" t="str">
            <v>226-60562</v>
          </cell>
          <cell r="H185">
            <v>38</v>
          </cell>
          <cell r="I185">
            <v>380000</v>
          </cell>
          <cell r="J185" t="str">
            <v>PERSONA NATURAL</v>
          </cell>
          <cell r="K185" t="str">
            <v>SIN DATOS</v>
          </cell>
          <cell r="L185" t="str">
            <v>SIN DATOS</v>
          </cell>
          <cell r="M185" t="str">
            <v>SIN DATOS</v>
          </cell>
          <cell r="N185" t="str">
            <v>si</v>
          </cell>
          <cell r="O185" t="str">
            <v>SIN DATOS</v>
          </cell>
          <cell r="P185" t="str">
            <v>SIN DATOS</v>
          </cell>
          <cell r="Q185"/>
          <cell r="R185" t="str">
            <v>si</v>
          </cell>
          <cell r="S185" t="str">
            <v>SIN DATOS</v>
          </cell>
          <cell r="T185" t="str">
            <v>SIN DATOS</v>
          </cell>
          <cell r="W185" t="str">
            <v>si</v>
          </cell>
          <cell r="AJ185" t="str">
            <v>APROBADO</v>
          </cell>
          <cell r="AK185">
            <v>0</v>
          </cell>
          <cell r="AL185"/>
          <cell r="AM185"/>
          <cell r="AN185">
            <v>45262</v>
          </cell>
          <cell r="AO185"/>
          <cell r="AP185"/>
          <cell r="AQ185">
            <v>18400000</v>
          </cell>
        </row>
        <row r="186">
          <cell r="A186" t="str">
            <v>ID13389</v>
          </cell>
          <cell r="B186" t="str">
            <v>LONJACUN</v>
          </cell>
          <cell r="C186" t="str">
            <v>CA</v>
          </cell>
          <cell r="D186" t="str">
            <v>EL TRIUNFO</v>
          </cell>
          <cell r="E186" t="str">
            <v>Magdalena</v>
          </cell>
          <cell r="F186" t="str">
            <v>Santa Ana</v>
          </cell>
          <cell r="G186" t="str">
            <v>226-60564</v>
          </cell>
          <cell r="H186">
            <v>28.75</v>
          </cell>
          <cell r="I186">
            <v>287500</v>
          </cell>
          <cell r="J186" t="str">
            <v>PERSONA NATURAL</v>
          </cell>
          <cell r="K186" t="str">
            <v>SIN DATOS</v>
          </cell>
          <cell r="L186" t="str">
            <v>SIN DATOS</v>
          </cell>
          <cell r="M186" t="str">
            <v>SIN DATOS</v>
          </cell>
          <cell r="N186" t="str">
            <v>si</v>
          </cell>
          <cell r="O186" t="str">
            <v>SIN DATOS</v>
          </cell>
          <cell r="P186" t="str">
            <v>SIN DATOS</v>
          </cell>
          <cell r="Q186"/>
          <cell r="R186" t="str">
            <v>si</v>
          </cell>
          <cell r="S186" t="str">
            <v>SIN DATOS</v>
          </cell>
          <cell r="T186" t="str">
            <v>SIN DATOS</v>
          </cell>
          <cell r="W186" t="str">
            <v>si</v>
          </cell>
          <cell r="AJ186" t="str">
            <v>APROBADO</v>
          </cell>
          <cell r="AK186">
            <v>0</v>
          </cell>
          <cell r="AL186"/>
          <cell r="AM186"/>
          <cell r="AN186">
            <v>45262</v>
          </cell>
          <cell r="AO186"/>
          <cell r="AP186"/>
          <cell r="AQ186">
            <v>16600000</v>
          </cell>
        </row>
        <row r="187">
          <cell r="A187" t="str">
            <v>ID13358</v>
          </cell>
          <cell r="B187" t="str">
            <v>LONJACUN</v>
          </cell>
          <cell r="C187" t="str">
            <v>CA</v>
          </cell>
          <cell r="D187" t="str">
            <v>AJAIRA O SAMARKANDA</v>
          </cell>
          <cell r="E187" t="str">
            <v>Magdalena</v>
          </cell>
          <cell r="F187" t="str">
            <v>Santa Ana</v>
          </cell>
          <cell r="G187" t="str">
            <v>226-1043</v>
          </cell>
          <cell r="H187">
            <v>600</v>
          </cell>
          <cell r="I187">
            <v>6000000</v>
          </cell>
          <cell r="J187" t="str">
            <v>PERSONA NATURAL</v>
          </cell>
          <cell r="K187" t="str">
            <v>SIN DATOS</v>
          </cell>
          <cell r="L187" t="str">
            <v>SIN DATOS</v>
          </cell>
          <cell r="M187" t="str">
            <v>SIN DATOS</v>
          </cell>
          <cell r="N187" t="str">
            <v>si</v>
          </cell>
          <cell r="O187" t="str">
            <v>SIN DATOS</v>
          </cell>
          <cell r="P187" t="str">
            <v>SIN DATOS</v>
          </cell>
          <cell r="Q187"/>
          <cell r="R187" t="str">
            <v>si</v>
          </cell>
          <cell r="S187" t="str">
            <v>SIN DATOS</v>
          </cell>
          <cell r="T187" t="str">
            <v>SIN DATOS</v>
          </cell>
          <cell r="W187" t="str">
            <v>si</v>
          </cell>
          <cell r="AJ187" t="str">
            <v>APROBADO</v>
          </cell>
          <cell r="AK187">
            <v>0</v>
          </cell>
          <cell r="AL187"/>
          <cell r="AM187"/>
          <cell r="AN187" t="str">
            <v xml:space="preserve"> 27/11/23 </v>
          </cell>
          <cell r="AO187"/>
          <cell r="AP187"/>
          <cell r="AQ187">
            <v>25000000</v>
          </cell>
        </row>
        <row r="188">
          <cell r="A188" t="str">
            <v>ID13734</v>
          </cell>
          <cell r="B188" t="str">
            <v>LONJACUN</v>
          </cell>
          <cell r="C188" t="str">
            <v>CA</v>
          </cell>
          <cell r="D188" t="str">
            <v>LOS MICOS LOTE 2</v>
          </cell>
          <cell r="E188" t="str">
            <v>Magdalena</v>
          </cell>
          <cell r="F188" t="str">
            <v>Santa Bárbara de Pinto</v>
          </cell>
          <cell r="G188" t="str">
            <v>226-60568</v>
          </cell>
          <cell r="H188">
            <v>97.5745</v>
          </cell>
          <cell r="I188">
            <v>975745</v>
          </cell>
          <cell r="J188" t="str">
            <v>PERSONA NATURAL</v>
          </cell>
          <cell r="K188" t="str">
            <v>SIN DATOS</v>
          </cell>
          <cell r="L188" t="str">
            <v>SIN DATOS</v>
          </cell>
          <cell r="M188" t="str">
            <v>SIN DATOS</v>
          </cell>
          <cell r="N188" t="str">
            <v>si</v>
          </cell>
          <cell r="O188" t="str">
            <v>SIN DATOS</v>
          </cell>
          <cell r="P188" t="str">
            <v>SIN DATOS</v>
          </cell>
          <cell r="Q188"/>
          <cell r="R188" t="str">
            <v>si</v>
          </cell>
          <cell r="S188" t="str">
            <v>SIN DATOS</v>
          </cell>
          <cell r="T188" t="str">
            <v>SIN DATOS</v>
          </cell>
          <cell r="W188" t="str">
            <v>si</v>
          </cell>
          <cell r="AJ188" t="str">
            <v>APROBADO</v>
          </cell>
          <cell r="AK188">
            <v>0</v>
          </cell>
          <cell r="AL188"/>
          <cell r="AM188"/>
          <cell r="AN188">
            <v>45257</v>
          </cell>
          <cell r="AO188"/>
          <cell r="AP188"/>
          <cell r="AQ188">
            <v>25000000</v>
          </cell>
        </row>
        <row r="189">
          <cell r="A189" t="str">
            <v>ID13360</v>
          </cell>
          <cell r="B189" t="str">
            <v>LONJACUN</v>
          </cell>
          <cell r="C189" t="str">
            <v>CA</v>
          </cell>
          <cell r="D189" t="str">
            <v>LA ARGELIA</v>
          </cell>
          <cell r="E189" t="str">
            <v>Magdalena</v>
          </cell>
          <cell r="F189" t="str">
            <v>Santa Bárbara de Pinto</v>
          </cell>
          <cell r="G189" t="str">
            <v>226-435</v>
          </cell>
          <cell r="H189">
            <v>206</v>
          </cell>
          <cell r="I189">
            <v>2060000</v>
          </cell>
          <cell r="J189" t="str">
            <v>PERSONA NATURAL</v>
          </cell>
          <cell r="K189" t="str">
            <v>SIN DATOS</v>
          </cell>
          <cell r="L189" t="str">
            <v>SIN DATOS</v>
          </cell>
          <cell r="M189" t="str">
            <v>SIN DATOS</v>
          </cell>
          <cell r="N189" t="str">
            <v>si</v>
          </cell>
          <cell r="O189" t="str">
            <v>SIN DATOS</v>
          </cell>
          <cell r="P189" t="str">
            <v>SIN DATOS</v>
          </cell>
          <cell r="Q189"/>
          <cell r="R189" t="str">
            <v>si</v>
          </cell>
          <cell r="S189" t="str">
            <v>SIN DATOS</v>
          </cell>
          <cell r="T189" t="str">
            <v>SIN DATOS</v>
          </cell>
          <cell r="W189" t="str">
            <v>si</v>
          </cell>
          <cell r="AJ189" t="str">
            <v>APROBADO</v>
          </cell>
          <cell r="AK189">
            <v>0</v>
          </cell>
          <cell r="AL189"/>
          <cell r="AM189"/>
          <cell r="AN189" t="str">
            <v xml:space="preserve"> 27/11/23 </v>
          </cell>
          <cell r="AO189"/>
          <cell r="AP189"/>
          <cell r="AQ189">
            <v>25000000</v>
          </cell>
        </row>
        <row r="190">
          <cell r="A190" t="str">
            <v>ID13361</v>
          </cell>
          <cell r="B190" t="str">
            <v>LONJACUN</v>
          </cell>
          <cell r="C190" t="str">
            <v>CA</v>
          </cell>
          <cell r="D190" t="str">
            <v>LA DIVISA</v>
          </cell>
          <cell r="E190" t="str">
            <v>Magdalena</v>
          </cell>
          <cell r="F190" t="str">
            <v>Santa Bárbara de Pinto</v>
          </cell>
          <cell r="G190" t="str">
            <v>226-30756</v>
          </cell>
          <cell r="H190">
            <v>23.4375</v>
          </cell>
          <cell r="I190">
            <v>234375</v>
          </cell>
          <cell r="J190" t="str">
            <v>PERSONA NATURAL</v>
          </cell>
          <cell r="K190" t="str">
            <v>SIN DATOS</v>
          </cell>
          <cell r="L190" t="str">
            <v>SIN DATOS</v>
          </cell>
          <cell r="M190" t="str">
            <v>SIN DATOS</v>
          </cell>
          <cell r="N190" t="str">
            <v>si</v>
          </cell>
          <cell r="O190" t="str">
            <v>SIN DATOS</v>
          </cell>
          <cell r="P190" t="str">
            <v>SIN DATOS</v>
          </cell>
          <cell r="Q190"/>
          <cell r="R190" t="str">
            <v>si</v>
          </cell>
          <cell r="S190" t="str">
            <v>SIN DATOS</v>
          </cell>
          <cell r="T190" t="str">
            <v>SIN DATOS</v>
          </cell>
          <cell r="W190" t="str">
            <v>si</v>
          </cell>
          <cell r="AJ190" t="str">
            <v>APROBADO</v>
          </cell>
          <cell r="AK190">
            <v>0</v>
          </cell>
          <cell r="AL190"/>
          <cell r="AM190"/>
          <cell r="AN190">
            <v>45257</v>
          </cell>
          <cell r="AO190"/>
          <cell r="AP190"/>
          <cell r="AQ190">
            <v>16600000</v>
          </cell>
        </row>
        <row r="191">
          <cell r="A191" t="str">
            <v>ID13362</v>
          </cell>
          <cell r="B191" t="str">
            <v>LONJACUN</v>
          </cell>
          <cell r="C191" t="str">
            <v>CA</v>
          </cell>
          <cell r="D191" t="str">
            <v>GUAYABAL</v>
          </cell>
          <cell r="E191" t="str">
            <v>Magdalena</v>
          </cell>
          <cell r="F191" t="str">
            <v>Santa Bárbara de Pinto</v>
          </cell>
          <cell r="G191" t="str">
            <v>226-30759</v>
          </cell>
          <cell r="H191">
            <v>9.375</v>
          </cell>
          <cell r="I191">
            <v>93750</v>
          </cell>
          <cell r="J191" t="str">
            <v>PERSONA NATURAL</v>
          </cell>
          <cell r="K191" t="str">
            <v>SIN DATOS</v>
          </cell>
          <cell r="L191" t="str">
            <v>SIN DATOS</v>
          </cell>
          <cell r="M191" t="str">
            <v>SIN DATOS</v>
          </cell>
          <cell r="N191" t="str">
            <v>si</v>
          </cell>
          <cell r="O191" t="str">
            <v>SIN DATOS</v>
          </cell>
          <cell r="P191" t="str">
            <v>SIN DATOS</v>
          </cell>
          <cell r="Q191"/>
          <cell r="R191" t="str">
            <v>si</v>
          </cell>
          <cell r="S191" t="str">
            <v>SIN DATOS</v>
          </cell>
          <cell r="T191" t="str">
            <v>SIN DATOS</v>
          </cell>
          <cell r="W191" t="str">
            <v>si</v>
          </cell>
          <cell r="AJ191" t="str">
            <v>APROBADO</v>
          </cell>
          <cell r="AK191">
            <v>0</v>
          </cell>
          <cell r="AL191"/>
          <cell r="AM191"/>
          <cell r="AN191" t="str">
            <v xml:space="preserve"> 27/11/23 </v>
          </cell>
          <cell r="AO191"/>
          <cell r="AP191"/>
          <cell r="AQ191">
            <v>12600000</v>
          </cell>
        </row>
        <row r="192">
          <cell r="A192" t="str">
            <v>ID13363</v>
          </cell>
          <cell r="B192" t="str">
            <v>LONJACUN</v>
          </cell>
          <cell r="C192" t="str">
            <v>CA</v>
          </cell>
          <cell r="D192" t="str">
            <v>PUERTO BELLO</v>
          </cell>
          <cell r="E192" t="str">
            <v>Magdalena</v>
          </cell>
          <cell r="F192" t="str">
            <v>Santa Bárbara de Pinto</v>
          </cell>
          <cell r="G192" t="str">
            <v>226-30760</v>
          </cell>
          <cell r="H192">
            <v>14.0625</v>
          </cell>
          <cell r="I192">
            <v>140625</v>
          </cell>
          <cell r="J192" t="str">
            <v>PERSONA NATURAL</v>
          </cell>
          <cell r="K192" t="str">
            <v>SIN DATOS</v>
          </cell>
          <cell r="L192" t="str">
            <v>SIN DATOS</v>
          </cell>
          <cell r="M192" t="str">
            <v>SIN DATOS</v>
          </cell>
          <cell r="N192" t="str">
            <v>si</v>
          </cell>
          <cell r="O192" t="str">
            <v>SIN DATOS</v>
          </cell>
          <cell r="P192" t="str">
            <v>SIN DATOS</v>
          </cell>
          <cell r="Q192"/>
          <cell r="R192" t="str">
            <v>si</v>
          </cell>
          <cell r="S192" t="str">
            <v>SIN DATOS</v>
          </cell>
          <cell r="T192" t="str">
            <v>SIN DATOS</v>
          </cell>
          <cell r="W192" t="str">
            <v>si</v>
          </cell>
          <cell r="AJ192" t="str">
            <v>APROBADO</v>
          </cell>
          <cell r="AK192">
            <v>0</v>
          </cell>
          <cell r="AL192"/>
          <cell r="AM192"/>
          <cell r="AN192" t="str">
            <v xml:space="preserve"> 27/11/23 </v>
          </cell>
          <cell r="AO192"/>
          <cell r="AP192"/>
          <cell r="AQ192">
            <v>16600000</v>
          </cell>
        </row>
        <row r="193">
          <cell r="A193" t="str">
            <v>ID13364</v>
          </cell>
          <cell r="B193" t="str">
            <v>LONJACUN</v>
          </cell>
          <cell r="C193" t="str">
            <v>CA</v>
          </cell>
          <cell r="D193" t="str">
            <v>LAS GAVIOTAS</v>
          </cell>
          <cell r="E193" t="str">
            <v>Magdalena</v>
          </cell>
          <cell r="F193" t="str">
            <v>Santa Bárbara de Pinto</v>
          </cell>
          <cell r="G193" t="str">
            <v>226-30761</v>
          </cell>
          <cell r="H193">
            <v>12.5</v>
          </cell>
          <cell r="I193">
            <v>125000</v>
          </cell>
          <cell r="J193" t="str">
            <v>PERSONA NATURAL</v>
          </cell>
          <cell r="K193" t="str">
            <v>SIN DATOS</v>
          </cell>
          <cell r="L193" t="str">
            <v>SIN DATOS</v>
          </cell>
          <cell r="M193" t="str">
            <v>SIN DATOS</v>
          </cell>
          <cell r="N193" t="str">
            <v>si</v>
          </cell>
          <cell r="O193" t="str">
            <v>SIN DATOS</v>
          </cell>
          <cell r="P193" t="str">
            <v>SIN DATOS</v>
          </cell>
          <cell r="Q193"/>
          <cell r="R193" t="str">
            <v>si</v>
          </cell>
          <cell r="S193" t="str">
            <v>SIN DATOS</v>
          </cell>
          <cell r="T193" t="str">
            <v>SIN DATOS</v>
          </cell>
          <cell r="W193" t="str">
            <v>si</v>
          </cell>
          <cell r="AJ193" t="str">
            <v>APROBADO</v>
          </cell>
          <cell r="AK193">
            <v>0</v>
          </cell>
          <cell r="AL193"/>
          <cell r="AM193"/>
          <cell r="AN193" t="str">
            <v xml:space="preserve"> 27/11/23 </v>
          </cell>
          <cell r="AO193"/>
          <cell r="AP193"/>
          <cell r="AQ193">
            <v>16600000</v>
          </cell>
        </row>
        <row r="194">
          <cell r="A194" t="str">
            <v>ID13365</v>
          </cell>
          <cell r="B194" t="str">
            <v>LONJACUN</v>
          </cell>
          <cell r="C194" t="str">
            <v>CA</v>
          </cell>
          <cell r="D194" t="str">
            <v>EL GUAYABAL</v>
          </cell>
          <cell r="E194" t="str">
            <v>Bolívar</v>
          </cell>
          <cell r="F194" t="str">
            <v>San Fernando</v>
          </cell>
          <cell r="G194" t="str">
            <v>065-2890</v>
          </cell>
          <cell r="H194">
            <v>111.75</v>
          </cell>
          <cell r="I194">
            <v>1117500</v>
          </cell>
          <cell r="J194" t="str">
            <v>PERSONA NATURAL</v>
          </cell>
          <cell r="K194" t="str">
            <v>SIN DATOS</v>
          </cell>
          <cell r="L194" t="str">
            <v>SIN DATOS</v>
          </cell>
          <cell r="M194" t="str">
            <v>SIN DATOS</v>
          </cell>
          <cell r="N194" t="str">
            <v>si</v>
          </cell>
          <cell r="O194" t="str">
            <v>SIN DATOS</v>
          </cell>
          <cell r="P194" t="str">
            <v>SIN DATOS</v>
          </cell>
          <cell r="Q194"/>
          <cell r="R194" t="str">
            <v>si</v>
          </cell>
          <cell r="S194" t="str">
            <v>SIN DATOS</v>
          </cell>
          <cell r="T194" t="str">
            <v>SIN DATOS</v>
          </cell>
          <cell r="W194" t="str">
            <v>si</v>
          </cell>
          <cell r="AJ194" t="str">
            <v>APROBADO</v>
          </cell>
          <cell r="AK194">
            <v>0</v>
          </cell>
          <cell r="AL194"/>
          <cell r="AM194"/>
          <cell r="AN194">
            <v>45262</v>
          </cell>
          <cell r="AO194"/>
          <cell r="AP194"/>
          <cell r="AQ194">
            <v>25000000</v>
          </cell>
        </row>
        <row r="195">
          <cell r="A195" t="str">
            <v>ID13378</v>
          </cell>
          <cell r="B195" t="str">
            <v>LONJACUN</v>
          </cell>
          <cell r="C195" t="str">
            <v>CA</v>
          </cell>
          <cell r="D195" t="str">
            <v>EL DELIRIO</v>
          </cell>
          <cell r="E195" t="str">
            <v>Bolívar</v>
          </cell>
          <cell r="F195" t="str">
            <v>San Fernando</v>
          </cell>
          <cell r="G195" t="str">
            <v>065-17158</v>
          </cell>
          <cell r="H195">
            <v>12.05</v>
          </cell>
          <cell r="I195">
            <v>120500</v>
          </cell>
          <cell r="J195" t="str">
            <v>PERSONA NATURAL</v>
          </cell>
          <cell r="K195" t="str">
            <v>SIN DATOS</v>
          </cell>
          <cell r="L195" t="str">
            <v>SIN DATOS</v>
          </cell>
          <cell r="M195" t="str">
            <v>SIN DATOS</v>
          </cell>
          <cell r="N195" t="str">
            <v>si</v>
          </cell>
          <cell r="O195" t="str">
            <v>SIN DATOS</v>
          </cell>
          <cell r="P195" t="str">
            <v>SIN DATOS</v>
          </cell>
          <cell r="Q195"/>
          <cell r="R195" t="str">
            <v>si</v>
          </cell>
          <cell r="S195" t="str">
            <v>SIN DATOS</v>
          </cell>
          <cell r="T195" t="str">
            <v>SIN DATOS</v>
          </cell>
          <cell r="W195" t="str">
            <v>si</v>
          </cell>
          <cell r="AJ195" t="str">
            <v>APROBADO</v>
          </cell>
          <cell r="AK195">
            <v>0</v>
          </cell>
          <cell r="AL195"/>
          <cell r="AM195"/>
          <cell r="AN195">
            <v>45262</v>
          </cell>
          <cell r="AO195"/>
          <cell r="AP195"/>
          <cell r="AQ195">
            <v>16600000</v>
          </cell>
        </row>
        <row r="196">
          <cell r="A196" t="str">
            <v>ID13379</v>
          </cell>
          <cell r="B196" t="str">
            <v>LONJACUN</v>
          </cell>
          <cell r="C196" t="str">
            <v>CA</v>
          </cell>
          <cell r="D196" t="str">
            <v>EL MANGLE</v>
          </cell>
          <cell r="E196" t="str">
            <v>Bolívar</v>
          </cell>
          <cell r="F196" t="str">
            <v>San Fernando</v>
          </cell>
          <cell r="G196" t="str">
            <v>065-7103</v>
          </cell>
          <cell r="H196">
            <v>64</v>
          </cell>
          <cell r="I196">
            <v>640000</v>
          </cell>
          <cell r="J196" t="str">
            <v>PERSONA NATURAL</v>
          </cell>
          <cell r="K196" t="str">
            <v>SIN DATOS</v>
          </cell>
          <cell r="L196" t="str">
            <v>SIN DATOS</v>
          </cell>
          <cell r="M196" t="str">
            <v>SIN DATOS</v>
          </cell>
          <cell r="N196" t="str">
            <v>si</v>
          </cell>
          <cell r="O196" t="str">
            <v>SIN DATOS</v>
          </cell>
          <cell r="P196" t="str">
            <v>SIN DATOS</v>
          </cell>
          <cell r="Q196"/>
          <cell r="R196" t="str">
            <v>si</v>
          </cell>
          <cell r="S196" t="str">
            <v>SIN DATOS</v>
          </cell>
          <cell r="T196" t="str">
            <v>SIN DATOS</v>
          </cell>
          <cell r="W196" t="str">
            <v>si</v>
          </cell>
          <cell r="AJ196" t="str">
            <v>APROBADO</v>
          </cell>
          <cell r="AK196">
            <v>0</v>
          </cell>
          <cell r="AL196"/>
          <cell r="AM196"/>
          <cell r="AN196">
            <v>45262</v>
          </cell>
          <cell r="AO196"/>
          <cell r="AP196"/>
          <cell r="AQ196">
            <v>25000000</v>
          </cell>
        </row>
        <row r="197">
          <cell r="A197" t="str">
            <v>ID13383</v>
          </cell>
          <cell r="B197" t="str">
            <v>LONJACUN</v>
          </cell>
          <cell r="C197" t="str">
            <v>CA</v>
          </cell>
          <cell r="D197" t="str">
            <v>MEDIA LUNA</v>
          </cell>
          <cell r="E197" t="str">
            <v>Bolívar</v>
          </cell>
          <cell r="F197" t="str">
            <v>San Fernando</v>
          </cell>
          <cell r="G197" t="str">
            <v>065-2058</v>
          </cell>
          <cell r="H197">
            <v>680</v>
          </cell>
          <cell r="I197">
            <v>6800000</v>
          </cell>
          <cell r="J197" t="str">
            <v>PERSONA NATURAL</v>
          </cell>
          <cell r="K197" t="str">
            <v>SIN DATOS</v>
          </cell>
          <cell r="L197" t="str">
            <v>SIN DATOS</v>
          </cell>
          <cell r="M197" t="str">
            <v>SIN DATOS</v>
          </cell>
          <cell r="N197" t="str">
            <v>si</v>
          </cell>
          <cell r="O197" t="str">
            <v>SIN DATOS</v>
          </cell>
          <cell r="P197" t="str">
            <v>SIN DATOS</v>
          </cell>
          <cell r="Q197"/>
          <cell r="R197" t="str">
            <v>si</v>
          </cell>
          <cell r="S197" t="str">
            <v>SIN DATOS</v>
          </cell>
          <cell r="T197" t="str">
            <v>SIN DATOS</v>
          </cell>
          <cell r="W197" t="str">
            <v>si</v>
          </cell>
          <cell r="AJ197" t="str">
            <v>APROBADO</v>
          </cell>
          <cell r="AK197">
            <v>0</v>
          </cell>
          <cell r="AL197"/>
          <cell r="AM197"/>
          <cell r="AN197">
            <v>45262</v>
          </cell>
          <cell r="AO197"/>
          <cell r="AP197"/>
          <cell r="AQ197">
            <v>25000000</v>
          </cell>
        </row>
        <row r="198">
          <cell r="A198" t="str">
            <v>ID13385</v>
          </cell>
          <cell r="B198" t="str">
            <v>LONJACUN</v>
          </cell>
          <cell r="C198" t="str">
            <v>CA</v>
          </cell>
          <cell r="D198" t="str">
            <v>LA GRECIA</v>
          </cell>
          <cell r="E198" t="str">
            <v>Cesar</v>
          </cell>
          <cell r="F198" t="str">
            <v>Chimichagua</v>
          </cell>
          <cell r="G198" t="str">
            <v>192-23125</v>
          </cell>
          <cell r="H198">
            <v>63</v>
          </cell>
          <cell r="I198">
            <v>630000</v>
          </cell>
          <cell r="J198" t="str">
            <v>PERSONA NATURAL</v>
          </cell>
          <cell r="K198" t="str">
            <v>SIN DATOS</v>
          </cell>
          <cell r="L198" t="str">
            <v>SIN DATOS</v>
          </cell>
          <cell r="M198" t="str">
            <v>SIN DATOS</v>
          </cell>
          <cell r="N198" t="str">
            <v>si</v>
          </cell>
          <cell r="O198" t="str">
            <v>SIN DATOS</v>
          </cell>
          <cell r="P198" t="str">
            <v>SIN DATOS</v>
          </cell>
          <cell r="Q198"/>
          <cell r="R198" t="str">
            <v>si</v>
          </cell>
          <cell r="S198" t="str">
            <v>SIN DATOS</v>
          </cell>
          <cell r="T198" t="str">
            <v>SIN DATOS</v>
          </cell>
          <cell r="W198" t="str">
            <v>si</v>
          </cell>
          <cell r="AJ198" t="str">
            <v>APROBADO</v>
          </cell>
          <cell r="AK198">
            <v>0</v>
          </cell>
          <cell r="AL198"/>
          <cell r="AM198"/>
          <cell r="AN198">
            <v>45261</v>
          </cell>
          <cell r="AO198"/>
          <cell r="AP198"/>
          <cell r="AQ198">
            <v>25000000</v>
          </cell>
        </row>
        <row r="199">
          <cell r="A199" t="str">
            <v>ID13386</v>
          </cell>
          <cell r="B199" t="str">
            <v>LONJACUN</v>
          </cell>
          <cell r="C199" t="str">
            <v>CA</v>
          </cell>
          <cell r="D199" t="str">
            <v>LOTE 2 - EL ROSARIO 2</v>
          </cell>
          <cell r="E199" t="str">
            <v>Bolívar</v>
          </cell>
          <cell r="F199" t="str">
            <v>Pinillos</v>
          </cell>
          <cell r="G199" t="str">
            <v>064-24324</v>
          </cell>
          <cell r="H199">
            <v>200</v>
          </cell>
          <cell r="I199">
            <v>2000000</v>
          </cell>
          <cell r="J199" t="str">
            <v>PERSONA NATURAL</v>
          </cell>
          <cell r="K199" t="str">
            <v>SIN DATOS</v>
          </cell>
          <cell r="L199" t="str">
            <v>SIN DATOS</v>
          </cell>
          <cell r="M199" t="str">
            <v>SIN DATOS</v>
          </cell>
          <cell r="N199" t="str">
            <v>si</v>
          </cell>
          <cell r="O199" t="str">
            <v>SIN DATOS</v>
          </cell>
          <cell r="P199" t="str">
            <v>SIN DATOS</v>
          </cell>
          <cell r="Q199"/>
          <cell r="R199" t="str">
            <v>si</v>
          </cell>
          <cell r="S199" t="str">
            <v>SIN DATOS</v>
          </cell>
          <cell r="T199" t="str">
            <v>SIN DATOS</v>
          </cell>
          <cell r="W199" t="str">
            <v>si</v>
          </cell>
          <cell r="AJ199" t="str">
            <v>APROBADO</v>
          </cell>
          <cell r="AK199">
            <v>0</v>
          </cell>
          <cell r="AL199"/>
          <cell r="AM199"/>
          <cell r="AN199">
            <v>45257</v>
          </cell>
          <cell r="AO199"/>
          <cell r="AP199"/>
          <cell r="AQ199">
            <v>25000000</v>
          </cell>
        </row>
        <row r="200">
          <cell r="A200" t="str">
            <v>ID9025</v>
          </cell>
          <cell r="B200" t="str">
            <v>LONJACUN</v>
          </cell>
          <cell r="C200" t="str">
            <v>CA</v>
          </cell>
          <cell r="D200" t="str">
            <v>ISLA DE LAS MARTAS</v>
          </cell>
          <cell r="E200" t="str">
            <v>Bolívar</v>
          </cell>
          <cell r="F200" t="str">
            <v>Magangué</v>
          </cell>
          <cell r="G200" t="str">
            <v>064-23468</v>
          </cell>
          <cell r="H200">
            <v>100</v>
          </cell>
          <cell r="I200">
            <v>1000000</v>
          </cell>
          <cell r="J200" t="str">
            <v>PERSONA NATURAL</v>
          </cell>
          <cell r="K200" t="str">
            <v>SIN DATOS</v>
          </cell>
          <cell r="L200" t="str">
            <v>SIN DATOS</v>
          </cell>
          <cell r="M200" t="str">
            <v>SIN DATOS</v>
          </cell>
          <cell r="N200" t="str">
            <v>si</v>
          </cell>
          <cell r="O200" t="str">
            <v>SIN DATOS</v>
          </cell>
          <cell r="P200" t="str">
            <v>SIN DATOS</v>
          </cell>
          <cell r="Q200"/>
          <cell r="R200" t="str">
            <v>si</v>
          </cell>
          <cell r="S200" t="str">
            <v>SIN DATOS</v>
          </cell>
          <cell r="T200" t="str">
            <v>SIN DATOS</v>
          </cell>
          <cell r="W200" t="str">
            <v>si</v>
          </cell>
          <cell r="AJ200" t="str">
            <v>APROBADO</v>
          </cell>
          <cell r="AK200">
            <v>0</v>
          </cell>
          <cell r="AL200"/>
          <cell r="AM200"/>
          <cell r="AN200"/>
          <cell r="AO200"/>
          <cell r="AP200"/>
          <cell r="AQ200">
            <v>25000000</v>
          </cell>
        </row>
        <row r="201">
          <cell r="A201" t="str">
            <v>ID13392</v>
          </cell>
          <cell r="B201" t="str">
            <v>LONJACUN</v>
          </cell>
          <cell r="C201" t="str">
            <v>CA</v>
          </cell>
          <cell r="D201" t="str">
            <v>MANANTIALES</v>
          </cell>
          <cell r="E201" t="str">
            <v>Bolívar</v>
          </cell>
          <cell r="F201" t="str">
            <v>Santa Cruz de Mompóx</v>
          </cell>
          <cell r="G201" t="str">
            <v>065-15782</v>
          </cell>
          <cell r="H201">
            <v>360.35570000000001</v>
          </cell>
          <cell r="I201">
            <v>3603557</v>
          </cell>
          <cell r="J201" t="str">
            <v>PERSONA NATURAL</v>
          </cell>
          <cell r="K201" t="str">
            <v>SIN DATOS</v>
          </cell>
          <cell r="L201" t="str">
            <v>SIN DATOS</v>
          </cell>
          <cell r="M201" t="str">
            <v>SIN DATOS</v>
          </cell>
          <cell r="N201" t="str">
            <v>si</v>
          </cell>
          <cell r="O201" t="str">
            <v>SIN DATOS</v>
          </cell>
          <cell r="P201" t="str">
            <v>SIN DATOS</v>
          </cell>
          <cell r="Q201"/>
          <cell r="R201" t="str">
            <v>si</v>
          </cell>
          <cell r="S201" t="str">
            <v>SIN DATOS</v>
          </cell>
          <cell r="T201" t="str">
            <v>SIN DATOS</v>
          </cell>
          <cell r="W201" t="str">
            <v>si</v>
          </cell>
          <cell r="AJ201" t="str">
            <v>APROBADO</v>
          </cell>
          <cell r="AK201">
            <v>0</v>
          </cell>
          <cell r="AL201"/>
          <cell r="AM201"/>
          <cell r="AN201">
            <v>45257</v>
          </cell>
          <cell r="AO201"/>
          <cell r="AP201"/>
          <cell r="AQ201">
            <v>25000000</v>
          </cell>
        </row>
        <row r="202">
          <cell r="A202" t="str">
            <v>ID13393</v>
          </cell>
          <cell r="B202" t="str">
            <v>LONJACUN</v>
          </cell>
          <cell r="C202" t="str">
            <v>CA</v>
          </cell>
          <cell r="D202" t="str">
            <v>CALIFORNIA 1</v>
          </cell>
          <cell r="E202" t="str">
            <v>Bolívar</v>
          </cell>
          <cell r="F202" t="str">
            <v>Santa Cruz de Mompóx</v>
          </cell>
          <cell r="G202" t="str">
            <v>065-20335</v>
          </cell>
          <cell r="H202">
            <v>50</v>
          </cell>
          <cell r="I202">
            <v>500000</v>
          </cell>
          <cell r="J202" t="str">
            <v>PERSONA NATURAL</v>
          </cell>
          <cell r="K202" t="str">
            <v>SIN DATOS</v>
          </cell>
          <cell r="L202" t="str">
            <v>SIN DATOS</v>
          </cell>
          <cell r="M202" t="str">
            <v>SIN DATOS</v>
          </cell>
          <cell r="N202" t="str">
            <v>si</v>
          </cell>
          <cell r="O202" t="str">
            <v>SIN DATOS</v>
          </cell>
          <cell r="P202" t="str">
            <v>SIN DATOS</v>
          </cell>
          <cell r="Q202"/>
          <cell r="R202" t="str">
            <v>si</v>
          </cell>
          <cell r="S202" t="str">
            <v>SIN DATOS</v>
          </cell>
          <cell r="T202" t="str">
            <v>SIN DATOS</v>
          </cell>
          <cell r="W202" t="str">
            <v>si</v>
          </cell>
          <cell r="AJ202" t="str">
            <v>APROBADO</v>
          </cell>
          <cell r="AK202">
            <v>0</v>
          </cell>
          <cell r="AL202"/>
          <cell r="AM202"/>
          <cell r="AN202">
            <v>45257</v>
          </cell>
          <cell r="AO202"/>
          <cell r="AP202"/>
          <cell r="AQ202">
            <v>18400000</v>
          </cell>
        </row>
        <row r="203">
          <cell r="A203" t="str">
            <v>ID5401</v>
          </cell>
          <cell r="B203" t="str">
            <v>AVALUAR VALORES</v>
          </cell>
          <cell r="C203" t="str">
            <v>MAGDALENA MEDIO</v>
          </cell>
          <cell r="D203" t="str">
            <v>AV Cabida</v>
          </cell>
          <cell r="E203" t="str">
            <v>Antioquia</v>
          </cell>
          <cell r="F203" t="str">
            <v>Yondó</v>
          </cell>
          <cell r="G203" t="str">
            <v>303-73007</v>
          </cell>
          <cell r="H203"/>
          <cell r="I203">
            <v>752.96781899999996</v>
          </cell>
          <cell r="J203"/>
          <cell r="K203" t="str">
            <v xml:space="preserve">BERNARDO </v>
          </cell>
          <cell r="L203" t="str">
            <v>ARBELAEZ GOMEZ</v>
          </cell>
          <cell r="M203">
            <v>3116354162</v>
          </cell>
          <cell r="N203" t="str">
            <v>SI</v>
          </cell>
          <cell r="O203" t="str">
            <v>SI</v>
          </cell>
          <cell r="P203" t="str">
            <v>SIN DATOS</v>
          </cell>
          <cell r="Q203" t="str">
            <v xml:space="preserve">COMPLETO </v>
          </cell>
          <cell r="R203" t="str">
            <v>SIN DATOS</v>
          </cell>
          <cell r="S203" t="str">
            <v>SI</v>
          </cell>
          <cell r="T203" t="str">
            <v>NO</v>
          </cell>
          <cell r="V203" t="str">
            <v>COMPLETO</v>
          </cell>
          <cell r="W203" t="str">
            <v>SI</v>
          </cell>
          <cell r="Y203" t="str">
            <v>COMPLETO</v>
          </cell>
          <cell r="Z203" t="str">
            <v>SI TIENE</v>
          </cell>
          <cell r="AA203" t="str">
            <v>PASA</v>
          </cell>
          <cell r="AC203">
            <v>45300</v>
          </cell>
          <cell r="AE203">
            <v>45317</v>
          </cell>
          <cell r="AG203" t="str">
            <v>EN REVISION DE ANT</v>
          </cell>
          <cell r="AH203" t="str">
            <v>APROBADO EN REUNION</v>
          </cell>
          <cell r="AJ203" t="str">
            <v>EN REVISION ANT</v>
          </cell>
          <cell r="AK203">
            <v>0</v>
          </cell>
          <cell r="AL203"/>
          <cell r="AM203">
            <v>45304</v>
          </cell>
          <cell r="AN203">
            <v>45300</v>
          </cell>
          <cell r="AO203"/>
          <cell r="AP203"/>
          <cell r="AQ203">
            <v>25000000</v>
          </cell>
        </row>
        <row r="204">
          <cell r="A204" t="str">
            <v>ID8827</v>
          </cell>
          <cell r="B204" t="str">
            <v>AVALUAR VALORES</v>
          </cell>
          <cell r="C204" t="str">
            <v>CARIBE</v>
          </cell>
          <cell r="D204" t="str">
            <v>AV Cabida</v>
          </cell>
          <cell r="E204" t="str">
            <v>Córdoba</v>
          </cell>
          <cell r="F204" t="str">
            <v>Ayapel</v>
          </cell>
          <cell r="G204" t="str">
            <v>142-20447</v>
          </cell>
          <cell r="H204"/>
          <cell r="I204">
            <v>1020.644965</v>
          </cell>
          <cell r="J204"/>
          <cell r="K204" t="str">
            <v>INVERSIONES ARMUN S.A.S.</v>
          </cell>
          <cell r="L204">
            <v>0</v>
          </cell>
          <cell r="M204">
            <v>3116354162</v>
          </cell>
          <cell r="N204" t="str">
            <v>SI</v>
          </cell>
          <cell r="O204" t="str">
            <v>SI</v>
          </cell>
          <cell r="P204" t="str">
            <v>SIN DATOS</v>
          </cell>
          <cell r="Q204" t="str">
            <v xml:space="preserve">COMPLETO </v>
          </cell>
          <cell r="R204" t="str">
            <v>SIN DATOS</v>
          </cell>
          <cell r="S204" t="str">
            <v>SI</v>
          </cell>
          <cell r="T204" t="str">
            <v>NO</v>
          </cell>
          <cell r="V204" t="str">
            <v>COMPLETO</v>
          </cell>
          <cell r="W204" t="str">
            <v>SI</v>
          </cell>
          <cell r="Y204" t="str">
            <v>COMPLETO</v>
          </cell>
          <cell r="Z204" t="str">
            <v>SI TIENE</v>
          </cell>
          <cell r="AA204" t="str">
            <v>PASA</v>
          </cell>
          <cell r="AC204">
            <v>45308</v>
          </cell>
          <cell r="AE204">
            <v>45317</v>
          </cell>
          <cell r="AG204" t="str">
            <v>EN CONTROL DE CALIDAD</v>
          </cell>
          <cell r="AJ204" t="str">
            <v>EN CONTROL DE CALIDAD</v>
          </cell>
          <cell r="AK204">
            <v>0</v>
          </cell>
          <cell r="AL204"/>
          <cell r="AM204">
            <v>45304</v>
          </cell>
          <cell r="AN204">
            <v>45308</v>
          </cell>
          <cell r="AO204">
            <v>45348</v>
          </cell>
          <cell r="AP204">
            <v>45362</v>
          </cell>
          <cell r="AQ204">
            <v>25000000</v>
          </cell>
        </row>
        <row r="205">
          <cell r="A205" t="str">
            <v>ID8623</v>
          </cell>
          <cell r="B205" t="str">
            <v>AVALUAR VALORES</v>
          </cell>
          <cell r="C205" t="str">
            <v>CARIBE</v>
          </cell>
          <cell r="D205" t="str">
            <v>AV Cabida</v>
          </cell>
          <cell r="E205" t="str">
            <v>Córdoba</v>
          </cell>
          <cell r="F205" t="str">
            <v>Ayapel</v>
          </cell>
          <cell r="G205" t="str">
            <v>142-12107</v>
          </cell>
          <cell r="H205"/>
          <cell r="I205">
            <v>76.694710000000001</v>
          </cell>
          <cell r="J205"/>
          <cell r="K205" t="str">
            <v>JOSE FRANCISCO</v>
          </cell>
          <cell r="L205" t="str">
            <v>RICARDO MONTIEL</v>
          </cell>
          <cell r="M205">
            <v>3116354162</v>
          </cell>
          <cell r="N205" t="str">
            <v>SI</v>
          </cell>
          <cell r="O205" t="str">
            <v>SI</v>
          </cell>
          <cell r="P205" t="str">
            <v>SIN DATOS</v>
          </cell>
          <cell r="Q205" t="str">
            <v xml:space="preserve">COMPLETO </v>
          </cell>
          <cell r="R205" t="str">
            <v>SIN DATOS</v>
          </cell>
          <cell r="S205" t="str">
            <v>SI</v>
          </cell>
          <cell r="T205" t="str">
            <v>NO</v>
          </cell>
          <cell r="V205" t="str">
            <v>COMPLETO</v>
          </cell>
          <cell r="W205" t="str">
            <v>SI</v>
          </cell>
          <cell r="Y205" t="str">
            <v>COMPLETO</v>
          </cell>
          <cell r="Z205" t="str">
            <v>SI TIENE</v>
          </cell>
          <cell r="AA205" t="str">
            <v>PASA</v>
          </cell>
          <cell r="AC205">
            <v>45308</v>
          </cell>
          <cell r="AE205">
            <v>45317</v>
          </cell>
          <cell r="AG205" t="str">
            <v>EN REVISION DE ANT</v>
          </cell>
          <cell r="AH205" t="str">
            <v xml:space="preserve">APROBADO SIN SOPORTES </v>
          </cell>
          <cell r="AJ205" t="str">
            <v>EN REVISION ANT</v>
          </cell>
          <cell r="AK205">
            <v>0</v>
          </cell>
          <cell r="AL205"/>
          <cell r="AM205">
            <v>45304</v>
          </cell>
          <cell r="AN205">
            <v>45308</v>
          </cell>
          <cell r="AO205"/>
          <cell r="AP205"/>
          <cell r="AQ205">
            <v>25000000</v>
          </cell>
        </row>
        <row r="206">
          <cell r="A206" t="str">
            <v>ID4529</v>
          </cell>
          <cell r="B206" t="str">
            <v>AVALUAR VALORES</v>
          </cell>
          <cell r="C206" t="str">
            <v>CARIBE</v>
          </cell>
          <cell r="D206" t="str">
            <v>Avalúo</v>
          </cell>
          <cell r="E206" t="str">
            <v>Córdoba</v>
          </cell>
          <cell r="F206" t="str">
            <v>Montería</v>
          </cell>
          <cell r="G206" t="str">
            <v>95-514</v>
          </cell>
          <cell r="H206"/>
          <cell r="I206">
            <v>11.520426</v>
          </cell>
          <cell r="J206"/>
          <cell r="K206" t="str">
            <v>ELENARUIZ</v>
          </cell>
          <cell r="L206"/>
          <cell r="M206">
            <v>3205004627</v>
          </cell>
          <cell r="N206" t="str">
            <v>SI</v>
          </cell>
          <cell r="O206" t="str">
            <v>SI</v>
          </cell>
          <cell r="P206" t="str">
            <v>SIN DATOS</v>
          </cell>
          <cell r="Q206" t="str">
            <v xml:space="preserve">COMPLETO </v>
          </cell>
          <cell r="R206" t="str">
            <v>SIN DATOS</v>
          </cell>
          <cell r="S206" t="str">
            <v>SI</v>
          </cell>
          <cell r="T206" t="str">
            <v>NO</v>
          </cell>
          <cell r="V206" t="str">
            <v>COMPLETO</v>
          </cell>
          <cell r="W206" t="str">
            <v>SI</v>
          </cell>
          <cell r="Y206" t="str">
            <v>COMPLETO</v>
          </cell>
          <cell r="Z206" t="str">
            <v>SI TIENE</v>
          </cell>
          <cell r="AA206" t="str">
            <v>PASA</v>
          </cell>
          <cell r="AC206">
            <v>45297</v>
          </cell>
          <cell r="AE206">
            <v>45317</v>
          </cell>
          <cell r="AG206" t="str">
            <v>EN REVISION DE ANT</v>
          </cell>
          <cell r="AH206" t="str">
            <v>APROBADO EN REUNION</v>
          </cell>
          <cell r="AJ206" t="str">
            <v>EN REVISION ANT</v>
          </cell>
          <cell r="AK206">
            <v>0</v>
          </cell>
          <cell r="AL206"/>
          <cell r="AM206">
            <v>45304</v>
          </cell>
          <cell r="AN206">
            <v>45297</v>
          </cell>
          <cell r="AO206"/>
          <cell r="AP206"/>
          <cell r="AQ206">
            <v>16600000</v>
          </cell>
        </row>
        <row r="207">
          <cell r="A207" t="str">
            <v>ID4594</v>
          </cell>
          <cell r="B207" t="str">
            <v>AVALUAR VALORES</v>
          </cell>
          <cell r="C207" t="str">
            <v>CARIBE</v>
          </cell>
          <cell r="D207" t="str">
            <v>Avalúo</v>
          </cell>
          <cell r="E207" t="str">
            <v>Córdoba</v>
          </cell>
          <cell r="F207" t="str">
            <v>Montería</v>
          </cell>
          <cell r="G207" t="str">
            <v>140-116973</v>
          </cell>
          <cell r="H207"/>
          <cell r="I207">
            <v>31.873660000000001</v>
          </cell>
          <cell r="J207"/>
          <cell r="K207" t="str">
            <v>GUILLERMINARODRIGUEZ</v>
          </cell>
          <cell r="L207"/>
          <cell r="M207">
            <v>3008015657</v>
          </cell>
          <cell r="N207" t="str">
            <v>SI</v>
          </cell>
          <cell r="O207" t="str">
            <v>SI</v>
          </cell>
          <cell r="P207" t="str">
            <v>SIN DATOS</v>
          </cell>
          <cell r="Q207" t="str">
            <v xml:space="preserve">COMPLETO </v>
          </cell>
          <cell r="R207" t="str">
            <v>SIN DATOS</v>
          </cell>
          <cell r="S207" t="str">
            <v>SI</v>
          </cell>
          <cell r="T207" t="str">
            <v>NO</v>
          </cell>
          <cell r="V207" t="str">
            <v>COMPLETO</v>
          </cell>
          <cell r="W207" t="str">
            <v>SI</v>
          </cell>
          <cell r="Y207" t="str">
            <v>COMPLETO</v>
          </cell>
          <cell r="Z207" t="str">
            <v>SI TIENE</v>
          </cell>
          <cell r="AA207" t="str">
            <v>PASA</v>
          </cell>
          <cell r="AC207">
            <v>45656</v>
          </cell>
          <cell r="AE207">
            <v>45317</v>
          </cell>
          <cell r="AG207" t="str">
            <v>EN REVISION DE ANT</v>
          </cell>
          <cell r="AH207" t="str">
            <v>VALIDAR EL 05/02/2024 SE RECIBE CORREO INDICANDO NO CONTINUAR</v>
          </cell>
          <cell r="AJ207" t="str">
            <v>EN REVISION ANT</v>
          </cell>
          <cell r="AK207">
            <v>0</v>
          </cell>
          <cell r="AL207"/>
          <cell r="AM207">
            <v>45304</v>
          </cell>
          <cell r="AN207">
            <v>45656</v>
          </cell>
          <cell r="AO207"/>
          <cell r="AP207"/>
          <cell r="AQ207">
            <v>18400000</v>
          </cell>
        </row>
        <row r="208">
          <cell r="A208" t="str">
            <v>ID5088</v>
          </cell>
          <cell r="B208" t="str">
            <v>AVALUAR VALORES</v>
          </cell>
          <cell r="C208" t="str">
            <v>CARIBE</v>
          </cell>
          <cell r="D208" t="str">
            <v>Avalúo</v>
          </cell>
          <cell r="E208" t="str">
            <v>Córdoba</v>
          </cell>
          <cell r="F208" t="str">
            <v>Montería</v>
          </cell>
          <cell r="G208" t="str">
            <v>140-12245</v>
          </cell>
          <cell r="H208"/>
          <cell r="I208">
            <v>49.464201000000003</v>
          </cell>
          <cell r="J208"/>
          <cell r="K208" t="str">
            <v>Leonardo Luis Lindo Lengua</v>
          </cell>
          <cell r="L208"/>
          <cell r="M208">
            <v>3023890134</v>
          </cell>
          <cell r="N208" t="str">
            <v>SI</v>
          </cell>
          <cell r="O208" t="str">
            <v>SI</v>
          </cell>
          <cell r="P208" t="str">
            <v>SIN DATOS</v>
          </cell>
          <cell r="Q208" t="str">
            <v xml:space="preserve">COMPLETO </v>
          </cell>
          <cell r="R208" t="str">
            <v>SIN DATOS</v>
          </cell>
          <cell r="S208" t="str">
            <v>SI</v>
          </cell>
          <cell r="T208" t="str">
            <v>NO</v>
          </cell>
          <cell r="V208" t="str">
            <v>COMPLETO</v>
          </cell>
          <cell r="W208" t="str">
            <v>SI</v>
          </cell>
          <cell r="Y208" t="str">
            <v>COMPLETO</v>
          </cell>
          <cell r="Z208" t="str">
            <v>SI TIENE</v>
          </cell>
          <cell r="AA208" t="str">
            <v>PASA</v>
          </cell>
          <cell r="AC208">
            <v>45297</v>
          </cell>
          <cell r="AE208">
            <v>45317</v>
          </cell>
          <cell r="AG208" t="str">
            <v>EN CONTROL DE CALIDAD</v>
          </cell>
          <cell r="AJ208" t="str">
            <v>EN CONTROL DE CALIDAD</v>
          </cell>
          <cell r="AK208">
            <v>0</v>
          </cell>
          <cell r="AL208"/>
          <cell r="AM208">
            <v>45304</v>
          </cell>
          <cell r="AN208">
            <v>45297</v>
          </cell>
          <cell r="AO208"/>
          <cell r="AP208"/>
          <cell r="AQ208">
            <v>18400000</v>
          </cell>
        </row>
        <row r="209">
          <cell r="A209" t="str">
            <v>ID5089</v>
          </cell>
          <cell r="B209" t="str">
            <v>AVALUAR VALORES</v>
          </cell>
          <cell r="C209" t="str">
            <v>CARIBE</v>
          </cell>
          <cell r="D209" t="str">
            <v>Avalúo</v>
          </cell>
          <cell r="E209" t="str">
            <v>Córdoba</v>
          </cell>
          <cell r="F209" t="str">
            <v>Montería</v>
          </cell>
          <cell r="G209" t="str">
            <v>140-12689</v>
          </cell>
          <cell r="H209"/>
          <cell r="I209">
            <v>30.197230000000001</v>
          </cell>
          <cell r="J209"/>
          <cell r="K209" t="str">
            <v>Leonardo Luis Lindo Lengua</v>
          </cell>
          <cell r="L209"/>
          <cell r="M209">
            <v>3023890134</v>
          </cell>
          <cell r="N209" t="str">
            <v>SI</v>
          </cell>
          <cell r="O209" t="str">
            <v>SI</v>
          </cell>
          <cell r="P209" t="str">
            <v>SIN DATOS</v>
          </cell>
          <cell r="Q209" t="str">
            <v xml:space="preserve">COMPLETO </v>
          </cell>
          <cell r="R209" t="str">
            <v>SIN DATOS</v>
          </cell>
          <cell r="S209" t="str">
            <v>SI</v>
          </cell>
          <cell r="T209" t="str">
            <v>NO</v>
          </cell>
          <cell r="V209" t="str">
            <v>COMPLETO</v>
          </cell>
          <cell r="W209" t="str">
            <v>SI</v>
          </cell>
          <cell r="Y209" t="str">
            <v>COMPLETO</v>
          </cell>
          <cell r="Z209" t="str">
            <v>SI TIENE</v>
          </cell>
          <cell r="AA209" t="str">
            <v>PASA</v>
          </cell>
          <cell r="AC209">
            <v>45297</v>
          </cell>
          <cell r="AE209">
            <v>45317</v>
          </cell>
          <cell r="AG209" t="str">
            <v>EN REVISION DE ANT</v>
          </cell>
          <cell r="AH209" t="str">
            <v>APROBADO EN REUNION</v>
          </cell>
          <cell r="AJ209" t="str">
            <v>EN REVISION ANT</v>
          </cell>
          <cell r="AK209">
            <v>0</v>
          </cell>
          <cell r="AL209"/>
          <cell r="AM209">
            <v>45304</v>
          </cell>
          <cell r="AN209">
            <v>45297</v>
          </cell>
          <cell r="AO209"/>
          <cell r="AP209"/>
          <cell r="AQ209">
            <v>16600000</v>
          </cell>
        </row>
        <row r="210">
          <cell r="A210" t="str">
            <v>ID4337</v>
          </cell>
          <cell r="B210" t="str">
            <v>AVALUAR VALORES</v>
          </cell>
          <cell r="C210" t="str">
            <v>CARIBE</v>
          </cell>
          <cell r="D210" t="str">
            <v>Avalúo</v>
          </cell>
          <cell r="E210" t="str">
            <v>La Guajira</v>
          </cell>
          <cell r="F210" t="str">
            <v>Fonseca</v>
          </cell>
          <cell r="G210" t="str">
            <v>214-23941</v>
          </cell>
          <cell r="H210"/>
          <cell r="I210">
            <v>11.196580000000001</v>
          </cell>
          <cell r="J210"/>
          <cell r="K210" t="str">
            <v>DEYANIRABAYONA</v>
          </cell>
          <cell r="L210"/>
          <cell r="M210">
            <v>3145353212</v>
          </cell>
          <cell r="N210" t="str">
            <v>SI</v>
          </cell>
          <cell r="O210" t="str">
            <v>SI</v>
          </cell>
          <cell r="P210" t="str">
            <v>SIN DATOS</v>
          </cell>
          <cell r="Q210" t="str">
            <v xml:space="preserve">COMPLETO </v>
          </cell>
          <cell r="R210" t="str">
            <v>SIN DATOS</v>
          </cell>
          <cell r="S210" t="str">
            <v>SI</v>
          </cell>
          <cell r="T210" t="str">
            <v>NO</v>
          </cell>
          <cell r="V210" t="str">
            <v>COMPLETO</v>
          </cell>
          <cell r="W210" t="str">
            <v>SI</v>
          </cell>
          <cell r="Y210" t="str">
            <v>COMPLETO</v>
          </cell>
          <cell r="Z210" t="str">
            <v>SI TIENE</v>
          </cell>
          <cell r="AA210" t="str">
            <v>PASA</v>
          </cell>
          <cell r="AC210">
            <v>45295</v>
          </cell>
          <cell r="AE210">
            <v>45317</v>
          </cell>
          <cell r="AG210" t="str">
            <v>EN REVISION DE ANT</v>
          </cell>
          <cell r="AH210" t="str">
            <v>APROBADO EN REUNION</v>
          </cell>
          <cell r="AJ210" t="str">
            <v>EN REVISION ANT</v>
          </cell>
          <cell r="AK210">
            <v>0</v>
          </cell>
          <cell r="AL210"/>
          <cell r="AM210">
            <v>45304</v>
          </cell>
          <cell r="AN210">
            <v>45295</v>
          </cell>
          <cell r="AO210"/>
          <cell r="AP210"/>
          <cell r="AQ210">
            <v>16600000</v>
          </cell>
        </row>
        <row r="211">
          <cell r="A211" t="str">
            <v>ID9540</v>
          </cell>
          <cell r="B211" t="str">
            <v>AVALUAR VALORES</v>
          </cell>
          <cell r="C211" t="str">
            <v>CARIBE</v>
          </cell>
          <cell r="D211" t="str">
            <v>Avalúo</v>
          </cell>
          <cell r="E211" t="str">
            <v>La Guajira</v>
          </cell>
          <cell r="F211" t="str">
            <v>Distracción</v>
          </cell>
          <cell r="G211" t="str">
            <v>214-11018</v>
          </cell>
          <cell r="H211"/>
          <cell r="I211">
            <v>78.888694000000001</v>
          </cell>
          <cell r="J211"/>
          <cell r="K211" t="str">
            <v>ANTONIOOCAMPO</v>
          </cell>
          <cell r="L211"/>
          <cell r="M211">
            <v>3116576436</v>
          </cell>
          <cell r="N211" t="str">
            <v>SI</v>
          </cell>
          <cell r="O211" t="str">
            <v>SI</v>
          </cell>
          <cell r="P211" t="str">
            <v>SIN DATOS</v>
          </cell>
          <cell r="Q211" t="str">
            <v xml:space="preserve">COMPLETO </v>
          </cell>
          <cell r="R211" t="str">
            <v>SIN DATOS</v>
          </cell>
          <cell r="S211" t="str">
            <v>SI</v>
          </cell>
          <cell r="T211" t="str">
            <v>NO</v>
          </cell>
          <cell r="V211" t="str">
            <v>COMPLETO</v>
          </cell>
          <cell r="W211" t="str">
            <v>SI</v>
          </cell>
          <cell r="Y211" t="str">
            <v>COMPLETO</v>
          </cell>
          <cell r="Z211" t="str">
            <v>SI TIENE</v>
          </cell>
          <cell r="AA211" t="str">
            <v>PASA</v>
          </cell>
          <cell r="AC211">
            <v>45296</v>
          </cell>
          <cell r="AE211">
            <v>45317</v>
          </cell>
          <cell r="AG211" t="str">
            <v>EN CONTROL DE CALIDAD</v>
          </cell>
          <cell r="AJ211" t="str">
            <v>EN CONTROL DE CALIDAD</v>
          </cell>
          <cell r="AK211">
            <v>0</v>
          </cell>
          <cell r="AL211"/>
          <cell r="AM211">
            <v>45304</v>
          </cell>
          <cell r="AN211">
            <v>45296</v>
          </cell>
          <cell r="AO211">
            <v>45348</v>
          </cell>
          <cell r="AP211"/>
          <cell r="AQ211">
            <v>25000000</v>
          </cell>
        </row>
        <row r="212">
          <cell r="A212" t="str">
            <v>ID4886</v>
          </cell>
          <cell r="B212" t="str">
            <v>AVALUAR VALORES</v>
          </cell>
          <cell r="C212" t="str">
            <v>CARIBE</v>
          </cell>
          <cell r="D212" t="str">
            <v>AV Cabida</v>
          </cell>
          <cell r="E212" t="str">
            <v>Sucre</v>
          </cell>
          <cell r="F212" t="str">
            <v>Majagual</v>
          </cell>
          <cell r="G212" t="str">
            <v>340-93436</v>
          </cell>
          <cell r="H212"/>
          <cell r="I212">
            <v>706.27750500000002</v>
          </cell>
          <cell r="J212"/>
          <cell r="K212" t="str">
            <v>LILIANA</v>
          </cell>
          <cell r="L212" t="str">
            <v>PARDO</v>
          </cell>
          <cell r="M212">
            <v>3145454096</v>
          </cell>
          <cell r="N212" t="str">
            <v>SI</v>
          </cell>
          <cell r="O212" t="str">
            <v>SI</v>
          </cell>
          <cell r="P212" t="str">
            <v>SIN DATOS</v>
          </cell>
          <cell r="Q212" t="str">
            <v xml:space="preserve">COMPLETO </v>
          </cell>
          <cell r="R212" t="str">
            <v>SIN DATOS</v>
          </cell>
          <cell r="S212" t="str">
            <v>SI</v>
          </cell>
          <cell r="T212" t="str">
            <v>NO</v>
          </cell>
          <cell r="V212" t="str">
            <v>COMPLETO</v>
          </cell>
          <cell r="W212" t="str">
            <v>SI</v>
          </cell>
          <cell r="Y212" t="str">
            <v>COMPLETO</v>
          </cell>
          <cell r="Z212" t="str">
            <v>SI TIENE</v>
          </cell>
          <cell r="AA212" t="str">
            <v>PASA</v>
          </cell>
          <cell r="AC212">
            <v>45302</v>
          </cell>
          <cell r="AE212">
            <v>45317</v>
          </cell>
          <cell r="AG212" t="str">
            <v>EN CONTROL DE CALIDAD</v>
          </cell>
          <cell r="AJ212" t="str">
            <v>EN CONTROL DE CALIDAD</v>
          </cell>
          <cell r="AK212">
            <v>0</v>
          </cell>
          <cell r="AL212"/>
          <cell r="AM212">
            <v>45304</v>
          </cell>
          <cell r="AN212">
            <v>45302</v>
          </cell>
          <cell r="AO212">
            <v>45348</v>
          </cell>
          <cell r="AP212">
            <v>45362</v>
          </cell>
          <cell r="AQ212">
            <v>25000000</v>
          </cell>
        </row>
        <row r="213">
          <cell r="A213" t="str">
            <v>ID2437</v>
          </cell>
          <cell r="B213" t="str">
            <v>AVALUAR VALORES</v>
          </cell>
          <cell r="C213" t="str">
            <v>CARIBE</v>
          </cell>
          <cell r="D213" t="str">
            <v>Avalúo</v>
          </cell>
          <cell r="E213" t="str">
            <v>Sucre</v>
          </cell>
          <cell r="F213" t="str">
            <v>San Onofre</v>
          </cell>
          <cell r="G213" t="str">
            <v>340-2888</v>
          </cell>
          <cell r="H213"/>
          <cell r="I213">
            <v>160.69704999999999</v>
          </cell>
          <cell r="J213"/>
          <cell r="K213" t="str">
            <v xml:space="preserve">BRUNO MARTIN  BERRIO BELLO    </v>
          </cell>
          <cell r="L213"/>
          <cell r="M213">
            <v>3127988276</v>
          </cell>
          <cell r="N213" t="str">
            <v>SI</v>
          </cell>
          <cell r="O213" t="str">
            <v>SI</v>
          </cell>
          <cell r="P213" t="str">
            <v>SIN DATOS</v>
          </cell>
          <cell r="Q213" t="str">
            <v xml:space="preserve">COMPLETO </v>
          </cell>
          <cell r="R213" t="str">
            <v>SIN DATOS</v>
          </cell>
          <cell r="S213" t="str">
            <v>SI</v>
          </cell>
          <cell r="T213" t="str">
            <v>NO</v>
          </cell>
          <cell r="V213" t="str">
            <v>COMPLETO</v>
          </cell>
          <cell r="W213" t="str">
            <v>SI</v>
          </cell>
          <cell r="Y213" t="str">
            <v>COMPLETO</v>
          </cell>
          <cell r="Z213" t="str">
            <v>SI TIENE</v>
          </cell>
          <cell r="AA213" t="str">
            <v>PASA</v>
          </cell>
          <cell r="AC213">
            <v>45303</v>
          </cell>
          <cell r="AE213">
            <v>45317</v>
          </cell>
          <cell r="AG213" t="str">
            <v>EN REVISION DE ANT</v>
          </cell>
          <cell r="AH213" t="str">
            <v xml:space="preserve">APROBADO SIN SOPORTES </v>
          </cell>
          <cell r="AJ213" t="str">
            <v>EN REVISION ANT</v>
          </cell>
          <cell r="AK213">
            <v>0</v>
          </cell>
          <cell r="AL213"/>
          <cell r="AM213">
            <v>45304</v>
          </cell>
          <cell r="AN213">
            <v>45303</v>
          </cell>
          <cell r="AO213"/>
          <cell r="AP213"/>
          <cell r="AQ213">
            <v>25000000</v>
          </cell>
        </row>
        <row r="214">
          <cell r="A214" t="str">
            <v>ID8006</v>
          </cell>
          <cell r="B214" t="str">
            <v>AVALUAR VALORES</v>
          </cell>
          <cell r="C214" t="str">
            <v>CARIBE</v>
          </cell>
          <cell r="D214" t="str">
            <v>Avalúo</v>
          </cell>
          <cell r="E214" t="str">
            <v>Sucre</v>
          </cell>
          <cell r="F214" t="str">
            <v>La Unión</v>
          </cell>
          <cell r="G214" t="str">
            <v>346-874</v>
          </cell>
          <cell r="H214"/>
          <cell r="I214">
            <v>129.084306</v>
          </cell>
          <cell r="J214"/>
          <cell r="K214" t="str">
            <v>LUISGALINDO</v>
          </cell>
          <cell r="L214"/>
          <cell r="M214">
            <v>3205411304</v>
          </cell>
          <cell r="N214" t="str">
            <v>SI</v>
          </cell>
          <cell r="O214" t="str">
            <v>SI</v>
          </cell>
          <cell r="P214" t="str">
            <v>SIN DATOS</v>
          </cell>
          <cell r="Q214" t="str">
            <v xml:space="preserve">COMPLETO </v>
          </cell>
          <cell r="R214" t="str">
            <v>SIN DATOS</v>
          </cell>
          <cell r="S214" t="str">
            <v>SI</v>
          </cell>
          <cell r="T214" t="str">
            <v>NO</v>
          </cell>
          <cell r="V214" t="str">
            <v>COMPLETO</v>
          </cell>
          <cell r="W214" t="str">
            <v>SI</v>
          </cell>
          <cell r="Y214" t="str">
            <v>COMPLETO</v>
          </cell>
          <cell r="Z214" t="str">
            <v>SI TIENE</v>
          </cell>
          <cell r="AA214" t="str">
            <v>PASA</v>
          </cell>
          <cell r="AC214">
            <v>45302</v>
          </cell>
          <cell r="AE214">
            <v>45317</v>
          </cell>
          <cell r="AG214" t="str">
            <v>EN REVISION DE ANT</v>
          </cell>
          <cell r="AH214" t="str">
            <v xml:space="preserve">APROBADO SIN SOPORTES </v>
          </cell>
          <cell r="AJ214" t="str">
            <v>EN REVISION ANT</v>
          </cell>
          <cell r="AK214">
            <v>0</v>
          </cell>
          <cell r="AL214"/>
          <cell r="AM214">
            <v>45304</v>
          </cell>
          <cell r="AN214">
            <v>45302</v>
          </cell>
          <cell r="AO214">
            <v>45348</v>
          </cell>
          <cell r="AP214">
            <v>45362</v>
          </cell>
          <cell r="AQ214">
            <v>25000000</v>
          </cell>
        </row>
        <row r="215">
          <cell r="A215" t="str">
            <v>ID8008</v>
          </cell>
          <cell r="B215" t="str">
            <v>AVALUAR VALORES</v>
          </cell>
          <cell r="C215" t="str">
            <v>CARIBE</v>
          </cell>
          <cell r="D215" t="str">
            <v>Avalúo</v>
          </cell>
          <cell r="E215" t="str">
            <v>Sucre</v>
          </cell>
          <cell r="F215" t="str">
            <v>La Unión</v>
          </cell>
          <cell r="G215" t="str">
            <v>346-8386</v>
          </cell>
          <cell r="H215"/>
          <cell r="I215">
            <v>14.650995</v>
          </cell>
          <cell r="J215"/>
          <cell r="K215" t="str">
            <v>LUISGALINDO</v>
          </cell>
          <cell r="L215"/>
          <cell r="M215">
            <v>3205411304</v>
          </cell>
          <cell r="N215" t="str">
            <v>SI</v>
          </cell>
          <cell r="O215" t="str">
            <v>SI</v>
          </cell>
          <cell r="P215" t="str">
            <v>SIN DATOS</v>
          </cell>
          <cell r="Q215" t="str">
            <v xml:space="preserve">COMPLETO </v>
          </cell>
          <cell r="R215" t="str">
            <v>SIN DATOS</v>
          </cell>
          <cell r="S215" t="str">
            <v>SI</v>
          </cell>
          <cell r="T215" t="str">
            <v>NO</v>
          </cell>
          <cell r="V215" t="str">
            <v>COMPLETO</v>
          </cell>
          <cell r="W215" t="str">
            <v>SI</v>
          </cell>
          <cell r="Y215" t="str">
            <v>COMPLETO</v>
          </cell>
          <cell r="Z215" t="str">
            <v>SI TIENE</v>
          </cell>
          <cell r="AA215" t="str">
            <v>PASA</v>
          </cell>
          <cell r="AC215">
            <v>45301</v>
          </cell>
          <cell r="AE215">
            <v>45317</v>
          </cell>
          <cell r="AG215" t="str">
            <v>EN REVISION DE ANT</v>
          </cell>
          <cell r="AH215" t="str">
            <v xml:space="preserve">APROBADO SIN SOPORTES </v>
          </cell>
          <cell r="AJ215" t="str">
            <v>EN REVISION ANT</v>
          </cell>
          <cell r="AK215">
            <v>0</v>
          </cell>
          <cell r="AL215"/>
          <cell r="AM215">
            <v>45304</v>
          </cell>
          <cell r="AN215">
            <v>45301</v>
          </cell>
          <cell r="AO215"/>
          <cell r="AP215"/>
          <cell r="AQ215">
            <v>16600000</v>
          </cell>
        </row>
        <row r="216">
          <cell r="A216" t="str">
            <v>ID1107</v>
          </cell>
          <cell r="B216" t="str">
            <v>AVALUAR VALORES</v>
          </cell>
          <cell r="C216" t="str">
            <v>CARIBE</v>
          </cell>
          <cell r="D216" t="str">
            <v>Avalúo</v>
          </cell>
          <cell r="E216" t="str">
            <v>Sucre</v>
          </cell>
          <cell r="F216" t="str">
            <v>san Onofre</v>
          </cell>
          <cell r="G216" t="str">
            <v>340-14457</v>
          </cell>
          <cell r="H216"/>
          <cell r="I216">
            <v>289.69898000000001</v>
          </cell>
          <cell r="J216"/>
          <cell r="K216" t="str">
            <v>SIN DATOS</v>
          </cell>
          <cell r="L216" t="str">
            <v>SIN DATOS</v>
          </cell>
          <cell r="M216" t="str">
            <v>SIN DATOS</v>
          </cell>
          <cell r="N216" t="str">
            <v>SI</v>
          </cell>
          <cell r="O216" t="str">
            <v>SI</v>
          </cell>
          <cell r="P216" t="str">
            <v>SIN DATOS</v>
          </cell>
          <cell r="Q216" t="str">
            <v xml:space="preserve">COMPLETO </v>
          </cell>
          <cell r="R216" t="str">
            <v>SIN DATOS</v>
          </cell>
          <cell r="S216" t="str">
            <v>SI</v>
          </cell>
          <cell r="T216" t="str">
            <v>NO</v>
          </cell>
          <cell r="V216" t="str">
            <v>COMPLETO</v>
          </cell>
          <cell r="W216" t="str">
            <v>SI</v>
          </cell>
          <cell r="Y216" t="str">
            <v>COMPLETO</v>
          </cell>
          <cell r="Z216" t="str">
            <v>SI TIENE</v>
          </cell>
          <cell r="AA216" t="str">
            <v>PASA</v>
          </cell>
          <cell r="AC216" t="str">
            <v>SIN VISITA</v>
          </cell>
          <cell r="AG216" t="str">
            <v>DESISTIDO</v>
          </cell>
          <cell r="AH216" t="str">
            <v>EL BENEFICIARIO DESITE DEL PROCESO</v>
          </cell>
          <cell r="AJ216" t="str">
            <v>DESISTIDO</v>
          </cell>
          <cell r="AK216">
            <v>0</v>
          </cell>
          <cell r="AL216"/>
          <cell r="AM216">
            <v>45304</v>
          </cell>
          <cell r="AN216" t="str">
            <v>N/A</v>
          </cell>
          <cell r="AO216"/>
          <cell r="AP216"/>
          <cell r="AQ216">
            <v>25000000</v>
          </cell>
        </row>
        <row r="217">
          <cell r="A217" t="str">
            <v>ID14094</v>
          </cell>
          <cell r="B217" t="str">
            <v>AVALUAR VALORES</v>
          </cell>
          <cell r="C217" t="str">
            <v>SIN DATOS</v>
          </cell>
          <cell r="D217" t="str">
            <v>SIN DATOS</v>
          </cell>
          <cell r="E217" t="str">
            <v>Santander</v>
          </cell>
          <cell r="F217" t="str">
            <v>Bolívar</v>
          </cell>
          <cell r="G217" t="str">
            <v>324-72424</v>
          </cell>
          <cell r="H217"/>
          <cell r="I217">
            <v>178.893416</v>
          </cell>
          <cell r="J217"/>
          <cell r="K217" t="str">
            <v>PEDRO  MAURICIO</v>
          </cell>
          <cell r="L217" t="str">
            <v>GIL ROJAS</v>
          </cell>
          <cell r="M217"/>
          <cell r="N217" t="str">
            <v>SI</v>
          </cell>
          <cell r="O217" t="str">
            <v>SI</v>
          </cell>
          <cell r="P217" t="str">
            <v>SIN DATOS</v>
          </cell>
          <cell r="Q217" t="str">
            <v xml:space="preserve">COMPLETO </v>
          </cell>
          <cell r="R217" t="str">
            <v>SIN DATOS</v>
          </cell>
          <cell r="S217" t="str">
            <v>SI</v>
          </cell>
          <cell r="T217" t="str">
            <v>NO</v>
          </cell>
          <cell r="V217" t="str">
            <v>COMPLETO</v>
          </cell>
          <cell r="W217" t="str">
            <v>SI</v>
          </cell>
          <cell r="Y217" t="str">
            <v>COMPLETO</v>
          </cell>
          <cell r="Z217" t="str">
            <v>SI TIENE</v>
          </cell>
          <cell r="AA217" t="str">
            <v>PASA</v>
          </cell>
          <cell r="AB217">
            <v>45328</v>
          </cell>
          <cell r="AC217">
            <v>45335</v>
          </cell>
          <cell r="AE217">
            <v>45344</v>
          </cell>
          <cell r="AG217" t="str">
            <v>EN REVISION DE ANT</v>
          </cell>
          <cell r="AJ217" t="str">
            <v>EN REVISION ANT</v>
          </cell>
          <cell r="AK217">
            <v>0</v>
          </cell>
          <cell r="AL217"/>
          <cell r="AM217">
            <v>45309</v>
          </cell>
          <cell r="AN217">
            <v>45335</v>
          </cell>
          <cell r="AO217"/>
          <cell r="AP217"/>
          <cell r="AQ217">
            <v>25000000</v>
          </cell>
        </row>
        <row r="218">
          <cell r="A218" t="str">
            <v>ID253</v>
          </cell>
          <cell r="B218" t="str">
            <v>AVALUAR VALORES</v>
          </cell>
          <cell r="C218" t="str">
            <v>SIN DATOS</v>
          </cell>
          <cell r="D218" t="str">
            <v>SIN DATOS</v>
          </cell>
          <cell r="E218" t="str">
            <v>Bolívar</v>
          </cell>
          <cell r="F218" t="str">
            <v>San Jacinto del Cauca</v>
          </cell>
          <cell r="G218" t="str">
            <v>064-575</v>
          </cell>
          <cell r="H218"/>
          <cell r="I218">
            <v>1756.994314</v>
          </cell>
          <cell r="J218"/>
          <cell r="K218" t="str">
            <v>AGROPECUARIA H2O</v>
          </cell>
          <cell r="L218">
            <v>0</v>
          </cell>
          <cell r="M218"/>
          <cell r="N218" t="str">
            <v>SI</v>
          </cell>
          <cell r="O218" t="str">
            <v>SI</v>
          </cell>
          <cell r="P218" t="str">
            <v>SIN DATOS</v>
          </cell>
          <cell r="Q218" t="str">
            <v xml:space="preserve">COMPLETO </v>
          </cell>
          <cell r="R218" t="str">
            <v>SIN DATOS</v>
          </cell>
          <cell r="S218" t="str">
            <v>SI</v>
          </cell>
          <cell r="T218" t="str">
            <v>NO</v>
          </cell>
          <cell r="V218" t="str">
            <v>COMPLETO</v>
          </cell>
          <cell r="W218" t="str">
            <v>SI</v>
          </cell>
          <cell r="Y218" t="str">
            <v>COMPLETO</v>
          </cell>
          <cell r="Z218" t="str">
            <v>SI TIENE</v>
          </cell>
          <cell r="AA218" t="str">
            <v>PASA</v>
          </cell>
          <cell r="AC218">
            <v>45327</v>
          </cell>
          <cell r="AG218" t="str">
            <v>EN ELABORACION DE INFORME</v>
          </cell>
          <cell r="AH218" t="str">
            <v>PARTE DEL PREDIO APARECE COMO PREDIO URBANO</v>
          </cell>
          <cell r="AI218" t="str">
            <v>DE ACUERDO AL COMITÉ REALIZADO 21/02/2024</v>
          </cell>
          <cell r="AJ218" t="str">
            <v>EN ELABORACION DE INFORME</v>
          </cell>
          <cell r="AK218">
            <v>0</v>
          </cell>
          <cell r="AL218"/>
          <cell r="AM218">
            <v>45309</v>
          </cell>
          <cell r="AN218">
            <v>45327</v>
          </cell>
          <cell r="AO218"/>
          <cell r="AP218"/>
          <cell r="AQ218">
            <v>25000000</v>
          </cell>
        </row>
        <row r="219">
          <cell r="A219" t="str">
            <v>ID10675</v>
          </cell>
          <cell r="B219" t="str">
            <v>AVALUAR VALORES</v>
          </cell>
          <cell r="C219" t="str">
            <v>SIN DATOS</v>
          </cell>
          <cell r="D219" t="str">
            <v>SIN DATOS</v>
          </cell>
          <cell r="E219" t="str">
            <v>Meta</v>
          </cell>
          <cell r="F219" t="str">
            <v>Puerto Gaitán</v>
          </cell>
          <cell r="G219" t="str">
            <v>234-3701</v>
          </cell>
          <cell r="H219"/>
          <cell r="I219">
            <v>1197.0304040000001</v>
          </cell>
          <cell r="J219"/>
          <cell r="K219" t="str">
            <v>ARIEL</v>
          </cell>
          <cell r="L219" t="str">
            <v>VASQUEZ</v>
          </cell>
          <cell r="M219"/>
          <cell r="N219" t="str">
            <v>SI</v>
          </cell>
          <cell r="O219" t="str">
            <v>SI</v>
          </cell>
          <cell r="P219" t="str">
            <v>SIN DATOS</v>
          </cell>
          <cell r="Q219" t="str">
            <v xml:space="preserve">COMPLETO </v>
          </cell>
          <cell r="R219" t="str">
            <v>SIN DATOS</v>
          </cell>
          <cell r="S219" t="str">
            <v>NO</v>
          </cell>
          <cell r="T219" t="str">
            <v>SI</v>
          </cell>
          <cell r="V219" t="str">
            <v>COMPLETO</v>
          </cell>
          <cell r="W219" t="str">
            <v>SI</v>
          </cell>
          <cell r="Y219" t="str">
            <v>COMPLETO</v>
          </cell>
          <cell r="Z219" t="str">
            <v>SI TIENE</v>
          </cell>
          <cell r="AA219" t="str">
            <v>PASA</v>
          </cell>
          <cell r="AC219">
            <v>45348</v>
          </cell>
          <cell r="AG219" t="str">
            <v>VISITA PROGRAMADA</v>
          </cell>
          <cell r="AJ219" t="str">
            <v>VISITA PROGRAMADA</v>
          </cell>
          <cell r="AK219">
            <v>0</v>
          </cell>
          <cell r="AL219"/>
          <cell r="AM219">
            <v>45309</v>
          </cell>
          <cell r="AN219">
            <v>45351</v>
          </cell>
          <cell r="AO219"/>
          <cell r="AP219"/>
          <cell r="AQ219">
            <v>25000000</v>
          </cell>
        </row>
        <row r="220">
          <cell r="A220" t="str">
            <v>ID13521</v>
          </cell>
          <cell r="B220" t="str">
            <v>AVALUAR VALORES</v>
          </cell>
          <cell r="C220" t="str">
            <v>SIN DATOS</v>
          </cell>
          <cell r="D220" t="str">
            <v>SIN DATOS</v>
          </cell>
          <cell r="E220" t="str">
            <v>Córdoba</v>
          </cell>
          <cell r="F220" t="str">
            <v>Montería</v>
          </cell>
          <cell r="G220" t="str">
            <v>140-106424</v>
          </cell>
          <cell r="H220"/>
          <cell r="I220">
            <v>3.4869210000000002</v>
          </cell>
          <cell r="J220"/>
          <cell r="K220" t="str">
            <v>HECTOR JOSE</v>
          </cell>
          <cell r="L220" t="str">
            <v>DE VIVEROS PEREZ</v>
          </cell>
          <cell r="M220"/>
          <cell r="N220" t="str">
            <v>SI</v>
          </cell>
          <cell r="O220" t="str">
            <v>SI</v>
          </cell>
          <cell r="P220" t="str">
            <v>SIN DATOS</v>
          </cell>
          <cell r="Q220" t="str">
            <v xml:space="preserve">COMPLETO </v>
          </cell>
          <cell r="R220" t="str">
            <v>SIN DATOS</v>
          </cell>
          <cell r="S220" t="str">
            <v>SI</v>
          </cell>
          <cell r="T220" t="str">
            <v>NO</v>
          </cell>
          <cell r="V220" t="str">
            <v>COMPLETO</v>
          </cell>
          <cell r="W220" t="str">
            <v>SI</v>
          </cell>
          <cell r="Y220" t="str">
            <v>COMPLETO</v>
          </cell>
          <cell r="Z220" t="str">
            <v>SI TIENE</v>
          </cell>
          <cell r="AA220" t="str">
            <v>PASA</v>
          </cell>
          <cell r="AC220" t="str">
            <v>SIN VISITA</v>
          </cell>
          <cell r="AG220" t="str">
            <v>RETIRADO</v>
          </cell>
          <cell r="AH220" t="str">
            <v xml:space="preserve">BENEFICIARIO CON VARIOS PREDIO SERAN ASIGANDOS A OTRO OPERADOR </v>
          </cell>
          <cell r="AJ220" t="str">
            <v>RETIRADO</v>
          </cell>
          <cell r="AK220">
            <v>0</v>
          </cell>
          <cell r="AL220"/>
          <cell r="AM220">
            <v>45309</v>
          </cell>
          <cell r="AN220" t="str">
            <v>N/A</v>
          </cell>
          <cell r="AO220"/>
          <cell r="AP220"/>
          <cell r="AQ220">
            <v>10100000</v>
          </cell>
        </row>
        <row r="221">
          <cell r="A221" t="str">
            <v>ID5958</v>
          </cell>
          <cell r="B221" t="str">
            <v>AVALUAR VALORES</v>
          </cell>
          <cell r="C221" t="str">
            <v>SIN DATOS</v>
          </cell>
          <cell r="D221" t="str">
            <v>SIN DATOS</v>
          </cell>
          <cell r="E221" t="str">
            <v>Meta</v>
          </cell>
          <cell r="F221" t="str">
            <v>San Martín</v>
          </cell>
          <cell r="G221" t="str">
            <v>236-11748</v>
          </cell>
          <cell r="H221"/>
          <cell r="I221">
            <v>961.36494800000003</v>
          </cell>
          <cell r="J221"/>
          <cell r="K221" t="str">
            <v>NOLBERTO</v>
          </cell>
          <cell r="L221" t="str">
            <v>CABRERA URAZAN</v>
          </cell>
          <cell r="M221"/>
          <cell r="N221" t="str">
            <v>SI</v>
          </cell>
          <cell r="O221" t="str">
            <v>SI</v>
          </cell>
          <cell r="P221" t="str">
            <v>SIN DATOS</v>
          </cell>
          <cell r="Q221" t="str">
            <v xml:space="preserve">COMPLETO </v>
          </cell>
          <cell r="R221" t="str">
            <v>SIN DATOS</v>
          </cell>
          <cell r="S221" t="str">
            <v>NO</v>
          </cell>
          <cell r="T221" t="str">
            <v>NO</v>
          </cell>
          <cell r="V221" t="str">
            <v>COMPLETO</v>
          </cell>
          <cell r="W221" t="str">
            <v>SI</v>
          </cell>
          <cell r="Y221" t="str">
            <v>COMPLETO</v>
          </cell>
          <cell r="Z221" t="str">
            <v>SI TIENE</v>
          </cell>
          <cell r="AA221" t="str">
            <v>PASA</v>
          </cell>
          <cell r="AC221">
            <v>45349</v>
          </cell>
          <cell r="AG221" t="str">
            <v>VISITA PROGRAMADA</v>
          </cell>
          <cell r="AI221" t="str">
            <v xml:space="preserve">ESTABA PROGRAMADA PARA EL 23 DE FEBRERO PERO SE DEBIO REPORGRAMR PARA EL 27 POR DIFICULTADES EN LA RUTA </v>
          </cell>
          <cell r="AJ221" t="str">
            <v>EN ELABORACION DE INFORME</v>
          </cell>
          <cell r="AK221">
            <v>0</v>
          </cell>
          <cell r="AL221"/>
          <cell r="AM221">
            <v>45309</v>
          </cell>
          <cell r="AN221">
            <v>45351</v>
          </cell>
          <cell r="AO221"/>
          <cell r="AP221"/>
          <cell r="AQ221">
            <v>25000000</v>
          </cell>
        </row>
        <row r="222">
          <cell r="A222" t="str">
            <v>ID6670</v>
          </cell>
          <cell r="B222" t="str">
            <v>AVALUAR VALORES</v>
          </cell>
          <cell r="C222" t="str">
            <v>SIN DATOS</v>
          </cell>
          <cell r="D222" t="str">
            <v>SIN DATOS</v>
          </cell>
          <cell r="E222" t="str">
            <v>Meta</v>
          </cell>
          <cell r="F222" t="str">
            <v>San Martín</v>
          </cell>
          <cell r="G222" t="str">
            <v>236-60408</v>
          </cell>
          <cell r="H222"/>
          <cell r="I222">
            <v>2145.4604639999998</v>
          </cell>
          <cell r="J222"/>
          <cell r="K222" t="str">
            <v>MARIO</v>
          </cell>
          <cell r="L222" t="str">
            <v>VELEZ VELEZ</v>
          </cell>
          <cell r="M222"/>
          <cell r="N222" t="str">
            <v>SI</v>
          </cell>
          <cell r="O222" t="str">
            <v>SI</v>
          </cell>
          <cell r="P222" t="str">
            <v>SIN DATOS</v>
          </cell>
          <cell r="Q222" t="str">
            <v xml:space="preserve">COMPLETO </v>
          </cell>
          <cell r="R222" t="str">
            <v>SIN DATOS</v>
          </cell>
          <cell r="S222" t="str">
            <v>SI</v>
          </cell>
          <cell r="T222" t="str">
            <v>NO</v>
          </cell>
          <cell r="V222" t="str">
            <v>COMPLETO</v>
          </cell>
          <cell r="W222" t="str">
            <v>SI</v>
          </cell>
          <cell r="Y222" t="str">
            <v>COMPLETO</v>
          </cell>
          <cell r="Z222" t="str">
            <v>SI TIENE</v>
          </cell>
          <cell r="AA222" t="str">
            <v>PASA</v>
          </cell>
          <cell r="AC222">
            <v>45349</v>
          </cell>
          <cell r="AG222" t="str">
            <v>VISITA PROGRAMADA</v>
          </cell>
          <cell r="AI222" t="str">
            <v xml:space="preserve">ESTABA PROGRAMADA PARA EL 23 DE FEBRERO PERO SE DEBIO REPORGRAMR PARA EL 27 POR DIFICULTADES EN LA RUTA </v>
          </cell>
          <cell r="AJ222" t="str">
            <v>VISITA PROGRAMADA</v>
          </cell>
          <cell r="AK222">
            <v>0</v>
          </cell>
          <cell r="AL222"/>
          <cell r="AM222">
            <v>45309</v>
          </cell>
          <cell r="AN222">
            <v>45351</v>
          </cell>
          <cell r="AO222"/>
          <cell r="AP222"/>
          <cell r="AQ222">
            <v>25000000</v>
          </cell>
        </row>
        <row r="223">
          <cell r="A223" t="str">
            <v>ID13513</v>
          </cell>
          <cell r="B223" t="str">
            <v>AVALUAR VALORES</v>
          </cell>
          <cell r="C223" t="str">
            <v>SIN DATOS</v>
          </cell>
          <cell r="D223" t="str">
            <v>SIN DATOS</v>
          </cell>
          <cell r="E223" t="str">
            <v>Sucre</v>
          </cell>
          <cell r="F223" t="str">
            <v>Caimito</v>
          </cell>
          <cell r="G223" t="str">
            <v>346-2287</v>
          </cell>
          <cell r="H223"/>
          <cell r="I223">
            <v>61.067433000000001</v>
          </cell>
          <cell r="J223"/>
          <cell r="K223" t="str">
            <v>HECTOR JOSE</v>
          </cell>
          <cell r="L223" t="str">
            <v>DE VIVEROS PEREZ</v>
          </cell>
          <cell r="M223"/>
          <cell r="N223" t="str">
            <v>SI</v>
          </cell>
          <cell r="O223" t="str">
            <v>SI</v>
          </cell>
          <cell r="P223" t="str">
            <v>SIN DATOS</v>
          </cell>
          <cell r="Q223" t="str">
            <v xml:space="preserve">COMPLETO </v>
          </cell>
          <cell r="R223" t="str">
            <v>SIN DATOS</v>
          </cell>
          <cell r="S223" t="str">
            <v>SI</v>
          </cell>
          <cell r="T223" t="str">
            <v>NO</v>
          </cell>
          <cell r="V223" t="str">
            <v>COMPLETO</v>
          </cell>
          <cell r="W223" t="str">
            <v>SI</v>
          </cell>
          <cell r="Y223" t="str">
            <v>COMPLETO</v>
          </cell>
          <cell r="Z223" t="str">
            <v>SI TIENE</v>
          </cell>
          <cell r="AA223" t="str">
            <v>PASA</v>
          </cell>
          <cell r="AC223" t="str">
            <v>SIN VISITA</v>
          </cell>
          <cell r="AG223" t="str">
            <v>RETIRADO</v>
          </cell>
          <cell r="AH223" t="str">
            <v xml:space="preserve">BENEFICIARIO CON VARIOS PREDIO SERAN ASIGANDOS A OTRO OPERADOR </v>
          </cell>
          <cell r="AJ223" t="str">
            <v>RETIRADO</v>
          </cell>
          <cell r="AK223">
            <v>0</v>
          </cell>
          <cell r="AL223"/>
          <cell r="AM223">
            <v>45309</v>
          </cell>
          <cell r="AN223" t="str">
            <v>N/A</v>
          </cell>
          <cell r="AO223"/>
          <cell r="AP223"/>
          <cell r="AQ223">
            <v>25000000</v>
          </cell>
        </row>
        <row r="224">
          <cell r="A224" t="str">
            <v>ID5957</v>
          </cell>
          <cell r="B224" t="str">
            <v>AVALUAR VALORES</v>
          </cell>
          <cell r="C224" t="str">
            <v>SIN DATOS</v>
          </cell>
          <cell r="D224" t="str">
            <v>SIN DATOS</v>
          </cell>
          <cell r="E224" t="str">
            <v>Meta</v>
          </cell>
          <cell r="F224" t="str">
            <v>San Martín</v>
          </cell>
          <cell r="G224" t="str">
            <v>236-11730</v>
          </cell>
          <cell r="H224"/>
          <cell r="I224">
            <v>1057.9369409999999</v>
          </cell>
          <cell r="J224"/>
          <cell r="K224" t="str">
            <v xml:space="preserve">JESUS ANTONIO </v>
          </cell>
          <cell r="L224" t="str">
            <v>GALVIS NIETO</v>
          </cell>
          <cell r="M224"/>
          <cell r="N224" t="str">
            <v>SI</v>
          </cell>
          <cell r="O224" t="str">
            <v>SI</v>
          </cell>
          <cell r="P224" t="str">
            <v>SIN DATOS</v>
          </cell>
          <cell r="Q224" t="str">
            <v xml:space="preserve">COMPLETO </v>
          </cell>
          <cell r="R224" t="str">
            <v>SIN DATOS</v>
          </cell>
          <cell r="S224" t="str">
            <v>NO</v>
          </cell>
          <cell r="T224" t="str">
            <v>NO</v>
          </cell>
          <cell r="V224" t="str">
            <v>COMPLETO</v>
          </cell>
          <cell r="W224" t="str">
            <v>SI</v>
          </cell>
          <cell r="Y224" t="str">
            <v>COMPLETO</v>
          </cell>
          <cell r="Z224" t="str">
            <v>SI TIENE</v>
          </cell>
          <cell r="AA224" t="str">
            <v>PASA</v>
          </cell>
          <cell r="AC224">
            <v>45349</v>
          </cell>
          <cell r="AG224" t="str">
            <v>VISITA PROGRAMADA</v>
          </cell>
          <cell r="AI224" t="str">
            <v xml:space="preserve">ESTABA PROGRAMADA PARA EL 23 DE FEBRERO PERO SE DEBIO REPORGRAMR PARA EL 27 POR DIFICULTADES EN LA RUTA </v>
          </cell>
          <cell r="AJ224" t="str">
            <v>EN ELABORACION DE INFORME</v>
          </cell>
          <cell r="AK224">
            <v>0</v>
          </cell>
          <cell r="AL224"/>
          <cell r="AM224">
            <v>45309</v>
          </cell>
          <cell r="AN224">
            <v>45351</v>
          </cell>
          <cell r="AO224"/>
          <cell r="AP224"/>
          <cell r="AQ224">
            <v>25000000</v>
          </cell>
        </row>
        <row r="225">
          <cell r="A225" t="str">
            <v>ID8165</v>
          </cell>
          <cell r="B225" t="str">
            <v>AVALUAR VALORES</v>
          </cell>
          <cell r="C225" t="str">
            <v>SIN DATOS</v>
          </cell>
          <cell r="D225" t="str">
            <v>SIN DATOS</v>
          </cell>
          <cell r="E225" t="str">
            <v>Meta</v>
          </cell>
          <cell r="F225" t="str">
            <v>Puerto López</v>
          </cell>
          <cell r="G225" t="str">
            <v>234-8788</v>
          </cell>
          <cell r="H225"/>
          <cell r="I225">
            <v>872.10294699999997</v>
          </cell>
          <cell r="J225"/>
          <cell r="K225" t="str">
            <v>JOSE</v>
          </cell>
          <cell r="L225" t="str">
            <v>SAAVEDRA</v>
          </cell>
          <cell r="M225"/>
          <cell r="N225" t="str">
            <v>SI</v>
          </cell>
          <cell r="O225" t="str">
            <v>SI</v>
          </cell>
          <cell r="P225" t="str">
            <v>SIN DATOS</v>
          </cell>
          <cell r="Q225" t="str">
            <v xml:space="preserve">COMPLETO </v>
          </cell>
          <cell r="R225" t="str">
            <v>SIN DATOS</v>
          </cell>
          <cell r="S225" t="str">
            <v>NO</v>
          </cell>
          <cell r="T225" t="str">
            <v>NO</v>
          </cell>
          <cell r="V225" t="str">
            <v>COMPLETO</v>
          </cell>
          <cell r="W225" t="str">
            <v>SI</v>
          </cell>
          <cell r="Y225" t="str">
            <v>COMPLETO</v>
          </cell>
          <cell r="Z225" t="str">
            <v>SI TIENE</v>
          </cell>
          <cell r="AA225" t="str">
            <v>PASA</v>
          </cell>
          <cell r="AC225">
            <v>45341</v>
          </cell>
          <cell r="AG225" t="str">
            <v>EN ELABORACION DE INFORME</v>
          </cell>
          <cell r="AJ225" t="str">
            <v>EN ELABORACION DE INFORME</v>
          </cell>
          <cell r="AK225">
            <v>0</v>
          </cell>
          <cell r="AL225"/>
          <cell r="AM225">
            <v>45309</v>
          </cell>
          <cell r="AN225">
            <v>45341</v>
          </cell>
          <cell r="AO225"/>
          <cell r="AP225"/>
          <cell r="AQ225">
            <v>25000000</v>
          </cell>
        </row>
        <row r="226">
          <cell r="A226" t="str">
            <v>ID13492</v>
          </cell>
          <cell r="B226" t="str">
            <v>AVALUAR VALORES</v>
          </cell>
          <cell r="C226" t="str">
            <v>SIN DATOS</v>
          </cell>
          <cell r="D226" t="str">
            <v>SIN DATOS</v>
          </cell>
          <cell r="E226" t="str">
            <v>Córdoba</v>
          </cell>
          <cell r="F226" t="str">
            <v>San Pelayo</v>
          </cell>
          <cell r="G226" t="str">
            <v>143-24564</v>
          </cell>
          <cell r="H226"/>
          <cell r="I226">
            <v>5.0644410000000004</v>
          </cell>
          <cell r="J226"/>
          <cell r="K226" t="str">
            <v>HECTOR JOSE</v>
          </cell>
          <cell r="L226" t="str">
            <v>DE VIVEROS PEREZ</v>
          </cell>
          <cell r="M226"/>
          <cell r="N226" t="str">
            <v>SI</v>
          </cell>
          <cell r="O226" t="str">
            <v>SI</v>
          </cell>
          <cell r="P226" t="str">
            <v>SIN DATOS</v>
          </cell>
          <cell r="Q226" t="str">
            <v xml:space="preserve">COMPLETO </v>
          </cell>
          <cell r="R226" t="str">
            <v>SIN DATOS</v>
          </cell>
          <cell r="S226" t="str">
            <v>SI</v>
          </cell>
          <cell r="T226" t="str">
            <v>NO</v>
          </cell>
          <cell r="V226" t="str">
            <v>COMPLETO</v>
          </cell>
          <cell r="W226" t="str">
            <v>SI</v>
          </cell>
          <cell r="Y226" t="str">
            <v>COMPLETO</v>
          </cell>
          <cell r="Z226" t="str">
            <v>SI TIENE</v>
          </cell>
          <cell r="AA226" t="str">
            <v>PASA</v>
          </cell>
          <cell r="AC226" t="str">
            <v>SIN VISITA</v>
          </cell>
          <cell r="AG226" t="str">
            <v>RETIRADO</v>
          </cell>
          <cell r="AH226" t="str">
            <v xml:space="preserve">BENEFICIARIO CON VARIOS PREDIO SERAN ASIGANDOS A OTRO OPERADOR </v>
          </cell>
          <cell r="AJ226" t="str">
            <v>RETIRADO</v>
          </cell>
          <cell r="AK226">
            <v>0</v>
          </cell>
          <cell r="AL226"/>
          <cell r="AM226">
            <v>45309</v>
          </cell>
          <cell r="AN226" t="str">
            <v>N/A</v>
          </cell>
          <cell r="AO226"/>
          <cell r="AP226"/>
          <cell r="AQ226">
            <v>12600000</v>
          </cell>
        </row>
        <row r="227">
          <cell r="A227" t="str">
            <v>ID13514</v>
          </cell>
          <cell r="B227" t="str">
            <v>AVALUAR VALORES</v>
          </cell>
          <cell r="C227" t="str">
            <v>SIN DATOS</v>
          </cell>
          <cell r="D227" t="str">
            <v>SIN DATOS</v>
          </cell>
          <cell r="E227" t="str">
            <v>Sucre</v>
          </cell>
          <cell r="F227" t="str">
            <v>Caimito</v>
          </cell>
          <cell r="G227" t="str">
            <v>346-6044</v>
          </cell>
          <cell r="H227"/>
          <cell r="I227">
            <v>131.58451500000001</v>
          </cell>
          <cell r="J227"/>
          <cell r="K227" t="str">
            <v>HECTOR JOSE</v>
          </cell>
          <cell r="L227" t="str">
            <v>DE VIVEROS PEREZ</v>
          </cell>
          <cell r="M227"/>
          <cell r="N227" t="str">
            <v>SI</v>
          </cell>
          <cell r="O227" t="str">
            <v>SI</v>
          </cell>
          <cell r="P227" t="str">
            <v>SIN DATOS</v>
          </cell>
          <cell r="Q227" t="str">
            <v xml:space="preserve">COMPLETO </v>
          </cell>
          <cell r="R227" t="str">
            <v>SIN DATOS</v>
          </cell>
          <cell r="S227" t="str">
            <v>SI</v>
          </cell>
          <cell r="T227" t="str">
            <v>NO</v>
          </cell>
          <cell r="V227" t="str">
            <v>COMPLETO</v>
          </cell>
          <cell r="W227" t="str">
            <v>SI</v>
          </cell>
          <cell r="Y227" t="str">
            <v>COMPLETO</v>
          </cell>
          <cell r="Z227" t="str">
            <v>SI TIENE</v>
          </cell>
          <cell r="AA227" t="str">
            <v>PASA</v>
          </cell>
          <cell r="AC227" t="str">
            <v>SIN VISITA</v>
          </cell>
          <cell r="AG227" t="str">
            <v>RETIRADO</v>
          </cell>
          <cell r="AH227" t="str">
            <v xml:space="preserve">BENEFICIARIO CON VARIOS PREDIO SERAN ASIGANDOS A OTRO OPERADOR </v>
          </cell>
          <cell r="AJ227" t="str">
            <v>RETIRADO</v>
          </cell>
          <cell r="AK227">
            <v>0</v>
          </cell>
          <cell r="AL227"/>
          <cell r="AM227">
            <v>45309</v>
          </cell>
          <cell r="AN227" t="str">
            <v>N/A</v>
          </cell>
          <cell r="AO227"/>
          <cell r="AP227"/>
          <cell r="AQ227">
            <v>25000000</v>
          </cell>
        </row>
        <row r="228">
          <cell r="A228" t="str">
            <v>ID14076</v>
          </cell>
          <cell r="B228" t="str">
            <v>AVALUAR VALORES</v>
          </cell>
          <cell r="C228" t="str">
            <v>SIN DATOS</v>
          </cell>
          <cell r="D228" t="str">
            <v>SIN DATOS</v>
          </cell>
          <cell r="E228" t="str">
            <v>Caquetá</v>
          </cell>
          <cell r="F228" t="str">
            <v>San Vicente del Caguán</v>
          </cell>
          <cell r="G228" t="str">
            <v>425-70305</v>
          </cell>
          <cell r="H228"/>
          <cell r="I228">
            <v>8.1415659999999992</v>
          </cell>
          <cell r="J228"/>
          <cell r="K228" t="str">
            <v>SIN DATOS</v>
          </cell>
          <cell r="L228" t="str">
            <v>SIN DATOS</v>
          </cell>
          <cell r="M228" t="str">
            <v>SIN DATOS</v>
          </cell>
          <cell r="N228" t="str">
            <v>SI</v>
          </cell>
          <cell r="O228" t="str">
            <v>SI</v>
          </cell>
          <cell r="P228" t="str">
            <v>SIN DATOS</v>
          </cell>
          <cell r="Q228" t="str">
            <v xml:space="preserve">COMPLETO </v>
          </cell>
          <cell r="R228" t="str">
            <v>SIN DATOS</v>
          </cell>
          <cell r="S228" t="str">
            <v>SI</v>
          </cell>
          <cell r="T228" t="str">
            <v>NO</v>
          </cell>
          <cell r="V228" t="str">
            <v>COMPLETO</v>
          </cell>
          <cell r="W228" t="str">
            <v>SI</v>
          </cell>
          <cell r="Y228" t="str">
            <v>COMPLETO</v>
          </cell>
          <cell r="Z228" t="str">
            <v>SI TIENE</v>
          </cell>
          <cell r="AA228" t="str">
            <v>PASA</v>
          </cell>
          <cell r="AB228">
            <v>45328</v>
          </cell>
          <cell r="AC228" t="str">
            <v>SIN VISITA</v>
          </cell>
          <cell r="AG228" t="str">
            <v xml:space="preserve">EN ESPERA DE RESPUESTA DE ANT </v>
          </cell>
          <cell r="AH228" t="str">
            <v xml:space="preserve">BENEFICIARIO CON VARIOS PREDIO NO PERMITE VISITA </v>
          </cell>
          <cell r="AI228" t="str">
            <v>SE ENVIO CORREO CON NOVEDAD EL 01 DE FEBRERO</v>
          </cell>
          <cell r="AJ228" t="str">
            <v xml:space="preserve">EN ESPERA DE RESPUESTA DE ANT </v>
          </cell>
          <cell r="AK228" t="str">
            <v xml:space="preserve">BENEFICIARIO CON VARIOS PREDIO NO PERMITE VISITA </v>
          </cell>
          <cell r="AL228"/>
          <cell r="AM228">
            <v>45309</v>
          </cell>
          <cell r="AN228"/>
          <cell r="AO228"/>
          <cell r="AP228"/>
          <cell r="AQ228">
            <v>12600000</v>
          </cell>
        </row>
        <row r="229">
          <cell r="A229" t="str">
            <v>ID9668</v>
          </cell>
          <cell r="B229" t="str">
            <v>AVALUAR VALORES</v>
          </cell>
          <cell r="C229" t="str">
            <v>SIN DATOS</v>
          </cell>
          <cell r="D229" t="str">
            <v>SIN DATOS</v>
          </cell>
          <cell r="E229" t="str">
            <v>Bolívar</v>
          </cell>
          <cell r="F229" t="str">
            <v>San Pablo</v>
          </cell>
          <cell r="G229" t="str">
            <v>068-2982</v>
          </cell>
          <cell r="H229"/>
          <cell r="I229">
            <v>271</v>
          </cell>
          <cell r="J229"/>
          <cell r="K229" t="str">
            <v>BEATRIZ</v>
          </cell>
          <cell r="L229" t="str">
            <v>MUÑOZ</v>
          </cell>
          <cell r="M229"/>
          <cell r="N229" t="str">
            <v>SI</v>
          </cell>
          <cell r="O229" t="str">
            <v>SI</v>
          </cell>
          <cell r="P229" t="str">
            <v>SIN DATOS</v>
          </cell>
          <cell r="Q229" t="str">
            <v xml:space="preserve">COMPLETO </v>
          </cell>
          <cell r="R229" t="str">
            <v>SIN DATOS</v>
          </cell>
          <cell r="S229" t="str">
            <v>SI</v>
          </cell>
          <cell r="T229" t="str">
            <v>NO</v>
          </cell>
          <cell r="V229" t="str">
            <v>COMPLETO</v>
          </cell>
          <cell r="W229" t="str">
            <v>SI</v>
          </cell>
          <cell r="Y229" t="str">
            <v>COMPLETO</v>
          </cell>
          <cell r="Z229" t="str">
            <v>SI TIENE</v>
          </cell>
          <cell r="AA229" t="str">
            <v>PASA</v>
          </cell>
          <cell r="AB229">
            <v>45328</v>
          </cell>
          <cell r="AC229">
            <v>45335</v>
          </cell>
          <cell r="AG229" t="str">
            <v>EN ELABORACION DE INFORME</v>
          </cell>
          <cell r="AJ229" t="str">
            <v>EN ELABORACION DE INFORME</v>
          </cell>
          <cell r="AK229">
            <v>0</v>
          </cell>
          <cell r="AL229"/>
          <cell r="AM229">
            <v>45309</v>
          </cell>
          <cell r="AN229">
            <v>45335</v>
          </cell>
          <cell r="AO229"/>
          <cell r="AP229"/>
          <cell r="AQ229">
            <v>25000000</v>
          </cell>
        </row>
        <row r="230">
          <cell r="A230" t="str">
            <v>ID13506</v>
          </cell>
          <cell r="B230" t="str">
            <v>AVALUAR VALORES</v>
          </cell>
          <cell r="C230" t="str">
            <v>SIN DATOS</v>
          </cell>
          <cell r="D230" t="str">
            <v>SIN DATOS</v>
          </cell>
          <cell r="E230" t="str">
            <v>Sucre</v>
          </cell>
          <cell r="F230" t="str">
            <v>Caimito</v>
          </cell>
          <cell r="G230" t="str">
            <v>346-6123</v>
          </cell>
          <cell r="H230"/>
          <cell r="I230">
            <v>95.482527000000005</v>
          </cell>
          <cell r="J230"/>
          <cell r="K230" t="str">
            <v>HECTOR JOSE</v>
          </cell>
          <cell r="L230" t="str">
            <v>DE VIVEROS PEREZ</v>
          </cell>
          <cell r="M230"/>
          <cell r="N230" t="str">
            <v>SI</v>
          </cell>
          <cell r="O230" t="str">
            <v>SI</v>
          </cell>
          <cell r="P230" t="str">
            <v>SIN DATOS</v>
          </cell>
          <cell r="Q230" t="str">
            <v xml:space="preserve">COMPLETO </v>
          </cell>
          <cell r="R230" t="str">
            <v>SIN DATOS</v>
          </cell>
          <cell r="S230" t="str">
            <v>SI</v>
          </cell>
          <cell r="T230" t="str">
            <v>NO</v>
          </cell>
          <cell r="V230" t="str">
            <v>COMPLETO</v>
          </cell>
          <cell r="W230" t="str">
            <v>SI</v>
          </cell>
          <cell r="Y230" t="str">
            <v>COMPLETO</v>
          </cell>
          <cell r="Z230" t="str">
            <v>SI TIENE</v>
          </cell>
          <cell r="AA230" t="str">
            <v>PASA</v>
          </cell>
          <cell r="AC230" t="str">
            <v>SIN VISITA</v>
          </cell>
          <cell r="AG230" t="str">
            <v>RETIRADO</v>
          </cell>
          <cell r="AH230" t="str">
            <v xml:space="preserve">BENEFICIARIO CON VARIOS PREDIO SERAN ASIGANDOS A OTRO OPERADOR </v>
          </cell>
          <cell r="AJ230" t="str">
            <v>RETIRADO</v>
          </cell>
          <cell r="AK230">
            <v>0</v>
          </cell>
          <cell r="AL230"/>
          <cell r="AM230">
            <v>45309</v>
          </cell>
          <cell r="AN230" t="str">
            <v>N/A</v>
          </cell>
          <cell r="AO230"/>
          <cell r="AP230"/>
          <cell r="AQ230">
            <v>25000000</v>
          </cell>
        </row>
        <row r="231">
          <cell r="A231" t="str">
            <v>ID13528</v>
          </cell>
          <cell r="B231" t="str">
            <v>AVALUAR VALORES</v>
          </cell>
          <cell r="C231" t="str">
            <v>SIN DATOS</v>
          </cell>
          <cell r="D231" t="str">
            <v>SIN DATOS</v>
          </cell>
          <cell r="E231" t="str">
            <v>Córdoba</v>
          </cell>
          <cell r="F231" t="str">
            <v>Montería</v>
          </cell>
          <cell r="G231" t="str">
            <v>140-107259</v>
          </cell>
          <cell r="H231"/>
          <cell r="I231">
            <v>2.990945</v>
          </cell>
          <cell r="J231"/>
          <cell r="K231" t="str">
            <v>HECTOR JOSE</v>
          </cell>
          <cell r="L231" t="str">
            <v>DE VIVEROS PEREZ</v>
          </cell>
          <cell r="M231"/>
          <cell r="N231" t="str">
            <v>SI</v>
          </cell>
          <cell r="O231" t="str">
            <v>SI</v>
          </cell>
          <cell r="P231" t="str">
            <v>SIN DATOS</v>
          </cell>
          <cell r="Q231" t="str">
            <v xml:space="preserve">COMPLETO </v>
          </cell>
          <cell r="R231" t="str">
            <v>SIN DATOS</v>
          </cell>
          <cell r="S231" t="str">
            <v>SI</v>
          </cell>
          <cell r="T231" t="str">
            <v>NO</v>
          </cell>
          <cell r="V231" t="str">
            <v>COMPLETO</v>
          </cell>
          <cell r="W231" t="str">
            <v>SI</v>
          </cell>
          <cell r="Y231" t="str">
            <v>COMPLETO</v>
          </cell>
          <cell r="Z231" t="str">
            <v>SI TIENE</v>
          </cell>
          <cell r="AA231" t="str">
            <v>PASA</v>
          </cell>
          <cell r="AC231" t="str">
            <v>SIN VISITA</v>
          </cell>
          <cell r="AG231" t="str">
            <v>RETIRADO</v>
          </cell>
          <cell r="AH231" t="str">
            <v xml:space="preserve">BENEFICIARIO CON VARIOS PREDIO SERAN ASIGANDOS A OTRO OPERADOR </v>
          </cell>
          <cell r="AJ231" t="str">
            <v>RETIRADO</v>
          </cell>
          <cell r="AK231">
            <v>0</v>
          </cell>
          <cell r="AL231"/>
          <cell r="AM231">
            <v>45309</v>
          </cell>
          <cell r="AN231" t="str">
            <v>N/A</v>
          </cell>
          <cell r="AO231"/>
          <cell r="AP231"/>
          <cell r="AQ231">
            <v>10100000</v>
          </cell>
        </row>
        <row r="232">
          <cell r="A232" t="str">
            <v>ID13529</v>
          </cell>
          <cell r="B232" t="str">
            <v>AVALUAR VALORES</v>
          </cell>
          <cell r="C232" t="str">
            <v>SIN DATOS</v>
          </cell>
          <cell r="D232" t="str">
            <v>SIN DATOS</v>
          </cell>
          <cell r="E232" t="str">
            <v>Córdoba</v>
          </cell>
          <cell r="F232" t="str">
            <v>Montería</v>
          </cell>
          <cell r="G232" t="str">
            <v>140-106553</v>
          </cell>
          <cell r="H232"/>
          <cell r="I232">
            <v>7.7819029999999998</v>
          </cell>
          <cell r="J232"/>
          <cell r="K232" t="str">
            <v>HECTOR JOSE</v>
          </cell>
          <cell r="L232" t="str">
            <v>DE VIVEROS PEREZ</v>
          </cell>
          <cell r="M232"/>
          <cell r="N232" t="str">
            <v>SI</v>
          </cell>
          <cell r="O232" t="str">
            <v>SI</v>
          </cell>
          <cell r="P232" t="str">
            <v>SIN DATOS</v>
          </cell>
          <cell r="Q232" t="str">
            <v xml:space="preserve">COMPLETO </v>
          </cell>
          <cell r="R232" t="str">
            <v>SIN DATOS</v>
          </cell>
          <cell r="S232" t="str">
            <v>SI</v>
          </cell>
          <cell r="T232" t="str">
            <v>NO</v>
          </cell>
          <cell r="V232" t="str">
            <v>COMPLETO</v>
          </cell>
          <cell r="W232" t="str">
            <v>SI</v>
          </cell>
          <cell r="Y232" t="str">
            <v>COMPLETO</v>
          </cell>
          <cell r="Z232" t="str">
            <v>SI TIENE</v>
          </cell>
          <cell r="AA232" t="str">
            <v>PASA</v>
          </cell>
          <cell r="AC232" t="str">
            <v>SIN VISITA</v>
          </cell>
          <cell r="AG232" t="str">
            <v>RETIRADO</v>
          </cell>
          <cell r="AH232" t="str">
            <v xml:space="preserve">BENEFICIARIO CON VARIOS PREDIO SERAN ASIGANDOS A OTRO OPERADOR </v>
          </cell>
          <cell r="AJ232" t="str">
            <v>RETIRADO</v>
          </cell>
          <cell r="AK232">
            <v>0</v>
          </cell>
          <cell r="AL232"/>
          <cell r="AM232">
            <v>45309</v>
          </cell>
          <cell r="AN232" t="str">
            <v>N/A</v>
          </cell>
          <cell r="AO232"/>
          <cell r="AP232"/>
          <cell r="AQ232">
            <v>12600000</v>
          </cell>
        </row>
        <row r="233">
          <cell r="A233" t="str">
            <v>ID5889</v>
          </cell>
          <cell r="B233" t="str">
            <v>AVALUAR VALORES</v>
          </cell>
          <cell r="C233" t="str">
            <v>SIN DATOS</v>
          </cell>
          <cell r="D233" t="str">
            <v>SIN DATOS</v>
          </cell>
          <cell r="E233" t="str">
            <v>Cundinamarca</v>
          </cell>
          <cell r="F233" t="str">
            <v>Pacho</v>
          </cell>
          <cell r="G233" t="str">
            <v>170-35026</v>
          </cell>
          <cell r="H233"/>
          <cell r="I233">
            <v>11.433058000000001</v>
          </cell>
          <cell r="J233"/>
          <cell r="K233" t="str">
            <v>ANDREA</v>
          </cell>
          <cell r="L233" t="str">
            <v>OSORIO GOMEZ</v>
          </cell>
          <cell r="M233"/>
          <cell r="N233" t="str">
            <v>SI</v>
          </cell>
          <cell r="O233" t="str">
            <v>SI</v>
          </cell>
          <cell r="P233" t="str">
            <v>SIN DATOS</v>
          </cell>
          <cell r="Q233" t="str">
            <v xml:space="preserve">COMPLETO </v>
          </cell>
          <cell r="R233" t="str">
            <v>SIN DATOS</v>
          </cell>
          <cell r="S233" t="str">
            <v>SI</v>
          </cell>
          <cell r="T233" t="str">
            <v>NO</v>
          </cell>
          <cell r="V233" t="str">
            <v>COMPLETO</v>
          </cell>
          <cell r="W233" t="str">
            <v>SI</v>
          </cell>
          <cell r="Y233" t="str">
            <v>COMPLETO</v>
          </cell>
          <cell r="Z233" t="str">
            <v>SI TIENE</v>
          </cell>
          <cell r="AA233" t="str">
            <v>PASA</v>
          </cell>
          <cell r="AC233">
            <v>45329</v>
          </cell>
          <cell r="AE233">
            <v>45341</v>
          </cell>
          <cell r="AG233" t="str">
            <v>EN REVISION DE ANT</v>
          </cell>
          <cell r="AH233" t="str">
            <v xml:space="preserve">APROBADO SIN SOPORTES </v>
          </cell>
          <cell r="AJ233" t="str">
            <v>EN REVISION ANT</v>
          </cell>
          <cell r="AK233">
            <v>0</v>
          </cell>
          <cell r="AL233"/>
          <cell r="AM233">
            <v>45309</v>
          </cell>
          <cell r="AN233">
            <v>45329</v>
          </cell>
          <cell r="AO233">
            <v>45349</v>
          </cell>
          <cell r="AP233">
            <v>45362</v>
          </cell>
          <cell r="AQ233">
            <v>16600000</v>
          </cell>
        </row>
        <row r="234">
          <cell r="A234" t="str">
            <v>ID13461</v>
          </cell>
          <cell r="B234" t="str">
            <v>AVALUAR VALORES</v>
          </cell>
          <cell r="C234" t="str">
            <v>SIN DATOS</v>
          </cell>
          <cell r="D234" t="str">
            <v>SIN DATOS</v>
          </cell>
          <cell r="E234" t="str">
            <v>Córdoba</v>
          </cell>
          <cell r="F234" t="str">
            <v>Montería</v>
          </cell>
          <cell r="G234" t="str">
            <v>140-100193</v>
          </cell>
          <cell r="H234"/>
          <cell r="I234">
            <v>49.930650999999997</v>
          </cell>
          <cell r="J234"/>
          <cell r="K234" t="str">
            <v>HECTOR JOSE</v>
          </cell>
          <cell r="L234" t="str">
            <v>DE VIVEROS PEREZ</v>
          </cell>
          <cell r="M234"/>
          <cell r="N234" t="str">
            <v>SI</v>
          </cell>
          <cell r="O234" t="str">
            <v>SI</v>
          </cell>
          <cell r="P234" t="str">
            <v>SIN DATOS</v>
          </cell>
          <cell r="Q234" t="str">
            <v xml:space="preserve">COMPLETO </v>
          </cell>
          <cell r="R234" t="str">
            <v>SIN DATOS</v>
          </cell>
          <cell r="S234" t="str">
            <v>SI</v>
          </cell>
          <cell r="T234" t="str">
            <v>NO</v>
          </cell>
          <cell r="V234" t="str">
            <v>COMPLETO</v>
          </cell>
          <cell r="W234" t="str">
            <v>SI</v>
          </cell>
          <cell r="Y234" t="str">
            <v>COMPLETO</v>
          </cell>
          <cell r="Z234" t="str">
            <v>SI TIENE</v>
          </cell>
          <cell r="AA234" t="str">
            <v>PASA</v>
          </cell>
          <cell r="AC234" t="str">
            <v>SIN VISITA</v>
          </cell>
          <cell r="AG234" t="str">
            <v>RETIRADO</v>
          </cell>
          <cell r="AH234" t="str">
            <v xml:space="preserve">BENEFICIARIO CON VARIOS PREDIO SERAN ASIGANDOS A OTRO OPERADOR </v>
          </cell>
          <cell r="AJ234" t="str">
            <v>RETIRADO</v>
          </cell>
          <cell r="AK234">
            <v>0</v>
          </cell>
          <cell r="AL234"/>
          <cell r="AM234">
            <v>45309</v>
          </cell>
          <cell r="AN234" t="str">
            <v>N/A</v>
          </cell>
          <cell r="AO234"/>
          <cell r="AP234"/>
          <cell r="AQ234">
            <v>18400000</v>
          </cell>
        </row>
        <row r="235">
          <cell r="A235" t="str">
            <v>ID13527</v>
          </cell>
          <cell r="B235" t="str">
            <v>AVALUAR VALORES</v>
          </cell>
          <cell r="C235" t="str">
            <v>SIN DATOS</v>
          </cell>
          <cell r="D235" t="str">
            <v>SIN DATOS</v>
          </cell>
          <cell r="E235" t="str">
            <v>Córdoba</v>
          </cell>
          <cell r="F235" t="str">
            <v>Montería</v>
          </cell>
          <cell r="G235" t="str">
            <v>140-109185</v>
          </cell>
          <cell r="H235"/>
          <cell r="I235">
            <v>3.417125</v>
          </cell>
          <cell r="J235"/>
          <cell r="K235" t="str">
            <v>HECTOR JOSE</v>
          </cell>
          <cell r="L235" t="str">
            <v>DE VIVEROS PEREZ</v>
          </cell>
          <cell r="M235"/>
          <cell r="N235" t="str">
            <v>SI</v>
          </cell>
          <cell r="O235" t="str">
            <v>SI</v>
          </cell>
          <cell r="P235" t="str">
            <v>SIN DATOS</v>
          </cell>
          <cell r="Q235" t="str">
            <v xml:space="preserve">COMPLETO </v>
          </cell>
          <cell r="R235" t="str">
            <v>SIN DATOS</v>
          </cell>
          <cell r="S235" t="str">
            <v>SI</v>
          </cell>
          <cell r="T235" t="str">
            <v>NO</v>
          </cell>
          <cell r="V235" t="str">
            <v>COMPLETO</v>
          </cell>
          <cell r="W235" t="str">
            <v>SI</v>
          </cell>
          <cell r="Y235" t="str">
            <v>COMPLETO</v>
          </cell>
          <cell r="Z235" t="str">
            <v>SI TIENE</v>
          </cell>
          <cell r="AA235" t="str">
            <v>PASA</v>
          </cell>
          <cell r="AC235" t="str">
            <v>SIN VISITA</v>
          </cell>
          <cell r="AG235" t="str">
            <v>RETIRADO</v>
          </cell>
          <cell r="AH235" t="str">
            <v xml:space="preserve">BENEFICIARIO CON VARIOS PREDIO SERAN ASIGANDOS A OTRO OPERADOR </v>
          </cell>
          <cell r="AJ235" t="str">
            <v>RETIRADO</v>
          </cell>
          <cell r="AK235">
            <v>0</v>
          </cell>
          <cell r="AL235"/>
          <cell r="AM235">
            <v>45309</v>
          </cell>
          <cell r="AN235" t="str">
            <v>N/A</v>
          </cell>
          <cell r="AO235"/>
          <cell r="AP235"/>
          <cell r="AQ235">
            <v>10100000</v>
          </cell>
        </row>
        <row r="236">
          <cell r="A236" t="str">
            <v>ID13486</v>
          </cell>
          <cell r="B236" t="str">
            <v>AVALUAR VALORES</v>
          </cell>
          <cell r="C236" t="str">
            <v>SIN DATOS</v>
          </cell>
          <cell r="D236" t="str">
            <v>SIN DATOS</v>
          </cell>
          <cell r="E236" t="str">
            <v>Córdoba</v>
          </cell>
          <cell r="F236" t="str">
            <v>San Pelayo</v>
          </cell>
          <cell r="G236" t="str">
            <v>143-41966</v>
          </cell>
          <cell r="H236"/>
          <cell r="I236">
            <v>10.930357000000001</v>
          </cell>
          <cell r="J236"/>
          <cell r="K236" t="str">
            <v>HECTOR JOSE</v>
          </cell>
          <cell r="L236" t="str">
            <v>DE VIVEROS PEREZ</v>
          </cell>
          <cell r="M236"/>
          <cell r="N236" t="str">
            <v>SI</v>
          </cell>
          <cell r="O236" t="str">
            <v>SI</v>
          </cell>
          <cell r="P236" t="str">
            <v>SIN DATOS</v>
          </cell>
          <cell r="Q236" t="str">
            <v xml:space="preserve">COMPLETO </v>
          </cell>
          <cell r="R236" t="str">
            <v>SIN DATOS</v>
          </cell>
          <cell r="S236" t="str">
            <v>SI</v>
          </cell>
          <cell r="T236" t="str">
            <v>NO</v>
          </cell>
          <cell r="V236" t="str">
            <v>COMPLETO</v>
          </cell>
          <cell r="W236" t="str">
            <v>SI</v>
          </cell>
          <cell r="Y236" t="str">
            <v>COMPLETO</v>
          </cell>
          <cell r="Z236" t="str">
            <v>SI TIENE</v>
          </cell>
          <cell r="AA236" t="str">
            <v>PASA</v>
          </cell>
          <cell r="AC236" t="str">
            <v>SIN VISITA</v>
          </cell>
          <cell r="AG236" t="str">
            <v>RETIRADO</v>
          </cell>
          <cell r="AH236" t="str">
            <v xml:space="preserve">BENEFICIARIO CON VARIOS PREDIO SERAN ASIGANDOS A OTRO OPERADOR </v>
          </cell>
          <cell r="AJ236" t="str">
            <v>RETIRADO</v>
          </cell>
          <cell r="AK236">
            <v>0</v>
          </cell>
          <cell r="AL236"/>
          <cell r="AM236">
            <v>45309</v>
          </cell>
          <cell r="AN236" t="str">
            <v>N/A</v>
          </cell>
          <cell r="AO236"/>
          <cell r="AP236"/>
          <cell r="AQ236">
            <v>16600000</v>
          </cell>
        </row>
        <row r="237">
          <cell r="A237" t="str">
            <v>ID13508</v>
          </cell>
          <cell r="B237" t="str">
            <v>AVALUAR VALORES</v>
          </cell>
          <cell r="C237" t="str">
            <v>SIN DATOS</v>
          </cell>
          <cell r="D237" t="str">
            <v>SIN DATOS</v>
          </cell>
          <cell r="E237" t="str">
            <v>Sucre</v>
          </cell>
          <cell r="F237" t="str">
            <v>Caimito</v>
          </cell>
          <cell r="G237" t="str">
            <v>346-463</v>
          </cell>
          <cell r="H237"/>
          <cell r="I237">
            <v>46.947763000000002</v>
          </cell>
          <cell r="J237"/>
          <cell r="K237" t="str">
            <v>HECTOR JOSE</v>
          </cell>
          <cell r="L237" t="str">
            <v>DE VIVEROS PEREZ</v>
          </cell>
          <cell r="M237"/>
          <cell r="N237" t="str">
            <v>SI</v>
          </cell>
          <cell r="O237" t="str">
            <v>SI</v>
          </cell>
          <cell r="P237" t="str">
            <v>SIN DATOS</v>
          </cell>
          <cell r="Q237" t="str">
            <v xml:space="preserve">COMPLETO </v>
          </cell>
          <cell r="R237" t="str">
            <v>SIN DATOS</v>
          </cell>
          <cell r="S237" t="str">
            <v>SI</v>
          </cell>
          <cell r="T237" t="str">
            <v>NO</v>
          </cell>
          <cell r="V237" t="str">
            <v>COMPLETO</v>
          </cell>
          <cell r="W237" t="str">
            <v>SI</v>
          </cell>
          <cell r="Y237" t="str">
            <v>COMPLETO</v>
          </cell>
          <cell r="Z237" t="str">
            <v>SI TIENE</v>
          </cell>
          <cell r="AA237" t="str">
            <v>PASA</v>
          </cell>
          <cell r="AC237" t="str">
            <v>SIN VISITA</v>
          </cell>
          <cell r="AG237" t="str">
            <v>RETIRADO</v>
          </cell>
          <cell r="AH237" t="str">
            <v xml:space="preserve">BENEFICIARIO CON VARIOS PREDIO SERAN ASIGANDOS A OTRO OPERADOR </v>
          </cell>
          <cell r="AJ237" t="str">
            <v>RETIRADO</v>
          </cell>
          <cell r="AK237">
            <v>0</v>
          </cell>
          <cell r="AL237"/>
          <cell r="AM237">
            <v>45309</v>
          </cell>
          <cell r="AN237" t="str">
            <v>N/A</v>
          </cell>
          <cell r="AO237"/>
          <cell r="AP237"/>
          <cell r="AQ237">
            <v>18400000</v>
          </cell>
        </row>
        <row r="238">
          <cell r="A238" t="str">
            <v>ID13530</v>
          </cell>
          <cell r="B238" t="str">
            <v>AVALUAR VALORES</v>
          </cell>
          <cell r="C238" t="str">
            <v>SIN DATOS</v>
          </cell>
          <cell r="D238" t="str">
            <v>SIN DATOS</v>
          </cell>
          <cell r="E238" t="str">
            <v>Córdoba</v>
          </cell>
          <cell r="F238" t="str">
            <v>Montería</v>
          </cell>
          <cell r="G238" t="str">
            <v>140-106631</v>
          </cell>
          <cell r="H238"/>
          <cell r="I238">
            <v>2.956318</v>
          </cell>
          <cell r="J238"/>
          <cell r="K238" t="str">
            <v>HECTOR JOSE</v>
          </cell>
          <cell r="L238" t="str">
            <v>DE VIVEROS PEREZ</v>
          </cell>
          <cell r="M238"/>
          <cell r="N238" t="str">
            <v>SI</v>
          </cell>
          <cell r="O238" t="str">
            <v>SI</v>
          </cell>
          <cell r="P238" t="str">
            <v>SIN DATOS</v>
          </cell>
          <cell r="Q238" t="str">
            <v xml:space="preserve">COMPLETO </v>
          </cell>
          <cell r="R238" t="str">
            <v>SIN DATOS</v>
          </cell>
          <cell r="S238" t="str">
            <v>SI</v>
          </cell>
          <cell r="T238" t="str">
            <v>NO</v>
          </cell>
          <cell r="V238" t="str">
            <v>COMPLETO</v>
          </cell>
          <cell r="W238" t="str">
            <v>SI</v>
          </cell>
          <cell r="Y238" t="str">
            <v>COMPLETO</v>
          </cell>
          <cell r="Z238" t="str">
            <v>SI TIENE</v>
          </cell>
          <cell r="AA238" t="str">
            <v>PASA</v>
          </cell>
          <cell r="AC238" t="str">
            <v>SIN VISITA</v>
          </cell>
          <cell r="AG238" t="str">
            <v>RETIRADO</v>
          </cell>
          <cell r="AH238" t="str">
            <v xml:space="preserve">BENEFICIARIO CON VARIOS PREDIO SERAN ASIGANDOS A OTRO OPERADOR </v>
          </cell>
          <cell r="AJ238" t="str">
            <v>RETIRADO</v>
          </cell>
          <cell r="AK238">
            <v>0</v>
          </cell>
          <cell r="AL238"/>
          <cell r="AM238">
            <v>45309</v>
          </cell>
          <cell r="AN238" t="str">
            <v>N/A</v>
          </cell>
          <cell r="AO238"/>
          <cell r="AP238"/>
          <cell r="AQ238">
            <v>10100000</v>
          </cell>
        </row>
        <row r="239">
          <cell r="A239" t="str">
            <v>ID13490</v>
          </cell>
          <cell r="B239" t="str">
            <v>AVALUAR VALORES</v>
          </cell>
          <cell r="C239" t="str">
            <v>SIN DATOS</v>
          </cell>
          <cell r="D239" t="str">
            <v>SIN DATOS</v>
          </cell>
          <cell r="E239" t="str">
            <v>Córdoba</v>
          </cell>
          <cell r="F239" t="str">
            <v>San Pelayo</v>
          </cell>
          <cell r="G239" t="str">
            <v>143-35134</v>
          </cell>
          <cell r="H239"/>
          <cell r="I239">
            <v>4.9574299999999996</v>
          </cell>
          <cell r="J239"/>
          <cell r="K239" t="str">
            <v>HECTOR JOSE</v>
          </cell>
          <cell r="L239" t="str">
            <v>DE VIVEROS PEREZ</v>
          </cell>
          <cell r="M239"/>
          <cell r="N239" t="str">
            <v>SI</v>
          </cell>
          <cell r="O239" t="str">
            <v>SI</v>
          </cell>
          <cell r="P239" t="str">
            <v>SIN DATOS</v>
          </cell>
          <cell r="Q239" t="str">
            <v xml:space="preserve">COMPLETO </v>
          </cell>
          <cell r="R239" t="str">
            <v>SIN DATOS</v>
          </cell>
          <cell r="S239" t="str">
            <v>SI</v>
          </cell>
          <cell r="T239" t="str">
            <v>NO</v>
          </cell>
          <cell r="V239" t="str">
            <v>COMPLETO</v>
          </cell>
          <cell r="W239" t="str">
            <v>SI</v>
          </cell>
          <cell r="Y239" t="str">
            <v>COMPLETO</v>
          </cell>
          <cell r="Z239" t="str">
            <v>SI TIENE</v>
          </cell>
          <cell r="AA239" t="str">
            <v>PASA</v>
          </cell>
          <cell r="AC239" t="str">
            <v>SIN VISITA</v>
          </cell>
          <cell r="AG239" t="str">
            <v>RETIRADO</v>
          </cell>
          <cell r="AH239" t="str">
            <v xml:space="preserve">BENEFICIARIO CON VARIOS PREDIO SERAN ASIGANDOS A OTRO OPERADOR </v>
          </cell>
          <cell r="AJ239" t="str">
            <v>RETIRADO</v>
          </cell>
          <cell r="AK239">
            <v>0</v>
          </cell>
          <cell r="AL239"/>
          <cell r="AM239">
            <v>45309</v>
          </cell>
          <cell r="AN239" t="str">
            <v>N/A</v>
          </cell>
          <cell r="AO239"/>
          <cell r="AP239"/>
          <cell r="AQ239">
            <v>10100000</v>
          </cell>
        </row>
        <row r="240">
          <cell r="A240" t="str">
            <v>ID13519</v>
          </cell>
          <cell r="B240" t="str">
            <v>AVALUAR VALORES</v>
          </cell>
          <cell r="C240" t="str">
            <v>SIN DATOS</v>
          </cell>
          <cell r="D240" t="str">
            <v>SIN DATOS</v>
          </cell>
          <cell r="E240" t="str">
            <v>Córdoba</v>
          </cell>
          <cell r="F240" t="str">
            <v>Montería</v>
          </cell>
          <cell r="G240" t="str">
            <v>140-106551</v>
          </cell>
          <cell r="H240"/>
          <cell r="I240">
            <v>8.4100280000000005</v>
          </cell>
          <cell r="J240"/>
          <cell r="K240" t="str">
            <v>HECTOR JOSE</v>
          </cell>
          <cell r="L240" t="str">
            <v>DE VIVEROS PEREZ</v>
          </cell>
          <cell r="M240"/>
          <cell r="N240" t="str">
            <v>SI</v>
          </cell>
          <cell r="O240" t="str">
            <v>SI</v>
          </cell>
          <cell r="P240" t="str">
            <v>SIN DATOS</v>
          </cell>
          <cell r="Q240" t="str">
            <v xml:space="preserve">COMPLETO </v>
          </cell>
          <cell r="R240" t="str">
            <v>SIN DATOS</v>
          </cell>
          <cell r="S240" t="str">
            <v>SI</v>
          </cell>
          <cell r="T240" t="str">
            <v>NO</v>
          </cell>
          <cell r="V240" t="str">
            <v>COMPLETO</v>
          </cell>
          <cell r="W240" t="str">
            <v>SI</v>
          </cell>
          <cell r="Y240" t="str">
            <v>COMPLETO</v>
          </cell>
          <cell r="Z240" t="str">
            <v>SI TIENE</v>
          </cell>
          <cell r="AA240" t="str">
            <v>PASA</v>
          </cell>
          <cell r="AC240" t="str">
            <v>SIN VISITA</v>
          </cell>
          <cell r="AG240" t="str">
            <v>RETIRADO</v>
          </cell>
          <cell r="AH240" t="str">
            <v xml:space="preserve">BENEFICIARIO CON VARIOS PREDIO SERAN ASIGANDOS A OTRO OPERADOR </v>
          </cell>
          <cell r="AJ240" t="str">
            <v>RETIRADO</v>
          </cell>
          <cell r="AK240">
            <v>0</v>
          </cell>
          <cell r="AL240"/>
          <cell r="AM240">
            <v>45309</v>
          </cell>
          <cell r="AN240" t="str">
            <v>N/A</v>
          </cell>
          <cell r="AO240"/>
          <cell r="AP240"/>
          <cell r="AQ240">
            <v>12600000</v>
          </cell>
        </row>
        <row r="241">
          <cell r="A241" t="str">
            <v>ID13498</v>
          </cell>
          <cell r="B241" t="str">
            <v>AVALUAR VALORES</v>
          </cell>
          <cell r="C241" t="str">
            <v>SIN DATOS</v>
          </cell>
          <cell r="D241" t="str">
            <v>SIN DATOS</v>
          </cell>
          <cell r="E241" t="str">
            <v>Córdoba</v>
          </cell>
          <cell r="F241" t="str">
            <v>San Pelayo</v>
          </cell>
          <cell r="G241" t="str">
            <v>143-9609</v>
          </cell>
          <cell r="H241"/>
          <cell r="I241">
            <v>25.558084000000001</v>
          </cell>
          <cell r="J241"/>
          <cell r="K241" t="str">
            <v>HECTOR JOSE</v>
          </cell>
          <cell r="L241" t="str">
            <v>DE VIVEROS PEREZ</v>
          </cell>
          <cell r="M241"/>
          <cell r="N241" t="str">
            <v>SI</v>
          </cell>
          <cell r="O241" t="str">
            <v>SI</v>
          </cell>
          <cell r="P241" t="str">
            <v>SIN DATOS</v>
          </cell>
          <cell r="Q241" t="str">
            <v xml:space="preserve">COMPLETO </v>
          </cell>
          <cell r="R241" t="str">
            <v>SIN DATOS</v>
          </cell>
          <cell r="S241" t="str">
            <v>SI</v>
          </cell>
          <cell r="T241" t="str">
            <v>NO</v>
          </cell>
          <cell r="V241" t="str">
            <v>COMPLETO</v>
          </cell>
          <cell r="W241" t="str">
            <v>SI</v>
          </cell>
          <cell r="Y241" t="str">
            <v>COMPLETO</v>
          </cell>
          <cell r="Z241" t="str">
            <v>SI TIENE</v>
          </cell>
          <cell r="AA241" t="str">
            <v>PASA</v>
          </cell>
          <cell r="AC241" t="str">
            <v>SIN VISITA</v>
          </cell>
          <cell r="AG241" t="str">
            <v>RETIRADO</v>
          </cell>
          <cell r="AH241" t="str">
            <v xml:space="preserve">BENEFICIARIO CON VARIOS PREDIO SERAN ASIGANDOS A OTRO OPERADOR </v>
          </cell>
          <cell r="AJ241" t="str">
            <v>RETIRADO</v>
          </cell>
          <cell r="AK241">
            <v>0</v>
          </cell>
          <cell r="AL241"/>
          <cell r="AM241">
            <v>45309</v>
          </cell>
          <cell r="AN241" t="str">
            <v>N/A</v>
          </cell>
          <cell r="AO241"/>
          <cell r="AP241"/>
          <cell r="AQ241">
            <v>16600000</v>
          </cell>
        </row>
        <row r="242">
          <cell r="A242" t="str">
            <v>ID13520</v>
          </cell>
          <cell r="B242" t="str">
            <v>AVALUAR VALORES</v>
          </cell>
          <cell r="C242" t="str">
            <v>SIN DATOS</v>
          </cell>
          <cell r="D242" t="str">
            <v>SIN DATOS</v>
          </cell>
          <cell r="E242" t="str">
            <v>Córdoba</v>
          </cell>
          <cell r="F242" t="str">
            <v>Montería</v>
          </cell>
          <cell r="G242" t="str">
            <v>140-106555</v>
          </cell>
          <cell r="H242"/>
          <cell r="I242">
            <v>3.6794690000000001</v>
          </cell>
          <cell r="J242"/>
          <cell r="K242" t="str">
            <v>HECTOR JOSE</v>
          </cell>
          <cell r="L242" t="str">
            <v>DE VIVEROS PEREZ</v>
          </cell>
          <cell r="M242"/>
          <cell r="N242" t="str">
            <v>SI</v>
          </cell>
          <cell r="O242" t="str">
            <v>SI</v>
          </cell>
          <cell r="P242" t="str">
            <v>SIN DATOS</v>
          </cell>
          <cell r="Q242" t="str">
            <v xml:space="preserve">COMPLETO </v>
          </cell>
          <cell r="R242" t="str">
            <v>SIN DATOS</v>
          </cell>
          <cell r="S242" t="str">
            <v>SI</v>
          </cell>
          <cell r="T242" t="str">
            <v>NO</v>
          </cell>
          <cell r="V242" t="str">
            <v>COMPLETO</v>
          </cell>
          <cell r="W242" t="str">
            <v>SI</v>
          </cell>
          <cell r="Y242" t="str">
            <v>COMPLETO</v>
          </cell>
          <cell r="Z242" t="str">
            <v>SI TIENE</v>
          </cell>
          <cell r="AA242" t="str">
            <v>PASA</v>
          </cell>
          <cell r="AC242" t="str">
            <v>SIN VISITA</v>
          </cell>
          <cell r="AG242" t="str">
            <v>RETIRADO</v>
          </cell>
          <cell r="AH242" t="str">
            <v xml:space="preserve">BENEFICIARIO CON VARIOS PREDIO SERAN ASIGANDOS A OTRO OPERADOR </v>
          </cell>
          <cell r="AJ242" t="str">
            <v>RETIRADO</v>
          </cell>
          <cell r="AK242">
            <v>0</v>
          </cell>
          <cell r="AL242"/>
          <cell r="AM242">
            <v>45309</v>
          </cell>
          <cell r="AN242" t="str">
            <v>N/A</v>
          </cell>
          <cell r="AO242"/>
          <cell r="AP242"/>
          <cell r="AQ242">
            <v>10100000</v>
          </cell>
        </row>
        <row r="243">
          <cell r="A243" t="str">
            <v>ID13480</v>
          </cell>
          <cell r="B243" t="str">
            <v>AVALUAR VALORES</v>
          </cell>
          <cell r="C243" t="str">
            <v>SIN DATOS</v>
          </cell>
          <cell r="D243" t="str">
            <v>SIN DATOS</v>
          </cell>
          <cell r="E243" t="str">
            <v>Córdoba</v>
          </cell>
          <cell r="F243" t="str">
            <v>San Pelayo</v>
          </cell>
          <cell r="G243" t="str">
            <v>143-13735</v>
          </cell>
          <cell r="H243"/>
          <cell r="I243">
            <v>26.369572999999999</v>
          </cell>
          <cell r="J243"/>
          <cell r="K243" t="str">
            <v>HECTOR JOSE</v>
          </cell>
          <cell r="L243" t="str">
            <v>DE VIVEROS PEREZ</v>
          </cell>
          <cell r="M243"/>
          <cell r="N243" t="str">
            <v>SI</v>
          </cell>
          <cell r="O243" t="str">
            <v>SI</v>
          </cell>
          <cell r="P243" t="str">
            <v>SIN DATOS</v>
          </cell>
          <cell r="Q243" t="str">
            <v xml:space="preserve">COMPLETO </v>
          </cell>
          <cell r="R243" t="str">
            <v>SIN DATOS</v>
          </cell>
          <cell r="S243" t="str">
            <v>SI</v>
          </cell>
          <cell r="T243" t="str">
            <v>NO</v>
          </cell>
          <cell r="V243" t="str">
            <v>COMPLETO</v>
          </cell>
          <cell r="W243" t="str">
            <v>SI</v>
          </cell>
          <cell r="Y243" t="str">
            <v>COMPLETO</v>
          </cell>
          <cell r="Z243" t="str">
            <v>SI TIENE</v>
          </cell>
          <cell r="AA243" t="str">
            <v>PASA</v>
          </cell>
          <cell r="AC243" t="str">
            <v>SIN VISITA</v>
          </cell>
          <cell r="AG243" t="str">
            <v>RETIRADO</v>
          </cell>
          <cell r="AH243" t="str">
            <v xml:space="preserve">BENEFICIARIO CON VARIOS PREDIO SERAN ASIGANDOS A OTRO OPERADOR </v>
          </cell>
          <cell r="AJ243" t="str">
            <v>RETIRADO</v>
          </cell>
          <cell r="AK243">
            <v>0</v>
          </cell>
          <cell r="AL243"/>
          <cell r="AM243">
            <v>45309</v>
          </cell>
          <cell r="AN243" t="str">
            <v>N/A</v>
          </cell>
          <cell r="AO243"/>
          <cell r="AP243"/>
          <cell r="AQ243">
            <v>16600000</v>
          </cell>
        </row>
        <row r="244">
          <cell r="A244" t="str">
            <v>ID13524</v>
          </cell>
          <cell r="B244" t="str">
            <v>AVALUAR VALORES</v>
          </cell>
          <cell r="C244" t="str">
            <v>SIN DATOS</v>
          </cell>
          <cell r="D244" t="str">
            <v>SIN DATOS</v>
          </cell>
          <cell r="E244" t="str">
            <v>Córdoba</v>
          </cell>
          <cell r="F244" t="str">
            <v>Montería</v>
          </cell>
          <cell r="G244" t="str">
            <v>140-106525</v>
          </cell>
          <cell r="H244"/>
          <cell r="I244">
            <v>3.7183929999999998</v>
          </cell>
          <cell r="J244"/>
          <cell r="K244" t="str">
            <v>HECTOR JOSE</v>
          </cell>
          <cell r="L244" t="str">
            <v>DE VIVEROS PEREZ</v>
          </cell>
          <cell r="M244"/>
          <cell r="N244" t="str">
            <v>SI</v>
          </cell>
          <cell r="O244" t="str">
            <v>SI</v>
          </cell>
          <cell r="P244" t="str">
            <v>SIN DATOS</v>
          </cell>
          <cell r="Q244" t="str">
            <v xml:space="preserve">COMPLETO </v>
          </cell>
          <cell r="R244" t="str">
            <v>SIN DATOS</v>
          </cell>
          <cell r="S244" t="str">
            <v>SI</v>
          </cell>
          <cell r="T244" t="str">
            <v>NO</v>
          </cell>
          <cell r="V244" t="str">
            <v>COMPLETO</v>
          </cell>
          <cell r="W244" t="str">
            <v>SI</v>
          </cell>
          <cell r="Y244" t="str">
            <v>COMPLETO</v>
          </cell>
          <cell r="Z244" t="str">
            <v>SI TIENE</v>
          </cell>
          <cell r="AA244" t="str">
            <v>PASA</v>
          </cell>
          <cell r="AC244" t="str">
            <v>SIN VISITA</v>
          </cell>
          <cell r="AG244" t="str">
            <v>RETIRADO</v>
          </cell>
          <cell r="AH244" t="str">
            <v xml:space="preserve">BENEFICIARIO CON VARIOS PREDIO SERAN ASIGANDOS A OTRO OPERADOR </v>
          </cell>
          <cell r="AJ244" t="str">
            <v>RETIRADO</v>
          </cell>
          <cell r="AK244">
            <v>0</v>
          </cell>
          <cell r="AL244"/>
          <cell r="AM244">
            <v>45309</v>
          </cell>
          <cell r="AN244" t="str">
            <v>N/A</v>
          </cell>
          <cell r="AO244"/>
          <cell r="AP244"/>
          <cell r="AQ244">
            <v>10100000</v>
          </cell>
        </row>
        <row r="245">
          <cell r="A245" t="str">
            <v>ID10140</v>
          </cell>
          <cell r="B245" t="str">
            <v>AVALUAR VALORES</v>
          </cell>
          <cell r="C245" t="str">
            <v>SIN DATOS</v>
          </cell>
          <cell r="D245" t="str">
            <v>SIN DATOS</v>
          </cell>
          <cell r="E245" t="str">
            <v>Santander</v>
          </cell>
          <cell r="F245" t="str">
            <v>Puerto Wilches</v>
          </cell>
          <cell r="G245" t="str">
            <v>303-2593</v>
          </cell>
          <cell r="H245"/>
          <cell r="I245">
            <v>280.037667</v>
          </cell>
          <cell r="J245"/>
          <cell r="K245" t="str">
            <v>ECEQUIEL</v>
          </cell>
          <cell r="L245" t="str">
            <v>CARDOZO</v>
          </cell>
          <cell r="M245"/>
          <cell r="N245" t="str">
            <v>SI</v>
          </cell>
          <cell r="O245" t="str">
            <v>SI</v>
          </cell>
          <cell r="P245" t="str">
            <v>SIN DATOS</v>
          </cell>
          <cell r="Q245" t="str">
            <v xml:space="preserve">COMPLETO </v>
          </cell>
          <cell r="R245" t="str">
            <v>SIN DATOS</v>
          </cell>
          <cell r="S245" t="str">
            <v>SI</v>
          </cell>
          <cell r="T245" t="str">
            <v>NO</v>
          </cell>
          <cell r="V245" t="str">
            <v>COMPLETO</v>
          </cell>
          <cell r="W245" t="str">
            <v>SI</v>
          </cell>
          <cell r="Y245" t="str">
            <v>COMPLETO</v>
          </cell>
          <cell r="Z245" t="str">
            <v>SI TIENE</v>
          </cell>
          <cell r="AA245" t="str">
            <v>PASA</v>
          </cell>
          <cell r="AB245">
            <v>45328</v>
          </cell>
          <cell r="AC245" t="str">
            <v>SIN VISITA</v>
          </cell>
          <cell r="AG245" t="str">
            <v>RETIRADO</v>
          </cell>
          <cell r="AH245" t="str">
            <v>ANT ENVIA CORREO DE NO CONTINUAR</v>
          </cell>
          <cell r="AJ245" t="str">
            <v>RETIRADO</v>
          </cell>
          <cell r="AK245">
            <v>0</v>
          </cell>
          <cell r="AL245"/>
          <cell r="AM245">
            <v>45309</v>
          </cell>
          <cell r="AN245" t="str">
            <v>N/A</v>
          </cell>
          <cell r="AO245"/>
          <cell r="AP245"/>
          <cell r="AQ245">
            <v>25000000</v>
          </cell>
        </row>
        <row r="246">
          <cell r="A246" t="str">
            <v>ID11813</v>
          </cell>
          <cell r="B246" t="str">
            <v>AVALUAR VALORES</v>
          </cell>
          <cell r="C246" t="str">
            <v>SIN DATOS</v>
          </cell>
          <cell r="D246" t="str">
            <v>SIN DATOS</v>
          </cell>
          <cell r="E246" t="str">
            <v>Meta</v>
          </cell>
          <cell r="F246" t="str">
            <v>Puerto Concordia</v>
          </cell>
          <cell r="G246" t="str">
            <v>236-45564</v>
          </cell>
          <cell r="H246"/>
          <cell r="I246">
            <v>485.77447799999999</v>
          </cell>
          <cell r="J246"/>
          <cell r="K246" t="str">
            <v>SIN DATOS</v>
          </cell>
          <cell r="L246" t="str">
            <v>SIN DATOS</v>
          </cell>
          <cell r="M246" t="str">
            <v>SIN DATOS</v>
          </cell>
          <cell r="N246" t="str">
            <v>SI</v>
          </cell>
          <cell r="O246" t="str">
            <v>SI</v>
          </cell>
          <cell r="P246" t="str">
            <v>SIN DATOS</v>
          </cell>
          <cell r="Q246" t="str">
            <v xml:space="preserve">COMPLETO </v>
          </cell>
          <cell r="R246" t="str">
            <v>SIN DATOS</v>
          </cell>
          <cell r="S246" t="str">
            <v>SI</v>
          </cell>
          <cell r="T246" t="str">
            <v>NO</v>
          </cell>
          <cell r="V246" t="str">
            <v>COMPLETO</v>
          </cell>
          <cell r="W246" t="str">
            <v>SI</v>
          </cell>
          <cell r="Y246" t="str">
            <v>COMPLETO</v>
          </cell>
          <cell r="Z246" t="str">
            <v>SIN CONTACTO</v>
          </cell>
          <cell r="AA246" t="str">
            <v>NO PASA</v>
          </cell>
          <cell r="AG246" t="str">
            <v xml:space="preserve">EN ESPERA DE RESPUESTA DE ANT </v>
          </cell>
          <cell r="AH246" t="str">
            <v xml:space="preserve">SIN DATOS DE CONTACTO </v>
          </cell>
          <cell r="AI246" t="str">
            <v>SE ENVIARON  CORREO CON SOLICITUD DE INFORMACION VALIDAR DIAS 23, 24, 26, 29 DE ENERO Y 01 DE FEBRERO</v>
          </cell>
          <cell r="AJ246" t="str">
            <v xml:space="preserve">EN ESPERA DE RESPUESTA DE ANT </v>
          </cell>
          <cell r="AK246" t="str">
            <v xml:space="preserve">SIN DATOS DE CONTACTO </v>
          </cell>
          <cell r="AL246"/>
          <cell r="AM246">
            <v>45309</v>
          </cell>
          <cell r="AN246"/>
          <cell r="AO246"/>
          <cell r="AP246"/>
          <cell r="AQ246">
            <v>25000000</v>
          </cell>
        </row>
        <row r="247">
          <cell r="A247" t="str">
            <v>ID13347</v>
          </cell>
          <cell r="B247" t="str">
            <v>AVALUAR VALORES</v>
          </cell>
          <cell r="C247" t="str">
            <v>SIN DATOS</v>
          </cell>
          <cell r="D247" t="str">
            <v>SIN DATOS</v>
          </cell>
          <cell r="E247" t="str">
            <v>Meta</v>
          </cell>
          <cell r="F247" t="str">
            <v>Puerto Lleras</v>
          </cell>
          <cell r="G247" t="str">
            <v>236-38588</v>
          </cell>
          <cell r="H247"/>
          <cell r="I247">
            <v>446.38569999999999</v>
          </cell>
          <cell r="J247"/>
          <cell r="K247" t="str">
            <v xml:space="preserve">DIEGO </v>
          </cell>
          <cell r="L247" t="str">
            <v>BOHORQUEZ AGUDELO</v>
          </cell>
          <cell r="M247"/>
          <cell r="N247" t="str">
            <v>SI</v>
          </cell>
          <cell r="O247" t="str">
            <v>SI</v>
          </cell>
          <cell r="P247" t="str">
            <v>SIN DATOS</v>
          </cell>
          <cell r="Q247" t="str">
            <v xml:space="preserve">COMPLETO </v>
          </cell>
          <cell r="R247" t="str">
            <v>SIN DATOS</v>
          </cell>
          <cell r="S247" t="str">
            <v>SI</v>
          </cell>
          <cell r="T247" t="str">
            <v>NO</v>
          </cell>
          <cell r="V247" t="str">
            <v>COMPLETO</v>
          </cell>
          <cell r="W247" t="str">
            <v>SI</v>
          </cell>
          <cell r="Y247" t="str">
            <v>COMPLETO</v>
          </cell>
          <cell r="Z247" t="str">
            <v>SIN CONTACTO</v>
          </cell>
          <cell r="AA247" t="str">
            <v>NO PASA</v>
          </cell>
          <cell r="AC247" t="str">
            <v>SIN VISITA</v>
          </cell>
          <cell r="AG247" t="str">
            <v xml:space="preserve">EN ESPERA DE RESPUESTA DE ANT </v>
          </cell>
          <cell r="AH247" t="str">
            <v xml:space="preserve">SIN DATOS DE CONTACTO </v>
          </cell>
          <cell r="AI247" t="str">
            <v>SE ENVIARON  CORREO CON SOLICITUD DE INFORMACION VALIDAR DIAS 23, 24, 26, 29 DE ENERO Y 01 DE FEBRERO</v>
          </cell>
          <cell r="AJ247" t="str">
            <v xml:space="preserve">EN ESPERA DE RESPUESTA DE ANT </v>
          </cell>
          <cell r="AK247" t="str">
            <v xml:space="preserve">SIN DATOS DE CONTACTO </v>
          </cell>
          <cell r="AL247"/>
          <cell r="AM247">
            <v>45309</v>
          </cell>
          <cell r="AN247"/>
          <cell r="AO247"/>
          <cell r="AP247"/>
          <cell r="AQ247">
            <v>25000000</v>
          </cell>
        </row>
        <row r="248">
          <cell r="A248" t="str">
            <v>ID14031</v>
          </cell>
          <cell r="B248" t="str">
            <v>AVALUAR VALORES</v>
          </cell>
          <cell r="C248" t="str">
            <v>SIN DATOS</v>
          </cell>
          <cell r="D248" t="str">
            <v>SIN DATOS</v>
          </cell>
          <cell r="E248" t="str">
            <v>Meta</v>
          </cell>
          <cell r="F248" t="str">
            <v>Puerto Lleras</v>
          </cell>
          <cell r="G248" t="str">
            <v>236-68576</v>
          </cell>
          <cell r="H248"/>
          <cell r="I248">
            <v>297.21542199999999</v>
          </cell>
          <cell r="J248"/>
          <cell r="K248" t="str">
            <v>Edgar Barragan Capera y María
Josefa Cruz</v>
          </cell>
          <cell r="L248" t="str">
            <v>Edgar Barragan Capera y María
Josefa Cruz</v>
          </cell>
          <cell r="M248"/>
          <cell r="N248" t="str">
            <v>SI</v>
          </cell>
          <cell r="O248" t="str">
            <v>SI</v>
          </cell>
          <cell r="P248" t="str">
            <v>SIN DATOS</v>
          </cell>
          <cell r="Q248" t="str">
            <v xml:space="preserve">COMPLETO </v>
          </cell>
          <cell r="R248" t="str">
            <v>SIN DATOS</v>
          </cell>
          <cell r="S248" t="str">
            <v>SI</v>
          </cell>
          <cell r="T248" t="str">
            <v>NO</v>
          </cell>
          <cell r="V248" t="str">
            <v>COMPLETO</v>
          </cell>
          <cell r="W248" t="str">
            <v>SI</v>
          </cell>
          <cell r="Y248" t="str">
            <v>COMPLETO</v>
          </cell>
          <cell r="Z248" t="str">
            <v>SI TIENE</v>
          </cell>
          <cell r="AA248" t="str">
            <v>PASA</v>
          </cell>
          <cell r="AC248">
            <v>45347</v>
          </cell>
          <cell r="AG248" t="str">
            <v>VISITA PROGRAMADA</v>
          </cell>
          <cell r="AJ248" t="str">
            <v>VISITA PROGRAMADA</v>
          </cell>
          <cell r="AK248">
            <v>0</v>
          </cell>
          <cell r="AL248"/>
          <cell r="AM248">
            <v>45309</v>
          </cell>
          <cell r="AN248">
            <v>45351</v>
          </cell>
          <cell r="AO248"/>
          <cell r="AP248"/>
          <cell r="AQ248">
            <v>25000000</v>
          </cell>
        </row>
        <row r="249">
          <cell r="A249" t="str">
            <v>ID14032</v>
          </cell>
          <cell r="B249" t="str">
            <v>AVALUAR VALORES</v>
          </cell>
          <cell r="C249" t="str">
            <v>SIN DATOS</v>
          </cell>
          <cell r="D249" t="str">
            <v>SIN DATOS</v>
          </cell>
          <cell r="E249" t="str">
            <v>Meta</v>
          </cell>
          <cell r="F249" t="str">
            <v>Puerto Lleras</v>
          </cell>
          <cell r="G249" t="str">
            <v>236-13107</v>
          </cell>
          <cell r="H249"/>
          <cell r="I249">
            <v>259.16520700000001</v>
          </cell>
          <cell r="J249"/>
          <cell r="K249" t="str">
            <v>Edgar Barraga</v>
          </cell>
          <cell r="L249" t="str">
            <v>Edgar Barraga</v>
          </cell>
          <cell r="M249"/>
          <cell r="N249" t="str">
            <v>SI</v>
          </cell>
          <cell r="O249" t="str">
            <v>SI</v>
          </cell>
          <cell r="P249" t="str">
            <v>SIN DATOS</v>
          </cell>
          <cell r="Q249" t="str">
            <v xml:space="preserve">COMPLETO </v>
          </cell>
          <cell r="R249" t="str">
            <v>SIN DATOS</v>
          </cell>
          <cell r="S249" t="str">
            <v>SI</v>
          </cell>
          <cell r="T249" t="str">
            <v>NO</v>
          </cell>
          <cell r="V249" t="str">
            <v>COMPLETO</v>
          </cell>
          <cell r="W249" t="str">
            <v>SI</v>
          </cell>
          <cell r="Y249" t="str">
            <v>COMPLETO</v>
          </cell>
          <cell r="Z249" t="str">
            <v>SI TIENE</v>
          </cell>
          <cell r="AA249" t="str">
            <v>PASA</v>
          </cell>
          <cell r="AC249">
            <v>45347</v>
          </cell>
          <cell r="AG249" t="str">
            <v>VISITA PROGRAMADA</v>
          </cell>
          <cell r="AJ249" t="str">
            <v>VISITA PROGRAMADA</v>
          </cell>
          <cell r="AK249">
            <v>0</v>
          </cell>
          <cell r="AL249"/>
          <cell r="AM249">
            <v>45309</v>
          </cell>
          <cell r="AN249">
            <v>45351</v>
          </cell>
          <cell r="AO249"/>
          <cell r="AP249"/>
          <cell r="AQ249">
            <v>25000000</v>
          </cell>
        </row>
        <row r="250">
          <cell r="A250" t="str">
            <v>ID4584</v>
          </cell>
          <cell r="B250" t="str">
            <v>AVALUAR VALORES</v>
          </cell>
          <cell r="C250" t="str">
            <v>SIN DATOS</v>
          </cell>
          <cell r="D250" t="str">
            <v>SIN DATOS</v>
          </cell>
          <cell r="E250" t="str">
            <v>Tolima</v>
          </cell>
          <cell r="F250" t="str">
            <v>Chaparral</v>
          </cell>
          <cell r="G250" t="str">
            <v>355-3066</v>
          </cell>
          <cell r="H250"/>
          <cell r="I250">
            <v>494.90869300000003</v>
          </cell>
          <cell r="J250"/>
          <cell r="K250" t="str">
            <v>CAMPOS</v>
          </cell>
          <cell r="L250" t="str">
            <v>OVIEDO</v>
          </cell>
          <cell r="M250"/>
          <cell r="N250" t="str">
            <v>SI</v>
          </cell>
          <cell r="O250" t="str">
            <v>SI</v>
          </cell>
          <cell r="P250" t="str">
            <v>SIN DATOS</v>
          </cell>
          <cell r="Q250" t="str">
            <v xml:space="preserve">COMPLETO </v>
          </cell>
          <cell r="R250" t="str">
            <v>SIN DATOS</v>
          </cell>
          <cell r="S250" t="str">
            <v>SI</v>
          </cell>
          <cell r="T250" t="str">
            <v>NO</v>
          </cell>
          <cell r="V250" t="str">
            <v>COMPLETO</v>
          </cell>
          <cell r="W250" t="str">
            <v>SI</v>
          </cell>
          <cell r="Y250" t="str">
            <v>COMPLETO</v>
          </cell>
          <cell r="Z250" t="str">
            <v>SI TIENE</v>
          </cell>
          <cell r="AA250" t="str">
            <v>PASA</v>
          </cell>
          <cell r="AC250" t="str">
            <v>SIN VISITA</v>
          </cell>
          <cell r="AG250" t="str">
            <v>DESISTIDO</v>
          </cell>
          <cell r="AH250" t="str">
            <v>EL BENEFICIARIO DESITE DEL PROCESO</v>
          </cell>
          <cell r="AI250" t="str">
            <v>INFORMACION TRATADA CON DAVID TORREO</v>
          </cell>
          <cell r="AJ250" t="str">
            <v>DESISTIDO</v>
          </cell>
          <cell r="AK250">
            <v>0</v>
          </cell>
          <cell r="AL250"/>
          <cell r="AM250">
            <v>45309</v>
          </cell>
          <cell r="AN250" t="str">
            <v>N/A</v>
          </cell>
          <cell r="AO250"/>
          <cell r="AP250"/>
          <cell r="AQ250">
            <v>25000000</v>
          </cell>
        </row>
        <row r="251">
          <cell r="A251" t="str">
            <v>ID11627</v>
          </cell>
          <cell r="B251" t="str">
            <v>AVALUAR VALORES</v>
          </cell>
          <cell r="C251" t="str">
            <v>SIN DATOS</v>
          </cell>
          <cell r="D251" t="str">
            <v>SIN DATOS</v>
          </cell>
          <cell r="E251" t="str">
            <v>Antioquia</v>
          </cell>
          <cell r="F251" t="str">
            <v>Caucasia</v>
          </cell>
          <cell r="G251" t="str">
            <v>015-43248</v>
          </cell>
          <cell r="H251"/>
          <cell r="I251">
            <v>341.47742399999998</v>
          </cell>
          <cell r="J251"/>
          <cell r="K251" t="str">
            <v>JUAN GUILLERMO</v>
          </cell>
          <cell r="L251" t="str">
            <v>ECHEVERRI GIRALDO</v>
          </cell>
          <cell r="M251"/>
          <cell r="N251" t="str">
            <v>SI</v>
          </cell>
          <cell r="O251" t="str">
            <v>SI</v>
          </cell>
          <cell r="P251" t="str">
            <v>SIN DATOS</v>
          </cell>
          <cell r="Q251" t="str">
            <v xml:space="preserve">COMPLETO </v>
          </cell>
          <cell r="R251" t="str">
            <v>SIN DATOS</v>
          </cell>
          <cell r="S251" t="str">
            <v>SI</v>
          </cell>
          <cell r="T251" t="str">
            <v>NO</v>
          </cell>
          <cell r="V251" t="str">
            <v>COMPLETO</v>
          </cell>
          <cell r="W251" t="str">
            <v>SI</v>
          </cell>
          <cell r="Y251" t="str">
            <v>COMPLETO</v>
          </cell>
          <cell r="Z251" t="str">
            <v>SIN CONTACTO</v>
          </cell>
          <cell r="AA251" t="str">
            <v>NO PASA</v>
          </cell>
          <cell r="AG251" t="str">
            <v xml:space="preserve">EN ESPERA DE RESPUESTA DE ANT </v>
          </cell>
          <cell r="AH251" t="str">
            <v xml:space="preserve">SIN DATOS DE CONTACTO </v>
          </cell>
          <cell r="AI251" t="str">
            <v>SE ENVIARON  CORREO CON SOLICITUD DE INFORMACION VALIDAR DIAS 23, 24, 26, 29 DE ENERO Y 01 DE FEBRERO</v>
          </cell>
          <cell r="AJ251" t="str">
            <v xml:space="preserve">EN ESPERA DE RESPUESTA DE ANT </v>
          </cell>
          <cell r="AK251" t="str">
            <v xml:space="preserve">SIN DATOS DE CONTACTO </v>
          </cell>
          <cell r="AL251"/>
          <cell r="AM251">
            <v>45309</v>
          </cell>
          <cell r="AN251"/>
          <cell r="AO251"/>
          <cell r="AP251"/>
          <cell r="AQ251">
            <v>25000000</v>
          </cell>
        </row>
        <row r="252">
          <cell r="A252" t="str">
            <v>ID5577</v>
          </cell>
          <cell r="B252" t="str">
            <v>AVALUAR VALORES</v>
          </cell>
          <cell r="C252" t="str">
            <v>SIN DATOS</v>
          </cell>
          <cell r="D252" t="str">
            <v>SIN DATOS</v>
          </cell>
          <cell r="E252" t="str">
            <v>Antioquia</v>
          </cell>
          <cell r="F252" t="str">
            <v>Caucasia</v>
          </cell>
          <cell r="G252" t="str">
            <v>015-20989</v>
          </cell>
          <cell r="H252"/>
          <cell r="I252">
            <v>318.29853700000001</v>
          </cell>
          <cell r="J252"/>
          <cell r="K252" t="str">
            <v>ROSMIRA</v>
          </cell>
          <cell r="L252" t="str">
            <v>RINCON LEON</v>
          </cell>
          <cell r="M252"/>
          <cell r="N252" t="str">
            <v>SI</v>
          </cell>
          <cell r="O252" t="str">
            <v>SI</v>
          </cell>
          <cell r="P252" t="str">
            <v>SIN DATOS</v>
          </cell>
          <cell r="Q252" t="str">
            <v xml:space="preserve">COMPLETO </v>
          </cell>
          <cell r="R252" t="str">
            <v>SIN DATOS</v>
          </cell>
          <cell r="S252" t="str">
            <v>SI</v>
          </cell>
          <cell r="T252" t="str">
            <v>NO</v>
          </cell>
          <cell r="V252" t="str">
            <v>COMPLETO</v>
          </cell>
          <cell r="W252" t="str">
            <v>SI</v>
          </cell>
          <cell r="Y252" t="str">
            <v>COMPLETO</v>
          </cell>
          <cell r="Z252" t="str">
            <v>SIN CONTACTO</v>
          </cell>
          <cell r="AA252" t="str">
            <v>PASA</v>
          </cell>
          <cell r="AC252" t="str">
            <v>SIN VISITA</v>
          </cell>
          <cell r="AG252" t="str">
            <v xml:space="preserve">EN ESPERA DE RESPUESTA DE ANT </v>
          </cell>
          <cell r="AH252" t="str">
            <v xml:space="preserve">SE REQUIERE VALIDAR EXPEDIENTE ODATOS DE CONTACTO </v>
          </cell>
          <cell r="AI252" t="str">
            <v>AL CONTARTAR AL BEENFICARIO MANIFIESTA QUE EL PREDIO ES EN EL CESAR</v>
          </cell>
          <cell r="AJ252" t="str">
            <v xml:space="preserve">EN ESPERA DE RESPUESTA DE ANT </v>
          </cell>
          <cell r="AK252" t="str">
            <v xml:space="preserve">SE REQUIERE VALIDAR EXPEDIENTE ODATOS DE CONTACTO </v>
          </cell>
          <cell r="AL252"/>
          <cell r="AM252">
            <v>45309</v>
          </cell>
          <cell r="AN252"/>
          <cell r="AO252"/>
          <cell r="AP252"/>
          <cell r="AQ252">
            <v>25000000</v>
          </cell>
        </row>
        <row r="253">
          <cell r="A253" t="str">
            <v>ID13027</v>
          </cell>
          <cell r="B253" t="str">
            <v>AVALUAR VALORES</v>
          </cell>
          <cell r="C253" t="str">
            <v>SIN DATOS</v>
          </cell>
          <cell r="D253" t="str">
            <v>SIN DATOS</v>
          </cell>
          <cell r="E253" t="str">
            <v>Antioquia</v>
          </cell>
          <cell r="F253" t="str">
            <v>Caucasia</v>
          </cell>
          <cell r="G253" t="str">
            <v>015-3568</v>
          </cell>
          <cell r="H253"/>
          <cell r="I253">
            <v>315.98509200000001</v>
          </cell>
          <cell r="J253"/>
          <cell r="K253" t="str">
            <v>SIN DATOS</v>
          </cell>
          <cell r="L253" t="str">
            <v>SIN DATOS</v>
          </cell>
          <cell r="M253" t="str">
            <v>SIN DATOS</v>
          </cell>
          <cell r="N253" t="str">
            <v>SI</v>
          </cell>
          <cell r="O253" t="str">
            <v>SI</v>
          </cell>
          <cell r="P253" t="str">
            <v>SIN DATOS</v>
          </cell>
          <cell r="Q253" t="str">
            <v xml:space="preserve">COMPLETO </v>
          </cell>
          <cell r="R253" t="str">
            <v>SIN DATOS</v>
          </cell>
          <cell r="S253" t="str">
            <v>SI</v>
          </cell>
          <cell r="T253" t="str">
            <v>NO</v>
          </cell>
          <cell r="V253" t="str">
            <v>COMPLETO</v>
          </cell>
          <cell r="W253" t="str">
            <v>SI</v>
          </cell>
          <cell r="Y253" t="str">
            <v>COMPLETO</v>
          </cell>
          <cell r="Z253" t="str">
            <v>SIN CONTACTO</v>
          </cell>
          <cell r="AA253" t="str">
            <v>NO PASA</v>
          </cell>
          <cell r="AC253" t="str">
            <v>SIN VISITA</v>
          </cell>
          <cell r="AG253" t="str">
            <v>RETIRADO</v>
          </cell>
          <cell r="AH253" t="str">
            <v>PENIENTE SOPORTE</v>
          </cell>
          <cell r="AJ253" t="str">
            <v>RETIRADO</v>
          </cell>
          <cell r="AK253">
            <v>0</v>
          </cell>
          <cell r="AL253"/>
          <cell r="AM253">
            <v>45309</v>
          </cell>
          <cell r="AN253" t="str">
            <v>N/A</v>
          </cell>
          <cell r="AO253"/>
          <cell r="AP253"/>
          <cell r="AQ253">
            <v>25000000</v>
          </cell>
        </row>
        <row r="254">
          <cell r="A254" t="str">
            <v>ID1494</v>
          </cell>
          <cell r="B254" t="str">
            <v>AVALUAR VALORES</v>
          </cell>
          <cell r="C254" t="str">
            <v>SIN DATOS</v>
          </cell>
          <cell r="D254" t="str">
            <v>SIN DATOS</v>
          </cell>
          <cell r="E254" t="str">
            <v>Cauca</v>
          </cell>
          <cell r="F254" t="str">
            <v>Corinto</v>
          </cell>
          <cell r="G254" t="str">
            <v>124-3173</v>
          </cell>
          <cell r="H254"/>
          <cell r="I254">
            <v>315.771072</v>
          </cell>
          <cell r="J254"/>
          <cell r="K254" t="str">
            <v>Liliana</v>
          </cell>
          <cell r="L254" t="str">
            <v xml:space="preserve">Bernal Reyes </v>
          </cell>
          <cell r="M254"/>
          <cell r="N254" t="str">
            <v>SI</v>
          </cell>
          <cell r="O254" t="str">
            <v>SI</v>
          </cell>
          <cell r="P254" t="str">
            <v>SIN DATOS</v>
          </cell>
          <cell r="Q254" t="str">
            <v xml:space="preserve">COMPLETO </v>
          </cell>
          <cell r="R254" t="str">
            <v>SIN DATOS</v>
          </cell>
          <cell r="S254" t="str">
            <v>SI</v>
          </cell>
          <cell r="T254" t="str">
            <v>NO</v>
          </cell>
          <cell r="V254" t="str">
            <v>COMPLETO</v>
          </cell>
          <cell r="W254" t="str">
            <v>SI</v>
          </cell>
          <cell r="Y254" t="str">
            <v>COMPLETO</v>
          </cell>
          <cell r="Z254" t="str">
            <v>SIN CONTACTO</v>
          </cell>
          <cell r="AA254" t="str">
            <v>NO PASA</v>
          </cell>
          <cell r="AG254" t="str">
            <v xml:space="preserve">EN ESPERA DE RESPUESTA DE ANT </v>
          </cell>
          <cell r="AH254" t="str">
            <v xml:space="preserve">SIN DATOS DE CONTACTO </v>
          </cell>
          <cell r="AI254" t="str">
            <v>SE ENVIARON  CORREO CON SOLICITUD DE INFORMACION VALIDAR DIAS 23, 24, 26, 29 DE ENERO Y 01 DE FEBRERO</v>
          </cell>
          <cell r="AJ254" t="str">
            <v xml:space="preserve">EN ESPERA DE RESPUESTA DE ANT </v>
          </cell>
          <cell r="AK254" t="str">
            <v xml:space="preserve">SIN DATOS DE CONTACTO </v>
          </cell>
          <cell r="AL254"/>
          <cell r="AM254">
            <v>45309</v>
          </cell>
          <cell r="AN254"/>
          <cell r="AO254"/>
          <cell r="AP254"/>
          <cell r="AQ254">
            <v>25000000</v>
          </cell>
        </row>
        <row r="255">
          <cell r="A255" t="str">
            <v>ID6180</v>
          </cell>
          <cell r="B255" t="str">
            <v>AVALUAR VALORES</v>
          </cell>
          <cell r="C255" t="str">
            <v>SIN DATOS</v>
          </cell>
          <cell r="D255" t="str">
            <v>SIN DATOS</v>
          </cell>
          <cell r="E255" t="str">
            <v>Antioquia</v>
          </cell>
          <cell r="F255" t="str">
            <v>Caucasia</v>
          </cell>
          <cell r="G255" t="str">
            <v>015-1901</v>
          </cell>
          <cell r="H255"/>
          <cell r="I255">
            <v>314.22659800000002</v>
          </cell>
          <cell r="J255"/>
          <cell r="K255" t="str">
            <v>SIN DATOS</v>
          </cell>
          <cell r="L255" t="str">
            <v>SIN DATOS</v>
          </cell>
          <cell r="M255" t="str">
            <v>SIN DATOS</v>
          </cell>
          <cell r="N255" t="str">
            <v>SI</v>
          </cell>
          <cell r="O255" t="str">
            <v>SI</v>
          </cell>
          <cell r="P255" t="str">
            <v>SIN DATOS</v>
          </cell>
          <cell r="Q255" t="str">
            <v xml:space="preserve">COMPLETO </v>
          </cell>
          <cell r="R255" t="str">
            <v>SIN DATOS</v>
          </cell>
          <cell r="S255" t="str">
            <v>SI</v>
          </cell>
          <cell r="T255" t="str">
            <v>NO</v>
          </cell>
          <cell r="V255" t="str">
            <v>COMPLETO</v>
          </cell>
          <cell r="W255" t="str">
            <v>SI</v>
          </cell>
          <cell r="Y255" t="str">
            <v>COMPLETO</v>
          </cell>
          <cell r="Z255" t="str">
            <v>SIN CONTACTO</v>
          </cell>
          <cell r="AA255" t="str">
            <v>NO PASA</v>
          </cell>
          <cell r="AC255" t="str">
            <v>SIN VISITA</v>
          </cell>
          <cell r="AG255" t="str">
            <v>RETIRADO</v>
          </cell>
          <cell r="AH255" t="str">
            <v>ANT ENVIA CORREO DE NO CONTINUAR</v>
          </cell>
          <cell r="AI255" t="str">
            <v>CORREO DE 09/02/2024</v>
          </cell>
          <cell r="AJ255" t="str">
            <v>RETIRADO</v>
          </cell>
          <cell r="AK255">
            <v>0</v>
          </cell>
          <cell r="AL255"/>
          <cell r="AM255">
            <v>45309</v>
          </cell>
          <cell r="AN255" t="str">
            <v>N/A</v>
          </cell>
          <cell r="AO255"/>
          <cell r="AP255"/>
          <cell r="AQ255">
            <v>25000000</v>
          </cell>
        </row>
        <row r="256">
          <cell r="A256" t="str">
            <v>ID15103</v>
          </cell>
          <cell r="B256" t="str">
            <v>AVALUAR VALORES</v>
          </cell>
          <cell r="C256" t="str">
            <v>SIN DATOS</v>
          </cell>
          <cell r="D256" t="str">
            <v>SIN DATOS</v>
          </cell>
          <cell r="E256" t="str">
            <v>Caquetá</v>
          </cell>
          <cell r="F256" t="str">
            <v>Puerto Rico</v>
          </cell>
          <cell r="G256" t="str">
            <v>425-30496</v>
          </cell>
          <cell r="H256"/>
          <cell r="I256">
            <v>265.54294499999997</v>
          </cell>
          <cell r="J256"/>
          <cell r="K256" t="str">
            <v>GLORIA LUZ</v>
          </cell>
          <cell r="L256" t="str">
            <v>VASQUEZ GRANADA</v>
          </cell>
          <cell r="M256"/>
          <cell r="N256" t="str">
            <v>SI</v>
          </cell>
          <cell r="O256" t="str">
            <v>SI</v>
          </cell>
          <cell r="P256" t="str">
            <v>SIN DATOS</v>
          </cell>
          <cell r="Q256" t="str">
            <v xml:space="preserve">COMPLETO </v>
          </cell>
          <cell r="R256" t="str">
            <v>SIN DATOS</v>
          </cell>
          <cell r="S256" t="str">
            <v>SI</v>
          </cell>
          <cell r="T256" t="str">
            <v>NO</v>
          </cell>
          <cell r="V256" t="str">
            <v>COMPLETO</v>
          </cell>
          <cell r="W256" t="str">
            <v>SI</v>
          </cell>
          <cell r="Y256" t="str">
            <v>COMPLETO</v>
          </cell>
          <cell r="Z256" t="str">
            <v>SI TIENE</v>
          </cell>
          <cell r="AA256" t="str">
            <v>PASA</v>
          </cell>
          <cell r="AB256">
            <v>45328</v>
          </cell>
          <cell r="AC256" t="str">
            <v>SIN VISITA</v>
          </cell>
          <cell r="AG256" t="str">
            <v xml:space="preserve">EN ESPERA DE RESPUESTA DE ANT </v>
          </cell>
          <cell r="AH256" t="str">
            <v xml:space="preserve">BENEFICIARIO CON VARIOS PREDIO NO PERMITE VISITA </v>
          </cell>
          <cell r="AI256" t="str">
            <v>SE ENVIO CORREO CON NOVEDAD EL 09 DE FEBRERO</v>
          </cell>
          <cell r="AJ256" t="str">
            <v xml:space="preserve">EN ESPERA DE RESPUESTA DE ANT </v>
          </cell>
          <cell r="AK256" t="str">
            <v xml:space="preserve">BENEFICIARIO CON VARIOS PREDIO NO PERMITE VISITA </v>
          </cell>
          <cell r="AL256"/>
          <cell r="AM256">
            <v>45309</v>
          </cell>
          <cell r="AN256"/>
          <cell r="AO256"/>
          <cell r="AP256"/>
          <cell r="AQ256">
            <v>25000000</v>
          </cell>
        </row>
        <row r="257">
          <cell r="A257" t="str">
            <v>ID13137</v>
          </cell>
          <cell r="B257" t="str">
            <v>AVALUAR VALORES</v>
          </cell>
          <cell r="C257" t="str">
            <v>SIN DATOS</v>
          </cell>
          <cell r="D257" t="str">
            <v>SIN DATOS</v>
          </cell>
          <cell r="E257" t="str">
            <v>Córdoba</v>
          </cell>
          <cell r="F257" t="str">
            <v>Valencia</v>
          </cell>
          <cell r="G257" t="str">
            <v>140-105337</v>
          </cell>
          <cell r="H257"/>
          <cell r="I257">
            <v>264.86269600000003</v>
          </cell>
          <cell r="J257"/>
          <cell r="K257" t="str">
            <v>SIN DATOS</v>
          </cell>
          <cell r="L257" t="str">
            <v>SIN DATOS</v>
          </cell>
          <cell r="M257" t="str">
            <v>SIN DATOS</v>
          </cell>
          <cell r="N257" t="str">
            <v>SI</v>
          </cell>
          <cell r="O257" t="str">
            <v>SI</v>
          </cell>
          <cell r="P257" t="str">
            <v>SIN DATOS</v>
          </cell>
          <cell r="Q257" t="str">
            <v xml:space="preserve">COMPLETO </v>
          </cell>
          <cell r="R257" t="str">
            <v>SIN DATOS</v>
          </cell>
          <cell r="S257" t="str">
            <v>SI</v>
          </cell>
          <cell r="T257" t="str">
            <v>NO</v>
          </cell>
          <cell r="V257" t="str">
            <v>COMPLETO</v>
          </cell>
          <cell r="W257" t="str">
            <v>SI</v>
          </cell>
          <cell r="Y257" t="str">
            <v>COMPLETO</v>
          </cell>
          <cell r="Z257" t="str">
            <v>SIN CONTACTO</v>
          </cell>
          <cell r="AA257" t="str">
            <v>NO PASA</v>
          </cell>
          <cell r="AG257" t="str">
            <v>DESISTIDO</v>
          </cell>
          <cell r="AH257" t="str">
            <v>EL BENEFICIARIO DESITE DEL PROCESO</v>
          </cell>
          <cell r="AI257" t="str">
            <v>SE ENVIARON  CORREO CON SOLICITUD DE INFORMACION VALIDAR DIAS 23, 24, 26, 29 DE ENERO Y 01 DE FEBRERO</v>
          </cell>
          <cell r="AJ257" t="str">
            <v>DESISTIDO</v>
          </cell>
          <cell r="AK257">
            <v>0</v>
          </cell>
          <cell r="AL257"/>
          <cell r="AM257">
            <v>45309</v>
          </cell>
          <cell r="AN257" t="str">
            <v>N/A</v>
          </cell>
          <cell r="AO257"/>
          <cell r="AP257"/>
          <cell r="AQ257">
            <v>25000000</v>
          </cell>
        </row>
        <row r="258">
          <cell r="A258" t="str">
            <v>ID10956</v>
          </cell>
          <cell r="B258" t="str">
            <v>AVALUAR VALORES</v>
          </cell>
          <cell r="C258" t="str">
            <v>SIN DATOS</v>
          </cell>
          <cell r="D258" t="str">
            <v>SIN DATOS</v>
          </cell>
          <cell r="E258" t="str">
            <v>Bolívar</v>
          </cell>
          <cell r="F258" t="str">
            <v>Morales</v>
          </cell>
          <cell r="G258" t="str">
            <v>068-182</v>
          </cell>
          <cell r="H258"/>
          <cell r="I258">
            <v>239.74871999999999</v>
          </cell>
          <cell r="J258"/>
          <cell r="K258" t="str">
            <v>FREDDY</v>
          </cell>
          <cell r="L258" t="str">
            <v>LEMUS</v>
          </cell>
          <cell r="M258"/>
          <cell r="N258" t="str">
            <v>SI</v>
          </cell>
          <cell r="O258" t="str">
            <v>SI</v>
          </cell>
          <cell r="P258" t="str">
            <v>SIN DATOS</v>
          </cell>
          <cell r="Q258" t="str">
            <v xml:space="preserve">COMPLETO </v>
          </cell>
          <cell r="R258" t="str">
            <v>SIN DATOS</v>
          </cell>
          <cell r="S258" t="str">
            <v>SI</v>
          </cell>
          <cell r="T258" t="str">
            <v>NO</v>
          </cell>
          <cell r="V258" t="str">
            <v>COMPLETO</v>
          </cell>
          <cell r="W258" t="str">
            <v>SI</v>
          </cell>
          <cell r="Y258" t="str">
            <v>COMPLETO</v>
          </cell>
          <cell r="Z258" t="str">
            <v>SI TIENE</v>
          </cell>
          <cell r="AA258" t="str">
            <v>PASA</v>
          </cell>
          <cell r="AB258">
            <v>45328</v>
          </cell>
          <cell r="AC258" t="str">
            <v>SIN VISITA</v>
          </cell>
          <cell r="AG258" t="str">
            <v xml:space="preserve">EN ESPERA DE RESPUESTA DE ANT </v>
          </cell>
          <cell r="AH258" t="str">
            <v xml:space="preserve">BENEFICIARIO CON VARIOS PREDIO NO PERMITE VISITA </v>
          </cell>
          <cell r="AI258" t="str">
            <v>SE ENVIO CORREO CON NOVEDAD EL 09 DE FEBRERO</v>
          </cell>
          <cell r="AJ258" t="str">
            <v xml:space="preserve">EN ESPERA DE RESPUESTA DE ANT </v>
          </cell>
          <cell r="AK258" t="str">
            <v xml:space="preserve">BENEFICIARIO CON VARIOS PREDIO NO PERMITE VISITA </v>
          </cell>
          <cell r="AL258"/>
          <cell r="AM258">
            <v>45309</v>
          </cell>
          <cell r="AN258"/>
          <cell r="AO258"/>
          <cell r="AP258"/>
          <cell r="AQ258">
            <v>25000000</v>
          </cell>
        </row>
        <row r="259">
          <cell r="A259" t="str">
            <v>ID15147</v>
          </cell>
          <cell r="B259" t="str">
            <v>AVALUAR VALORES</v>
          </cell>
          <cell r="C259" t="str">
            <v>SIN DATOS</v>
          </cell>
          <cell r="D259" t="str">
            <v>SIN DATOS</v>
          </cell>
          <cell r="E259" t="str">
            <v>Antioquia</v>
          </cell>
          <cell r="F259" t="str">
            <v>Valdivia</v>
          </cell>
          <cell r="G259" t="str">
            <v>037-52747</v>
          </cell>
          <cell r="H259"/>
          <cell r="I259">
            <v>238.649585</v>
          </cell>
          <cell r="J259"/>
          <cell r="K259" t="str">
            <v>OSCAR HUMBERTO</v>
          </cell>
          <cell r="L259" t="str">
            <v>VASQUEZ CASTILLO</v>
          </cell>
          <cell r="M259"/>
          <cell r="N259" t="str">
            <v>SI</v>
          </cell>
          <cell r="O259" t="str">
            <v>SI</v>
          </cell>
          <cell r="P259" t="str">
            <v>SIN DATOS</v>
          </cell>
          <cell r="Q259" t="str">
            <v xml:space="preserve">COMPLETO </v>
          </cell>
          <cell r="R259" t="str">
            <v>SIN DATOS</v>
          </cell>
          <cell r="S259" t="str">
            <v>SI</v>
          </cell>
          <cell r="T259" t="str">
            <v>NO</v>
          </cell>
          <cell r="V259" t="str">
            <v>COMPLETO</v>
          </cell>
          <cell r="W259" t="str">
            <v>SI</v>
          </cell>
          <cell r="Y259" t="str">
            <v>COMPLETO</v>
          </cell>
          <cell r="Z259" t="str">
            <v>SI TIENE</v>
          </cell>
          <cell r="AA259" t="str">
            <v>PASA</v>
          </cell>
          <cell r="AB259">
            <v>45328</v>
          </cell>
          <cell r="AC259">
            <v>45334</v>
          </cell>
          <cell r="AE259">
            <v>45343</v>
          </cell>
          <cell r="AG259" t="str">
            <v>EN REVISION DE ANT</v>
          </cell>
          <cell r="AH259" t="str">
            <v xml:space="preserve">APROBADO SIN SOPORTES </v>
          </cell>
          <cell r="AJ259" t="str">
            <v>EN REVISION ANT</v>
          </cell>
          <cell r="AK259">
            <v>0</v>
          </cell>
          <cell r="AL259"/>
          <cell r="AM259">
            <v>45309</v>
          </cell>
          <cell r="AN259">
            <v>45334</v>
          </cell>
          <cell r="AO259"/>
          <cell r="AP259"/>
          <cell r="AQ259">
            <v>25000000</v>
          </cell>
        </row>
        <row r="260">
          <cell r="A260" t="str">
            <v>ID9260</v>
          </cell>
          <cell r="B260" t="str">
            <v>AVALUAR VALORES</v>
          </cell>
          <cell r="C260" t="str">
            <v>SIN DATOS</v>
          </cell>
          <cell r="D260" t="str">
            <v>SIN DATOS</v>
          </cell>
          <cell r="E260" t="str">
            <v>Cesar</v>
          </cell>
          <cell r="F260" t="str">
            <v>Valledupar</v>
          </cell>
          <cell r="G260" t="str">
            <v>190-20019</v>
          </cell>
          <cell r="H260"/>
          <cell r="I260">
            <v>206.46449999999999</v>
          </cell>
          <cell r="J260"/>
          <cell r="K260" t="str">
            <v>YASMIN</v>
          </cell>
          <cell r="L260" t="str">
            <v>PATIÑO</v>
          </cell>
          <cell r="M260"/>
          <cell r="N260" t="str">
            <v>SI</v>
          </cell>
          <cell r="O260" t="str">
            <v>SI</v>
          </cell>
          <cell r="P260" t="str">
            <v>SIN DATOS</v>
          </cell>
          <cell r="Q260" t="str">
            <v xml:space="preserve">COMPLETO </v>
          </cell>
          <cell r="R260" t="str">
            <v>SIN DATOS</v>
          </cell>
          <cell r="S260" t="str">
            <v>SI</v>
          </cell>
          <cell r="T260" t="str">
            <v>NO</v>
          </cell>
          <cell r="V260" t="str">
            <v>COMPLETO</v>
          </cell>
          <cell r="W260" t="str">
            <v>SI</v>
          </cell>
          <cell r="Y260" t="str">
            <v>COMPLETO</v>
          </cell>
          <cell r="Z260" t="str">
            <v>SI TIENE</v>
          </cell>
          <cell r="AA260" t="str">
            <v>PASA</v>
          </cell>
          <cell r="AC260">
            <v>45341</v>
          </cell>
          <cell r="AG260" t="str">
            <v>EN ELABORACION DE INFORME</v>
          </cell>
          <cell r="AJ260" t="str">
            <v>EN ELABORACION DE INFORME</v>
          </cell>
          <cell r="AK260">
            <v>0</v>
          </cell>
          <cell r="AL260"/>
          <cell r="AM260">
            <v>45309</v>
          </cell>
          <cell r="AN260">
            <v>45341</v>
          </cell>
          <cell r="AO260"/>
          <cell r="AP260"/>
          <cell r="AQ260">
            <v>25000000</v>
          </cell>
        </row>
        <row r="261">
          <cell r="A261" t="str">
            <v>ID9345</v>
          </cell>
          <cell r="B261" t="str">
            <v>AVALUAR VALORES</v>
          </cell>
          <cell r="C261" t="str">
            <v>SIN DATOS</v>
          </cell>
          <cell r="D261" t="str">
            <v>SIN DATOS</v>
          </cell>
          <cell r="E261" t="str">
            <v>Meta</v>
          </cell>
          <cell r="F261" t="str">
            <v>San Martín</v>
          </cell>
          <cell r="G261" t="str">
            <v>236-23909</v>
          </cell>
          <cell r="H261"/>
          <cell r="I261">
            <v>924.71039599999995</v>
          </cell>
          <cell r="J261"/>
          <cell r="K261" t="str">
            <v>JORGE</v>
          </cell>
          <cell r="L261" t="str">
            <v>RUIZ</v>
          </cell>
          <cell r="M261"/>
          <cell r="N261" t="str">
            <v>SI</v>
          </cell>
          <cell r="O261" t="str">
            <v>SI</v>
          </cell>
          <cell r="P261" t="str">
            <v>SIN DATOS</v>
          </cell>
          <cell r="Q261" t="str">
            <v xml:space="preserve">COMPLETO </v>
          </cell>
          <cell r="R261" t="str">
            <v>SIN DATOS</v>
          </cell>
          <cell r="S261" t="str">
            <v>NO</v>
          </cell>
          <cell r="T261" t="str">
            <v>SI</v>
          </cell>
          <cell r="V261" t="str">
            <v>COMPLETO</v>
          </cell>
          <cell r="W261" t="str">
            <v>SI</v>
          </cell>
          <cell r="Y261" t="str">
            <v>COMPLETO</v>
          </cell>
          <cell r="Z261" t="str">
            <v>SIN CONTACTO</v>
          </cell>
          <cell r="AA261" t="str">
            <v>NO PASA</v>
          </cell>
          <cell r="AG261" t="str">
            <v xml:space="preserve">EN ESPERA DE RESPUESTA DE ANT </v>
          </cell>
          <cell r="AH261" t="str">
            <v xml:space="preserve">SIN DATOS DE CONTACTO </v>
          </cell>
          <cell r="AI261" t="str">
            <v>SE ENVIARON  CORREO CON SOLICITUD DE INFORMACION VALIDAR DIAS 23, 24, 26, 29 DE ENERO Y 01 DE FEBRERO</v>
          </cell>
          <cell r="AJ261" t="str">
            <v xml:space="preserve">EN ESPERA DE RESPUESTA DE ANT </v>
          </cell>
          <cell r="AK261" t="str">
            <v xml:space="preserve">SIN DATOS DE CONTACTO </v>
          </cell>
          <cell r="AL261"/>
          <cell r="AM261">
            <v>45309</v>
          </cell>
          <cell r="AN261">
            <v>45345</v>
          </cell>
          <cell r="AO261"/>
          <cell r="AP261"/>
          <cell r="AQ261">
            <v>25000000</v>
          </cell>
        </row>
        <row r="262">
          <cell r="A262" t="str">
            <v>ID10070</v>
          </cell>
          <cell r="B262" t="str">
            <v>AVALUAR VALORES</v>
          </cell>
          <cell r="C262" t="str">
            <v>SIN DATOS</v>
          </cell>
          <cell r="D262" t="str">
            <v>SIN DATOS</v>
          </cell>
          <cell r="E262" t="str">
            <v>Huila</v>
          </cell>
          <cell r="F262" t="str">
            <v>Yaguará</v>
          </cell>
          <cell r="G262" t="str">
            <v>200-52795</v>
          </cell>
          <cell r="H262"/>
          <cell r="I262">
            <v>845.79443000000003</v>
          </cell>
          <cell r="J262"/>
          <cell r="K262" t="str">
            <v>FELIPE</v>
          </cell>
          <cell r="L262" t="str">
            <v>GUTIERREZ</v>
          </cell>
          <cell r="M262"/>
          <cell r="N262" t="str">
            <v>SI</v>
          </cell>
          <cell r="O262" t="str">
            <v>SI</v>
          </cell>
          <cell r="P262" t="str">
            <v>SIN DATOS</v>
          </cell>
          <cell r="Q262" t="str">
            <v xml:space="preserve">COMPLETO </v>
          </cell>
          <cell r="R262" t="str">
            <v>SIN DATOS</v>
          </cell>
          <cell r="S262" t="str">
            <v>SI</v>
          </cell>
          <cell r="T262" t="str">
            <v>NO</v>
          </cell>
          <cell r="V262" t="str">
            <v>COMPLETO</v>
          </cell>
          <cell r="W262" t="str">
            <v>SI</v>
          </cell>
          <cell r="Y262" t="str">
            <v>COMPLETO</v>
          </cell>
          <cell r="Z262" t="str">
            <v>SI TIENE</v>
          </cell>
          <cell r="AA262" t="str">
            <v>PASA</v>
          </cell>
          <cell r="AC262">
            <v>45327</v>
          </cell>
          <cell r="AE262">
            <v>45338</v>
          </cell>
          <cell r="AG262" t="str">
            <v>EN REVISION DE ANT</v>
          </cell>
          <cell r="AJ262" t="str">
            <v>EN REVISION ANT</v>
          </cell>
          <cell r="AK262">
            <v>0</v>
          </cell>
          <cell r="AL262"/>
          <cell r="AM262">
            <v>45309</v>
          </cell>
          <cell r="AN262">
            <v>45327</v>
          </cell>
          <cell r="AO262"/>
          <cell r="AP262"/>
          <cell r="AQ262">
            <v>25000000</v>
          </cell>
        </row>
        <row r="263">
          <cell r="A263" t="str">
            <v>ID10071</v>
          </cell>
          <cell r="B263" t="str">
            <v>AVALUAR VALORES</v>
          </cell>
          <cell r="C263" t="str">
            <v>SIN DATOS</v>
          </cell>
          <cell r="D263" t="str">
            <v>SIN DATOS</v>
          </cell>
          <cell r="E263" t="str">
            <v>Huila</v>
          </cell>
          <cell r="F263" t="str">
            <v>Yaguará</v>
          </cell>
          <cell r="G263" t="str">
            <v>200-57556</v>
          </cell>
          <cell r="H263"/>
          <cell r="I263">
            <v>321.21245599999997</v>
          </cell>
          <cell r="J263"/>
          <cell r="K263" t="str">
            <v>FELIPE</v>
          </cell>
          <cell r="L263" t="str">
            <v>GUTIERREZ</v>
          </cell>
          <cell r="M263"/>
          <cell r="N263" t="str">
            <v>SI</v>
          </cell>
          <cell r="O263" t="str">
            <v>SI</v>
          </cell>
          <cell r="P263" t="str">
            <v>SIN DATOS</v>
          </cell>
          <cell r="Q263" t="str">
            <v xml:space="preserve">COMPLETO </v>
          </cell>
          <cell r="R263" t="str">
            <v>SIN DATOS</v>
          </cell>
          <cell r="S263" t="str">
            <v>SI</v>
          </cell>
          <cell r="T263" t="str">
            <v>NO</v>
          </cell>
          <cell r="V263" t="str">
            <v>COMPLETO</v>
          </cell>
          <cell r="W263" t="str">
            <v>SI</v>
          </cell>
          <cell r="Y263" t="str">
            <v>COMPLETO</v>
          </cell>
          <cell r="Z263" t="str">
            <v>SI TIENE</v>
          </cell>
          <cell r="AA263" t="str">
            <v>PASA</v>
          </cell>
          <cell r="AC263">
            <v>45327</v>
          </cell>
          <cell r="AE263">
            <v>45338</v>
          </cell>
          <cell r="AG263" t="str">
            <v>EN REVISION DE ANT</v>
          </cell>
          <cell r="AJ263" t="str">
            <v>EN REVISION ANT</v>
          </cell>
          <cell r="AK263">
            <v>0</v>
          </cell>
          <cell r="AL263"/>
          <cell r="AM263">
            <v>45309</v>
          </cell>
          <cell r="AN263">
            <v>45327</v>
          </cell>
          <cell r="AO263"/>
          <cell r="AP263"/>
          <cell r="AQ263">
            <v>25000000</v>
          </cell>
        </row>
        <row r="264">
          <cell r="A264" t="str">
            <v>ID8403</v>
          </cell>
          <cell r="B264" t="str">
            <v>AVALUAR VALORES</v>
          </cell>
          <cell r="C264" t="str">
            <v>SIN DATOS</v>
          </cell>
          <cell r="D264" t="str">
            <v>SIN DATOS</v>
          </cell>
          <cell r="E264" t="str">
            <v>La Guajira</v>
          </cell>
          <cell r="F264" t="str">
            <v>Fonseca</v>
          </cell>
          <cell r="G264" t="str">
            <v>214-5648</v>
          </cell>
          <cell r="H264"/>
          <cell r="I264">
            <v>153</v>
          </cell>
          <cell r="J264"/>
          <cell r="K264" t="str">
            <v>CARLOS</v>
          </cell>
          <cell r="L264" t="str">
            <v>LEON</v>
          </cell>
          <cell r="M264"/>
          <cell r="N264" t="str">
            <v>SI</v>
          </cell>
          <cell r="O264" t="str">
            <v>SI</v>
          </cell>
          <cell r="P264" t="str">
            <v>SIN DATOS</v>
          </cell>
          <cell r="Q264" t="str">
            <v xml:space="preserve">COMPLETO </v>
          </cell>
          <cell r="R264" t="str">
            <v>SIN DATOS</v>
          </cell>
          <cell r="S264" t="str">
            <v>SI</v>
          </cell>
          <cell r="T264" t="str">
            <v>NO</v>
          </cell>
          <cell r="V264" t="str">
            <v>COMPLETO</v>
          </cell>
          <cell r="W264" t="str">
            <v>SI</v>
          </cell>
          <cell r="Y264" t="str">
            <v>COMPLETO</v>
          </cell>
          <cell r="Z264" t="str">
            <v>SIN CONTACTO</v>
          </cell>
          <cell r="AA264" t="str">
            <v>NO PASA</v>
          </cell>
          <cell r="AG264" t="str">
            <v>RETIRADO</v>
          </cell>
          <cell r="AH264" t="str">
            <v>ANT ENVIA CORREO DE NO CONTINUAR</v>
          </cell>
          <cell r="AJ264" t="str">
            <v>RETIRADO</v>
          </cell>
          <cell r="AK264">
            <v>0</v>
          </cell>
          <cell r="AL264"/>
          <cell r="AM264">
            <v>45309</v>
          </cell>
          <cell r="AN264" t="str">
            <v>N/A</v>
          </cell>
          <cell r="AO264"/>
          <cell r="AP264"/>
          <cell r="AQ264">
            <v>25000000</v>
          </cell>
        </row>
        <row r="265">
          <cell r="A265" t="str">
            <v>ID13575</v>
          </cell>
          <cell r="B265" t="str">
            <v>AVALUAR VALORES</v>
          </cell>
          <cell r="C265" t="str">
            <v>SIN DATOS</v>
          </cell>
          <cell r="D265" t="str">
            <v>SIN DATOS</v>
          </cell>
          <cell r="E265" t="str">
            <v>La Guajira</v>
          </cell>
          <cell r="F265" t="str">
            <v>Fonseca</v>
          </cell>
          <cell r="G265" t="str">
            <v>214-812</v>
          </cell>
          <cell r="H265"/>
          <cell r="I265">
            <v>152.150507</v>
          </cell>
          <cell r="J265"/>
          <cell r="K265" t="str">
            <v>SIN DATOS</v>
          </cell>
          <cell r="L265" t="str">
            <v>SIN DATOS</v>
          </cell>
          <cell r="M265" t="str">
            <v>SIN DATOS</v>
          </cell>
          <cell r="N265" t="str">
            <v>SI</v>
          </cell>
          <cell r="O265" t="str">
            <v>SI</v>
          </cell>
          <cell r="P265" t="str">
            <v>SIN DATOS</v>
          </cell>
          <cell r="Q265" t="str">
            <v xml:space="preserve">COMPLETO </v>
          </cell>
          <cell r="R265" t="str">
            <v>SIN DATOS</v>
          </cell>
          <cell r="S265" t="str">
            <v>SI</v>
          </cell>
          <cell r="T265" t="str">
            <v>NO</v>
          </cell>
          <cell r="V265" t="str">
            <v>COMPLETO</v>
          </cell>
          <cell r="W265" t="str">
            <v>SI</v>
          </cell>
          <cell r="Y265" t="str">
            <v>COMPLETO</v>
          </cell>
          <cell r="Z265" t="str">
            <v>SIN CONTACTO</v>
          </cell>
          <cell r="AA265" t="str">
            <v>NO PASA</v>
          </cell>
          <cell r="AG265" t="str">
            <v xml:space="preserve">EN ESPERA DE RESPUESTA DE ANT </v>
          </cell>
          <cell r="AH265" t="str">
            <v xml:space="preserve">SIN DATOS DE CONTACTO </v>
          </cell>
          <cell r="AI265" t="str">
            <v>SE ENVIARON  CORREO CON SOLICITUD DE INFORMACION VALIDAR DIAS 23, 24, 26, 29 DE ENERO Y 01 DE FEBRERO</v>
          </cell>
          <cell r="AJ265" t="str">
            <v xml:space="preserve">EN ESPERA DE RESPUESTA DE ANT </v>
          </cell>
          <cell r="AK265" t="str">
            <v xml:space="preserve">SIN DATOS DE CONTACTO </v>
          </cell>
          <cell r="AL265"/>
          <cell r="AM265">
            <v>45309</v>
          </cell>
          <cell r="AN265"/>
          <cell r="AO265"/>
          <cell r="AP265"/>
          <cell r="AQ265">
            <v>25000000</v>
          </cell>
        </row>
        <row r="266">
          <cell r="A266" t="str">
            <v>ID13673</v>
          </cell>
          <cell r="B266" t="str">
            <v>AVALUAR VALORES</v>
          </cell>
          <cell r="C266" t="str">
            <v>SIN DATOS</v>
          </cell>
          <cell r="D266" t="str">
            <v>SIN DATOS</v>
          </cell>
          <cell r="E266" t="str">
            <v>Antioquia</v>
          </cell>
          <cell r="F266" t="str">
            <v>Anorí</v>
          </cell>
          <cell r="G266" t="str">
            <v>003-14156</v>
          </cell>
          <cell r="H266"/>
          <cell r="I266">
            <v>122.627655</v>
          </cell>
          <cell r="J266"/>
          <cell r="K266" t="str">
            <v>SIN DATOS</v>
          </cell>
          <cell r="L266" t="str">
            <v>SIN DATOS</v>
          </cell>
          <cell r="M266" t="str">
            <v>SIN DATOS</v>
          </cell>
          <cell r="N266" t="str">
            <v>SI</v>
          </cell>
          <cell r="O266" t="str">
            <v>SI</v>
          </cell>
          <cell r="P266" t="str">
            <v>SIN DATOS</v>
          </cell>
          <cell r="Q266" t="str">
            <v xml:space="preserve">COMPLETO </v>
          </cell>
          <cell r="R266" t="str">
            <v>SIN DATOS</v>
          </cell>
          <cell r="S266" t="str">
            <v>SI</v>
          </cell>
          <cell r="T266" t="str">
            <v>NO</v>
          </cell>
          <cell r="V266" t="str">
            <v>COMPLETO</v>
          </cell>
          <cell r="W266" t="str">
            <v>SI</v>
          </cell>
          <cell r="Y266" t="str">
            <v>COMPLETO</v>
          </cell>
          <cell r="Z266" t="str">
            <v>SI TIENE</v>
          </cell>
          <cell r="AA266" t="str">
            <v>PASA</v>
          </cell>
          <cell r="AC266">
            <v>45327</v>
          </cell>
          <cell r="AE266">
            <v>45341</v>
          </cell>
          <cell r="AG266" t="str">
            <v>EN REVISION DE ANT</v>
          </cell>
          <cell r="AH266" t="str">
            <v>APROBADO EN REUNION</v>
          </cell>
          <cell r="AJ266" t="str">
            <v>EN REVISION ANT</v>
          </cell>
          <cell r="AK266">
            <v>0</v>
          </cell>
          <cell r="AL266"/>
          <cell r="AM266">
            <v>45309</v>
          </cell>
          <cell r="AN266">
            <v>45327</v>
          </cell>
          <cell r="AO266"/>
          <cell r="AP266"/>
          <cell r="AQ266">
            <v>25000000</v>
          </cell>
        </row>
        <row r="267">
          <cell r="A267" t="str">
            <v>ID5598</v>
          </cell>
          <cell r="B267" t="str">
            <v>AVALUAR VALORES</v>
          </cell>
          <cell r="C267" t="str">
            <v>SIN DATOS</v>
          </cell>
          <cell r="D267" t="str">
            <v>SIN DATOS</v>
          </cell>
          <cell r="E267" t="str">
            <v>Meta</v>
          </cell>
          <cell r="F267" t="str">
            <v>San Juan de Arama</v>
          </cell>
          <cell r="G267" t="str">
            <v>236-10165</v>
          </cell>
          <cell r="H267"/>
          <cell r="I267">
            <v>67.207516999999996</v>
          </cell>
          <cell r="J267"/>
          <cell r="K267" t="str">
            <v>DOMICIANO</v>
          </cell>
          <cell r="L267" t="str">
            <v>DOMINGUEZ RINCÓN</v>
          </cell>
          <cell r="M267"/>
          <cell r="N267" t="str">
            <v>SI</v>
          </cell>
          <cell r="O267" t="str">
            <v>SI</v>
          </cell>
          <cell r="P267" t="str">
            <v>SIN DATOS</v>
          </cell>
          <cell r="Q267" t="str">
            <v xml:space="preserve">COMPLETO </v>
          </cell>
          <cell r="R267" t="str">
            <v>SIN DATOS</v>
          </cell>
          <cell r="S267" t="str">
            <v>SI</v>
          </cell>
          <cell r="T267" t="str">
            <v>NO</v>
          </cell>
          <cell r="V267" t="str">
            <v>COMPLETO</v>
          </cell>
          <cell r="W267" t="str">
            <v>SI</v>
          </cell>
          <cell r="Y267" t="str">
            <v>COMPLETO</v>
          </cell>
          <cell r="Z267" t="str">
            <v>SI TIENE</v>
          </cell>
          <cell r="AA267" t="str">
            <v>PASA</v>
          </cell>
          <cell r="AC267">
            <v>45340</v>
          </cell>
          <cell r="AG267" t="str">
            <v>EN ELABORACION DE INFORME</v>
          </cell>
          <cell r="AJ267" t="str">
            <v>EN ELABORACION DE INFORME</v>
          </cell>
          <cell r="AK267">
            <v>0</v>
          </cell>
          <cell r="AL267"/>
          <cell r="AM267">
            <v>45309</v>
          </cell>
          <cell r="AN267">
            <v>45351</v>
          </cell>
          <cell r="AO267"/>
          <cell r="AP267"/>
          <cell r="AQ267">
            <v>25000000</v>
          </cell>
        </row>
        <row r="268">
          <cell r="A268" t="str">
            <v>ID13910</v>
          </cell>
          <cell r="B268" t="str">
            <v>AVALUAR VALORES</v>
          </cell>
          <cell r="C268" t="str">
            <v>SIN DATOS</v>
          </cell>
          <cell r="D268" t="str">
            <v>SIN DATOS</v>
          </cell>
          <cell r="E268" t="str">
            <v>Antioquia</v>
          </cell>
          <cell r="F268" t="str">
            <v>Anorí</v>
          </cell>
          <cell r="G268" t="str">
            <v>003-15033</v>
          </cell>
          <cell r="H268"/>
          <cell r="I268">
            <v>53.224240999999999</v>
          </cell>
          <cell r="J268"/>
          <cell r="K268" t="str">
            <v>Eucaris de Jesús</v>
          </cell>
          <cell r="L268" t="str">
            <v xml:space="preserve"> Ossa Marulanda</v>
          </cell>
          <cell r="M268"/>
          <cell r="N268" t="str">
            <v>SI</v>
          </cell>
          <cell r="O268" t="str">
            <v>SI</v>
          </cell>
          <cell r="P268" t="str">
            <v>SIN DATOS</v>
          </cell>
          <cell r="Q268" t="str">
            <v xml:space="preserve">COMPLETO </v>
          </cell>
          <cell r="R268" t="str">
            <v>SIN DATOS</v>
          </cell>
          <cell r="S268" t="str">
            <v>SI</v>
          </cell>
          <cell r="T268" t="str">
            <v>NO</v>
          </cell>
          <cell r="V268" t="str">
            <v>COMPLETO</v>
          </cell>
          <cell r="W268" t="str">
            <v>SI</v>
          </cell>
          <cell r="Y268" t="str">
            <v>COMPLETO</v>
          </cell>
          <cell r="Z268" t="str">
            <v>SI TIENE</v>
          </cell>
          <cell r="AA268" t="str">
            <v>PASA</v>
          </cell>
          <cell r="AC268">
            <v>45327</v>
          </cell>
          <cell r="AE268">
            <v>45338</v>
          </cell>
          <cell r="AG268" t="str">
            <v>EN REVISION DE ANT</v>
          </cell>
          <cell r="AJ268" t="str">
            <v>EN REVISION ANT</v>
          </cell>
          <cell r="AK268">
            <v>0</v>
          </cell>
          <cell r="AL268"/>
          <cell r="AM268">
            <v>45309</v>
          </cell>
          <cell r="AN268">
            <v>45327</v>
          </cell>
          <cell r="AO268"/>
          <cell r="AP268"/>
          <cell r="AQ268">
            <v>25000000</v>
          </cell>
        </row>
        <row r="269">
          <cell r="A269" t="str">
            <v>ID13909</v>
          </cell>
          <cell r="B269" t="str">
            <v>AVALUAR VALORES</v>
          </cell>
          <cell r="C269" t="str">
            <v>SIN DATOS</v>
          </cell>
          <cell r="D269" t="str">
            <v>SIN DATOS</v>
          </cell>
          <cell r="E269" t="str">
            <v>Sucre</v>
          </cell>
          <cell r="F269" t="str">
            <v>Ovejas</v>
          </cell>
          <cell r="G269" t="str">
            <v>342-9002</v>
          </cell>
          <cell r="H269"/>
          <cell r="I269">
            <v>20.208859</v>
          </cell>
          <cell r="J269"/>
          <cell r="K269" t="str">
            <v>SIN DATOS</v>
          </cell>
          <cell r="L269" t="str">
            <v>SIN DATOS</v>
          </cell>
          <cell r="M269" t="str">
            <v>SIN DATOS</v>
          </cell>
          <cell r="N269" t="str">
            <v>SI</v>
          </cell>
          <cell r="O269" t="str">
            <v>SI</v>
          </cell>
          <cell r="P269" t="str">
            <v>SIN DATOS</v>
          </cell>
          <cell r="Q269" t="str">
            <v xml:space="preserve">COMPLETO </v>
          </cell>
          <cell r="R269" t="str">
            <v>SIN DATOS</v>
          </cell>
          <cell r="S269" t="str">
            <v>SI</v>
          </cell>
          <cell r="T269" t="str">
            <v>NO</v>
          </cell>
          <cell r="V269" t="str">
            <v>COMPLETO</v>
          </cell>
          <cell r="W269" t="str">
            <v>SI</v>
          </cell>
          <cell r="Y269" t="str">
            <v>COMPLETO</v>
          </cell>
          <cell r="Z269" t="str">
            <v>SI TIENE</v>
          </cell>
          <cell r="AA269" t="str">
            <v>PASA</v>
          </cell>
          <cell r="AC269">
            <v>45328</v>
          </cell>
          <cell r="AE269">
            <v>45338</v>
          </cell>
          <cell r="AG269" t="str">
            <v>EN REVISION DE ANT</v>
          </cell>
          <cell r="AJ269" t="str">
            <v>EN REVISION ANT</v>
          </cell>
          <cell r="AK269">
            <v>0</v>
          </cell>
          <cell r="AL269"/>
          <cell r="AM269">
            <v>45309</v>
          </cell>
          <cell r="AN269">
            <v>45328</v>
          </cell>
          <cell r="AO269"/>
          <cell r="AP269"/>
          <cell r="AQ269">
            <v>16600000</v>
          </cell>
        </row>
        <row r="270">
          <cell r="A270" t="str">
            <v>ID5592</v>
          </cell>
          <cell r="B270" t="str">
            <v>AVALUAR VALORES</v>
          </cell>
          <cell r="C270" t="str">
            <v>SIN DATOS</v>
          </cell>
          <cell r="D270" t="str">
            <v>SIN DATOS</v>
          </cell>
          <cell r="E270" t="str">
            <v>Meta</v>
          </cell>
          <cell r="F270" t="str">
            <v>San Juan de Arama</v>
          </cell>
          <cell r="G270" t="str">
            <v>236-25360</v>
          </cell>
          <cell r="H270"/>
          <cell r="I270">
            <v>18.249182000000001</v>
          </cell>
          <cell r="J270"/>
          <cell r="K270" t="str">
            <v>DOMICIANO</v>
          </cell>
          <cell r="L270" t="str">
            <v>DOMINGUEZ RINCÓN</v>
          </cell>
          <cell r="M270"/>
          <cell r="N270" t="str">
            <v>SI</v>
          </cell>
          <cell r="O270" t="str">
            <v>SI</v>
          </cell>
          <cell r="P270" t="str">
            <v>SIN DATOS</v>
          </cell>
          <cell r="Q270" t="str">
            <v xml:space="preserve">COMPLETO </v>
          </cell>
          <cell r="R270" t="str">
            <v>SIN DATOS</v>
          </cell>
          <cell r="S270" t="str">
            <v>SI</v>
          </cell>
          <cell r="T270" t="str">
            <v>NO</v>
          </cell>
          <cell r="V270" t="str">
            <v>COMPLETO</v>
          </cell>
          <cell r="W270" t="str">
            <v>SI</v>
          </cell>
          <cell r="Y270" t="str">
            <v>COMPLETO</v>
          </cell>
          <cell r="Z270" t="str">
            <v>SI TIENE</v>
          </cell>
          <cell r="AA270" t="str">
            <v>PASA</v>
          </cell>
          <cell r="AC270">
            <v>45340</v>
          </cell>
          <cell r="AG270" t="str">
            <v>EN ELABORACION DE INFORME</v>
          </cell>
          <cell r="AJ270" t="str">
            <v>EN ELABORACION DE INFORME</v>
          </cell>
          <cell r="AK270">
            <v>0</v>
          </cell>
          <cell r="AL270"/>
          <cell r="AM270">
            <v>45309</v>
          </cell>
          <cell r="AN270">
            <v>45351</v>
          </cell>
          <cell r="AO270"/>
          <cell r="AP270"/>
          <cell r="AQ270">
            <v>16600000</v>
          </cell>
        </row>
        <row r="271">
          <cell r="A271" t="str">
            <v>ID5597</v>
          </cell>
          <cell r="B271" t="str">
            <v>AVALUAR VALORES</v>
          </cell>
          <cell r="C271" t="str">
            <v>SIN DATOS</v>
          </cell>
          <cell r="D271" t="str">
            <v>SIN DATOS</v>
          </cell>
          <cell r="E271" t="str">
            <v>Meta</v>
          </cell>
          <cell r="F271" t="str">
            <v>San Juan de Arama</v>
          </cell>
          <cell r="G271" t="str">
            <v>236-2645</v>
          </cell>
          <cell r="H271"/>
          <cell r="I271">
            <v>11.373035</v>
          </cell>
          <cell r="J271"/>
          <cell r="K271" t="str">
            <v>DOMICIANO</v>
          </cell>
          <cell r="L271" t="str">
            <v>DOMINGUEZ RINCÓN</v>
          </cell>
          <cell r="M271"/>
          <cell r="N271" t="str">
            <v>SI</v>
          </cell>
          <cell r="O271" t="str">
            <v>SI</v>
          </cell>
          <cell r="P271" t="str">
            <v>SIN DATOS</v>
          </cell>
          <cell r="Q271" t="str">
            <v xml:space="preserve">COMPLETO </v>
          </cell>
          <cell r="R271" t="str">
            <v>SIN DATOS</v>
          </cell>
          <cell r="S271" t="str">
            <v>SI</v>
          </cell>
          <cell r="T271" t="str">
            <v>NO</v>
          </cell>
          <cell r="V271" t="str">
            <v>COMPLETO</v>
          </cell>
          <cell r="W271" t="str">
            <v>SI</v>
          </cell>
          <cell r="Y271" t="str">
            <v>COMPLETO</v>
          </cell>
          <cell r="Z271" t="str">
            <v>SI TIENE</v>
          </cell>
          <cell r="AA271" t="str">
            <v>PASA</v>
          </cell>
          <cell r="AC271">
            <v>45340</v>
          </cell>
          <cell r="AG271" t="str">
            <v>EN ELABORACION DE INFORME</v>
          </cell>
          <cell r="AJ271" t="str">
            <v>EN ELABORACION DE INFORME</v>
          </cell>
          <cell r="AK271">
            <v>0</v>
          </cell>
          <cell r="AL271"/>
          <cell r="AM271">
            <v>45309</v>
          </cell>
          <cell r="AN271">
            <v>45351</v>
          </cell>
          <cell r="AO271"/>
          <cell r="AP271"/>
          <cell r="AQ271">
            <v>16600000</v>
          </cell>
        </row>
        <row r="272">
          <cell r="A272" t="str">
            <v>ID13901</v>
          </cell>
          <cell r="B272" t="str">
            <v>AVALUAR VALORES</v>
          </cell>
          <cell r="C272" t="str">
            <v>SIN DATOS</v>
          </cell>
          <cell r="D272" t="str">
            <v>SIN DATOS</v>
          </cell>
          <cell r="E272" t="str">
            <v>Sucre</v>
          </cell>
          <cell r="F272" t="str">
            <v>Colosó</v>
          </cell>
          <cell r="G272" t="str">
            <v>342-9293</v>
          </cell>
          <cell r="H272"/>
          <cell r="I272">
            <v>6.871855</v>
          </cell>
          <cell r="J272"/>
          <cell r="K272" t="str">
            <v>SIN DATOS</v>
          </cell>
          <cell r="L272" t="str">
            <v>SIN DATOS</v>
          </cell>
          <cell r="M272" t="str">
            <v>SIN DATOS</v>
          </cell>
          <cell r="N272" t="str">
            <v>SI</v>
          </cell>
          <cell r="O272" t="str">
            <v>SI</v>
          </cell>
          <cell r="P272" t="str">
            <v>SIN DATOS</v>
          </cell>
          <cell r="Q272" t="str">
            <v xml:space="preserve">COMPLETO </v>
          </cell>
          <cell r="R272" t="str">
            <v>SIN DATOS</v>
          </cell>
          <cell r="S272" t="str">
            <v>SI</v>
          </cell>
          <cell r="T272" t="str">
            <v>NO</v>
          </cell>
          <cell r="V272" t="str">
            <v>COMPLETO</v>
          </cell>
          <cell r="W272" t="str">
            <v>SI</v>
          </cell>
          <cell r="Y272" t="str">
            <v>COMPLETO</v>
          </cell>
          <cell r="Z272" t="str">
            <v>SIN CONTACTO</v>
          </cell>
          <cell r="AA272" t="str">
            <v>NO PASA</v>
          </cell>
          <cell r="AG272" t="str">
            <v xml:space="preserve">EN ESPERA DE RESPUESTA DE ANT </v>
          </cell>
          <cell r="AH272" t="str">
            <v xml:space="preserve">SIN DATOS DE CONTACTO </v>
          </cell>
          <cell r="AI272" t="str">
            <v>SE ENVIARON  CORREO CON SOLICITUD DE INFORMACION VALIDAR DIAS 23, 24, 26, 29 DE ENERO Y 01 DE FEBRERO</v>
          </cell>
          <cell r="AJ272" t="str">
            <v xml:space="preserve">EN ESPERA DE RESPUESTA DE ANT </v>
          </cell>
          <cell r="AK272" t="str">
            <v xml:space="preserve">SIN DATOS DE CONTACTO </v>
          </cell>
          <cell r="AL272"/>
          <cell r="AM272">
            <v>45309</v>
          </cell>
          <cell r="AN272"/>
          <cell r="AO272"/>
          <cell r="AP272"/>
          <cell r="AQ272">
            <v>12600000</v>
          </cell>
        </row>
        <row r="273">
          <cell r="A273" t="str">
            <v>ID13902</v>
          </cell>
          <cell r="B273" t="str">
            <v>AVALUAR VALORES</v>
          </cell>
          <cell r="C273" t="str">
            <v>SIN DATOS</v>
          </cell>
          <cell r="D273" t="str">
            <v>SIN DATOS</v>
          </cell>
          <cell r="E273" t="str">
            <v>Sucre</v>
          </cell>
          <cell r="F273" t="str">
            <v>Colosó</v>
          </cell>
          <cell r="G273" t="str">
            <v>342-9281</v>
          </cell>
          <cell r="H273"/>
          <cell r="I273">
            <v>6.7098360000000001</v>
          </cell>
          <cell r="J273"/>
          <cell r="K273" t="str">
            <v>SIN DATOS</v>
          </cell>
          <cell r="L273" t="str">
            <v>SIN DATOS</v>
          </cell>
          <cell r="M273" t="str">
            <v>SIN DATOS</v>
          </cell>
          <cell r="N273" t="str">
            <v>SI</v>
          </cell>
          <cell r="O273" t="str">
            <v>SI</v>
          </cell>
          <cell r="P273" t="str">
            <v>SIN DATOS</v>
          </cell>
          <cell r="Q273" t="str">
            <v xml:space="preserve">COMPLETO </v>
          </cell>
          <cell r="R273" t="str">
            <v>SIN DATOS</v>
          </cell>
          <cell r="S273" t="str">
            <v>SI</v>
          </cell>
          <cell r="T273" t="str">
            <v>NO</v>
          </cell>
          <cell r="V273" t="str">
            <v>COMPLETO</v>
          </cell>
          <cell r="W273" t="str">
            <v>SI</v>
          </cell>
          <cell r="Y273" t="str">
            <v>COMPLETO</v>
          </cell>
          <cell r="Z273" t="str">
            <v>SIN CONTACTO</v>
          </cell>
          <cell r="AA273" t="str">
            <v>NO PASA</v>
          </cell>
          <cell r="AG273" t="str">
            <v xml:space="preserve">EN ESPERA DE RESPUESTA DE ANT </v>
          </cell>
          <cell r="AH273" t="str">
            <v xml:space="preserve">SIN DATOS DE CONTACTO </v>
          </cell>
          <cell r="AI273" t="str">
            <v>SE ENVIARON  CORREO CON SOLICITUD DE INFORMACION VALIDAR DIAS 23, 24, 26, 29 DE ENERO Y 01 DE FEBRERO</v>
          </cell>
          <cell r="AJ273" t="str">
            <v xml:space="preserve">EN ESPERA DE RESPUESTA DE ANT </v>
          </cell>
          <cell r="AK273" t="str">
            <v xml:space="preserve">SIN DATOS DE CONTACTO </v>
          </cell>
          <cell r="AL273"/>
          <cell r="AM273">
            <v>45309</v>
          </cell>
          <cell r="AN273"/>
          <cell r="AO273"/>
          <cell r="AP273"/>
          <cell r="AQ273">
            <v>12600000</v>
          </cell>
        </row>
        <row r="274">
          <cell r="A274" t="str">
            <v>ID5562</v>
          </cell>
          <cell r="B274" t="str">
            <v>AVALUAR VALORES</v>
          </cell>
          <cell r="C274" t="str">
            <v>SIN DATOS</v>
          </cell>
          <cell r="D274" t="str">
            <v>SIN DATOS</v>
          </cell>
          <cell r="E274" t="str">
            <v>Huila</v>
          </cell>
          <cell r="F274" t="str">
            <v xml:space="preserve">Neiva </v>
          </cell>
          <cell r="G274" t="str">
            <v>200-4161</v>
          </cell>
          <cell r="H274"/>
          <cell r="I274">
            <v>1100</v>
          </cell>
          <cell r="J274"/>
          <cell r="K274" t="str">
            <v>MONICA MARIA</v>
          </cell>
          <cell r="L274" t="str">
            <v>LOPERA RODRIGUEZ</v>
          </cell>
          <cell r="M274"/>
          <cell r="N274" t="str">
            <v>SI</v>
          </cell>
          <cell r="O274" t="str">
            <v>SI</v>
          </cell>
          <cell r="P274" t="str">
            <v>SIN DATOS</v>
          </cell>
          <cell r="Q274" t="str">
            <v xml:space="preserve">COMPLETO </v>
          </cell>
          <cell r="R274" t="str">
            <v>SIN DATOS</v>
          </cell>
          <cell r="S274" t="str">
            <v>SI</v>
          </cell>
          <cell r="T274" t="str">
            <v>NO</v>
          </cell>
          <cell r="V274" t="str">
            <v>COMPLETO</v>
          </cell>
          <cell r="W274" t="str">
            <v>SI</v>
          </cell>
          <cell r="Y274" t="str">
            <v>COMPLETO</v>
          </cell>
          <cell r="Z274" t="str">
            <v>SI TIENE</v>
          </cell>
          <cell r="AA274" t="str">
            <v>PASA</v>
          </cell>
          <cell r="AC274">
            <v>45333</v>
          </cell>
          <cell r="AE274">
            <v>45344</v>
          </cell>
          <cell r="AG274" t="str">
            <v>EN REVISION DE ANT</v>
          </cell>
          <cell r="AJ274" t="str">
            <v>EN REVISION ANT</v>
          </cell>
          <cell r="AK274">
            <v>0</v>
          </cell>
          <cell r="AL274"/>
          <cell r="AM274">
            <v>45328</v>
          </cell>
          <cell r="AN274">
            <v>45333</v>
          </cell>
          <cell r="AO274"/>
          <cell r="AP274"/>
          <cell r="AQ274">
            <v>25000000</v>
          </cell>
        </row>
        <row r="275">
          <cell r="A275" t="str">
            <v>ID8452</v>
          </cell>
          <cell r="B275" t="str">
            <v>AVALUAR VALORES</v>
          </cell>
          <cell r="C275" t="str">
            <v>SIN DATOS</v>
          </cell>
          <cell r="D275" t="str">
            <v>SIN DATOS</v>
          </cell>
          <cell r="E275" t="str">
            <v>Sucre</v>
          </cell>
          <cell r="F275" t="str">
            <v xml:space="preserve">Los palmitos </v>
          </cell>
          <cell r="G275" t="str">
            <v>342-23328</v>
          </cell>
          <cell r="H275"/>
          <cell r="I275">
            <v>364</v>
          </cell>
          <cell r="J275"/>
          <cell r="K275" t="str">
            <v>KIRA EUGENIA</v>
          </cell>
          <cell r="L275" t="str">
            <v>GUERRA ESPINOSA</v>
          </cell>
          <cell r="M275"/>
          <cell r="N275" t="str">
            <v>SI</v>
          </cell>
          <cell r="O275" t="str">
            <v>SI</v>
          </cell>
          <cell r="P275" t="str">
            <v>SIN DATOS</v>
          </cell>
          <cell r="Q275" t="str">
            <v xml:space="preserve">COMPLETO </v>
          </cell>
          <cell r="R275" t="str">
            <v>SIN DATOS</v>
          </cell>
          <cell r="S275" t="str">
            <v>SI</v>
          </cell>
          <cell r="T275" t="str">
            <v>NO</v>
          </cell>
          <cell r="V275" t="str">
            <v>COMPLETO</v>
          </cell>
          <cell r="W275" t="str">
            <v>SI</v>
          </cell>
          <cell r="Y275" t="str">
            <v>COMPLETO</v>
          </cell>
          <cell r="Z275" t="str">
            <v>SI TIENE</v>
          </cell>
          <cell r="AA275" t="str">
            <v>PASA</v>
          </cell>
          <cell r="AC275">
            <v>45343</v>
          </cell>
          <cell r="AG275" t="str">
            <v>EN ELABORACION DE INFORME</v>
          </cell>
          <cell r="AJ275" t="str">
            <v>EN ELABORACION DE INFORME</v>
          </cell>
          <cell r="AK275">
            <v>0</v>
          </cell>
          <cell r="AL275"/>
          <cell r="AM275">
            <v>45328</v>
          </cell>
          <cell r="AN275">
            <v>45343</v>
          </cell>
          <cell r="AO275"/>
          <cell r="AP275"/>
          <cell r="AQ275">
            <v>25000000</v>
          </cell>
        </row>
      </sheetData>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Fernando Fuentes Rodriguez" refreshedDate="45386.414426388888" createdVersion="8" refreshedVersion="8" minRefreshableVersion="3" recordCount="270" xr:uid="{04D52511-7775-47E1-B107-792F69168FF5}">
  <cacheSource type="worksheet">
    <worksheetSource ref="A6:BU276" sheet="REPORTE COMPLETO"/>
  </cacheSource>
  <cacheFields count="73">
    <cacheField name="ID" numFmtId="0">
      <sharedItems/>
    </cacheField>
    <cacheField name="EMPRESA" numFmtId="0">
      <sharedItems count="3">
        <s v="GEOVALORES"/>
        <s v="LONJACUN"/>
        <s v="AVALUAR VALORES "/>
      </sharedItems>
    </cacheField>
    <cacheField name="INSUMO DE ENCARGO" numFmtId="0">
      <sharedItems containsBlank="1"/>
    </cacheField>
    <cacheField name="NOMBRE DEL PREDIO2" numFmtId="0">
      <sharedItems containsBlank="1"/>
    </cacheField>
    <cacheField name="DEPARTAMENTO" numFmtId="0">
      <sharedItems/>
    </cacheField>
    <cacheField name="MUNICPIO" numFmtId="0">
      <sharedItems/>
    </cacheField>
    <cacheField name="AREA" numFmtId="0">
      <sharedItems containsString="0" containsBlank="1" containsNumber="1" minValue="2.956318" maxValue="2145.4604639999998"/>
    </cacheField>
    <cacheField name="VALOR AVALUO" numFmtId="0">
      <sharedItems containsSemiMixedTypes="0" containsString="0" containsNumber="1" containsInteger="1" minValue="0" maxValue="25000000"/>
    </cacheField>
    <cacheField name="ab" numFmtId="0">
      <sharedItems containsMixedTypes="1" containsNumber="1" containsInteger="1" minValue="0" maxValue="2500000"/>
    </cacheField>
    <cacheField name="TOPO QUEBRADO VALOR ESTIMADO " numFmtId="0">
      <sharedItems containsString="0" containsBlank="1" containsNumber="1" containsInteger="1" minValue="13083840" maxValue="78422400"/>
    </cacheField>
    <cacheField name="TOPO PLANO VALOR ESTIMADO " numFmtId="0">
      <sharedItems containsString="0" containsBlank="1" containsNumber="1" containsInteger="1" minValue="11269440" maxValue="78422400"/>
    </cacheField>
    <cacheField name="FOLIO DE MATRICULA" numFmtId="0">
      <sharedItems containsBlank="1"/>
    </cacheField>
    <cacheField name="OBSERVACIONES 28-02-2024" numFmtId="0">
      <sharedItems containsBlank="1" count="10">
        <s v="EN AJUSTES TECNICO POR PARTE DEL OPERADOR "/>
        <s v="APROBADO"/>
        <s v="EN ESPERA DE RESPUESTA DE ANT "/>
        <s v="RECIBIDOS POR FUPAD"/>
        <s v="RETIRADO"/>
        <s v="EN REVISION ANT"/>
        <s v="EN CONTROL DE CALIDAD"/>
        <s v="DESISTIDO"/>
        <m/>
        <s v="EN ELABORACION DE INFORME" u="1"/>
      </sharedItems>
    </cacheField>
    <cacheField name="NOVEDAD" numFmtId="0">
      <sharedItems containsBlank="1"/>
    </cacheField>
    <cacheField name="FECHA ASIGNACION" numFmtId="0">
      <sharedItems containsDate="1" containsBlank="1" containsMixedTypes="1" minDate="2023-12-28T00:00:00" maxDate="1900-01-01T13:51:04" count="12">
        <d v="2024-01-19T00:00:00"/>
        <d v="2024-01-23T00:00:00"/>
        <d v="2023-12-28T00:00:00"/>
        <d v="2024-02-23T00:00:00"/>
        <d v="2024-01-30T00:00:00"/>
        <d v="2024-02-06T00:00:00"/>
        <d v="2024-02-07T00:00:00"/>
        <m/>
        <n v="45304"/>
        <n v="45309"/>
        <n v="45328"/>
        <e v="#N/A" u="1"/>
      </sharedItems>
    </cacheField>
    <cacheField name="FECHA VISITA" numFmtId="0">
      <sharedItems containsString="0" containsBlank="1" containsNumber="1" containsInteger="1" minValue="45295" maxValue="45656"/>
    </cacheField>
    <cacheField name="FECHA INFORME" numFmtId="0">
      <sharedItems containsBlank="1" containsMixedTypes="1" containsNumber="1" containsInteger="1" minValue="45300" maxValue="45362"/>
    </cacheField>
    <cacheField name="FECHA DE NO CONFORME " numFmtId="0">
      <sharedItems containsString="0" containsBlank="1" containsNumber="1" containsInteger="1" minValue="45346" maxValue="45351"/>
    </cacheField>
    <cacheField name="FECHA DE ENTREGA DE AJSUTES" numFmtId="0">
      <sharedItems containsString="0" containsBlank="1" containsNumber="1" containsInteger="1" minValue="45362" maxValue="45362"/>
    </cacheField>
    <cacheField name="VALOR PAGADO AVALUO " numFmtId="0">
      <sharedItems containsBlank="1" containsMixedTypes="1" containsNumber="1" containsInteger="1" minValue="10100000" maxValue="25000000"/>
    </cacheField>
    <cacheField name="consulta orfeo" numFmtId="0">
      <sharedItems containsBlank="1"/>
    </cacheField>
    <cacheField name="OFERTA" numFmtId="0">
      <sharedItems containsBlank="1"/>
    </cacheField>
    <cacheField name="COMPRADO" numFmtId="0">
      <sharedItems containsBlank="1"/>
    </cacheField>
    <cacheField name="FECHA REGISTRO ORFEO" numFmtId="0">
      <sharedItems containsBlank="1" containsMixedTypes="1" containsNumber="1" containsInteger="1" minValue="0" maxValue="45273"/>
    </cacheField>
    <cacheField name="N PREDIAL NAL" numFmtId="0">
      <sharedItems containsBlank="1" containsMixedTypes="1" containsNumber="1" containsInteger="1" minValue="0" maxValue="4.7720000100000001E+29"/>
    </cacheField>
    <cacheField name="VIABLE O NO VIABLE TECNICAMENTE" numFmtId="0">
      <sharedItems containsBlank="1" containsMixedTypes="1" containsNumber="1" containsInteger="1" minValue="0" maxValue="0"/>
    </cacheField>
    <cacheField name="OBSERVACIONES NO VIABILIDAD TECN" numFmtId="0">
      <sharedItems containsBlank="1" containsMixedTypes="1" containsNumber="1" containsInteger="1" minValue="0" maxValue="0"/>
    </cacheField>
    <cacheField name="AREA VUR" numFmtId="0">
      <sharedItems containsBlank="1" containsMixedTypes="1" containsNumber="1" minValue="0" maxValue="4379.6000000000004"/>
    </cacheField>
    <cacheField name="OBSERVACIONES JURIDICAS" numFmtId="0">
      <sharedItems containsBlank="1" longText="1"/>
    </cacheField>
    <cacheField name="VIABLE JURIDICAMENTE" numFmtId="0">
      <sharedItems containsBlank="1"/>
    </cacheField>
    <cacheField name="URT" numFmtId="0">
      <sharedItems containsBlank="1"/>
    </cacheField>
    <cacheField name="OBSERVACIONES " numFmtId="0">
      <sharedItems containsBlank="1"/>
    </cacheField>
    <cacheField name="ESTADO LEVANTAMIENTO" numFmtId="0">
      <sharedItems containsBlank="1" containsMixedTypes="1" containsNumber="1" containsInteger="1" minValue="50" maxValue="50"/>
    </cacheField>
    <cacheField name="VIABILIDAD PREVIA FINALMENTE" numFmtId="0">
      <sharedItems containsBlank="1"/>
    </cacheField>
    <cacheField name="RESPONSABLE LEVANTAMIENTO" numFmtId="0">
      <sharedItems containsBlank="1"/>
    </cacheField>
    <cacheField name="ESTADO RETIRADO" numFmtId="0">
      <sharedItems containsBlank="1"/>
    </cacheField>
    <cacheField name="OBSERVACIONES RETIRO" numFmtId="0">
      <sharedItems containsBlank="1"/>
    </cacheField>
    <cacheField name="AÑO ADQUISICION" numFmtId="0">
      <sharedItems containsBlank="1" containsMixedTypes="1" containsNumber="1" containsInteger="1" minValue="2023" maxValue="2024"/>
    </cacheField>
    <cacheField name="TIPO PREDIO SAE" numFmtId="0">
      <sharedItems containsBlank="1"/>
    </cacheField>
    <cacheField name="ESTADO LEGAL" numFmtId="0">
      <sharedItems containsBlank="1"/>
    </cacheField>
    <cacheField name="TIENE AVALUO" numFmtId="0">
      <sharedItems containsBlank="1"/>
    </cacheField>
    <cacheField name="NOMBRE" numFmtId="0">
      <sharedItems/>
    </cacheField>
    <cacheField name="APELLIDO" numFmtId="0">
      <sharedItems containsMixedTypes="1" containsNumber="1" containsInteger="1" minValue="0" maxValue="0"/>
    </cacheField>
    <cacheField name="TELEFONO" numFmtId="0">
      <sharedItems containsMixedTypes="1" containsNumber="1" containsInteger="1" minValue="0" maxValue="3205411304"/>
    </cacheField>
    <cacheField name="CONCEPTO VIABILIDAD JURIDICA" numFmtId="0">
      <sharedItems/>
    </cacheField>
    <cacheField name="FMI" numFmtId="0">
      <sharedItems/>
    </cacheField>
    <cacheField name="OBSERVACIONES JURIDICAS2" numFmtId="0">
      <sharedItems/>
    </cacheField>
    <cacheField name="ESTADO" numFmtId="0">
      <sharedItems containsMixedTypes="1" containsNumber="1" containsInteger="1" minValue="0" maxValue="0"/>
    </cacheField>
    <cacheField name="CONCEPTO DE VIABILIDAD TECNICA" numFmtId="0">
      <sharedItems/>
    </cacheField>
    <cacheField name="SHAPE" numFmtId="0">
      <sharedItems/>
    </cacheField>
    <cacheField name="PLANO " numFmtId="0">
      <sharedItems/>
    </cacheField>
    <cacheField name="OBSERVACIONES TECNICAS" numFmtId="0">
      <sharedItems containsMixedTypes="1" containsNumber="1" containsInteger="1" minValue="0" maxValue="0"/>
    </cacheField>
    <cacheField name="ESTADO2" numFmtId="0">
      <sharedItems containsMixedTypes="1" containsNumber="1" containsInteger="1" minValue="0" maxValue="0"/>
    </cacheField>
    <cacheField name="CONCEPTO VIABILIDAD AGRONOMICO " numFmtId="0">
      <sharedItems/>
    </cacheField>
    <cacheField name="OBSERVACIONES AGRONOMO" numFmtId="0">
      <sharedItems containsMixedTypes="1" containsNumber="1" containsInteger="1" minValue="0" maxValue="0"/>
    </cacheField>
    <cacheField name="ESTADO3" numFmtId="0">
      <sharedItems containsMixedTypes="1" containsNumber="1" containsInteger="1" minValue="0" maxValue="0"/>
    </cacheField>
    <cacheField name="SE RECIBIO DATOS DE CONTACTO " numFmtId="14">
      <sharedItems containsDate="1" containsMixedTypes="1" minDate="1899-12-30T00:00:00" maxDate="2024-01-25T00:00:00"/>
    </cacheField>
    <cacheField name="DECISIÓN " numFmtId="0">
      <sharedItems containsMixedTypes="1" containsNumber="1" containsInteger="1" minValue="0" maxValue="0"/>
    </cacheField>
    <cacheField name="FECHA DE CONTATO BENEFICIARIO " numFmtId="14">
      <sharedItems containsDate="1" containsMixedTypes="1" minDate="1899-12-30T00:00:00" maxDate="2024-02-07T00:00:00"/>
    </cacheField>
    <cacheField name="FECHA DE VISITA " numFmtId="14">
      <sharedItems containsDate="1" containsMixedTypes="1" minDate="1899-12-30T00:00:00" maxDate="2024-12-31T00:00:00"/>
    </cacheField>
    <cacheField name="FECHA DE ENTREGA SEGÚN_x000a_TERMINOS" numFmtId="14">
      <sharedItems containsDate="1" containsMixedTypes="1" minDate="1899-12-30T00:00:00" maxDate="2024-03-07T00:00:00"/>
    </cacheField>
    <cacheField name="ENTREGA INFORME " numFmtId="14">
      <sharedItems containsDate="1" containsMixedTypes="1" minDate="1899-12-30T00:00:00" maxDate="2024-02-23T00:00:00"/>
    </cacheField>
    <cacheField name="DIAS DE RETRASO" numFmtId="0">
      <sharedItems containsMixedTypes="1" containsNumber="1" containsInteger="1" minValue="0" maxValue="0"/>
    </cacheField>
    <cacheField name="ESTADO " numFmtId="0">
      <sharedItems containsMixedTypes="1" containsNumber="1" containsInteger="1" minValue="0" maxValue="0"/>
    </cacheField>
    <cacheField name="NOVEDAD2" numFmtId="0">
      <sharedItems containsMixedTypes="1" containsNumber="1" containsInteger="1" minValue="0" maxValue="45351"/>
    </cacheField>
    <cacheField name="OBSERVACIONES" numFmtId="0">
      <sharedItems containsMixedTypes="1" containsNumber="1" containsInteger="1" minValue="0" maxValue="0"/>
    </cacheField>
    <cacheField name="ESTADO 29/02/2024" numFmtId="0">
      <sharedItems/>
    </cacheField>
    <cacheField name="NOVEDAD3" numFmtId="0">
      <sharedItems containsMixedTypes="1" containsNumber="1" containsInteger="1" minValue="0" maxValue="0"/>
    </cacheField>
    <cacheField name="FECHA VISITA2" numFmtId="14">
      <sharedItems containsDate="1" containsMixedTypes="1" minDate="1899-12-30T00:00:00" maxDate="2024-02-08T00:00:00"/>
    </cacheField>
    <cacheField name="FECHA INFORME2" numFmtId="14">
      <sharedItems containsDate="1" containsMixedTypes="1" minDate="1899-12-30T00:00:00" maxDate="2024-12-31T00:00:00"/>
    </cacheField>
    <cacheField name="FECHA DE NO CONFORME 2" numFmtId="14">
      <sharedItems containsDate="1" containsMixedTypes="1" minDate="1899-12-30T00:00:00" maxDate="2024-03-01T00:00:00"/>
    </cacheField>
    <cacheField name="FECHA DE ENTREGA DE AJSUTES2" numFmtId="14">
      <sharedItems containsDate="1" containsMixedTypes="1" minDate="1899-12-30T00:00:00" maxDate="2024-03-12T00:00:00"/>
    </cacheField>
    <cacheField name="VALOR PAGADO AVALUO 2" numFmtId="0">
      <sharedItems containsMixedTypes="1" containsNumber="1" containsInteger="1" minValue="10100000" maxValue="25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s v="ID4593"/>
    <x v="0"/>
    <s v="GDB"/>
    <s v="LA LAGUNA VDA CHINATA"/>
    <s v="META"/>
    <s v="PUERTO LLERAS"/>
    <n v="987.99348499999996"/>
    <n v="25000000"/>
    <n v="0"/>
    <m/>
    <m/>
    <s v="236-4763"/>
    <x v="0"/>
    <m/>
    <x v="0"/>
    <n v="45322"/>
    <n v="45336"/>
    <n v="45348"/>
    <n v="45362"/>
    <n v="25000000"/>
    <m/>
    <m/>
    <m/>
    <n v="45030"/>
    <s v="505770001000000030141000000000"/>
    <s v="VIABLE"/>
    <n v="0"/>
    <n v="1150"/>
    <s v="Este concepto se realiza en fecha 18/01/2024_x000a__x000a_El predio objeto de estudio, identificado con FMI 236-4763, denominado “LA LAGUNA”, ubicado en la vereda Churrubayes, municipio de Puerto lleras, se encuentra activo, es de tipo rural, no registra folios derivados, registra folio matriz 236-291._x000a__x000a_El predio es de naturaleza jurídica privada, por cuanto se evidenció que se apertura con título originario expedido por el estado, es decir, adjudicación de baldíos, mediante la Resolución 15979 del 1966-12-22 del Incora de Bogotá, acreditando propiedad privada en cumplimiento de la primera regla establecida en art 48 de la Ley 160 de 1994._x000a__x000a_Del estudio jurídico realizado se idéntica que quienes ostentan como copropietarios del predio, de acuerdo con las anotaciones 12 y 13 del folio, son BLANCA CECILIA RODRIGUEZ MUÑOZ, identificada con Cedula de Ciudadanía 41556138, LADIS MARIBEL MARTIN ROJAS identificada con Cedula de Ciudadanía 51630938, DIEGO IGNACIO RUIZ RODRIGUEZ, identifica con Cedula de Ciudadanía 79781282, quienes adquieren por compra de derechos de cuota de Jesús Ruiz Cortes, Luis Ignacio Ruiz Cortes, Fernando Andrade Hoyos, mediante las Escrituras 3023 del 2011-09-15 de la Notaría 7 de Bogotá y Escritura 5201 del 2014-11-07 de la Notaria Primera de Bogotá._x000a__x000a_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predio registra medida cautelar de Valorización por parte del Ministerio de Obras Públicas y Transporte, en la anotación 6, no se evidencian gravámenes, ni limitaciones al dominio._x000a__x000a_El predio objeto de estudio reporta un área en cabidas y linderos de 1.150 HA._x000a__x000a_A fecha 18/01/2024 no registra antecedentes fiscales, disciplinarios, ni judiciales._x000a__x000a_Se concluye que el predio es viable para la compra, el presente estudio se realiza únicamente con la información obrante en consulta del FMI en el aplicativo de la SNR con 13 anotaciones. "/>
    <s v="SI"/>
    <s v="NO"/>
    <m/>
    <m/>
    <s v="SI"/>
    <m/>
    <m/>
    <m/>
    <m/>
    <m/>
    <m/>
    <m/>
    <s v="SIN DATOS"/>
    <s v="SIN DATOS"/>
    <s v="SIN DATOS"/>
    <s v="SI"/>
    <s v="SI"/>
    <s v="SIN DATOS"/>
    <n v="0"/>
    <s v="SI"/>
    <s v="SI"/>
    <s v="SIN DATOS"/>
    <n v="0"/>
    <n v="0"/>
    <s v="SI"/>
    <n v="0"/>
    <n v="0"/>
    <d v="2024-01-24T00:00:00"/>
    <n v="0"/>
    <d v="1899-12-30T00:00:00"/>
    <d v="2024-01-31T00:00:00"/>
    <d v="1899-12-30T00:00:00"/>
    <d v="2024-02-15T00:00:00"/>
    <n v="0"/>
    <s v="EN REVISION DE LA ANT"/>
    <n v="0"/>
    <n v="0"/>
    <s v="EN REVISION ANT"/>
    <n v="0"/>
    <d v="2024-01-19T00:00:00"/>
    <d v="2024-01-31T00:00:00"/>
    <d v="2024-02-26T00:00:00"/>
    <d v="2024-03-11T00:00:00"/>
    <n v="25000000"/>
  </r>
  <r>
    <s v="ID4842"/>
    <x v="0"/>
    <s v="GDB"/>
    <s v="LAS VEGAS VDA SANTUARIO"/>
    <s v="META"/>
    <s v="PUERTO LLERAS"/>
    <n v="684.44322099999999"/>
    <n v="25000000"/>
    <n v="0"/>
    <m/>
    <m/>
    <s v="236-20581"/>
    <x v="1"/>
    <m/>
    <x v="0"/>
    <n v="45322"/>
    <n v="45331"/>
    <m/>
    <m/>
    <n v="25000000"/>
    <m/>
    <m/>
    <m/>
    <n v="45030"/>
    <s v="505770001000000030011000000000"/>
    <s v="VIABLE"/>
    <n v="0"/>
    <n v="664.05719999999997"/>
    <s v="Este concepto se realiza en fecha 17/01/2024_x000a__x000a_El predio objeto de estudio, identificado con FMI 236-20581, denominado “LAS VEGA”, ubicado en la vereda Alto Manacacias, municipio de Puerto Lleras, se encuentra activo, es de tipo rural, no registra folios derivados, registra 5 folio matriz 236-2749, 236-1820, 236-3085, 236-3086, 236-5840._x000a__x000a_El predio es de naturaleza jurídica privada, es producto de un englobe de los folios matrices 236-2749, 236-1820, 236-3085, 236-3086, 236-5840 los cuales nacen a la vida jurídica con título originario expedido por el estado, mediante las resoluciones: Resolución 16060 del 1969-10-24 del Incora, Resolución 0036 del 1977-01-24 del Incora, Resolución 3203 del 1969-03-06 del Incora, Resolución 03203 del 1969-03-06 del Incora, Resolución 0158 del 1980-03-18 del Incora, acreditando propiedad privada en cumplimiento de la primera regla establecida en art 48 de la Ley 160 de 1994._x000a__x000a_Del estudio jurídico realizado se idéntica que quienes ostentan como copropietarios del predio, de acuerdo con la anotación 2 y 4 del folio, son JOSE VICENTE DIAZ PEREZ, quien adquiere por compra realizada a Néstor Palacio López, mediante Escritura 4541 del 1989-12-27 de la Notaria Veinte de Bogotá y JORGE ALBERTO DIAZ LOZANO, identifico con Cedula de ciudadanía 3283993, quien adquirió por compra de cuota del 50% de  Luis Diaz Pérez, mediante la Escritura 601 del 2013-03-12 de la Notaría Única de Acacias. 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n el folio no registra medidas cautelares, gravámenes o limitación al dominio vigentes._x000a__x000a_El predio objeto de estudio reporta un área en cabidas y linderos de 664 HA + 572 M2._x000a__x000a_A fecha 17/01/2024 el propietario Jorge Alberto Diaz Lozano no registra antecedentes fiscales, disciplinarios, ni judiciales, respecto al propietario José Vicente Diaz Pérez no fue posible consultarle antecedentes ya que no figura el número de cedula._x000a__x000a_Se concluye que el predio es viable para la compra, se debe tener en cuenta que existe una copropiedad del 50% cada uno de los propietarios. El presente estudio se realiza únicamente con la información obrante en consulta del FMI en el aplicativo de la SNR con 5 anotaciones."/>
    <s v="SI"/>
    <s v="NO"/>
    <m/>
    <m/>
    <s v="SI"/>
    <m/>
    <m/>
    <m/>
    <m/>
    <m/>
    <m/>
    <m/>
    <s v="SIN DATOS"/>
    <s v="SIN DATOS"/>
    <s v="SIN DATOS"/>
    <s v="SI"/>
    <s v="SI"/>
    <s v="SIN DATOS"/>
    <n v="0"/>
    <s v="SI"/>
    <s v="SI"/>
    <s v="SIN DATOS"/>
    <n v="0"/>
    <n v="0"/>
    <s v="SI"/>
    <n v="0"/>
    <n v="0"/>
    <d v="2024-01-24T00:00:00"/>
    <n v="0"/>
    <d v="1899-12-30T00:00:00"/>
    <d v="2024-01-31T00:00:00"/>
    <d v="1899-12-30T00:00:00"/>
    <d v="2024-02-09T00:00:00"/>
    <n v="0"/>
    <s v="APROBADO CON SOPORTE"/>
    <n v="0"/>
    <s v="CORREO DEL 22/02/2024"/>
    <s v="APROBADO"/>
    <n v="0"/>
    <d v="2024-01-19T00:00:00"/>
    <d v="2024-01-31T00:00:00"/>
    <d v="1899-12-30T00:00:00"/>
    <d v="1899-12-30T00:00:00"/>
    <n v="25000000"/>
  </r>
  <r>
    <s v="ID13348"/>
    <x v="0"/>
    <s v="GDB"/>
    <s v="SIN DATOS"/>
    <s v="META"/>
    <s v="PUERTO LLERAS"/>
    <n v="633.49654899999996"/>
    <n v="25000000"/>
    <n v="0"/>
    <m/>
    <m/>
    <s v="236-30493"/>
    <x v="2"/>
    <s v="VALIDAR CORREO ENVIADO HOY"/>
    <x v="0"/>
    <m/>
    <m/>
    <m/>
    <m/>
    <n v="25000000"/>
    <m/>
    <m/>
    <m/>
    <n v="45208"/>
    <s v="505770002000000020131000000000"/>
    <s v="VIABLE"/>
    <n v="0"/>
    <n v="923"/>
    <s v="Este concepto se realiza en fecha 17/01/2024_x000a__x000a_El predio objeto de estudio, identificado con FMI 236-30493, denominado “EL TAPARITO”, ubicado en la vereda Candilejas, municipio de Puerto Lleras, se encuentra activo, es de tipo rural, registra folio derivado 236-64476, no registra folio matriz._x000a__x000a_El predio es de naturaleza jurídica privada, por cuanto se evidenció que se apertura con título originario expedido por el estado, es decir, adjudicación de baldíos, mediante la Resolución 1613 del 1992-10-08 del Incora, acreditando propiedad privada en cumplimiento de la primera regla establecida en art 48 de la Ley 160 de 1994._x000a__x000a_Del estudio jurídico realizado se idéntica que quien ostenta como propietario del predio, de acuerdo con la anotación 20 del folio, es JELBIN JAZMIN MARTINEZ ESPUEZAN, identifica con Cedula de ciudadanía 52434420, quien adquirie por compra realizada a Edgar Arturo Pérez Illera, mediante la Escritura 2592 del 2018-12-18 de la Notaría Setenta y Tres de Bogotá._x000a__x000a_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_x000a__x000a_Sobre el folio objeto de estudio No se evidencia medidas cautelares, gravámenes o limitación al dominio vigentes._x000a__x000a_El predio objeto de estudio reporta un área en cabidas y linderos de 923 HAS. 5.380 M2, sin embargo, en la anotación 12, se evidencia una división material de 303 HAS 6377 MTS._x000a__x000a_A fecha 17/01/2024 no registra antecedentes fiscales, disciplinarios y se realiza consulta de Rúes._x000a__x000a_Se concluye que el predio es viable para la compra, el presente estudio se realiza únicamente con la información obrante en consulta del FMI en el aplicativo de la SNR con 20 anotaciones."/>
    <s v="SI"/>
    <m/>
    <m/>
    <m/>
    <s v="SI"/>
    <m/>
    <m/>
    <m/>
    <m/>
    <m/>
    <m/>
    <m/>
    <s v="SIN DATOS"/>
    <s v="SIN DATOS"/>
    <s v="SIN DATOS"/>
    <s v="SI"/>
    <s v="SI"/>
    <s v="SIN DATOS"/>
    <n v="0"/>
    <s v="SI"/>
    <s v="SI"/>
    <s v="SIN DATOS"/>
    <n v="0"/>
    <n v="0"/>
    <s v="SI"/>
    <n v="0"/>
    <n v="0"/>
    <s v="N/A"/>
    <n v="0"/>
    <d v="1899-12-30T00:00:00"/>
    <s v="N/A"/>
    <d v="1899-12-30T00:00:00"/>
    <s v="N/A"/>
    <n v="0"/>
    <s v="EN ESPERA DE RESPUESTA DE ANT "/>
    <s v="VALIDAR CORREO ENVIADO HOY"/>
    <s v="SE ENVIO CORREO EL 25 DE ENERO "/>
    <s v="EN ESPERA DE RESPUESTA DE ANT "/>
    <s v="VALIDAR CORREO ENVIADO HOY"/>
    <d v="2024-01-19T00:00:00"/>
    <d v="1899-12-30T00:00:00"/>
    <d v="1899-12-30T00:00:00"/>
    <d v="1899-12-30T00:00:00"/>
    <n v="25000000"/>
  </r>
  <r>
    <s v="ID4555"/>
    <x v="0"/>
    <s v="GDB"/>
    <s v="EL ESTERO VDA EL PORORIO"/>
    <s v="META"/>
    <s v="PUERTO CONCORDIA"/>
    <n v="538.80978000000005"/>
    <n v="25000000"/>
    <n v="0"/>
    <m/>
    <m/>
    <s v="236-13275"/>
    <x v="1"/>
    <m/>
    <x v="0"/>
    <n v="45320"/>
    <n v="45324"/>
    <m/>
    <m/>
    <n v="25000000"/>
    <m/>
    <m/>
    <m/>
    <n v="45019"/>
    <s v="504500001000000010031000000000"/>
    <s v="VIABLE"/>
    <n v="0"/>
    <n v="1200"/>
    <s v="Este concepto se realiza en fecha 17/01/2024_x000a__x000a_El predio objeto de estudio, identificado con FMI 236-13275, denominado “GUADUALITO”, ubicado en la vereda El Pororio, municipio de Puerto Concordia, se encuentra activo, es de tipo rural, no registra folio derivado, registra folio matriz 236-13158 y este a su vez se proviene de 2 folios matriz 236-11721 y 236-11758._x000a__x000a_El predio es de naturaleza jurídica privada, por cuanto se evidenció en los folios matrices 236-11721 y 236-11758 que se apertura con títulos originarios expedido por el estado, es decir, adjudicación de baldíos, mediante las Resoluciones:  Resolución 459 del 1956-08-21 del Ministerio de Agricultura y la Resolución 462 del 1956-08-21 del Ministerio de Agricultura, acreditando propiedad privada en cumplimiento de la primera regla establecida en art 48 de la Ley 160 de 1994._x000a__x000a_Del estudio jurídico realizado se idéntica que quien ostenta como propietario del predio, de acuerdo con la anotación 6 del folio, es CLARA INES BARRETO PIÑEROS, identifica con Cedula de ciudadanía 51714993, quien adquiere por compra realizada a José Nicolas González Acosta, mediante la Escritura 4234 del 1997-09-02 de la Notaría Treinta y Uno de Bogotá._x000a__x000a_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_x000a__x000a_Sobre el folio objeto de estudio No se evidencia medidas cautelares, gravámenes o limitación al dominio vigentes._x000a__x000a_El predio objeto de estudio reporta un área en cabidas y linderos de 1200 HA, sin embargo, en la anotación 12, se evidencia una división material de 303 HAS._x000a__x000a_A fecha 17/01/2024 no registra antecedentes fiscales, disciplinarios y se realiza consulta de Rúes._x000a__x000a_Se concluye que el predio es viable para la compra, el presente estudio se realiza únicamente con la información obrante en consulta del FMI en el aplicativo de la SNR con 6 anotaciones."/>
    <s v="SI"/>
    <s v="NO"/>
    <s v="DECISIÓN RATIFICADA URT"/>
    <m/>
    <s v="SI"/>
    <m/>
    <m/>
    <m/>
    <m/>
    <m/>
    <m/>
    <m/>
    <s v="SIN DATOS"/>
    <s v="SIN DATOS"/>
    <s v="SIN DATOS"/>
    <s v="SI"/>
    <s v="SI"/>
    <s v="SIN DATOS"/>
    <n v="0"/>
    <s v="SI"/>
    <s v="SI"/>
    <s v="SI"/>
    <n v="0"/>
    <n v="0"/>
    <s v="SI"/>
    <n v="0"/>
    <n v="0"/>
    <d v="2024-01-24T00:00:00"/>
    <n v="0"/>
    <d v="1899-12-30T00:00:00"/>
    <d v="2024-01-29T00:00:00"/>
    <d v="1899-12-30T00:00:00"/>
    <d v="2024-02-05T00:00:00"/>
    <n v="0"/>
    <s v="APROBADO CON SOPORTE"/>
    <n v="0"/>
    <s v="CORREO DEL 22/02/2024"/>
    <s v="APROBADO"/>
    <n v="0"/>
    <d v="2024-01-19T00:00:00"/>
    <d v="2024-01-29T00:00:00"/>
    <d v="1899-12-30T00:00:00"/>
    <d v="1899-12-30T00:00:00"/>
    <n v="25000000"/>
  </r>
  <r>
    <s v="ID14033"/>
    <x v="0"/>
    <s v="GDB"/>
    <s v="LAS CAMELIAS "/>
    <s v="META"/>
    <s v="URIBE"/>
    <n v="501.11795799999999"/>
    <n v="25000000"/>
    <n v="0"/>
    <m/>
    <m/>
    <s v="236-27804"/>
    <x v="3"/>
    <s v="SE REQUIERE REVISAR POLIGONO POR ANT"/>
    <x v="0"/>
    <n v="45322"/>
    <s v="SUJETO A RESPUESTA DE ANT"/>
    <m/>
    <m/>
    <n v="25000000"/>
    <m/>
    <m/>
    <m/>
    <n v="45253"/>
    <s v="506830002000000070032000000000"/>
    <s v="VIABLE"/>
    <n v="0"/>
    <s v="516, 2435"/>
    <s v="Este concepto se realiza en fecha 17/01/2024_x000a__x000a_El predio objeto de estudio, identificado con FMI 236-27804, denominado “LT RURAL”, ubicado en la Vereda Pericha, municipio de San Juan de Arama, se encuentra activo, es de tipo rural, no registra folios derivados, registra como folio matriz 236-3985._x000a__x000a_El predio es de naturaleza jurídica privada, por cuanto se evidenció como antecedentes registrales en las complementaciones del folio matriz 236-3985 que se apertura con títulos traslaticios de dominio anterior al 5 de agosto de 1974, mediante Escritura 690 del 01/04/1921 de la Notaría Primera de Bogotá y la Escritura 468 del 06/03/1926., acreditando propiedad privada en cumplimiento de la segunda regla establecida en art 48 de la Ley 160 de 1994._x000a__x000a_Del estudio jurídico realizado se idéntica que quien ostenta como último propietario del predio, de acuerdo con la anotación 1, es HERMIDES MACIAS FALLA, identificada Cedula de ciudadanía 6666772, quien adquiere por Liquidación de la comunidad de Stella Macias De Godoy, Hermides Macias Falla, Albertino Godoy Díaz, por medio de las Escrituras 2189 1991-05-17 de la Notaria Primera de Villavicencio._x000a__x000a_No se evidencian medidas cautelares, gravámenes, así como limitaciones al dominio vigentes.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predio objeto de estudio reporta un área en cabidas y linderos de 516 HTA 2435 M32._x000a__x000a_A fecha 17/01/2024 no registra antecedentes fiscales, disciplinarios, ni judiciales._x000a__x000a_Se concluye que el predio es viable para la compra, el presente estudio se realiza únicamente con la información obrante en consulta del FMI en el aplicativo de la SNR con 1 anotación."/>
    <s v="SI"/>
    <m/>
    <m/>
    <m/>
    <s v="SI"/>
    <m/>
    <m/>
    <m/>
    <m/>
    <m/>
    <m/>
    <m/>
    <s v="SIN DATOS"/>
    <s v="SIN DATOS"/>
    <s v="SIN DATOS"/>
    <s v="SI"/>
    <s v="SI"/>
    <s v="SIN DATOS"/>
    <n v="0"/>
    <s v="SI"/>
    <s v="SI"/>
    <s v="SIN DATOS"/>
    <n v="0"/>
    <n v="0"/>
    <s v="SI"/>
    <n v="0"/>
    <n v="0"/>
    <d v="2024-01-24T00:00:00"/>
    <n v="0"/>
    <d v="1899-12-30T00:00:00"/>
    <d v="2024-01-31T00:00:00"/>
    <d v="1899-12-30T00:00:00"/>
    <d v="2024-02-15T00:00:00"/>
    <n v="0"/>
    <s v="PENDIENTE HACER CONTACTO CON EL BENEFICIARIO "/>
    <s v="SE RECIBIO DATOS EL DI 26/02/2024"/>
    <n v="0"/>
    <s v="EN ESPERA DE RESPUESTA DE ANT "/>
    <s v="SE RECIBIO DATOS EL DI 26/02/2024"/>
    <d v="2024-01-19T00:00:00"/>
    <d v="2024-01-31T00:00:00"/>
    <d v="1899-12-30T00:00:00"/>
    <d v="1899-12-30T00:00:00"/>
    <n v="25000000"/>
  </r>
  <r>
    <s v="ID359"/>
    <x v="0"/>
    <s v="GDB"/>
    <s v="PALMERAS LOTE A"/>
    <s v="META"/>
    <s v="PUERTO LLERAS"/>
    <n v="219.11644799999999"/>
    <n v="25000000"/>
    <n v="0"/>
    <m/>
    <m/>
    <s v="236-51230"/>
    <x v="0"/>
    <m/>
    <x v="0"/>
    <n v="45322"/>
    <n v="45334"/>
    <n v="45346"/>
    <n v="45362"/>
    <n v="25000000"/>
    <m/>
    <m/>
    <m/>
    <n v="0"/>
    <s v="505770002000000020090000000000"/>
    <s v="VIABLE"/>
    <n v="0"/>
    <n v="200"/>
    <s v="Predio denominado “LOTE A” se identifica con FMI 236-51230, deviene del folio de mayor extensión 236-420, el cual se apertura mediante Resolución de Adjudicación 135 del 30-08-1950 expedida por el Ministerio de Agricultura, lo cual, en los términos del art. 48 de la Ley 160 de 94, acredita propiedad privada._x000a_Según FMI el predio es rural y se encuentra activo._x000a_El folio objeto de estudio se apertura mediante división material del predio identificado con folio 236 – 1421, contenida en Escritura Pública 2359 del 05-05-2004 emitida por la Notaría Primera de Villavicencio, en tal acto el predio fue adjudicado al señor Julio Hernán Cárdenas Páez, quien ostenta la titularidad del derecho de dominio hasta la actualidad._x000a_Sobre el predio recae servidumbre de energía eléctrica a favor de electrificadora del Meta S.A. E.S.P._x000a_No recaen medidas cautelares, gravámenes o limitaciones al dominio adicionales que deban ser resueltas previo a la adquisición por parte de la ANT._x000a_El FMI reporta área de 200 Has._x000a_De conformidad con lo anterior, el predio se considera VIABLE para la continuidad del proceso de compra._x000a_Estudio realizado exclusivamente con base en el certificado de tradición y libertad de fecha 18 de enero de 2024 y cuenta con 19 anotaciones."/>
    <s v="SI"/>
    <s v="SI"/>
    <m/>
    <m/>
    <s v="SI"/>
    <m/>
    <m/>
    <m/>
    <m/>
    <m/>
    <m/>
    <m/>
    <s v="SIN DATOS"/>
    <s v="SIN DATOS"/>
    <s v="SIN DATOS"/>
    <s v="SI"/>
    <s v="SI"/>
    <s v="SIN DATOS"/>
    <n v="0"/>
    <s v="SI"/>
    <s v="SI"/>
    <s v="SIN DATOS"/>
    <n v="0"/>
    <n v="0"/>
    <s v="SI"/>
    <n v="0"/>
    <n v="0"/>
    <d v="2024-01-24T00:00:00"/>
    <n v="0"/>
    <d v="1899-12-30T00:00:00"/>
    <d v="2024-01-31T00:00:00"/>
    <d v="1899-12-30T00:00:00"/>
    <d v="2024-02-12T00:00:00"/>
    <n v="0"/>
    <s v="EN AJUSTES POR PARTE DEL CONTRATANTE"/>
    <s v="SE ENVIA 26/02/2024"/>
    <n v="0"/>
    <s v="EN ELABORACION DE INFORME"/>
    <n v="0"/>
    <d v="2024-01-19T00:00:00"/>
    <d v="2024-01-31T00:00:00"/>
    <d v="2024-02-24T00:00:00"/>
    <d v="2024-03-11T00:00:00"/>
    <n v="25000000"/>
  </r>
  <r>
    <s v="ID9957"/>
    <x v="0"/>
    <s v="GDB"/>
    <s v="LA CLARA"/>
    <s v="ANTIOQUIA"/>
    <s v="AMALFI"/>
    <n v="1961.539718"/>
    <n v="25000000"/>
    <n v="0"/>
    <m/>
    <m/>
    <s v="003-722"/>
    <x v="3"/>
    <m/>
    <x v="0"/>
    <n v="45329"/>
    <n v="45362"/>
    <m/>
    <m/>
    <n v="25000000"/>
    <m/>
    <m/>
    <m/>
    <n v="45138"/>
    <s v="050310001000000370034000000000"/>
    <s v="VIABLE"/>
    <n v="0"/>
    <s v="1708 HA +  0 M2"/>
    <s v="El siguiente concepto se realiza con fecha 17/01/2024_x000a__x000a_El FMI 003-722 identifica el predio denominado “LA CLARA” ubicado en el municipio Amalfi, Antioquia, se encuentra activo, es de tipo Rural según lo registrado en el folio, no registra folio segregado, no registra folio matriz._x000a__x000a_En cuanto a su FMI 003-722, cumple con la cadena traslaticia de dominio anterior al título inscrito, su anotación que trasfiere el dominio  sobre el folio de matrícula  hace referencia a la  ESCRITURA 6073 DEL 1953-12-10  NOTARIA 3 DE MEDELLIN registrando un englobe.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1708 HA + 0 M2 por su parte el área reportada en la base de gestor catastral corresponde a 1961, HA +  539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_x000a_ _x000a_El actual titular del dominio es la sociedad  MAQUINARIA Y MATERIALES DE CONSTRUCCION S.A.S. identificado con NIT 9013663272 de acuerdo con lo publicitado en la anotación No.37 mediante ESCRITURA 180 DEL 2023-05-24 NOTARIA UNICA DE REMEDIOS haciendo referencia a una compraventa. El predio registra hipoteca abierta registrada en la anotación No. 26 mediante ESCRITURA 11267 DEL 2004-10-14 NOTARIA 15 DE MEDELLIN además registra constitución de usufructo para protección y restauración de ecosistemas registrado en la anotación No.38  mediante ESCRITURA 1725 DEL 2023-06-16 NOTARIA QUINTA DE MEDELLIN, se advierte que la medida de hipoteca deberá ser levantada hasta antes de iniciar el proceso de escrituración con la entidad._x000a__x000a_Conjuntamente se consultaron los antecedentes fiscales, disciplinarios (este no se encuentra registrado) y judicial los cuales no registran sanciones o inhabilidades vigentes._x000a__x000a_El predio se considera NO VIABLE por HIPOTECA  acuerdo con lo establecido por las directrices centrales. El presente estudio se realiza únicamente con la información obrante en consulta del FMI en el aplicativo de la SNR con 38 anotaciones. _x000a_"/>
    <s v="NO"/>
    <s v="NO"/>
    <m/>
    <m/>
    <s v="NO"/>
    <m/>
    <m/>
    <m/>
    <m/>
    <m/>
    <m/>
    <m/>
    <s v="SIN DATOS"/>
    <s v="SIN DATOS"/>
    <s v="SIN DATOS"/>
    <s v="SI"/>
    <s v="SI"/>
    <s v="SIN DATOS"/>
    <n v="0"/>
    <s v="SI"/>
    <s v="SI"/>
    <s v="SIN DATOS"/>
    <n v="0"/>
    <n v="0"/>
    <s v="SI"/>
    <n v="0"/>
    <n v="0"/>
    <d v="2024-01-24T00:00:00"/>
    <n v="0"/>
    <d v="1899-12-30T00:00:00"/>
    <d v="2024-02-07T00:00:00"/>
    <d v="1899-12-30T00:00:00"/>
    <d v="1899-12-30T00:00:00"/>
    <n v="0"/>
    <s v="EN ELABORACION DE INFORME"/>
    <n v="0"/>
    <n v="0"/>
    <s v="EN ELABORACION DE INFORME"/>
    <n v="0"/>
    <d v="2024-01-19T00:00:00"/>
    <d v="2024-02-07T00:00:00"/>
    <d v="1899-12-30T00:00:00"/>
    <d v="1899-12-30T00:00:00"/>
    <n v="25000000"/>
  </r>
  <r>
    <s v="ID5798"/>
    <x v="0"/>
    <s v="GDB"/>
    <s v="HACIENDA MARSELLA"/>
    <s v="ANTIOQUIA"/>
    <s v="CAUCASIA"/>
    <n v="1228.252379"/>
    <n v="25000000"/>
    <n v="0"/>
    <m/>
    <m/>
    <s v="015-205"/>
    <x v="2"/>
    <s v="SIN DATO DE CONTACTO"/>
    <x v="0"/>
    <m/>
    <m/>
    <m/>
    <m/>
    <n v="25000000"/>
    <m/>
    <m/>
    <m/>
    <n v="45075"/>
    <s v="051540001000000070002000000000"/>
    <s v="VIABLE"/>
    <n v="0"/>
    <n v="876"/>
    <s v="Predio denominado MARCELLA, identificado con FMI 015-205, de presunta naturaleza privada por formula transaccional ya que según complementaciones se apertura mediante compraventa contenida en Escritura 1.863 del 28-07-37 otorgada por la Notaria Segunda de Medellín._x000a_El predio es rural y se encuentra activo._x000a_Como titulares del derecho de dominio en común y proindiviso reportan en FMI NATALIA TIRADO MORENO; INVERSIONES EL TRIUNFO LTDA; JUAN TM S.A.S; TIRADO MEJIA &amp; CIA S. EN C. S._x000a_Sobre el predio recae hipoteca abierta (anot. 21), gravamen que deberá ser levantado previo a la transferencia de dominio a favor de la ANT._x000a_Sobre el predio registra una venta parcial en anot. 16 generando la segregación del FMI 015- -24161 con un área de 38.720 m2._x000a_El área reportada en FMI corresponde a 876 Has, no obstante, actualizando la venta parcial realizada, quedaría con un área presunta de 872 Has 0128 m2, tal información deberá ser verificada por el componente técnico._x000a_De conformidad con lo anterior, el predio se considera NO VIABLE para la continuidad del proceso de compra._x000a_Estudio realizado exclusivamente con base en el certificado de tradición y libertad de fecha 18 de enero de 2024 y cuenta con 27 anotaciones."/>
    <s v="NO"/>
    <s v="SI"/>
    <m/>
    <m/>
    <s v="NO"/>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25000000"/>
  </r>
  <r>
    <s v="ID13030"/>
    <x v="0"/>
    <s v="GDB"/>
    <s v="EL TESORO"/>
    <s v="ANTIOQUIA"/>
    <s v="CAUCASIA"/>
    <n v="914.17600000000004"/>
    <n v="25000000"/>
    <n v="0"/>
    <m/>
    <m/>
    <s v="015-33129"/>
    <x v="2"/>
    <s v="SIN DATO DE CONTACTO"/>
    <x v="0"/>
    <m/>
    <m/>
    <m/>
    <m/>
    <n v="25000000"/>
    <m/>
    <m/>
    <m/>
    <n v="45190"/>
    <s v="051542005000000100005000000000"/>
    <s v="VIABLE"/>
    <n v="0"/>
    <s v="N/R"/>
    <s v="Concepto de viabilidad jurídica realizado con fecha 18/01/2024.El predio rural identificado con FMI 015-33129, es de naturaleza jurídica privada por cuanto se evidencio en sistema registral instrumental que nace producto del englobe de los matrices 015-33126 y 015-19578 y estos nacen jurídicamente de la siguiente manera:_x000a_1-El FMI matriz 015-33126, nace como segregado del FMI 015-33121, en el cual se encontró como antecedente registral de apertura el acto administrativo de adjudicación de baldíos a través de la resolución # 17071 del 22 de diciembre de 1996, emitido por el extinto INCORA._x000a_2-El FMI matriz 015-19578, nace como segregado de los FMI  015-19577 y 015-14924._x000a__x000a_3-El FMI matriz 015-19577, nace como segregado del FMI 015-6837, en el cual se encontró como antecedente registral de apertura el acto administrativo de adjudicación de baldíos a través de la resolución # 13713 del 09 de diciembre de 1965, emitido por el extinto INCORA MEDELLIN._x000a__x000a_4-El FMI matriz 015-142924, nace como segregado de los FMI  015-15249 y 015-13972._x000a__x000a_5-El FMI matriz 015-15249, nace como segregado del FMI 015-6837, en el cual se encontró como antecedente registral de apertura el acto administrativo de adjudicación de baldíos a través de la resolución # 13713 del 09 de diciembre de 1965, emitido por el extinto INCORA MEDELLIN._x000a__x000a_6-El FMI matriz 015-13972, nace como segregado de los FMI 015-5919 y 015-12573_x000a__x000a_7-En el FMI matriz 015-5919 se encontró como antecedente registral en su acápite complementario el acto administrativo de adjudicación de baldíos a través de la Resolución # 17064 del 22 de diciembre de 1966, emitido por el extinto INCORA y la Resolución # 17057 del 22 de diciembre de 1966 emitido por el extinto INCORA._x000a__x000a__x000a_8-En el FMI matriz 015-12573 se encontró como antecedente registral de apertura el acto administrativo de adjudicación de baldíos a través de la resolución # 1920 del 28 de noviembre de 1984, emitido por el extinto INCORA._x000a__x000a_De lo anterior se colige que se cumple con la segunda condición establecida por el artículo 48 de la ley 160 de 1994. Se precisa que el predio no registra con medidas cautelares, gravámenes ni limitaciones al dominio. Del estudio jurídico se avizora que quien ostenta como ultimo propietario es el FONDO PARA LA REPARACION DE LAS VICTIMAS ADMINISTRADO POR LA UNIDAD PARA LA ATENCION Y REPARACION INTEGRAL A LAS VICTIMAS - UARIV, adquiriendo el dominio a través de una SENTENCIA DE EXTINCIÓN DE DOMINIO, a través del OFICIO 1201 de fecha 07/05/2021, emitido por el JUZGADO PENAL DEL CIRCUITO CON FUNCION DE EJECUCION DE SENTENCIAS PARA LAS DE BOGOTA, D.C., información que se registra en la anotación # 6 del FMI. Se concluye que el predio es viable para la compra, no registra área jurídica de cabidas y linderos, no se evidencian segregaciones ni mutaciones de área."/>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25000000"/>
  </r>
  <r>
    <s v="ID3145"/>
    <x v="0"/>
    <s v="GDB"/>
    <s v="SIN DATOS"/>
    <s v="SUCRE"/>
    <s v="OVEJAS"/>
    <n v="515.22698000000003"/>
    <n v="25000000"/>
    <n v="0"/>
    <m/>
    <m/>
    <s v="342-490"/>
    <x v="2"/>
    <s v="PREDIO CON PROBLEMAS JURIDICOS "/>
    <x v="0"/>
    <m/>
    <m/>
    <m/>
    <m/>
    <n v="25000000"/>
    <m/>
    <m/>
    <m/>
    <n v="0"/>
    <s v="705080002000000010050000000000"/>
    <s v="VIABLE"/>
    <n v="0"/>
    <n v="0.05"/>
    <s v="El siguiente concepto se realiza con fecha 18/01/2024_x000a__x000a_El FMI 342-490 identifica el predio denominado “CHAGUALA” ubicado en el municipio Puerto López, Sucre, se encuentra activo, es de tipo Rural según lo registrado en el folio, no registra folio segregado, ni registra folio matriz._x000a__x000a_En cuanto a su FMI 342-490, cumple con la cadena traslaticia de dominio anterior al título inscrito, su anotación que trasfiere el dominio  sobre el folio de matrícula  hace referencia a la   ESCRITURA 192 DEL 1949-07-08 00:00:00 NOTARIA PRIMERA DE SINCELEJ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500 HA + 0 M2 por su parte el área reportada en la base de gestor catastral corresponde a 515, HA +  2270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_x000a_El actual titular del dominio es la señora JIMENEZ ALZATE PAULA ANDREA identificado con CC 43220891 de acuerdo con lo publicitado en la anotación No.21 mediante ESCRITURA 744 DEL 2023-03-27 00:00:00 NOTARIA VEINTE DE MEDELLIN. haciendo referencia a una compraventa. El predio no registra gravámenes, medidas cautelares o limitación sobre el bien inmueble._x000a__x000a_Conjuntamente se consultaron los antecedentes fiscales, disciplinarios (este no se encuentra registrado) y judicial los cuales no registran sanciones o inhabilidades vigentes._x000a__x000a_El predio se considera VIABLE por FORMULA TRANSACCIONAL  acuerdo con lo establecido por las directrices centrales. El presente estudio se realiza únicamente con la información obrante en consulta del FMI en el aplicativo de la SNR con 21 anotaciones."/>
    <s v="SI"/>
    <s v="SI"/>
    <m/>
    <m/>
    <s v="NO"/>
    <m/>
    <s v="DESISTIDO"/>
    <s v="PROPIETARIO DESISTE DEL PROCESO, 27-02-2024"/>
    <m/>
    <m/>
    <m/>
    <m/>
    <s v="SIN DATOS"/>
    <s v="SIN DATOS"/>
    <s v="SIN DATOS"/>
    <s v="SI"/>
    <s v="SI"/>
    <s v="SIN DATOS"/>
    <n v="0"/>
    <s v="SI"/>
    <s v="SI"/>
    <s v="SIN DATOS"/>
    <n v="0"/>
    <n v="0"/>
    <s v="SI"/>
    <n v="0"/>
    <n v="0"/>
    <d v="2024-01-24T00:00:00"/>
    <n v="0"/>
    <d v="1899-12-30T00:00:00"/>
    <s v="N/A"/>
    <d v="1899-12-30T00:00:00"/>
    <s v="N/A"/>
    <n v="0"/>
    <s v="EN ESPERA DE RESPUESTA DE ANT "/>
    <s v="PREDIO CON PROBLEMAS JURIDICOS "/>
    <n v="0"/>
    <s v="EN ESPERA DE RESPUESTA DE ANT "/>
    <s v="PREDIO CON PROBLEMAS JURIDICOS "/>
    <d v="2024-01-19T00:00:00"/>
    <d v="1899-12-30T00:00:00"/>
    <d v="1899-12-30T00:00:00"/>
    <d v="1899-12-30T00:00:00"/>
    <n v="25000000"/>
  </r>
  <r>
    <s v="ID1263"/>
    <x v="0"/>
    <s v="GDB"/>
    <s v="AGRITAKO"/>
    <s v="BOLÍVAR"/>
    <s v="MORALES"/>
    <n v="501.61624799999998"/>
    <n v="25000000"/>
    <n v="0"/>
    <m/>
    <m/>
    <s v="068-1050"/>
    <x v="3"/>
    <s v="DEMORA EN LA ENTREGA POR POT"/>
    <x v="0"/>
    <n v="45329"/>
    <n v="45362"/>
    <m/>
    <m/>
    <n v="25000000"/>
    <m/>
    <m/>
    <m/>
    <n v="0"/>
    <s v="134730002000000000558000000000"/>
    <s v="VIABLE"/>
    <n v="0"/>
    <n v="420"/>
    <s v="Al realizar en la fecha de 17/01/2024 el análisis del registro de propiedad calificado en el folio de matrícula inmobiliaria del predio denominado “FINCA TIERRA SIN NOMBRE 420 HAS” mediante consulta en la ventanilla única de registro (VUR) y (SIT), se evidenció un derecho real del dominio en los términos del Artículo 48, de la Ley 160 de 1994, así:_x000a__x000a_1._x0009_El inmueble identificado con el Folio de Matrícula Inmobiliaria No.  068-1050, Tiene fecha de apertura el 23/11/1981, mediante ADJUDICACION, según RESOLUCION 000284 DEL 06-02-1964 INCORA DE BOGOTA, acredita propiedad por ADJUDICACION DE BALDIO ya que el predio ha pasado por una tradición clara y formal, el estado del folio es ACTIVO, de tipo RURAL_x000a_2._x0009_Registra inscritas 07 anotación_x000a_3._x0009_Sin limitación o medidas cautelar que afecte la transferencia_x000a_4._x0009_Con gravamen anotación # 7_x000a_5._x0009_No Registra folios derivados _x000a_6._x0009_Área SEGÚN VUR-SIT es de 420 Has_x000a_7._x0009_No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VO). TODOS LOS ANTECEDENTES REGISTRALES ANALIZADOS._x000a__x000a_TENIENDO EN CUENTA LAS OBSERVACIONES ANTERIORES Y CONFORME SE ESTABLECE EL LA LEY 160 DE 1994 Y DECRETO 1071 DE 2015 VERIFICADA LA TRADICION DEL INMUEBLE Y LOS DEMAS REQUISITOS EXIGIDOS POR LA LEY NO SE DARA CONTINUIDAD AL PROCESO DE ADQUISISCION._x000a_"/>
    <s v="NO"/>
    <s v="SI"/>
    <m/>
    <m/>
    <s v="NO"/>
    <m/>
    <m/>
    <m/>
    <m/>
    <m/>
    <m/>
    <m/>
    <s v="SIN DATOS"/>
    <s v="SIN DATOS"/>
    <s v="SIN DATOS"/>
    <s v="SI"/>
    <s v="SI"/>
    <s v="SIN DATOS"/>
    <n v="0"/>
    <s v="SI"/>
    <s v="SI"/>
    <s v="SI"/>
    <n v="0"/>
    <n v="0"/>
    <s v="SI"/>
    <n v="0"/>
    <n v="0"/>
    <d v="2024-01-24T00:00:00"/>
    <n v="0"/>
    <d v="1899-12-30T00:00:00"/>
    <d v="2024-02-07T00:00:00"/>
    <d v="1899-12-30T00:00:00"/>
    <d v="1899-12-30T00:00:00"/>
    <n v="0"/>
    <s v="EN ELABORACION DE INFORME"/>
    <n v="45349"/>
    <n v="0"/>
    <s v="EN ELABORACION DE INFORME"/>
    <n v="0"/>
    <d v="2024-01-19T00:00:00"/>
    <d v="2024-02-07T00:00:00"/>
    <d v="1899-12-30T00:00:00"/>
    <d v="1899-12-30T00:00:00"/>
    <n v="25000000"/>
  </r>
  <r>
    <s v="ID15074"/>
    <x v="0"/>
    <s v="GDB"/>
    <s v="EL ALTO"/>
    <s v="ANTIOQUIA"/>
    <s v="ITUANGO"/>
    <n v="443.20966499999997"/>
    <n v="25000000"/>
    <n v="0"/>
    <m/>
    <m/>
    <s v="013-5796"/>
    <x v="0"/>
    <m/>
    <x v="0"/>
    <n v="45325"/>
    <n v="45341"/>
    <m/>
    <m/>
    <n v="25000000"/>
    <m/>
    <m/>
    <m/>
    <n v="45264"/>
    <s v="053610004000000160020000000000"/>
    <s v="VIABLE"/>
    <n v="0"/>
    <s v="SIN INFORMACIO"/>
    <s v="Estudio realizado el 17 de enero de 2024_x000a__x000a_1._x0009_El inmueble identificado con el Folio de Matrícula Inmobiliaria No. 013-5796 se aperturo el 15 de mayo de 1998 con ocasión a la Escritura Pública de compraventa No. 1967 de 22 de abril de 1998 otorgada en la Notaría Cuarta de Medellín._x000a_Su folio de matrícula inmobiliaria matriz 013-897 registra en su complementación como primer antecedente la Escritura Pública e permuta No. 255 de 6 de octubre de 1956 de la Notaría Única de Ituango, por lo cual acredita propiedad por FORMULA TRANSACCIONAL._x000a_2._x0009_El estado del folio es ACTIVO, de tipo RURAL._x000a_3._x0009_Registra inscritas 19 anotaciones._x000a_4._x0009_Registra como folio matriz el 013-897._x000a_5._x0009_Registra como folio derivado el 013-7246 _x000a_6._x0009_Registra complementación. _x000a_7._x0009_Registra hipoteca en la anotación No. 16 a favor del Banco Agrario de  Colombia._x000a_8.    No registra limitaciones_x000a_9._x0009_Viable para continuar con el procedimiento adoptado por la entidad."/>
    <s v="NO"/>
    <s v="NO"/>
    <m/>
    <m/>
    <s v="NO"/>
    <m/>
    <m/>
    <m/>
    <m/>
    <m/>
    <m/>
    <m/>
    <s v="SIN DATOS"/>
    <s v="SIN DATOS"/>
    <s v="SIN DATOS"/>
    <s v="SI"/>
    <s v="SI"/>
    <s v="SIN DATOS"/>
    <n v="0"/>
    <s v="SI"/>
    <s v="SI"/>
    <s v="SIN DATOS"/>
    <n v="0"/>
    <n v="0"/>
    <s v="SI"/>
    <n v="0"/>
    <n v="0"/>
    <d v="2024-01-24T00:00:00"/>
    <n v="0"/>
    <d v="1899-12-30T00:00:00"/>
    <d v="2024-02-03T00:00:00"/>
    <d v="1899-12-30T00:00:00"/>
    <d v="2024-02-19T00:00:00"/>
    <n v="0"/>
    <s v="EN REVISION DE LA ANT"/>
    <n v="0"/>
    <n v="0"/>
    <s v="EN REVISION ANT"/>
    <n v="0"/>
    <d v="2024-01-19T00:00:00"/>
    <d v="2024-02-03T00:00:00"/>
    <d v="1899-12-30T00:00:00"/>
    <d v="1899-12-30T00:00:00"/>
    <n v="25000000"/>
  </r>
  <r>
    <s v="ID1610"/>
    <x v="0"/>
    <s v="GDB"/>
    <s v="LA ALEMANIA"/>
    <s v="ANTIOQUIA"/>
    <s v="ZARAGOZA"/>
    <n v="405.38248199999998"/>
    <n v="25000000"/>
    <n v="0"/>
    <m/>
    <m/>
    <s v="027-673"/>
    <x v="3"/>
    <s v="DEMORA EN LA ENTREGA POR POT"/>
    <x v="0"/>
    <n v="45326"/>
    <n v="45362"/>
    <m/>
    <m/>
    <n v="25000000"/>
    <m/>
    <m/>
    <m/>
    <n v="0"/>
    <s v="058952002000001400010000000000"/>
    <s v="VIABLE"/>
    <n v="0"/>
    <n v="197"/>
    <s v="18 de enero de 2024_x000a__x000a_1. El predio denominado “ALEMANIA” identificado con el folio de matrícula inmobiliaria No. 027-673, ubicado en el municipio de Zaragoza, vereda Maestro Esteban Cabecera del Departamento de Antioquia, con estado de folio ACTIVO y  tipo de predio RURAL, de acuerdo con su primera anotación tiene su origen en la adjudicación de baldíos realizada por medio de la Resolución 167 de fecha 25/03/1963 de la Gobernación de Antioquia, en razón a lo anterior el folio cumple con la regla primera establecida por el artículo 48 de la ley 160 de 1994 para la acreditación de la propiedad._x000a__x000a_2. Los actuales propietarios del predio en común y proindiviso son los señores Valeria González González (15%) identificada con cedula de ciudadanía No.1037670879 quien adquirió el predio por medio de la compraventa de derechos de cuota protocolizada por medio de la Escritura Pública No. 11331 de fecha 25/11/2020 de la Notaría 15 de Medellín, Daniel Eduardo González González identificado con cedula de ciudadanía No. 1037652827 (35%) quien adquirió el predio por medio de la compraventa protocolizada por medio de la Escritura Pública 6410 de fecha 07/09/2023 de la Notaría 18 de Medellín, María Camila García García identificada con cedula de ciudadanía No. 1036957435, Uriel José García García identificado con cedula de ciudadanía No. 1007346985 y Claudia Patricia García Ramírez identificada con cedula de ciudadanía No. 43866353 (50%) quienes adquirieron el predio por medio de la compraventa protocolizada por Escritura Publica 1361 de fecha 07/03/2023 de la Notaría 18 de Medellín._x000a__x000a_3. El área indicada en el acápite de cabida y linderos del folio de matrícula es de 197 Has.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8/01/2024.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SIN DATOS"/>
    <s v="SIN DATOS"/>
    <s v="SIN DATOS"/>
    <s v="SI"/>
    <s v="SI"/>
    <s v="SIN DATOS"/>
    <n v="0"/>
    <s v="SI"/>
    <s v="SI"/>
    <s v="SIN DATOS"/>
    <n v="0"/>
    <n v="0"/>
    <s v="SI"/>
    <n v="0"/>
    <n v="0"/>
    <d v="2024-01-24T00:00:00"/>
    <n v="0"/>
    <d v="1899-12-30T00:00:00"/>
    <d v="2024-02-04T00:00:00"/>
    <d v="1899-12-30T00:00:00"/>
    <d v="1899-12-30T00:00:00"/>
    <n v="0"/>
    <s v="EN ELABORACION DE INFORME"/>
    <n v="45349"/>
    <n v="0"/>
    <s v="EN ELABORACION DE INFORME"/>
    <n v="0"/>
    <d v="2024-01-19T00:00:00"/>
    <d v="2024-02-04T00:00:00"/>
    <d v="1899-12-30T00:00:00"/>
    <d v="1899-12-30T00:00:00"/>
    <n v="25000000"/>
  </r>
  <r>
    <s v="ID7304"/>
    <x v="0"/>
    <s v="GDB"/>
    <s v="SAN JUAN"/>
    <s v="ANTIOQUIA"/>
    <s v="ZARAGOZA"/>
    <n v="386.04010599999998"/>
    <n v="25000000"/>
    <n v="0"/>
    <m/>
    <m/>
    <s v="027-24819"/>
    <x v="3"/>
    <s v="DEMORA EN LA ENTREGA POR POT"/>
    <x v="0"/>
    <n v="45326"/>
    <n v="45362"/>
    <m/>
    <m/>
    <n v="25000000"/>
    <m/>
    <m/>
    <m/>
    <n v="45030"/>
    <s v="058950002000000160037000000000"/>
    <s v="VIABLE"/>
    <n v="0"/>
    <n v="205.1576"/>
    <s v="VUR 16/01/24: Predio rural con FMI activo, folio matriz 027-3402, 027-5487, 027-610, 027-611 y 027-22196, sin complementaciones, sin folios segregados. Se acredita propiedad privada por ANOTACION 1. Propietarios actuales aparecen registrados en las anotaciones 8, 9 y 10. Predio VIABLE para proceso de compra por parte de la ANT."/>
    <s v="SI"/>
    <s v="NO"/>
    <m/>
    <m/>
    <s v="SI"/>
    <m/>
    <m/>
    <m/>
    <m/>
    <m/>
    <m/>
    <m/>
    <s v="SIN DATOS"/>
    <s v="SIN DATOS"/>
    <s v="SIN DATOS"/>
    <s v="SI"/>
    <s v="SI"/>
    <s v="SIN DATOS"/>
    <n v="0"/>
    <s v="SI"/>
    <s v="SI"/>
    <s v="SIN DATOS"/>
    <n v="0"/>
    <n v="0"/>
    <s v="SI"/>
    <n v="0"/>
    <n v="0"/>
    <d v="2024-01-24T00:00:00"/>
    <n v="0"/>
    <d v="1899-12-30T00:00:00"/>
    <d v="2024-02-04T00:00:00"/>
    <d v="1899-12-30T00:00:00"/>
    <d v="1899-12-30T00:00:00"/>
    <n v="0"/>
    <s v="EN ELABORACION DE INFORME"/>
    <n v="45349"/>
    <n v="0"/>
    <s v="EN ELABORACION DE INFORME"/>
    <n v="0"/>
    <d v="2024-01-19T00:00:00"/>
    <d v="2024-02-04T00:00:00"/>
    <d v="1899-12-30T00:00:00"/>
    <d v="1899-12-30T00:00:00"/>
    <n v="25000000"/>
  </r>
  <r>
    <s v="ID4668"/>
    <x v="0"/>
    <s v="GDB"/>
    <s v="LONDRES"/>
    <s v="TOLIMA"/>
    <s v="CHAPARRAL"/>
    <n v="385.03572200000002"/>
    <n v="25000000"/>
    <n v="0"/>
    <m/>
    <m/>
    <s v="355-42837"/>
    <x v="1"/>
    <m/>
    <x v="0"/>
    <n v="45319"/>
    <n v="45322"/>
    <m/>
    <m/>
    <n v="25000000"/>
    <m/>
    <m/>
    <m/>
    <n v="45030"/>
    <s v="731680004000000030017000000000"/>
    <s v="VIABLE"/>
    <n v="0"/>
    <n v="300"/>
    <s v="VUR 16/01/24: Predio rural con FMI activo, folio matriz 2972, con complementaciones, sin folios segregados. Se acredita propiedad privada por ANOTACION 2. Propietarios actuales GONZALEZ MORA JAMIR y GONZALEZ MORA HELVER, quienes lo adquirieron mediante COMPRAVENTA registrada en la ANOTACIÓN 9. Registra HIPOTECA en la anotación 13. Predio NO VIABLE para proceso de compra por parte de la ANT."/>
    <s v="NO"/>
    <s v="NO"/>
    <m/>
    <m/>
    <s v="NO"/>
    <m/>
    <m/>
    <m/>
    <m/>
    <m/>
    <m/>
    <m/>
    <s v="SIN DATOS"/>
    <s v="SIN DATOS"/>
    <s v="SIN DATOS"/>
    <s v="SI"/>
    <s v="SI"/>
    <s v="SIN DATOS"/>
    <n v="0"/>
    <s v="SI"/>
    <s v="SI"/>
    <s v="SIN DATOS"/>
    <n v="0"/>
    <n v="0"/>
    <s v="SI"/>
    <n v="0"/>
    <n v="0"/>
    <s v="Ok"/>
    <n v="0"/>
    <d v="1899-12-30T00:00:00"/>
    <d v="2024-01-28T00:00:00"/>
    <d v="1899-12-30T00:00:00"/>
    <d v="2024-01-31T00:00:00"/>
    <n v="0"/>
    <s v="APROBADO CON SOPORTE"/>
    <n v="0"/>
    <s v="CORREO DEL 22/02/2024"/>
    <s v="APROBADO"/>
    <n v="0"/>
    <d v="2024-01-19T00:00:00"/>
    <d v="2024-01-28T00:00:00"/>
    <d v="1899-12-30T00:00:00"/>
    <d v="1899-12-30T00:00:00"/>
    <n v="25000000"/>
  </r>
  <r>
    <s v="ID8928"/>
    <x v="0"/>
    <s v="GDB"/>
    <s v="LAS HOLANDAS"/>
    <s v="TOLIMA"/>
    <s v="CHAPARRAL"/>
    <n v="328.10512199999999"/>
    <n v="25000000"/>
    <n v="0"/>
    <m/>
    <m/>
    <s v="355-16073"/>
    <x v="1"/>
    <m/>
    <x v="0"/>
    <n v="45320"/>
    <n v="45322"/>
    <m/>
    <m/>
    <n v="25000000"/>
    <m/>
    <m/>
    <m/>
    <n v="45069"/>
    <s v="731680002000000280060000000000"/>
    <s v="VIABLE"/>
    <n v="0"/>
    <s v="500 HAS"/>
    <s v="17 de enero de 2024_x000a__x000a_1. El predio denominado “PD LAS HOLANDAS” identificado con el folio de matrícula inmobiliaria No. 355-16073, ubicado en el municipio de Chaparral, vereda Espíritu Santo del Departamento de Tolima, con estado de folio ACTIVO y tipo de predio RURAL, proviene de un predio de mayor extensión identificado con matrícula inmobiliaria No._x000a_355-10744 la cual de acuerdo con su primera anotación tiene su origen en la permuta protocolizada por medio de la Escritura Pública No. 160 de fecha 07/04/1949 de la Notaría Única de Chaparral, acto calificado con el código de registro 0101 (pleno dominio), en razón a lo anterior el folio cumple con la regla segunda establecida por el artículo 48 de la ley 160 de 1994 para la acreditación de la propiedad._x000a__x000a_2. El propietario actual del predio es el señor VICENTE GUZMÁN FORERO identificado con cedula de ciudadanía No. 5200583, quien adquirió el predio por medio de la adjudicación de la liquidación de la sociedad protocolizada por medio de la Escritura Pública No. 1626 de fecha 24/12/2012 de la Notaría Única de Chaparral._x000a__x000a_3. El área indicada en el acápite de cabida y linderos del folio de matrícula es de 500 Has.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7/01/2024._x000a_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SI"/>
    <m/>
    <m/>
    <m/>
    <m/>
    <m/>
    <m/>
    <m/>
    <s v="SIN DATOS"/>
    <s v="SIN DATOS"/>
    <s v="SIN DATOS"/>
    <s v="SI"/>
    <s v="SI"/>
    <s v="SIN DATOS"/>
    <n v="0"/>
    <s v="SI"/>
    <s v="SI"/>
    <s v="SIN DATOS"/>
    <n v="0"/>
    <n v="0"/>
    <s v="SI"/>
    <n v="0"/>
    <n v="0"/>
    <s v="Ok"/>
    <n v="0"/>
    <d v="1899-12-30T00:00:00"/>
    <d v="2024-01-29T00:00:00"/>
    <d v="1899-12-30T00:00:00"/>
    <d v="2024-02-02T00:00:00"/>
    <n v="0"/>
    <s v="APROBADO CON SOPORTE"/>
    <n v="0"/>
    <s v="CORREO DEL 22/02/2024"/>
    <s v="APROBADO"/>
    <n v="0"/>
    <d v="2024-01-19T00:00:00"/>
    <d v="2024-01-29T00:00:00"/>
    <d v="1899-12-30T00:00:00"/>
    <d v="1899-12-30T00:00:00"/>
    <n v="25000000"/>
  </r>
  <r>
    <s v="ID11412"/>
    <x v="0"/>
    <s v="GDB"/>
    <s v="LA LORENA"/>
    <s v="NARIÑO"/>
    <s v="LOS ANDES"/>
    <n v="321.74554599999999"/>
    <n v="25000000"/>
    <n v="0"/>
    <m/>
    <m/>
    <s v="236-34371"/>
    <x v="3"/>
    <s v="DEMORA EN LA ENTREGA POR POT"/>
    <x v="0"/>
    <n v="45324"/>
    <n v="45362"/>
    <m/>
    <m/>
    <n v="25000000"/>
    <m/>
    <m/>
    <m/>
    <n v="45183"/>
    <s v="507110001000000180036000000000"/>
    <s v="VIABLE"/>
    <n v="0"/>
    <s v="332 HECTAREAS, 6153 MTS"/>
    <s v="17 de enero de 2024_x000a__x000a_1. El predio denominado “SIN DIRECCION LA LORENA I” identificado con el folio de matrícula inmobiliaria No. 236-34371, ubicado en el municipio de Vistahermosa, vereda Inspo Piñalito del Departamento del Meta, con estado de folio ACTIVO y  tipo de predio RURAL, de acuerdo con su primera anotación tiene su origen en la adjudicación de baldíos realizada por medio de la Resolución 569 de fecha 20/05/1992 del INCORA, en razón a lo anterior el folio cumple con la regla primera establecida por el artículo 48 de la ley 160 de 1994 para la acreditación de la propiedad._x000a__x000a_2. La propietaria actual del predio en común y proindiviso son los señores Jorge Alejandro Galindo Nieto identificado con cedula de ciudadanía No. 79488585, Liliana Galindo Nieto identificada con cedula de ciudadanía No. 51565341, Juan Fernando Galindo Nieto identificado con cedula de ciudadanía No. 79294271 y María Claudia Galindo Nieto identificada con cedula de ciudadanía No. 51598027, quienes adquirieron el predio por medio de la adjudicación en sucesión protocolizada por medio de la Escritura Pública No. 1446 de fecha 02/0572018 de la Notaría 64 de Bogotá, publicitada en la anotación No. 5 del FMI._x000a__x000a_3. El área indicada en el acápite de cabida y linderos del folio de matrícula es de 332 Has 6153 M2._x000a__x000a_4. Se evidencia la inscripción de una medida cautelar relacionada con abstenerse inscribir enajenaciones por declaratoria inminencia de riesgo o desplazamiento forzado, anotación que deberá ser cancelada antes del inicio del proceso de Escrituración._x000a__x000a_5. El presente estudio se realizó con la información contenida en la Ventanilla Única de Registro-VUR el día 17/01/2024._x000a_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s v="RUPTA"/>
    <m/>
    <s v="SI"/>
    <m/>
    <m/>
    <m/>
    <m/>
    <m/>
    <m/>
    <m/>
    <s v="SIN DATOS"/>
    <s v="SIN DATOS"/>
    <s v="SIN DATOS"/>
    <s v="SI"/>
    <s v="SI"/>
    <s v="SIN DATOS"/>
    <n v="0"/>
    <s v="SI"/>
    <s v="SI"/>
    <s v="SIN DATOS"/>
    <n v="0"/>
    <n v="0"/>
    <s v="SI"/>
    <n v="0"/>
    <n v="0"/>
    <d v="2024-01-24T00:00:00"/>
    <n v="0"/>
    <d v="1899-12-30T00:00:00"/>
    <d v="2024-02-02T00:00:00"/>
    <d v="1899-12-30T00:00:00"/>
    <d v="1899-12-30T00:00:00"/>
    <n v="0"/>
    <s v="EN ELABORACION DE INFORME"/>
    <n v="45349"/>
    <n v="0"/>
    <s v="EN ELABORACION DE INFORME"/>
    <n v="0"/>
    <d v="2024-01-19T00:00:00"/>
    <d v="2024-02-02T00:00:00"/>
    <d v="1899-12-30T00:00:00"/>
    <d v="1899-12-30T00:00:00"/>
    <n v="25000000"/>
  </r>
  <r>
    <s v="ID9965"/>
    <x v="0"/>
    <s v="GDB"/>
    <s v="BETULIA"/>
    <s v="ANTIOQUIA"/>
    <s v="ITUANGO"/>
    <n v="300.03641699999997"/>
    <n v="25000000"/>
    <n v="0"/>
    <m/>
    <m/>
    <s v="013-2724"/>
    <x v="4"/>
    <m/>
    <x v="0"/>
    <m/>
    <m/>
    <m/>
    <m/>
    <n v="25000000"/>
    <m/>
    <m/>
    <m/>
    <n v="45138"/>
    <s v="053610004000000380030000000000"/>
    <s v="VIABLE"/>
    <n v="0"/>
    <s v="300, 0"/>
    <s v="Bogotá D.C. - 17/01/2024_x000a_ID9965 – FMI 0013-2724 FORMULA TRANSACCIONAL (VIABLE)_x000a_El predio rural identificado con FMI  013-2724 denominado “BETULIA” es de naturaleza jurídica privada, por formula transaccional, por cuanto nace jurídicamente de apertura el título inscrito mediante ESCRITURA No 216 de fecha 26-07-1958 el cual registra una compraventa, modo de adquisición emitida por la NOTARÍA DE ITUANGO. De lo anterior se colige que se cumple con la primera condición establecida por el artículo 48 de la ley 160 de 1994._x000a_Se precisa que el predio no registra gravamen hipotecario, no registran medidas cautelares ni limitaciones. Del estudio jurídico se avizora que quien ostenta como ultimo propietario es el señor EVENCIO VILLARRAGA GUERRERO identificado con CC: 17189723, con quien se deberá efectuar la negociación de compra, ya que adquieren el dominio del predio mediante el acto de COMPRAVENTA, elevado inscrito a Escritura pública No. 3506 DEL 13-12-2019, Otorgado por la NOTARIA CUARTA DE MEDELLÍN, información que se registra en la notación No. 7 del FMI. Se concluye que el predio es VIABLE para la compra registra un área jurídica de (300 HA) y no se evidencian segregaciones ni mutaciones. "/>
    <s v="SI"/>
    <s v="NO"/>
    <m/>
    <m/>
    <s v="SI"/>
    <m/>
    <m/>
    <m/>
    <m/>
    <m/>
    <m/>
    <m/>
    <s v="SIN DATOS"/>
    <s v="SIN DATOS"/>
    <s v="SIN DATOS"/>
    <s v="SI"/>
    <s v="SI"/>
    <s v="SIN DATOS"/>
    <n v="0"/>
    <s v="SI"/>
    <s v="SI"/>
    <s v="SIN DATOS"/>
    <n v="0"/>
    <n v="0"/>
    <s v="SI"/>
    <n v="0"/>
    <n v="0"/>
    <s v="N/A"/>
    <n v="0"/>
    <d v="1899-12-30T00:00:00"/>
    <s v="N/A"/>
    <d v="1899-12-30T00:00:00"/>
    <s v="N/A"/>
    <n v="0"/>
    <s v="RETIRADO"/>
    <n v="0"/>
    <n v="0"/>
    <s v="RETIRADO"/>
    <n v="0"/>
    <d v="2024-01-19T00:00:00"/>
    <d v="1899-12-30T00:00:00"/>
    <d v="1899-12-30T00:00:00"/>
    <d v="1899-12-30T00:00:00"/>
    <n v="25000000"/>
  </r>
  <r>
    <s v="ID9248"/>
    <x v="0"/>
    <s v="GDB"/>
    <s v="FINCA LA VICTORIA"/>
    <s v="CAQUETÁ"/>
    <s v="FLORENCIA"/>
    <n v="295.27125799999999"/>
    <n v="25000000"/>
    <n v="0"/>
    <m/>
    <m/>
    <s v="420-73416"/>
    <x v="3"/>
    <s v="DEMORA EN LA ENTREGA POR POT"/>
    <x v="0"/>
    <n v="45324"/>
    <n v="45362"/>
    <m/>
    <m/>
    <n v="25000000"/>
    <m/>
    <m/>
    <m/>
    <n v="45100"/>
    <s v="180010002000000050060000000000"/>
    <s v="VIABLE"/>
    <n v="0"/>
    <n v="475.92"/>
    <s v="Bogotá 17/01/2023_x000a_Mediante estudio realizado el 17/01/2024, se puede observar lo siguiente:_x000a_El FMI 420-73416: identifica el predio denominado “FINCA LA VICTORIA” ubicado en el municipio de FLORENCIA CAQUETA, se encuentra activo, es de tipo Rural según lo registrado en el folio, no registra folio segregado, y registra los folios matriz Nos.420-34876,420-2040 y 420-47751._x000a_El FMI 420-73416: se apertura a partir de la siguiente anotación:_x000a__x000a_ANOTACION: Nro 1: ESCRITURA 1863 DEL 2000-08-14 NOTARIA 1 DE FLORENCIA, registrando un englobe._x000a__x000a_En cuanto al folio matriz 420-34876, Registra como primera anotación: RESOLUCION 2199 DEL 1987-11-23 DEL INCORA DE FLORENCIA registrando una adjudicación de baldíos._x000a__x000a_En relación al folio matriz 420-2040, Registra como primera anotación: RESOLUCION 0005 DEL 1969-11-27 DEL INS.COL.REF.AG. DE FLORENCIA registrando una adjudicación de baldíos._x000a__x000a_Finalmente, el folio matriz 420-47751, se apertura con la siguiente anotación: ESCRITURA 430 DEL 1958-11-27 NOTARIA UNICA DE FLORENCIA registrando una venta._x000a__x000a_De acuerdo a esto vemos que el predio cumple con la cadena traslaticia de dominio anterior al título inscrit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El FMI reporta un área de 475 HA + 920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TOMAS NUÑEZ MOTTA identificado con CC: 17639304 Y AMALIA NUÑEZ MOTTA identificado con CC:  40758205 respectivamente, de acuerdo con lo publicitado en la anotación No.1 del FMI objeto de análisis.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1 anotaciones."/>
    <s v="SI"/>
    <s v="SI"/>
    <m/>
    <m/>
    <s v="SI"/>
    <m/>
    <m/>
    <m/>
    <m/>
    <m/>
    <m/>
    <m/>
    <s v="SIN DATOS"/>
    <s v="SIN DATOS"/>
    <s v="SIN DATOS"/>
    <s v="SIN DATOS"/>
    <s v="SIN DATOS"/>
    <s v="SIN DATOS"/>
    <n v="0"/>
    <s v="SIN DATOS"/>
    <s v="SIN DATOS"/>
    <s v="SIN DATOS"/>
    <n v="0"/>
    <n v="0"/>
    <s v="SIN DATOS"/>
    <n v="0"/>
    <n v="0"/>
    <d v="2024-01-24T00:00:00"/>
    <n v="0"/>
    <d v="1899-12-30T00:00:00"/>
    <d v="2024-02-02T00:00:00"/>
    <d v="1899-12-30T00:00:00"/>
    <d v="1899-12-30T00:00:00"/>
    <n v="0"/>
    <s v="EN ELABORACION DE INFORME"/>
    <n v="45349"/>
    <n v="0"/>
    <s v="EN ELABORACION DE INFORME"/>
    <n v="0"/>
    <d v="2024-01-19T00:00:00"/>
    <d v="2024-02-02T00:00:00"/>
    <d v="1899-12-30T00:00:00"/>
    <d v="1899-12-30T00:00:00"/>
    <n v="25000000"/>
  </r>
  <r>
    <s v="ID13758"/>
    <x v="0"/>
    <s v="GDB"/>
    <s v="N/A"/>
    <s v="CAUCA"/>
    <s v="MERCADERES"/>
    <n v="294.078553"/>
    <n v="25000000"/>
    <n v="0"/>
    <m/>
    <m/>
    <s v="128-1274"/>
    <x v="2"/>
    <s v="SIN DATO DE CONTACTO"/>
    <x v="0"/>
    <m/>
    <m/>
    <m/>
    <m/>
    <n v="25000000"/>
    <m/>
    <m/>
    <m/>
    <n v="45237"/>
    <s v="194500005000000110002000000000"/>
    <s v="VIABLE"/>
    <n v="0"/>
    <s v="NO REGISTRA"/>
    <s v="Bogotá D.C. - 17/01/2024_x000a_ID13758 – FMI 128-1274 FORMULA TRANSACCIONAL (VIABLE)_x000a_El predio rural identificado con FMI 128-1274 denominado “LA ESMERALDA” es de naturaleza jurídica privada, por formula transaccional, por cuanto nace jurídicamente de apertura el título inscrito mediante ESCRITURA No 983 de fecha 29-07-1976 de la Notaría uno (1) de Popayán el cual registra una venta._x000a_Así mismo el predio registra el siguiente folio matriz: 128-10181, el cual se aperturan con una compraventa mediante ESCRITURA 20 DEL 13/02/1967, modo de adquisición emitida por la NOTARIA DE MERCADERES. De lo anterior se colige que se cumple con la primera condición establecida por el artículo 48 de la ley 160 de 1994. _x000a_No se evidencia en el FMI ni en sus complementaciones el área del predio_x000a_Se evidencian las siguientes matriculas derivadas: 128-1672, 128-1671,128-1677,128-1706, 128-1674, 128-1675, 128-1673._x000a_Se precisa que el predio no registra gravamen hipotecario, no registran medidas cautelares ni limitaciones. Del estudio jurídico se avizora que quien ostenta como ultimo propietario es el señor ANDRES FELIPE MUÑOZ GOMEZ identificado con CC: 10292556, con quien se deberá efectuar la negociación de compra, ya que adquiere el dominio del predio mediante el acto de COMPRAVENTA, elevado inscrito a Escritura pública No. 3667 DEL 29-11-2019, Otorgado por la Notaría Segunda de Popayán, información que se registra en la notación No. 25 del FMI. Se concluye que el predio es VIABLE para la compra._x000a_"/>
    <s v="NO"/>
    <m/>
    <m/>
    <m/>
    <s v="NO"/>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25000000"/>
  </r>
  <r>
    <s v="ID5920"/>
    <x v="0"/>
    <s v="GDB"/>
    <s v="EL TOTUMO"/>
    <s v="ANTIOQUIA"/>
    <s v="ITUANGO"/>
    <n v="288.94340299999999"/>
    <n v="25000000"/>
    <n v="0"/>
    <m/>
    <m/>
    <s v="013-867"/>
    <x v="0"/>
    <m/>
    <x v="0"/>
    <n v="45324"/>
    <n v="45342"/>
    <n v="45346"/>
    <n v="45362"/>
    <n v="25000000"/>
    <m/>
    <m/>
    <m/>
    <n v="45086"/>
    <s v="053610001000000020004000000000"/>
    <s v="VIABLE"/>
    <n v="0"/>
    <n v="195"/>
    <s v="Concepto de viabilidad juridica realizado con fecha 17/01/2024. El predio rural identificado con FMI 013-867 denominado &quot;GUALANDAY&quot; es de naturaleza jurídica privada, por formula transaccional, por cuanto nace jurídicamente de apertura el título inscrito mediante ESCRITURA # 521 de fecha 02-02-1949, compraventa modo de adquisición emitida por la NOTARIA PRIMERA MEDELLIN. De lo anterior se colige que se cumple con la primera condición establecida por el artículo 48 de la ley 160 de 1994. Se precisa que el predio no registra gravamen, no registra limitaciones, ni registran medidas cautelares. Del estudio jurídico se avizora que quien ostenta como ultimo propietario SUCERQUIA ARANGO WILLIAM DE JESUS, con quien se deberá efectuar la negociación de compra, ya que adquiere el dominio del predio mediante el acto de liquidación de la sociedad conyugal, elevado inscrito en la Escritura pública #3179 DEL 06-12-1991, Otorgado Por La Notaría Séptima Medellín, información que se registra en la notación # 10 del FMI. Se concluye que el predio es viable para la compra registra un área jurídica de (195 HECTAREAS) y no se evidencian segregaciones ni mutaciones."/>
    <s v="SI"/>
    <s v="NO"/>
    <m/>
    <m/>
    <s v="SI"/>
    <m/>
    <m/>
    <m/>
    <m/>
    <m/>
    <m/>
    <m/>
    <s v="SIN DATOS"/>
    <s v="SIN DATOS"/>
    <s v="SIN DATOS"/>
    <s v="SI"/>
    <s v="SI"/>
    <s v="SIN DATOS"/>
    <n v="0"/>
    <s v="SI"/>
    <s v="SI"/>
    <s v="SIN DATOS"/>
    <n v="0"/>
    <n v="0"/>
    <s v="SI"/>
    <n v="0"/>
    <n v="0"/>
    <d v="2024-01-24T00:00:00"/>
    <n v="0"/>
    <d v="1899-12-30T00:00:00"/>
    <d v="2024-02-02T00:00:00"/>
    <d v="1899-12-30T00:00:00"/>
    <d v="2024-02-17T00:00:00"/>
    <n v="0"/>
    <s v="EN AJUSTES POR PARTE DEL CONTRATANTE"/>
    <s v="SE ENVIA 26/02/2024"/>
    <n v="0"/>
    <s v="EN ELABORACION DE INFORME"/>
    <n v="0"/>
    <d v="2024-01-19T00:00:00"/>
    <d v="2024-02-02T00:00:00"/>
    <d v="2024-02-24T00:00:00"/>
    <d v="2024-03-11T00:00:00"/>
    <n v="25000000"/>
  </r>
  <r>
    <s v="ID15072"/>
    <x v="0"/>
    <s v="GDB"/>
    <s v="SIN DATOS"/>
    <s v="ANTIOQUIA"/>
    <s v="ITUANGO"/>
    <n v="257.37304799999998"/>
    <n v="25000000"/>
    <n v="0"/>
    <m/>
    <m/>
    <s v="013-2362"/>
    <x v="3"/>
    <s v="DEMORA EN LA ENTREGA POR POT"/>
    <x v="0"/>
    <n v="45326"/>
    <n v="45362"/>
    <m/>
    <m/>
    <n v="25000000"/>
    <m/>
    <m/>
    <m/>
    <n v="45264"/>
    <n v="0"/>
    <s v="VIABLE"/>
    <n v="0"/>
    <s v="SIN INFORMACIO"/>
    <s v="Al realizar el análisis del registro de propiedad en el folio de matrícula inmobiliaria del predio denominado “LA SOMBRA&quot; del municipio de Ituango, Antioquia, mediante consulta en la ventanilla única de registro (VUR) y (SIT), se evidenció un derecho real del dominio en los términos del Artículo 48, de la Ley 160 de 1994, así:_x000a__x000a_El inmueble identificado con el Folio de Matrícula Inmobiliaria No. 013-2362, estado activo, tipo rural, registra en su 1 anotación la escritura pública de compraventa No. 4372 del 1961-12-19, de la Notaria Séptima de Medellín._x000a__x000a_Registra 20 anotaciones._x000a__x000a_No registra folio matriz._x000a__x000a_Registra folio derivado No. 013- 8195_x000a__x000a_No registra complementaciones._x000a__x000a_Propietario: LONDOÑO ARISTIZABAL JUAN MANUEL, LONDOÑO DE LA ESPRIELLA JORGE JUNIOR, LONDOÑO ARISTIZABAL ANGELICA MARIA, LONDO􀳦O VEGA DIANA CAROLINA, LONDOÑO VEGA LILIAN ANDREA, : LONDOÑO DE LA ESPRIELLA RODOLFO ANDRES, LONDOÑO MUÑOZ ESTEBAN, LONDOÑO MUÑOZ LUIS ANDRES, : ALZATE CORREA CONSUELO, ALZATE CORREA JULIO EDUARDO, ALZATE CORREA FLOR MARIA, : ALZATE CORREA MARIA CRISTINA, LONDOÑO DE LA ESPRIELLA JORGE JUNIOR, ALZATE CORREA GLORIA ESPERANZA_x000a__x000a__x000a__x000a_Área:  NR_x000a__x000a_El predio objeto de estudio en la anotación 6 registra la Resolución No.1560 del 2007-09-29 INCODER de Medellín, ABSTENCION INSCRIPCION ACTOS DE ENAJENACION DE UNA CUOTA PI_x000a__x000a_En la anotación 10 registra la Resolución No. 119 del 2013-04-29 del MINISTERIO Minas y Energía de Bogotá, D.C., DECLARATORIA DE UTILIDAD PUBLICA E INTERES SOCIAL (MEDIDA CAUTELAR)_x000a__x000a_En la anotación 11 contiene OFICIO 20150504-165 del 2015-05-04, Empresa Antioqueña de Energía de Medellín, AUTORIZACION REGISTRO DE LA DECISION NO 26 DEL 9 DE/09/2014 POR MEDIO DE LA CUAL SE ORDENA UNA EXPROPIACION PARCIAL VIA JUDICIAL_x000a__x000a_En la anotación 17 registra la Sentencia Judicial 292 del 2016-04-18 del Juzgado Promiscuo del Circuito de Ituango, ADJUDICACION EXPROPIACION PARCIAL DE UN PORCENTAJE DEL DERECHO HERENCIAL DE LOS 5 PRIMEROS, SOBRE EL DERECHO DE CUOTA QUE TIENEN DEL 20% EN LA SUCESI􀳦N ILIQUIDA DE LA SE􀳦ORA ROSA MARGARITA CORREA DE ALZATE Y UN PORCENTAJE SOBRE EL DERECHO DE DOMINIO EN PROINDIVISO DEL OTRO 80%._x000a__x000a__x000a_Anotación 19 reporta demanda en proceso de servidumbre, MEDIDA CAUTELAR,_x000a__x000a__x000a__x000a__x000a_Estudio realizado con base en el certificado de tradición y libertad de fecha 16 de enero de 2024._x000a__x000a_CONCLUSIÓN_x000a__x000a_Por lo anterior, se concluye que el predio objeto de estudio acredita propiedad privada en los términos del artículo 48 de la Ley 160 de 1994, formula transaccional. Viable para compra._x000a__x000a_Se debe determinar el área que resta en el predio y que la totalidad de propietarios estén de acuerdo con la venta."/>
    <s v="SI"/>
    <s v="NO"/>
    <m/>
    <m/>
    <s v="SI"/>
    <m/>
    <m/>
    <m/>
    <m/>
    <m/>
    <m/>
    <m/>
    <s v="SIN DATOS"/>
    <s v="SIN DATOS"/>
    <s v="SIN DATOS"/>
    <s v="SI"/>
    <s v="SI"/>
    <s v="SIN DATOS"/>
    <n v="0"/>
    <s v="SI"/>
    <s v="SI"/>
    <s v="SIN DATOS"/>
    <n v="0"/>
    <n v="0"/>
    <s v="SI"/>
    <n v="0"/>
    <n v="0"/>
    <d v="2024-01-24T00:00:00"/>
    <n v="0"/>
    <d v="1899-12-30T00:00:00"/>
    <d v="2024-02-04T00:00:00"/>
    <d v="1899-12-30T00:00:00"/>
    <d v="1899-12-30T00:00:00"/>
    <n v="0"/>
    <s v="EN ELABORACION DE INFORME"/>
    <n v="45348"/>
    <n v="0"/>
    <s v="EN ELABORACION DE INFORME"/>
    <n v="0"/>
    <d v="2024-01-19T00:00:00"/>
    <d v="2024-02-04T00:00:00"/>
    <d v="1899-12-30T00:00:00"/>
    <d v="1899-12-30T00:00:00"/>
    <n v="25000000"/>
  </r>
  <r>
    <s v="ID13309"/>
    <x v="0"/>
    <s v="GDB"/>
    <s v="VILLA VASQUEZ"/>
    <s v="CAQUETÁ"/>
    <s v="MORELIA"/>
    <n v="247.858082"/>
    <n v="25000000"/>
    <n v="0"/>
    <m/>
    <m/>
    <s v="420-70314"/>
    <x v="4"/>
    <m/>
    <x v="0"/>
    <m/>
    <m/>
    <m/>
    <m/>
    <n v="25000000"/>
    <m/>
    <m/>
    <m/>
    <n v="45208"/>
    <s v="184790003000000010100000000000"/>
    <s v="VIABLE"/>
    <n v="0"/>
    <s v=" 247 Ha 9000 m2"/>
    <s v="Al realizar el análisis del registro de propiedad en el folio de matrícula inmobiliaria del predio denominado “FINCA VILLA VASQUEZ&quot; del municipio de Morelia, Caquetá, mediante consulta en la ventanilla única de registro (VUR) y (SIT), se evidenció un derecho real del dominio en los términos del Artículo 48, de la Ley 160 de 1994, así:_x000a__x000a_El inmueble identificado con el Folio de Matrícula Inmobiliaria No. 420-70314, estado activo, tipo rural._x000a__x000a_Registra las matrices No. 420-42053, 420-42054, 420-14659 y 420-63904._x000a__x000a_El folio matriz No. 420-42053, registra en su 1 anotación la Resolución de adjudicación 0831 del 1990-07-31, INCORA de Florencia._x000a__x000a_El folio matriz No. 420-42054, registra en su 1 anotación la Resolución de adjudicación No. 0832 del 1990-07-31, INCORA de Florencia._x000a__x000a_El folio matriz No. 420-14659, es un englobe de 2 predios que cuentan con las resoluciones de adjudicaciones:_x000a__x000a_1.Resolución N. 9970 de 08 de septiembre de 1.966, ADJUDICACION BALDIOS DE; INSTITUTO COLOMBIANO DE LA REFORMA AGRARIA, BOGOTA A_x000a_2.Resolución N. 10026 de 08 de septiembre de 1.966, ADJUDICACION BALDIOS, INSTITUTO COLOMBIANO DE LA REFORMA AGRARIA._x000a__x000a_El folio matriz No. 420-63904, registra en su 1 anotación la Resolución de adjudicación No. 0044 DEL 1994-02-01, INCORA DE FLORENCIA_x000a__x000a_Registra 4 anotaciones._x000a__x000a_No registra folio derivado._x000a__x000a_Registra complementaciones._x000a__x000a_Propietario: CALAMBAS PENAGOS GUSTAVO, VASQUEZ MAZORRA ARBEY, VASQUEZ VALENCIA ARCADIO, VASQUEZ MAZORRA ARLES HUMBERTO, mediante escritura pública No. 3128 DEL 1998-09-29, NOTARIA PRIMERA DE FLORENCIA._x000a__x000a_Área: 247 ha + 9.000 M2_x000a__x000a__x000a_El predio objeto de estudio en su anotación No. 3 registra embargo en proceso de JUSTICIA Y PAZ - LEY 1592 DE 2012 RADICADO 680012219001-2021-00008-00(MEDIDA CAUTELAR)_x000a__x000a_Asimismo, en la anotación 4 registra suspensión provisional a la libre disposición de dominio en proceso de JUSTICIA Y PAZ - LEY 975 DE 2005 RADICADO 680012219001-2021-00008-00 (MEDIDA CAUTELAR)_x000a__x000a__x000a_Estudio realizado con base en el certificado de tradición y libertad de fecha 17 de enero de 2024._x000a__x000a_CONCLUSIÓN_x000a__x000a_Por lo anterior, se concluye que el predio objeto de estudio acredita propiedad privada en los términos del artículo 48 de la Ley 160 de 1994, titulo originario. Viable para compra."/>
    <s v="SI"/>
    <s v="NO"/>
    <m/>
    <m/>
    <s v="NO"/>
    <m/>
    <s v="RECHAZADA"/>
    <s v="PROPIETARIO DESISTE DEL PROCESO, SE ENVIA CORREO POR COORDINADOR DE CONVENIOS  12-02-2024"/>
    <m/>
    <m/>
    <m/>
    <m/>
    <s v="SIN DATOS"/>
    <s v="SIN DATOS"/>
    <s v="SIN DATOS"/>
    <s v="SI"/>
    <s v="SI"/>
    <s v="SIN DATOS"/>
    <n v="0"/>
    <s v="SI"/>
    <s v="SI"/>
    <s v="SIN DATOS"/>
    <n v="0"/>
    <n v="0"/>
    <s v="SI"/>
    <n v="0"/>
    <n v="0"/>
    <s v="N/A"/>
    <n v="0"/>
    <d v="1899-12-30T00:00:00"/>
    <s v="N/A"/>
    <d v="1899-12-30T00:00:00"/>
    <s v="N/A"/>
    <n v="0"/>
    <s v="RETIRADO"/>
    <n v="0"/>
    <n v="0"/>
    <s v="RETIRADO"/>
    <n v="0"/>
    <d v="2024-01-19T00:00:00"/>
    <d v="1899-12-30T00:00:00"/>
    <d v="1899-12-30T00:00:00"/>
    <d v="1899-12-30T00:00:00"/>
    <n v="25000000"/>
  </r>
  <r>
    <s v="ID10882"/>
    <x v="0"/>
    <s v="GDB"/>
    <s v="LA ROCHELA"/>
    <s v="ANTIOQUIA"/>
    <s v="ITUANGO"/>
    <n v="230.37884700000001"/>
    <n v="25000000"/>
    <n v="0"/>
    <m/>
    <m/>
    <s v="013-6161"/>
    <x v="3"/>
    <s v="DEMORA EN LA ENTREGA POR POT"/>
    <x v="0"/>
    <n v="45321"/>
    <n v="45362"/>
    <m/>
    <m/>
    <n v="25000000"/>
    <m/>
    <m/>
    <m/>
    <n v="45169"/>
    <s v="3612001000001700092000000000"/>
    <s v="VIABLE"/>
    <n v="0"/>
    <n v="673.65440000000001"/>
    <s v="Predio denominado “La Rochela” identificado con FMI No. 013-6161, de presunta naturaleza privada al conservar la naturaleza jurídica de sus matrices ya que deviene de los siguientes folios de matrícula inmobiliaria: 013-5045 registra negocio jurídico originario de permuta mediante EP 3258 de 1953 de la notaría 2 de Medellín, 013-5044 registra negocio jurídico originario una compraventa mediante EP 186 de 1951 de la notaría de Ituango; 013-5043 registra como negocio jurídico originario una compraventa mediante EP 186 de 1951 de la notaría de Ituango; 013-5042 registra como negocio jurídico originario una compraventa mediante EP 186 de 1951 de la notaría de Ituango; 013-5041 registra como negocio jurídico originario una compraventa mediante EP 70 de 1944 de la notaría de Ituango; 013-5039 registra como negocio jurídico originario una compraventa mediante EP 3258 de 1953 de la notaría 2 Medellín; 013-5034 registra como negocio jurídico originario una compraventa mediante EP 148 de 1924 de la notaría de Ituango; 013-5032 registra como negocio jurídico originario una compraventa mediante EP 53 de 1924 de la notaría de Ituango; 013-5031 registra como negocio jurídico originario una compraventa mediante EP 53 de 1924 de la notaría de Ituango; 013-5028 registra como negocio jurídico originario una compraventa mediante EP 3258 de 1953 de la notaría 2 Medellín; 013-5027 registra como negocio jurídico originario una permuta mediante EP 3258 de 1953 de la notaría 2 Medellín; 013-5026 registra como negocio jurídico originario una compraventa mediante EP 3258 de 1953 de la notaría 2 Medellín; 013-4676 registra como negocio jurídico originario una compraventa mediante EP 362 de 1967 de la notaría de Ituango; 013-4353 registra como negocio jurídico originario un englobe mediante EP 190 de 1993 de la notaría de Ituango; este folio a su vez cuenta con dos matrices 013-1022 cuyo negocio jurídico originario es una Compraventa mediante EP 166 1952 de la notaría de Ituango y 013-831 cuyo negocio jurídico originario es una adjudicación en sucesión por sentencia de 1955 proferida por el juzgado del circuito de Ituango; 013-4351 nace por sentencia de adjudicación en sucesión del año 1955 proferida por el juzgado del circuito de Ituango; 013-3981registra como negocio jurídico originario una compraventa mediante EP 111 de 1991 de la notaría de Ituango; 013-1325 registra como negocio jurídico originario partición mediante EP 294 de 1959 de la notaría de Ituango, 013-3348 registra como negocio jurídico originario una compraventa mediante EP 301 de 1961 de la notaría de Ituango; 013-4047 registra como negocio jurídico originario una compraventa mediante EP 9 1954 de la notaría de Ituango; 013-2740 registra como negocio jurídico originario una compraventa mediante EP 121 de 1962 de la notaría de Ituango; 013-2701 registra como negocio jurídico originario una compraventa mediante EP 225 de 1948 de la notaría de Ituango; 013-1987 registra como negocio jurídico originario una compraventa mediante EP 254 de 1973 de la notaría de Ituango; 013-1752 registra como negocio jurídico originario una compraventa mediane EP 314 de 1945 de la notaría de Ituango; 013-1751 registra como negocio jurídico originario una compraventa mediante EP 63 de 1920  de la notaría de Ituango; 013-1010 nace por sentencia de adjudicación en sucesión del año 1967 proferida por el juzgado civil del Ituango; 013-71 este folio cuenta con el matriz No. 013-70 cuyo negocio jurídico originario es una partición por EP 294 de 1959 del juzgado del circuito de Ituango. El folio objeto de estudio observa cadena traditicia de dominio clara sin saltos ni informalidades de acuerdo con los postulados del art. 48 de la ley 160 de 1994 además que se ha dado tratamiento de propiedad privada a todos los predios englobados desde antes del 05 de agosto de 1974. El actual titular de derecho de domino es el señor Duque Piedrahita Máximo Alberto quien constituyó Fideicomiso Civil a favor de Duque Arcila Sofia, Arcila Piedrahita Rosa Albina y Duque Arcila Andrés mediante escritura No. 3895 del 27 de septiembre de 2017 de la notaría 20 de Medellín la cual necesariamente debe ser cancelada para que proceda la venta del inmueble a la ANT. El folio no registra alertas, gravámenes hipotecarios, ni medidas cautelares, pero si el fideicomiso descrito anteriormente del cual se reitera su necesidad de cancelación para que se pueda realizar la venta de bien a la ANT. El FMI reporta un área de 673, ha + 65449 m2 en todo caso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 En conclusión, se conceptúa como VIABLE para continuar en proceso de compra por aplicación de formula transaccional. El presente estudio se realiza únicamente con la información obrante en consulta del FMI en el aplicativo de la SNR, de fecha 17 de enero de 2024 con 04 anotaciones."/>
    <s v="SI"/>
    <s v="SI"/>
    <m/>
    <m/>
    <s v="SI"/>
    <m/>
    <m/>
    <m/>
    <m/>
    <m/>
    <m/>
    <m/>
    <s v="SIN DATOS"/>
    <s v="SIN DATOS"/>
    <s v="SIN DATOS"/>
    <s v="SI"/>
    <s v="SI"/>
    <s v="SIN DATOS"/>
    <n v="0"/>
    <s v="SI"/>
    <s v="SI"/>
    <s v="SIN DATOS"/>
    <n v="0"/>
    <n v="0"/>
    <s v="SI"/>
    <n v="0"/>
    <n v="0"/>
    <d v="2024-01-24T00:00:00"/>
    <n v="0"/>
    <d v="1899-12-30T00:00:00"/>
    <d v="2024-01-30T00:00:00"/>
    <d v="1899-12-30T00:00:00"/>
    <d v="1899-12-30T00:00:00"/>
    <n v="0"/>
    <s v="EN ELABORACION DE INFORME"/>
    <n v="45348"/>
    <n v="0"/>
    <s v="EN ELABORACION DE INFORME"/>
    <n v="0"/>
    <d v="2024-01-19T00:00:00"/>
    <d v="2024-01-30T00:00:00"/>
    <d v="1899-12-30T00:00:00"/>
    <d v="1899-12-30T00:00:00"/>
    <n v="25000000"/>
  </r>
  <r>
    <s v="ID379"/>
    <x v="0"/>
    <s v="GDB"/>
    <s v="HACIENDA CORONADO"/>
    <s v="CAUCA"/>
    <s v="SANTANDER DE QUILICHAO"/>
    <n v="229.23987600000001"/>
    <n v="25000000"/>
    <n v="0"/>
    <m/>
    <m/>
    <s v="132-64204"/>
    <x v="4"/>
    <m/>
    <x v="0"/>
    <m/>
    <m/>
    <m/>
    <m/>
    <n v="25000000"/>
    <m/>
    <m/>
    <m/>
    <n v="0"/>
    <s v="1,9698E+29"/>
    <s v="VIABLE"/>
    <n v="0"/>
    <n v="221.71"/>
    <s v="Predio denominado “Hacienda Coronado” identificado con FMI No. 132-64204, de presunta naturaleza privada que resulta del englobe de dos predios: primero el No. 132-4325 que nació por compraventa mediante escritura 37 del 07 de marzo de 1947 y segundo el No. 132-23758 que registra título originario de adjudicación de baldíos del INCORA por resolución No. 1143 de 1992._x000a_El folio objeto de estudio observa cadena traditicia de dominio clara sin saltos ni informalidades de acuerdo con los postulados del art. 48 de la ley 160 de 1994 además que se ha dado tratamiento de propiedad privada desde antes del 05 de agosto de 1974._x000a_El actual titular del derecho de dominio, según FMI es el señor Acosta López Jaime Rodrigo quien adquirió por compraventa mediante EP 2574 de 2011 otorgada en la Notaría 15 de Cali, no obstante, al realizar consulta por número de cédula en la plataforma de información de la Registraduria Nacional del Estado Civil aprece CANCELADA POR MUERTE._x000a_El folio registra hipoteca constituida por escritura No. 451 de 1982 de la notaría 3 de Cali la cual es posible cancelar en aplicación del art. 64 de la ley 1579 de 2012, en todo caso no registra medidas cautelares, alertas o limitaciones al domino que afecten su poder dispositivo._x000a_El FMI reporta un área de 221, ha +7100 m2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_x000a_En conclusión, se conceptúa como NO VIABLE para continuar en proceso de compra por cancelación por muerte del documento de identidad del propietario.._x000a_El presente estudio se realiza únicamente con la información obrante en consulta del FMI en el aplicativo de la SNR, de fecha 17 de enero de 2024 con 04 anotaciones."/>
    <s v="NO"/>
    <s v="NO"/>
    <m/>
    <m/>
    <s v="NO"/>
    <m/>
    <m/>
    <m/>
    <m/>
    <m/>
    <m/>
    <m/>
    <s v="SIN DATOS"/>
    <s v="SIN DATOS"/>
    <s v="SIN DATOS"/>
    <s v="SI"/>
    <s v="SI"/>
    <s v="SIN DATOS"/>
    <n v="0"/>
    <s v="SI"/>
    <s v="SI"/>
    <s v="SIN DATOS"/>
    <n v="0"/>
    <n v="0"/>
    <s v="SI"/>
    <n v="0"/>
    <n v="0"/>
    <s v="N/A"/>
    <n v="0"/>
    <d v="1899-12-30T00:00:00"/>
    <s v="N/A"/>
    <d v="1899-12-30T00:00:00"/>
    <s v="N/A"/>
    <n v="0"/>
    <s v="RETIRADO"/>
    <n v="0"/>
    <n v="0"/>
    <s v="RETIRADO"/>
    <n v="0"/>
    <d v="2024-01-19T00:00:00"/>
    <d v="1899-12-30T00:00:00"/>
    <d v="1899-12-30T00:00:00"/>
    <d v="1899-12-30T00:00:00"/>
    <n v="25000000"/>
  </r>
  <r>
    <s v="ID15052"/>
    <x v="0"/>
    <s v="GDB"/>
    <s v="PORTUGAL"/>
    <s v="ANTIOQUIA"/>
    <s v="CAUCASIA"/>
    <n v="216.47693699999999"/>
    <n v="25000000"/>
    <n v="0"/>
    <m/>
    <m/>
    <s v="015-1067"/>
    <x v="2"/>
    <s v="SIN DATO DE CONTACTO"/>
    <x v="0"/>
    <m/>
    <m/>
    <m/>
    <m/>
    <n v="25000000"/>
    <m/>
    <m/>
    <m/>
    <n v="45264"/>
    <s v="051540001000000030015000000000"/>
    <s v="VIABLE"/>
    <n v="0"/>
    <s v="280 HA"/>
    <s v="Predio denominado PORTUGAL, se identifica con FMI 015-1067, segregado de uno de mayor extensión identificado con FMI 015-582, el cual se apertura mediante adjudicación de baldíos contenida en Resolución 13674 del 16/12/1965 otorgada por el INCORA de Medellín, lo que permite acreditar su naturaleza jurídica privada en los términos del art. 48 de la Ley 160/94._x000a_El predio objeto de estudio inicia mediante compraventa contenida en Escritura Pública 218 del 20/05/1979 otorgada por la Notaría Única de Caucasia._x000a_Según información obrante en el FMI, el predio es rural y el FMI se encuentra activo._x000a_En común y proindiviso reportan como titulares del derecho real de dominio los señores:_x000a_CARLOS MARIO GONZALEZ PEREZ, sobre una cuota parte correspondiente al 5%_x000a_DIANA MARCELA OSORIO GOMEZ, quien adquiere cuotas parte correspondientes al 50,6%_x000a_DANIELA OSORIO GÓMEZ Y JUAN DAVID OSORIO GOMEZ, adquieren una cuota parte correspondiente al 44,9%._x000a_De conformidad con lo anterior, es necesario advertir que se requiere de la voluntad de los 4 comuneros para darle continuidad al proceso de compra por parte de la ANT._x000a_Sobre el predio no recaen medidas cautelares ni gravámenes ni limitacion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De la información obrante en FMI, en razón a compraventa parcial, se establece que el área remanente corresponde a 280 Has._x000a_De conformidad con lo anterior, el predio se considera VIABLE para la continuidad del proceso de compra._x000a_Estudio realizado exclusivamente con base en el certificado de tradición y libertad de fecha 17 de enero de 2024 y cuenta con 15 anotaciones."/>
    <s v="SI"/>
    <s v="NO"/>
    <m/>
    <m/>
    <s v="SI"/>
    <m/>
    <m/>
    <m/>
    <m/>
    <m/>
    <m/>
    <m/>
    <s v="SIN DATOS"/>
    <s v="SIN DATOS"/>
    <s v="SIN DATOS"/>
    <s v="SI"/>
    <s v="SI"/>
    <s v="SIN DATOS"/>
    <n v="0"/>
    <s v="SI"/>
    <s v="SI"/>
    <s v="SIN DATOS"/>
    <n v="0"/>
    <n v="0"/>
    <s v="SI"/>
    <n v="0"/>
    <n v="0"/>
    <d v="2024-01-24T00:00:00"/>
    <n v="0"/>
    <d v="1899-12-30T00:00:00"/>
    <s v="N/A"/>
    <d v="1899-12-30T00:00:00"/>
    <s v="N/A"/>
    <n v="0"/>
    <s v="EN ESPERA DE RESPUESTA DE ANT "/>
    <s v="SIN DATO DE CONTACTO"/>
    <n v="0"/>
    <s v="EN ESPERA DE RESPUESTA DE ANT "/>
    <s v="SIN DATO DE CONTACTO"/>
    <d v="2024-01-19T00:00:00"/>
    <d v="1899-12-30T00:00:00"/>
    <d v="1899-12-30T00:00:00"/>
    <d v="1899-12-30T00:00:00"/>
    <n v="25000000"/>
  </r>
  <r>
    <s v="ID1262"/>
    <x v="0"/>
    <s v="GDB"/>
    <s v="AGRITAKO"/>
    <s v="BOLÍVAR"/>
    <s v="MORALES"/>
    <n v="203.26081199999999"/>
    <n v="25000000"/>
    <n v="0"/>
    <m/>
    <m/>
    <s v="068-4611"/>
    <x v="3"/>
    <s v="DEMORA EN LA ENTREGA POR POT"/>
    <x v="0"/>
    <n v="45330"/>
    <n v="45362"/>
    <m/>
    <m/>
    <n v="25000000"/>
    <m/>
    <m/>
    <m/>
    <n v="0"/>
    <s v="134730002000000000749000000000"/>
    <s v="VIABLE"/>
    <n v="0"/>
    <n v="441.86"/>
    <s v="El predio rural denominado “Lote Perla Fina 441 Has 860 M2 &quot;, identificado con FMI 068-4611 es de naturaleza privada por adjudicación de baldíos a través de Resolución nº 02001 del 31/10/1991 del Incora de Valledupar._x000a__x000a_Según anotación 8 el titular de derecho de dominio es la sociedad Agritako S.A.S , quien adquirió el 100% por compraventa (código registral 125) a la sociedad Inparme S.A.S protocolizada en Escritura Pública nº 2726 del 05/08/2013 de la Notaría 4 de Barranquilla._x000a__x000a_Sobre el predio objeto de estudio recae una hipoteca con cuantía determinada a favor de Bancolombia a través de Escritura Pública nº 2726 del 05/08/2013 (anotación 9). Huelga decir que, en las anotaciones siguientes de dicho certificado de tradición, no se evidencia la cancelación de este gravamen de modo que se entiende en vigor, y, en ese sentido, es indispensable ejecutar las acciones tendientes a la subsanación de la misma._x000a__x000a_El predio rural denominado “Lote Perla Fina 441 Has 860 M2 &quot;, identificado con FMI 068-4611, no registra matrices ni registra derivadas. Tampoco se evidencian complementaciones._x000a__x000a_El folio registra un área de 441 has + 860 m2. La cabida y los linderos se encuentran en la resolución de adjudicación. Adicionalmente, no se evidencian segregaciones ni mutaciones._x000a__x000a_En atención a lo dispuesto en el art. 15 de la Res conjunta IGAC 1101- SNR 11344 del 31/12/2020 se evidencia que el predio objeto de estudio requiere procedimiento catastral pues el folio registra una cabida de 441 has + 860 m2 (VUR “cabida y linderos”) y al tratarse de un rango de área “mayor a 50 has”, una vez verificada el área alfanumérica de la columna “Y” (176 has + 5625 m2) se observa un 60,04 % de diferencia.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7 de enero de 2024 con 09 anotaciones registradas._x000a__x000a_Revisados los antecedentes fiscales, disciplinarios y judiciales de la sociedad Agritako S.A.S, identificada con NIT 9006204309, no se evidencia novedad alguna."/>
    <s v="SI"/>
    <s v="SI"/>
    <m/>
    <m/>
    <s v="SI"/>
    <m/>
    <m/>
    <m/>
    <m/>
    <m/>
    <m/>
    <m/>
    <s v="SIN DATOS"/>
    <s v="SIN DATOS"/>
    <s v="SIN DATOS"/>
    <s v="SI"/>
    <s v="SI"/>
    <s v="SIN DATOS"/>
    <n v="0"/>
    <s v="SI"/>
    <s v="SI"/>
    <s v="SIN DATOS"/>
    <n v="0"/>
    <n v="0"/>
    <s v="SI"/>
    <n v="0"/>
    <n v="0"/>
    <d v="2024-01-24T00:00:00"/>
    <n v="0"/>
    <d v="1899-12-30T00:00:00"/>
    <d v="2024-02-08T00:00:00"/>
    <d v="1899-12-30T00:00:00"/>
    <d v="1899-12-30T00:00:00"/>
    <n v="0"/>
    <s v="EN ELABORACION DE INFORME"/>
    <n v="45349"/>
    <n v="0"/>
    <s v="EN ELABORACION DE INFORME"/>
    <n v="0"/>
    <d v="2024-01-19T00:00:00"/>
    <d v="2024-02-08T00:00:00"/>
    <d v="1899-12-30T00:00:00"/>
    <d v="1899-12-30T00:00:00"/>
    <n v="25000000"/>
  </r>
  <r>
    <s v="ID9772"/>
    <x v="0"/>
    <s v="GDB"/>
    <s v="EL DANUBIO"/>
    <s v="PUTUMAYO"/>
    <s v="PUERTO CAICEDO"/>
    <n v="201.85618500000001"/>
    <n v="25000000"/>
    <n v="0"/>
    <m/>
    <m/>
    <s v="442-18095"/>
    <x v="3"/>
    <s v="DEMORA EN LA ENTREGA POR POT"/>
    <x v="0"/>
    <n v="45323"/>
    <n v="45362"/>
    <m/>
    <m/>
    <n v="25000000"/>
    <m/>
    <m/>
    <m/>
    <n v="45126"/>
    <s v="865690000000000370008000000000"/>
    <s v="VIABLE"/>
    <n v="0"/>
    <n v="84.05"/>
    <s v="El predio rural denominado “El Danubio &quot;, identificado con FMI 442-18095 es de naturaleza privada por adjudicación de baldíos a través de Resolución nº 0653 del 20/05/1986 del Incora de Pasto._x000a__x000a_Según anotación 7 el titular de derecho de dominio es la señora Rosero Mora Gloria Rubiela, quien adquirió el 100% por compraventa (código registral 125) a la señora Ñañez Muñoz Ángel María protocolizada en Escritura Pública nº 1557 del 12/09/2018 de la Notaría Única de Mocoa._x000a__x000a_A través de la lectura del folio, de conformidad a las anotaciones 8 y 9 se desprende una derivada cual es la FMI 442-83306, la cual se deslina de una donación por 9 has + 0500 m2 a través de Escritura Pública nº 1428 del 29/11/2022 de la Notaría Única de Puerto Asís. En razón a ello, se realizó declaración de parte restante dejando al predio objeto de estudio con un área de 84 has + 0500 m2._x000a__x000a_El predio rural denominado “El Danubio &quot;, identificado con FMI 442-18095, no registra matriz. Tampoco se evidencian complementaciones._x000a__x000a_El folio registra un área de 94 has + 0000m2 , por su parte el área reportada en la base de gestor catastral corresponde a 94 has + 9143 m2 (columna “Y matriz de compra), en ese sentido, y debido a la declaración de parte restante (anotación 9: 84 has + 0500 m2) se hace necesario que se aplique rectificación o aclaración de áreas, de conformidad con los lineamientos de la Resolución conjunta 1101 IGAC 11344 SNR; así mismo, esta información se debe contrastar con los levantamientos planimétricos prediales.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7 de enero de 2024 con 09 anotaciones registradas._x000a__x000a_Revisados los antecedentes fiscales, disciplinarios y judiciales de la señora Rosero Mora Gloria Rubiela, identificado con C.C  27321581 , no se evidencia novedad alguna. La cédula continua vigente."/>
    <s v="SI"/>
    <s v="SI"/>
    <m/>
    <m/>
    <s v="SI"/>
    <m/>
    <m/>
    <m/>
    <m/>
    <m/>
    <m/>
    <m/>
    <s v="SIN DATOS"/>
    <s v="SIN DATOS"/>
    <s v="SIN DATOS"/>
    <s v="SI"/>
    <s v="SI"/>
    <s v="SIN DATOS"/>
    <n v="0"/>
    <s v="SI"/>
    <s v="SI"/>
    <s v="SIN DATOS"/>
    <n v="0"/>
    <n v="0"/>
    <s v="SI"/>
    <n v="0"/>
    <n v="0"/>
    <d v="2024-01-24T00:00:00"/>
    <n v="0"/>
    <d v="1899-12-30T00:00:00"/>
    <d v="2024-02-01T00:00:00"/>
    <d v="1899-12-30T00:00:00"/>
    <d v="1899-12-30T00:00:00"/>
    <n v="0"/>
    <s v="EN ELABORACION DE INFORME"/>
    <n v="45349"/>
    <n v="0"/>
    <s v="EN ELABORACION DE INFORME"/>
    <n v="0"/>
    <d v="2024-01-19T00:00:00"/>
    <d v="2024-02-01T00:00:00"/>
    <d v="1899-12-30T00:00:00"/>
    <d v="1899-12-30T00:00:00"/>
    <n v="25000000"/>
  </r>
  <r>
    <s v="ID8981"/>
    <x v="0"/>
    <s v="GDB"/>
    <s v="SANTA MARIA"/>
    <s v="ANTIOQUIA"/>
    <s v="MACEO"/>
    <n v="252.05138700000001"/>
    <n v="25000000"/>
    <n v="0"/>
    <m/>
    <m/>
    <s v="019-335"/>
    <x v="1"/>
    <m/>
    <x v="0"/>
    <n v="45320"/>
    <n v="45335"/>
    <m/>
    <m/>
    <n v="25000000"/>
    <m/>
    <m/>
    <m/>
    <n v="45085"/>
    <s v="054250001000000170026000000000"/>
    <s v="VIABLE"/>
    <n v="0"/>
    <n v="0"/>
    <s v="El siguiente concepto se realiza con fecha 17/01/2024_x000a__x000a_El FMI 019-335 identifica el predio denominado “SANTA MARIA” ubicado en el municipio de Maceo, Antioquia, se encuentra activo, es de tipo Rural según lo registrado en el folio, no registra folio segregado, ni registra folio matriz._x000a__x000a_En cuanto a su FMI 019-335, cumple con la cadena traslaticia de dominio anterior al título inscrito, su anotación que trasfiere el dominio  sobre el folio de matrícula  hace referencia a la  ESCRITURA 84 DEL 1956-12-25 NOTARIA DE MACE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0 HA + 0 M2 por su parte el área reportada en la base de gestor catastral corresponde a 252, HA +  0514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_x000a_El actual titular del dominio es el señor  ALVAREZ ARANGO DANIEL identificado con CC 1152434485 con un 15% registrado en la anotación No.6 mediante ESCRITURA 1343 DEL 2017-04-07 NOTARIA VEINTE DE MEDELLIN y el señor  ALVAREZ SANCHEZ OSWALDO DE JESUS identificada con CC 71593508 con un 85% de acuerdo con lo publicitado en la anotación No.5 mediante ESCRITURA 007 DEL 2003-01-30 00:00:00 NOTARIA DE  MACEO haciendo referencia a una compraventa. El predio no registra gravámenes, medidas cautelares o limitaciones sobre el bien inmueble._x000a__x000a_Conjuntamente se consultaron los antecedentes fiscales, disciplinarios  y judicial los cuales no registran sanciones o inhabilidades vigentes._x000a__x000a_El predio se considera VIABLE por FORMULA TRASACCIONALL acuerdo con lo establecido por las directrices centrales. El presente estudio se realiza únicamente con la información obrante en consulta del FMI en el aplicativo de la SNR con 6 anotaciones."/>
    <s v="SI"/>
    <s v="NO"/>
    <m/>
    <m/>
    <s v="SI"/>
    <m/>
    <m/>
    <m/>
    <m/>
    <m/>
    <m/>
    <m/>
    <s v="SIN DATOS"/>
    <s v="SIN DATOS"/>
    <s v="SIN DATOS"/>
    <s v="SI"/>
    <s v="SI"/>
    <s v="SIN DATOS"/>
    <n v="0"/>
    <s v="SI"/>
    <s v="SI"/>
    <s v="SIN DATOS"/>
    <n v="0"/>
    <n v="0"/>
    <s v="SI"/>
    <n v="0"/>
    <n v="0"/>
    <d v="2024-01-24T00:00:00"/>
    <n v="0"/>
    <d v="1899-12-30T00:00:00"/>
    <d v="2024-01-29T00:00:00"/>
    <d v="1899-12-30T00:00:00"/>
    <d v="2024-02-05T00:00:00"/>
    <n v="0"/>
    <s v="APROBADO CON SOPORTE"/>
    <n v="0"/>
    <s v="CORREO DEL 22/02/2024"/>
    <s v="APROBADO"/>
    <n v="0"/>
    <d v="2024-01-19T00:00:00"/>
    <d v="2024-01-29T00:00:00"/>
    <d v="1899-12-30T00:00:00"/>
    <d v="1899-12-30T00:00:00"/>
    <n v="25000000"/>
  </r>
  <r>
    <s v="ID10270"/>
    <x v="0"/>
    <s v="GDB"/>
    <s v="EL POCITO DE LOS PUERCOS"/>
    <s v="LA GUAJIRA"/>
    <s v="FONSECA"/>
    <n v="187.06492299999999"/>
    <n v="25000000"/>
    <n v="0"/>
    <m/>
    <m/>
    <s v="214-7076"/>
    <x v="3"/>
    <s v="DEMORA EN LA ENTREGA POR POT"/>
    <x v="0"/>
    <n v="45331"/>
    <n v="45362"/>
    <m/>
    <m/>
    <n v="25000000"/>
    <m/>
    <m/>
    <m/>
    <n v="45152"/>
    <s v="442790002000000060025000000000"/>
    <s v="VIABLE"/>
    <n v="0"/>
    <n v="179"/>
    <s v="El siguiente concepto se realiza con fecha 17/01/2024_x000a__x000a_El FMI 214-7076 identifica el predio denominado “EL POCITO DE LOS PUERCOS” ubicado en el municipio de Fonseca, La Guajira, se encuentra activo, es de tipo Rural según lo registrado en el folio, no registra folio segregado, ni registra folio matriz._x000a__x000a_En cuanto a su FMI 214-7076, cumple con la cadena traslaticia de dominio anterior al título inscrito, su anotación que trasfiere el dominio  sobre el folio de matrícula  hace referencia a la  RESOLUCION 00151 DEL 1962-06-02  INCORA DE BOGOTA registrando una permu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179 HA + 0 M2 por su parte el área reportada en la base de gestor catastral corresponde a 187, HA +  0649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_x000a_Los actuales titulares del dominio son TONCEL PITRE EDMUNDO, MANJARREZ PALACIO LENNEL JACINTO, MANJARREZ BLADIMIRO, MANJARREZ SONIA LEONOR, OÑATE YPORGI, TONCEL PITRE LOURDES, MANJARREZ PALACIO JAILIN, TONCEL REINA FRANCISCO, TONCEL REINA JESUS, MANJARREZ ARTURO, MANJARREZ PALACIO JADIS ALIDIS, TONCEL REINA ERNESTO y TONCEL PITRE FRANCINA de acuerdo con lo publicitado en la anotación No.9 mediante ESCRITURA 892 DEL 2011-12-26  NOTARIA UNICA DE FONSECA haciendo referencia a una adjudicación en sucesión y liquidación de sociedad. El predio no registra gravamen, medida cautelar o limitación sobre el bien inmueble._x000a_ _x000a__x000a_El predio se considera VIABLE por ADJUDICACION acuerdo con lo establecido por las directrices centrales. El presente estudio se realiza únicamente con la información obrante en consulta del FMI en el aplicativo de la SNR con 12 anotaciones."/>
    <s v="SI"/>
    <s v="NO"/>
    <m/>
    <m/>
    <s v="SI"/>
    <m/>
    <m/>
    <m/>
    <m/>
    <m/>
    <m/>
    <m/>
    <s v="SIN DATOS"/>
    <s v="SIN DATOS"/>
    <s v="SIN DATOS"/>
    <s v="SI"/>
    <s v="SI"/>
    <s v="SIN DATOS"/>
    <n v="0"/>
    <s v="SI"/>
    <s v="SI"/>
    <s v="SIN DATOS"/>
    <n v="0"/>
    <n v="0"/>
    <s v="SI"/>
    <n v="0"/>
    <n v="0"/>
    <d v="2024-01-24T00:00:00"/>
    <n v="0"/>
    <d v="1899-12-30T00:00:00"/>
    <d v="2024-02-09T00:00:00"/>
    <d v="1899-12-30T00:00:00"/>
    <d v="1899-12-30T00:00:00"/>
    <n v="0"/>
    <s v="EN ELABORACION DE INFORME"/>
    <s v="PENDIENTE POR POT"/>
    <n v="0"/>
    <s v="EN ELABORACION DE INFORME"/>
    <n v="0"/>
    <d v="2024-01-19T00:00:00"/>
    <d v="2024-02-09T00:00:00"/>
    <d v="1899-12-30T00:00:00"/>
    <d v="1899-12-30T00:00:00"/>
    <n v="25000000"/>
  </r>
  <r>
    <s v="ID5602"/>
    <x v="0"/>
    <s v="GDB"/>
    <s v="COSTA RICA"/>
    <s v="META"/>
    <s v="SAN JUAN DE ARAMA"/>
    <n v="76.686357000000001"/>
    <n v="25000000"/>
    <n v="0"/>
    <m/>
    <m/>
    <s v="236-8491"/>
    <x v="4"/>
    <m/>
    <x v="0"/>
    <m/>
    <m/>
    <m/>
    <m/>
    <n v="25000000"/>
    <m/>
    <m/>
    <m/>
    <n v="45050"/>
    <s v="506830001000000070027000000000"/>
    <s v="VIABLE"/>
    <n v="0"/>
    <n v="92"/>
    <s v="1. El presente estudio se realizó con la información contenida en la Ventanilla Única de Registro-VUR el día 17 de enero de 2024_x000a_2. El predio denominado “SIN DIRECCION COSTA RICA” identificado con el folio de matrícula inmobiliaria No. 236-8491, ubicado en el municipio de San Juan De Arama, Departamento de Meta, con estado de folio ACTIVO y  tipo de predio RURAL, el cual cuenta con una matriz 236-8457, el cual registra en la anotación No. 1 adjudicación de baldíos realizada por medio de la Resolución No. 9543 del 27 de julio 1967 emitida por el Incora de Bogotá, en razón a lo anterior el folio cumple con la regla primera establecida por el artículo 48 de la ley 160 de 1994 para la acreditación de la propiedad._x000a_3. El Propietario actual es Jaime Alexander Guzmán Rojas, identificado con cédula de ciudadanía 86004942, quien adquirió el predio por medio de la Escritura Pública de compraventa No. 376 de 7 de julio de 2023, suscrita en la Notaria Única de San Martin, tal como se observa en la anotación No. 5._x000a_4. El área indicada en el acápite de cabida y linderos del folio de matrícula es de 92 Ha.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NO"/>
    <m/>
    <s v="RECHAZADA"/>
    <s v="PROPIETARIO DESISTE DEL PROCESO, VENDIO EL PREDIO A UN PRIVADO, ENVÍO  CORREO EL DÍA 21-02-2024"/>
    <m/>
    <m/>
    <m/>
    <m/>
    <s v="SIN DATOS"/>
    <s v="SIN DATOS"/>
    <s v="SIN DATOS"/>
    <s v="SI"/>
    <s v="SI"/>
    <s v="SIN DATOS"/>
    <n v="0"/>
    <s v="SI"/>
    <s v="SI"/>
    <s v="SIN DATOS"/>
    <n v="0"/>
    <n v="0"/>
    <s v="SI"/>
    <n v="0"/>
    <n v="0"/>
    <d v="2024-01-24T00:00:00"/>
    <n v="0"/>
    <d v="1899-12-30T00:00:00"/>
    <s v="N/A"/>
    <d v="1899-12-30T00:00:00"/>
    <s v="N/A"/>
    <n v="0"/>
    <s v="RETIRADO"/>
    <n v="0"/>
    <n v="0"/>
    <s v="RETIRADO"/>
    <n v="0"/>
    <d v="2024-01-19T00:00:00"/>
    <d v="1899-12-30T00:00:00"/>
    <d v="1899-12-30T00:00:00"/>
    <d v="1899-12-30T00:00:00"/>
    <n v="25000000"/>
  </r>
  <r>
    <s v="ID5641"/>
    <x v="0"/>
    <s v="GDB"/>
    <s v="EL PLACER"/>
    <s v="META"/>
    <s v="SAN JUAN DE ARAMA"/>
    <n v="62.138522000000002"/>
    <n v="25000000"/>
    <n v="0"/>
    <m/>
    <m/>
    <s v="236-3013"/>
    <x v="0"/>
    <m/>
    <x v="0"/>
    <n v="45326"/>
    <n v="45336"/>
    <m/>
    <m/>
    <n v="25000000"/>
    <m/>
    <m/>
    <m/>
    <n v="45057"/>
    <s v="506830001000000020014000000000"/>
    <s v="VIABLE"/>
    <n v="0"/>
    <n v="143.35"/>
    <s v="VUR 16/01/24: Predio rural con FMI activo, sin folio matriz, complementaciones, ni folios segregados. Se acredita propiedad privada por ANOTACION 1. Propietarios actuales relacionados en la ANOTACION 9, quienes lo adquirieron mediante ADJUDICACIÓN EN SUCESIÓN. Predio VIABLE para proceso de compra por parte de la ANT."/>
    <s v="SI"/>
    <s v="NO"/>
    <m/>
    <m/>
    <s v="SI"/>
    <m/>
    <m/>
    <m/>
    <m/>
    <m/>
    <m/>
    <m/>
    <s v="SIN DATOS"/>
    <s v="SIN DATOS"/>
    <s v="SIN DATOS"/>
    <s v="SI"/>
    <s v="SI"/>
    <s v="SIN DATOS"/>
    <n v="0"/>
    <s v="SI"/>
    <s v="SI"/>
    <s v="SIN DATOS"/>
    <n v="0"/>
    <n v="0"/>
    <s v="SI"/>
    <n v="0"/>
    <n v="0"/>
    <d v="2024-01-24T00:00:00"/>
    <n v="0"/>
    <d v="1899-12-30T00:00:00"/>
    <d v="2024-02-04T00:00:00"/>
    <d v="1899-12-30T00:00:00"/>
    <d v="2024-02-14T00:00:00"/>
    <n v="0"/>
    <s v="EN REVISION DE LA ANT"/>
    <n v="0"/>
    <n v="0"/>
    <s v="EN REVISION ANT"/>
    <n v="0"/>
    <d v="2024-01-19T00:00:00"/>
    <d v="2024-02-04T00:00:00"/>
    <d v="1899-12-30T00:00:00"/>
    <d v="1899-12-30T00:00:00"/>
    <n v="25000000"/>
  </r>
  <r>
    <s v="ID5590"/>
    <x v="0"/>
    <s v="GDB"/>
    <s v="LA ESPERANZA"/>
    <s v="META"/>
    <s v="SAN JUAN DE ARAMA"/>
    <n v="50.565142000000002"/>
    <n v="25000000"/>
    <n v="0"/>
    <m/>
    <m/>
    <s v="236-23831"/>
    <x v="0"/>
    <m/>
    <x v="0"/>
    <n v="45322"/>
    <n v="45341"/>
    <n v="45349"/>
    <n v="45362"/>
    <n v="25000000"/>
    <m/>
    <m/>
    <m/>
    <n v="45050"/>
    <s v="506830001000000010016000000000"/>
    <s v="VIABLE"/>
    <n v="0"/>
    <n v="16.375"/>
    <s v="VUR 16/01/24: Predio rural con FMI activo, folio matriz 641, con complementaciones, sin folios segregados. Se acredita propiedad privada por ANOTACION 1. Propietario actual DOMICIANO DOMINGUEZ RINCON, quien lo adquirió mediante COMPRAVENTA registrada en la ANOTACIÓN 4. Predio VIABLE para proceso de compra por parte de la ANT."/>
    <s v="SI"/>
    <s v="NO"/>
    <m/>
    <m/>
    <s v="SI"/>
    <m/>
    <m/>
    <m/>
    <m/>
    <m/>
    <m/>
    <m/>
    <s v="SIN DATOS"/>
    <s v="SIN DATOS"/>
    <s v="SIN DATOS"/>
    <s v="SI"/>
    <s v="SI"/>
    <s v="SIN DATOS"/>
    <n v="0"/>
    <s v="SI"/>
    <s v="SI"/>
    <s v="SIN DATOS"/>
    <n v="0"/>
    <n v="0"/>
    <s v="SI"/>
    <n v="0"/>
    <n v="0"/>
    <d v="2024-01-24T00:00:00"/>
    <n v="0"/>
    <d v="1899-12-30T00:00:00"/>
    <d v="2024-01-31T00:00:00"/>
    <d v="1899-12-30T00:00:00"/>
    <d v="2024-02-17T00:00:00"/>
    <n v="0"/>
    <s v="EN REVISION DE LA ANT"/>
    <n v="0"/>
    <n v="0"/>
    <s v="EN AJUSTES TECNICO"/>
    <n v="0"/>
    <d v="2024-01-19T00:00:00"/>
    <d v="2024-01-31T00:00:00"/>
    <d v="2024-02-27T00:00:00"/>
    <d v="2024-03-11T00:00:00"/>
    <n v="25000000"/>
  </r>
  <r>
    <s v="ID5640"/>
    <x v="0"/>
    <s v="GDB"/>
    <s v="LA JORDANIA"/>
    <s v="META"/>
    <s v="SAN JUAN DE ARAMA"/>
    <n v="18.281704999999999"/>
    <n v="16600000"/>
    <n v="0"/>
    <m/>
    <m/>
    <s v="236-22041"/>
    <x v="0"/>
    <m/>
    <x v="0"/>
    <n v="45326"/>
    <n v="45335"/>
    <n v="45346"/>
    <n v="45362"/>
    <n v="16600000"/>
    <m/>
    <m/>
    <m/>
    <n v="45057"/>
    <s v="506830001000000020004000000000"/>
    <s v="VIABLE"/>
    <n v="0"/>
    <n v="20.25"/>
    <s v="VUR 16/01/24: Predio rural con FMI activo, folio matriz 641, con complementaciones. Sin folios segregados. Se acredita propiedad privada por ANOTACION 1. Propietario actual CARTAGENA SALCEDO GLORIA LUCIA conforme a la ANOTACION 5, quien lo adquirió mediante COMPRAVENTA. Predio VIABLE para proceso de compra por parte de la ANT."/>
    <s v="SI"/>
    <s v="NO"/>
    <m/>
    <m/>
    <s v="SI"/>
    <m/>
    <m/>
    <m/>
    <m/>
    <m/>
    <m/>
    <m/>
    <s v="SIN DATOS"/>
    <s v="SIN DATOS"/>
    <s v="SIN DATOS"/>
    <s v="SI"/>
    <s v="SI"/>
    <s v="SIN DATOS"/>
    <n v="0"/>
    <s v="SI"/>
    <s v="SI"/>
    <s v="SIN DATOS"/>
    <n v="0"/>
    <n v="0"/>
    <s v="SI"/>
    <n v="0"/>
    <n v="0"/>
    <d v="2024-01-24T00:00:00"/>
    <n v="0"/>
    <d v="1899-12-30T00:00:00"/>
    <d v="2024-02-04T00:00:00"/>
    <d v="1899-12-30T00:00:00"/>
    <d v="2024-02-14T00:00:00"/>
    <n v="0"/>
    <s v="EN AJUSTES POR PARTE DEL CONTRATANTE"/>
    <s v="SE ENVIA 26/02/2024"/>
    <n v="0"/>
    <s v="EN ELABORACION DE INFORME"/>
    <n v="0"/>
    <d v="2024-01-19T00:00:00"/>
    <d v="2024-02-04T00:00:00"/>
    <d v="2024-02-24T00:00:00"/>
    <d v="2024-03-11T00:00:00"/>
    <n v="16600000"/>
  </r>
  <r>
    <s v="ID5600"/>
    <x v="0"/>
    <s v="GDB"/>
    <s v="NARAJAL"/>
    <s v="META"/>
    <s v="SAN JUAN DE ARAMA"/>
    <n v="6.8362020000000001"/>
    <n v="12600000"/>
    <n v="0"/>
    <m/>
    <m/>
    <s v="236-23364"/>
    <x v="0"/>
    <m/>
    <x v="0"/>
    <n v="45326"/>
    <n v="45339"/>
    <n v="45351"/>
    <n v="45362"/>
    <n v="12600000"/>
    <m/>
    <m/>
    <m/>
    <n v="45050"/>
    <s v="506830001000000080038000000000"/>
    <s v="VIABLE"/>
    <n v="0"/>
    <n v="6"/>
    <s v="1. El presente estudio se realizó con la información contenida en la Ventanilla Única de Registro-VUR el día 17 de enero de 2024_x000a_2. El predio denominado “SIN DIRECCION NARANJAL” identificado con el folio de matrícula inmobiliaria No. 236-23364, ubicado en el municipio de San Juan De Arama, Departamento de Meta, con estado de folio ACTIVO y  tipo de predio RURAL, el cual cuanta con una matriz 236-9264, el cual registra en la anotación No. 1 adjudicación de baldíos realizada por medio de la Resolución No. 947 del 16 de diciembre 1971 emitida por el Incora de Villavicencio, en razón a lo anterior el folio cumple con la regla primera establecida por el artículo 48 de la ley 160 de 1994 para la acreditación de la propiedad._x000a_3. El Propietario actual es José Vargas Rincón, identificado con cédula de ciudadanía 17634873, quien adquirió el predio por medio de la Escritura Pública de compraventa No. 3730 de 1 de diciembre de 2008, suscrita en la Notaria 57 de Bogotá, tal como se observa en la anotación No. 3._x000a_4. El área indicada en el acápite de cabida y linderos del folio de matrícula es de 6 Ha.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
    <s v="SI"/>
    <s v="NO"/>
    <m/>
    <m/>
    <s v="SI"/>
    <m/>
    <m/>
    <m/>
    <m/>
    <m/>
    <m/>
    <m/>
    <s v="SIN DATOS"/>
    <s v="SIN DATOS"/>
    <s v="SIN DATOS"/>
    <s v="SI"/>
    <s v="SI"/>
    <s v="SIN DATOS"/>
    <n v="0"/>
    <s v="SI"/>
    <s v="SI"/>
    <s v="SIN DATOS"/>
    <n v="0"/>
    <n v="0"/>
    <s v="SI"/>
    <n v="0"/>
    <n v="0"/>
    <d v="2024-01-24T00:00:00"/>
    <n v="0"/>
    <d v="1899-12-30T00:00:00"/>
    <d v="2024-02-04T00:00:00"/>
    <d v="1899-12-30T00:00:00"/>
    <d v="2024-02-17T00:00:00"/>
    <n v="0"/>
    <s v="EN REVISION DE LA ANT"/>
    <n v="0"/>
    <n v="0"/>
    <s v="EN REVISION ANT"/>
    <n v="0"/>
    <d v="2024-01-19T00:00:00"/>
    <d v="2024-02-04T00:00:00"/>
    <d v="2024-02-29T00:00:00"/>
    <d v="2024-03-11T00:00:00"/>
    <n v="12600000"/>
  </r>
  <r>
    <s v="ID13900"/>
    <x v="0"/>
    <s v="GDB"/>
    <s v="SAN ANTONIO"/>
    <s v="SUCRE"/>
    <s v="COLOSÓ"/>
    <n v="5.8922819999999998"/>
    <n v="12600000"/>
    <n v="0"/>
    <m/>
    <m/>
    <s v="342-9282"/>
    <x v="2"/>
    <s v="SIN DATO DE CONTACTO"/>
    <x v="0"/>
    <m/>
    <m/>
    <m/>
    <m/>
    <n v="12600000"/>
    <m/>
    <m/>
    <m/>
    <n v="45245"/>
    <s v="702040002000000020116000000000"/>
    <s v="VIABLE"/>
    <n v="0"/>
    <n v="5.9"/>
    <s v="Concepto de viabilidad juridica realizado con fecha 17/01/2024.El predio rural asociado con el FMI 342-9282 denominado “SAN ANTONIO” es de naturaleza jurídica privada por formula transaccional, por cuanto se evidencio la existencia de títulos traslaticios de dominio debidamente inscritos y otorgados con anterioridad a la entrada en vigencia de la ley 160 de 1994. Lo anterior se acredita en el acápite complementario registrado en el libro 1, a través de la Escritura publica #336 de fecha 21-08-1973, otorgado por la NOTARIA PRIMERA SINCELEJO. Se precisa que el predio fue adquirido por el extinto INCORA quien procede a realizar la adjudicación de baldíos a través de la resolución # 743 de fecha 26 de mayo de 1987, emitido por INCORA DE SINCELEJO. En ese orden de ideas se daría cumplimiento con la primera condición establecida por el artículo 48 de la ley 160 de 1994, para acreditar el predio como privado, no registran medidas cautelares, gravámenes ni limitaciones.Del estudio jurídico se avizora que quien ostenta como ultimo propietario es la señora VILLEGAS GUERRERO LUZ MARINA,  identificada con cedula de ciudadanía # 42206906 con quien se deberá efectuar la negociación de compra, ya que adquiere el dominio, a través de la Escritura pública # 29 del 17 de agosto del 2022, otorgado por la Notaría única de coloso, modo de adquisición compraventa, código registral 125, información que se registra en la notación # 5 del FMI. Se concluye que el predio es viable para la compra registra un área jurídica de 5 hectáreas con 9.397 metros cuadrados, no se evidencian segregaciones ni mutaciones de áreas en FMI."/>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12600000"/>
  </r>
  <r>
    <s v="ID6097"/>
    <x v="0"/>
    <s v="GDB"/>
    <s v="DISTRITO DE RIEGO PARCELA 1 "/>
    <s v="CÓRDOBA"/>
    <s v="LORICA"/>
    <n v="5.2046049999999999"/>
    <n v="12600000"/>
    <n v="2500000"/>
    <m/>
    <m/>
    <s v="146-6340"/>
    <x v="3"/>
    <m/>
    <x v="0"/>
    <n v="45349"/>
    <n v="45362"/>
    <m/>
    <m/>
    <n v="10100000"/>
    <m/>
    <m/>
    <m/>
    <n v="45113"/>
    <s v="234170001000000020142000000000"/>
    <s v="VIABLE"/>
    <n v="0"/>
    <n v="5.2020999999999997"/>
    <s v="Al realizar en la fecha de 15/01/2024 el análisis del registro de propiedad calificado en el folio de matrícula inmobiliaria del predio denominado “DISTRITO DE RIEGO PARC 1” mediante consulta en la ventanilla única de registro (VUR) y (SIT), se evidenció un derecho real del dominio en los términos del Artículo 48, de la Ley 160 de 1994, así:_x000a__x000a_1. El inmueble identificado con el Folio de Matrícula Inmobiliaria No.  146-6340, Tiene fecha de apertura el 16/04/1982, mediante ADJUDICACION UNIDAD AGRICOLA FAMILIAR, según RESOLUCION 1536 DEL 1981-10-29 00:00:00 INCORA DE MONTERIA, acredita propiedad por ADJUDICACION DE BALDIO ya que el predio ha pasado por una tradición clara y formal, el estado del folio es ACTIVO, de tipo RURAL_x000a_2. El folio de matrícula inmobiliaria 146-6340 registra en su primera anotación la Resolución de adjudicación de UAF No. 1536 de 29 de octubre de 1981 expedida por el INCORA. Es de resaltar que se omitió registrar como fue adquirido el predio por la entidad, no obstante, la transferencia realizada por la autoridad de tierras sanea la omisión._x000a_3. El propietario actual es MANUEL DEL C. HERNANDEZ CORREA y CULTIVOS ACUICOLAS DEL CARIBE LTDA ACUACARIBE LTDA, quienes ostentan el pleno derecho de dominio sobre el inmueble, es decir cuentan con absoluta capacidad jurídica para adelantar cualquier tipo de negocio jurídico_x000a_4. Registra compraventa parcial realizada mediante la Escritura Pública No. 353 de 21 de octubre de 2015 otorgada en la Notaría Única de Purísima de La Concepción, la cual originó la apertura del folio de matrícula inmobiliaria 146-49293._x000a_5. El predio en estudio NO presenta gravámenes, limitaciones o medidas cautelares que afectan el derecho de transferir la propiedad y que como requisito de procedibilidad deben ser resueltos antes de acordar la transferencia de dominio a favor de la ANT._x000a_6. Estudio realizado con base en el certificado de tradición y libertad de fecha 17 de enero de 2024 ._x000a_7. Área SEGÚN VUR-SIT es de  5, HA +  2021 m2 , por su parte el área reportada en la base de gestor catastral corresponde 5, HA +  2046 m2, arroja asi una diferencia que  hace necesario que se aplique rectificación o aclaración de áreas, en concordancia con los lineamientos de la resolución conjunta 1101 IGAC 11344 SNR, no obstante, esta información se debe contrastar con los levantamientos planimétricos prediales, se evidencia la existencia de mutaciones en el área ya que existen predios segregaciones, tampoco depositario inscrito._x000a_8. Registra inscritas 19 anotación_x000a_9.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LABORACION DE INFORME"/>
    <n v="0"/>
    <d v="2024-01-19T00:00:00"/>
    <d v="2024-02-27T00:00:00"/>
    <d v="1899-12-30T00:00:00"/>
    <d v="1899-12-30T00:00:00"/>
    <n v="10100000"/>
  </r>
  <r>
    <s v="ID6098"/>
    <x v="0"/>
    <s v="GDB"/>
    <s v="FINCA GC"/>
    <s v="CÓRDOBA"/>
    <s v="LORICA"/>
    <n v="3.5337499999999999"/>
    <n v="10100000"/>
    <n v="0"/>
    <m/>
    <m/>
    <s v="146-43535"/>
    <x v="3"/>
    <m/>
    <x v="0"/>
    <n v="45349"/>
    <n v="45362"/>
    <m/>
    <m/>
    <n v="10100000"/>
    <m/>
    <m/>
    <m/>
    <n v="45113"/>
    <s v="234170001000000020454000000000"/>
    <s v="VIABLE"/>
    <n v="0"/>
    <n v="3.532"/>
    <s v="Al realizar en la fecha de 15/01/2024 el análisis del registro de propiedad calificado en el folio de matrícula inmobiliaria del predio denominado “LOTE RURAL” mediante consulta en la ventanilla única de registro (VUR) y (SIT), se evidenció un derecho real del dominio en los términos del Artículo 48, de la Ley 160 de 1994, así:_x000a__x000a_1. El inmueble identificado con el Folio de Matrícula Inmobiliaria No.  146-43535, Tiene fecha de apertura el 01-02-2011, mediante ADJUDICACION EN SUCESION, según ESCRITURA 617 DEL 24-09-2010 NOTARIA UNICA DE LORICA, acredita propiedad por FORMULA TRANSACCIONAL ya que el predio ha pasado por una tradición clara y formal, el estado del folio es ACTIVO, de tipo RURAL_x000a_2. El folio objeto de estudio se originó con la Escritura Pública de adjudicación en sucesión parcial No. 617 de 24 de septiembre de 2010 otorgada en la Notaría Única de Lorica_x000a_3. El folio de matrícula inmobiliaria 146-43535 registra como folio matriz el 146-7061 que en su primera anotación relacionó la Resolución de adjudicación No. 1514 de 29 de octubre de 1981 expedida por el INCORA. Por lo anterior, se concluye que el predio objeto de estudio acredita propiedad privada en los términos del artículo 48 de la Ley 160 de 1994, toda vez que registra un título originario que no ha perdido su eficacia legal._x000a_4. El propietario del predio es WILMER ALFONSO GARCIA VILLAZON, quien ostenta el pleno derecho de dominio sobre el inmueble, es decir cuenta con absoluta capacidad jurídica para adelantar cualquier tipo de negocio jurídico._x000a_5. Registra complementación acredita la propiedad privada en los términos de la ley 160/94_x000a_6. Sin limitación, gravamen o medida cautelar que afecte la transferencia_x000a_7. Registra inscritas 01 anotación_x000a_8. No Registra folios derivados_x000a_9. Área SEGÚN VUR-SIT es de e 3 HAS 5320 MTS2_x000a_10.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LABORACION DE INFORME"/>
    <n v="0"/>
    <d v="2024-01-19T00:00:00"/>
    <d v="2024-02-27T00:00:00"/>
    <d v="1899-12-30T00:00:00"/>
    <d v="1899-12-30T00:00:00"/>
    <n v="10100000"/>
  </r>
  <r>
    <s v="ID2914"/>
    <x v="0"/>
    <s v="GDB"/>
    <s v="SIN DATOS"/>
    <s v="LA GUAJIRA"/>
    <s v="FONSECA"/>
    <n v="241.97424899999999"/>
    <n v="25000000"/>
    <n v="0"/>
    <m/>
    <m/>
    <s v="214-2934"/>
    <x v="2"/>
    <s v="SIN DATO DE CONTACTO"/>
    <x v="0"/>
    <m/>
    <m/>
    <m/>
    <m/>
    <n v="25000000"/>
    <m/>
    <m/>
    <m/>
    <n v="0"/>
    <s v="442790002000000060018000000000"/>
    <s v="VIABLE"/>
    <n v="0"/>
    <n v="160.18459999999999"/>
    <s v="El siguiente concepto se realiza con fecha 17/01/2024_x000a__x000a_El FMI  214-2934 identifica el predio denominado “SAN JOSE” ubicado en el municipio de Fonseca, La Guajira, se encuentra activo, es de tipo Rural según lo registrado en el folio, no registra folio segregado, ni registra folio matriz._x000a__x000a_En cuanto a su FMI 214-2934, cumple con la cadena traslaticia de dominio anterior al título inscrito, su anotación que trasfiere el dominio  sobre el folio de matrícula  hace referencia a la  RESOLUCION 166 DEL 1959-06-08  MINISTERIO DE AGRICULTURA DE FONSEC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160 HA + 1896 M2 por su parte el área reportada en la base de gestor catastral corresponde a 241, HA +  9742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_x000a_El actual titular del dominio es el señor  TORRES VELASQUEZ DAVID ALFONSO identificada con CC 17849644  de acuerdo con lo publicitado en la anotación No.5 mediante ESCRITURA 0292 DEL 2006-04-10 00:00:00 NOTARIA TERCERA DE VELLEDUPAR haciendo referencia a una compraventa. El predio no registra gravámenes, medidas cautelares o limitaciones sobre el bien inmueble._x000a_ _x000a_Conjuntamente se consultaron los antecedentes fiscales, disciplinarios  y judicial los cuales no registran sanciones o inhabilidades vigentes._x000a__x000a_El predio se considera VIABLE por ADJUDICACION acuerdo con lo establecido por las directrices centrales. El presente estudio se realiza únicamente con la información obrante en consulta del FMI en el aplicativo de la SNR con 5 anotaciones"/>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25000000"/>
  </r>
  <r>
    <s v="ID13834"/>
    <x v="0"/>
    <s v="RETIRADO"/>
    <s v="EL CANTARO"/>
    <s v="ATLÁNTICO"/>
    <s v="LURUACO"/>
    <n v="27.309114000000001"/>
    <n v="16600000"/>
    <n v="0"/>
    <m/>
    <m/>
    <s v="045-84280"/>
    <x v="4"/>
    <m/>
    <x v="0"/>
    <m/>
    <m/>
    <m/>
    <m/>
    <n v="16600000"/>
    <m/>
    <m/>
    <m/>
    <n v="45240"/>
    <s v="084210002000000010006000000000"/>
    <s v="VIABLE"/>
    <n v="0"/>
    <s v="SIN INFORMACIÓN "/>
    <s v="Mediante estudio realizado el 12/01/2024, se puede observar lo siguiente:_x000a_El FMI 045-84280 identifica el predio ubicado en el municipio de LURUACO ATLANTICO, se encuentra activo, es de tipo Rural según lo registrado en el folio, no registra folio segregado y registra folio matriz No. 045-64006_x000a_En cuanto a su FMI 045-84280, solo registra una sola anotación referente a una DIVISIÓN MATERIAL, realizada mediante ESCRITURA 104 del 2022-08-03 00:00:00 NOTARIA UNICA de LURUACO._x000a_En relación al folio Matriz 045-64006: se observa igualmente anotación correspondiente a una DIVISIÓN MATERIAL realizada a traves de ESCRITURA 104 del 2022-08-03 00:00:00 NOTARIA UNICA de LURUACO, esta matricula registra el siguiente folio matriz 045-30690, el cual analizaremos._x000a_FOLIO MATRIZ 045-30690: Registra COMPRAVENTA mediante ESCRITURA 563 del 1994-04-07 00:00:00 NOTARIA 3A. de ENVIGADO, esta matricula relaciona el folio matriz No. 045-29, la cual nace de la ESCRITURA 2133 del 1953-12-19 NOTARIA 2A de BARRANQUILLA en la que se puede evidenciar una compraventa._x000a_Por tanto, el predio cumple con la cadena traslaticia de dominio anterior al título inscrit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22 HA + 8109.65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la señora ANA CATALINA BOTERO BOTERO identificado con CC: 045-84280 de acuerdo con lo publicitado en la anotación No.1 mediante ESCRITURA 104 del 2022-08-03 00:00:00 NOTARIA UNICA de LURUACO registrando una DIVISIÓN MATERIAL.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 los FMI 045-84280, 045-64006, 045-30690, 045-29 en el aplicativo de la SNR"/>
    <s v="SI"/>
    <s v="NO"/>
    <m/>
    <m/>
    <s v="SI"/>
    <m/>
    <m/>
    <m/>
    <m/>
    <m/>
    <m/>
    <m/>
    <s v="SIN DATOS"/>
    <s v="SIN DATOS"/>
    <s v="SIN DATOS"/>
    <s v="SIN DATOS"/>
    <s v="SIN DATOS"/>
    <s v="SIN DATOS"/>
    <n v="0"/>
    <s v="SIN DATOS"/>
    <s v="SIN DATOS"/>
    <s v="SIN DATOS"/>
    <n v="0"/>
    <n v="0"/>
    <s v="SIN DATOS"/>
    <n v="0"/>
    <n v="0"/>
    <s v="N/A"/>
    <n v="0"/>
    <d v="1899-12-30T00:00:00"/>
    <s v="N/A"/>
    <d v="1899-12-30T00:00:00"/>
    <s v="N/A"/>
    <n v="0"/>
    <s v="RETIRADO"/>
    <n v="0"/>
    <n v="0"/>
    <s v="RETIRADO"/>
    <n v="0"/>
    <d v="2024-01-19T00:00:00"/>
    <d v="1899-12-30T00:00:00"/>
    <d v="1899-12-30T00:00:00"/>
    <d v="1899-12-30T00:00:00"/>
    <n v="16600000"/>
  </r>
  <r>
    <s v="ID13518"/>
    <x v="0"/>
    <s v="GDB"/>
    <s v="VICTORIA Nº 2"/>
    <s v="CÓRDOBA"/>
    <s v="MONTERÍA"/>
    <n v="3.5024289999999998"/>
    <n v="10100000"/>
    <n v="0"/>
    <m/>
    <m/>
    <s v="140-106466"/>
    <x v="4"/>
    <m/>
    <x v="0"/>
    <m/>
    <m/>
    <m/>
    <m/>
    <n v="10100000"/>
    <m/>
    <m/>
    <m/>
    <n v="45216"/>
    <s v="230010002000000170034000000000"/>
    <s v="VIABLE"/>
    <n v="0"/>
    <n v="3.3144"/>
    <s v="Inmueble objeto de estudio identificado con FMI 140-106466, registra en la anotación 1 la RESOLUCION 360 DEL 2005-07-07 INCODER MONTERIA, ESPECIFICACION: 103 ADJUDICACION DE BALDIOS DE: INCODER A: DURANGO HERNANDEZ VICENTE CARLOS, de acuerdo al art. 48 de la ley 160 de 1994, el cual dispone que para acreditar y constituir legalmente la propiedad sobre inmuebles rurales, se requiere como prueba el “título originario expedido por el estado que no haya perdido su eficacia legal”, para el presente caso se da aplicación al mismo estableciendo que efectivamente el predio cuenta con título originario y es de propiedad privada._x000a_El señor Gómez Botero Gabriel Eduardo adquirió por compraventa mediante escritura pública No. 2913 de 2021 de la Notaría Tercera de Montería y es quien ostenta el pleno derecho de domino sobre el inmueble, y quien según consulta de antecedentes penales y requerimientos judiciales no tiene asuntos pendientes con las autoridades judiciales._x000a_El predio no evidencia alertas, gravámenes, medidas cautelares ni limitaciones al dominio que afecten su poder dispositivo._x000a_Se encuentra plenamente identificado, cuenta con número de folio de matrícula inmobiliaria, código catastral y nombre, criterios que permiten su individualización, no obstante, el nombre del predio según el Folio de Matrícula Inmobiliaria es “Victoria 2”_x000a_El FMI registra un área de 3 ha + 3144, es importante realizar levantamiento planimétrico predial a fin de establecer si requiere rectificación o aclaración de áreas de acuerdo con lo establecido por la resolución conjunta 1101 IGAC 11344 SNR. No evidencia la existencia de mutaciones en el área por ventas parciales ni tampoco folios segregados._x000a_No se cuenta con títulos de tradición que permitan verificar si los linderos presentan diferencia con la información que registra el Folio de Matrícula Inmobiliaria No. 140-106466._x000a_En conclusión, se conceptúa VIABLE para continuar en proceso de compra por adjudicación de baldíos._x000a_Estudio realizado con base en el certificado de tradición y libertad de fecha 16 de enero de 2024 que cuenta con 4 anotaciones."/>
    <s v="SI"/>
    <s v="NO"/>
    <m/>
    <m/>
    <s v="SI"/>
    <m/>
    <m/>
    <m/>
    <m/>
    <m/>
    <m/>
    <m/>
    <s v="SIN DATOS"/>
    <s v="SIN DATOS"/>
    <s v="SIN DATOS"/>
    <s v="SI"/>
    <s v="SI"/>
    <s v="SIN DATOS"/>
    <n v="0"/>
    <s v="SI"/>
    <s v="SI"/>
    <s v="SIN DATOS"/>
    <n v="0"/>
    <n v="0"/>
    <s v="SI"/>
    <n v="0"/>
    <n v="0"/>
    <s v="N/A"/>
    <n v="0"/>
    <d v="1899-12-30T00:00:00"/>
    <s v="N/A"/>
    <d v="1899-12-30T00:00:00"/>
    <s v="N/A"/>
    <n v="0"/>
    <s v="RETIRADO"/>
    <n v="0"/>
    <n v="0"/>
    <s v="RETIRADO"/>
    <n v="0"/>
    <d v="2024-01-19T00:00:00"/>
    <d v="1899-12-30T00:00:00"/>
    <d v="1899-12-30T00:00:00"/>
    <d v="1899-12-30T00:00:00"/>
    <n v="10100000"/>
  </r>
  <r>
    <s v="ID14080"/>
    <x v="0"/>
    <s v="GDB"/>
    <s v="FINCA PLATANINLLO"/>
    <s v="CAQUETÁ"/>
    <s v="SAN VICENTE DEL CAGUÁN"/>
    <n v="9.0837029999999999"/>
    <n v="12600000"/>
    <n v="0"/>
    <m/>
    <m/>
    <s v="425-70294"/>
    <x v="2"/>
    <s v="SIN DATO DE CONTACTO"/>
    <x v="0"/>
    <m/>
    <m/>
    <m/>
    <m/>
    <n v="12600000"/>
    <m/>
    <m/>
    <m/>
    <n v="45259"/>
    <s v="NO REGISTRA"/>
    <s v="VIABLE"/>
    <n v="0"/>
    <s v="9 HECTÁREAS + 2000 METROS CUADRADOS"/>
    <s v="Al realizar el análisis del registro de propiedad calificado en el folio de matrícula inmobiliaria del predio denominado “PLATANILLO” mediante consulta en la ventanilla única de registro (VUR) y (SIT), se evidenció un derecho real del dominio en los términos del Artículo 48, de la Ley 160 de 1994, así:_x000a__x000a_1. El inmueble identificado con el Folio de Matrícula Inmobiliaria No 425-70294, mediante RESOLUCION 357 del 2001-06-06 INCORA de FLORENCIA, acredita propiedad por ADJUDICACION DE BALDIO, ya que el predio ha pasado por una tradición clara y formal, el estado del folio es ACTIVO, de tipo RURAL._x000a_2. El predio no registra gravámenes o limitaciones al dominio activas._x000a_3. El titular del derecho de dominio sobre el predio es INVERSIONES AGROPECUARIAS JCPV SAS, Titularidad adquirida a través de compraventa, debidamente inscrita y elevada a Escritura Publica 783 de fecha 21-04-2012, otorgado por la Notaria Segunda de Neiva, bajo la especificación del código 125._x000a_4. Registra inscritas 04 anotación_x000a_5. No Registra folio matriz_x000a_6. No registra folios derivados_x000a_7. Fecha del VUR Y SIT es de 09/01/2024_x000a_8. El FMI reporta área de 9 Has 2000 M2_x000a_9. No registra complementación_x000a_10. Viable para continuar con el procedimiento adoptado por la entidad_x000a__x000a_CONCLUSIÓN_x000a__x000a_TENIENDO EN CUENTA LAS OBSERVACIONES ANTERIORES Y CONFORME SE ESTABLECE EL LA LEY 160 DE 1994 Y DECRETO 1071 DE 2015 VERIFICADA LA TRADICION DEL INMUEBLE Y LOS DEMAS REQUISITOS EXIGIDOS POR LA LEY SE DARA CONTINUIDAD AL PROCESO DE ADQUISISCION_x000a__x000a__x000a_CONCLUSIÓN_x000a__x000a_TENIENDO EN CUENTA LAS OBSERVACIONES ANTERIORES Y CONFORME SE ESTABLECE EL LA LEY 160 DE 1994 Y DECRETO 1071 DE 2015 VERIFICADA LA TRADICION DEL INMUEBLE Y LOS DEMAS REQUISITOS EXIGIDOS POR LA LEY SE DARA CONTINUIDAD AL PROCESO DE ADQUISISCION"/>
    <s v="SI"/>
    <m/>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12600000"/>
  </r>
  <r>
    <s v="ID13522"/>
    <x v="0"/>
    <s v="GDB"/>
    <s v="VICTORIA Nº 3"/>
    <s v="CÓRDOBA"/>
    <s v="MONTERÍA"/>
    <n v="3.6447409999999998"/>
    <n v="10100000"/>
    <n v="0"/>
    <m/>
    <m/>
    <s v="140-106574"/>
    <x v="4"/>
    <m/>
    <x v="0"/>
    <m/>
    <m/>
    <m/>
    <m/>
    <n v="10100000"/>
    <m/>
    <m/>
    <m/>
    <n v="45216"/>
    <s v="230010002000000170035000000000"/>
    <s v="VIABLE"/>
    <n v="0"/>
    <n v="3.3144"/>
    <s v="El predio rural denominado “LT Victoria 3&quot;, identificado con FMI 140-106574 es de naturaleza privada por adjudicación de baldíos a través de Resolución nº 354 del 07/07/2005 del Incora de Montería._x000a__x000a_Según anotación 4 el titular de derecho de dominio es la sociedad Agropecuaria Londoño Jaramillo S.A.S - AGROLONJA S.A.S , quien adquirió el 100% por compraventa (código registral 125) a la señora Vallejo Villalba Grace Stella Domingo protocolizada en Escritura Pública nº 2914 del 13/12/2021 de la Notaría 3 de Montería._x000a__x000a_El predio rural denominado “LT Victoria 3&quot;, identificado con FMI 140-106574 no registra matrices ni registra derivadas. Tampoco se evidencian complementaciones._x000a__x000a_Sobre el predio no recaen medidas cautelares, gravámenes vigentes ni limitaciones al dominio_x000a__x000a_El folio registra un área de 3 has + 3144 m2. La cabida y los linderos se encuentran en la resolución de adjudicación. Adicionalmente, no se evidencian segregaciones ni mutaciones._x000a__x000a_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2 de enero de 2024 con 04 anotaciones registradas._x000a__x000a_Revisados los antecedentes fiscales, disciplinarios y judiciales de la sociedad Agropecuaria Londoño Jaramillo S.A.S - AGROLONJA S.A.S, identificada con NIT 812004367- 1,  no se evidencia novedad alguna."/>
    <s v="SI"/>
    <s v="NO"/>
    <m/>
    <m/>
    <s v="SI"/>
    <m/>
    <m/>
    <m/>
    <m/>
    <m/>
    <m/>
    <m/>
    <s v="SIN DATOS"/>
    <s v="SIN DATOS"/>
    <s v="SIN DATOS"/>
    <s v="SI"/>
    <s v="SI"/>
    <s v="SIN DATOS"/>
    <n v="0"/>
    <s v="SI"/>
    <s v="SI"/>
    <s v="SI"/>
    <n v="0"/>
    <n v="0"/>
    <s v="SI"/>
    <n v="0"/>
    <n v="0"/>
    <s v="N/A"/>
    <n v="0"/>
    <d v="1899-12-30T00:00:00"/>
    <s v="N/A"/>
    <d v="1899-12-30T00:00:00"/>
    <s v="N/A"/>
    <n v="0"/>
    <s v="RETIRADO"/>
    <n v="0"/>
    <n v="0"/>
    <s v="RETIRADO"/>
    <n v="0"/>
    <d v="2024-01-19T00:00:00"/>
    <d v="1899-12-30T00:00:00"/>
    <d v="1899-12-30T00:00:00"/>
    <d v="1899-12-30T00:00:00"/>
    <n v="10100000"/>
  </r>
  <r>
    <s v="ID7775"/>
    <x v="0"/>
    <s v="GDB"/>
    <s v="LA BONITA"/>
    <s v="CALDAS"/>
    <s v="VICTORIA"/>
    <n v="181.104659"/>
    <n v="25000000"/>
    <n v="0"/>
    <m/>
    <m/>
    <s v="106-35752"/>
    <x v="4"/>
    <m/>
    <x v="0"/>
    <m/>
    <m/>
    <m/>
    <m/>
    <n v="25000000"/>
    <m/>
    <m/>
    <m/>
    <n v="45034"/>
    <s v="178670003000000020122000000000"/>
    <s v="VIABLE"/>
    <n v="0"/>
    <s v="181, 2411"/>
    <s v="Este concepto se realiza en fecha 17/01/2024_x000a__x000a_El predio objeto de estudio, identificado con FMI 106-35752, denominado “LA BONITA 1”, ubicado en la vereda Cimitarra, municipio de Victoria, Caldas, se encuentra activo, es de tipo rural, no registra folios derivados, registra como folio matriz 106-17782 y este a su vez registra 2 folios matrices 106-759 y 106-3778._x000a__x000a_El predio es de naturaleza jurídica privada, por cuanto se evidenció como antecedentes registrales en los folio matrices 106-759 y 106-3778, en la anotación primera, que se apertura con un título traslaticios de dominio anterior al 5 de agosto de 1974, mediante sentencia 1954-11-29  del Juzgado Promiscuo del Circuito de la Dorada y Escritura pública 1952 del 1952-07-31 de la Notaria Dos de Manizales, acreditando propiedad privada en cumplimiento de la segunda regla establecida en art 48 de la Ley 160 de 1994._x000a__x000a_Del estudio jurídico realizado se idéntica que quienes ostentan como últimos propietarios del predio, de acuerdo a la anotación 2, son JOSE MARIA CORDOBA VILLOTA, identificado Cedula de ciudadanía 19105768 y MARIA PATRICIA REYES RUIZ, identificado Cedula de ciudadanía 41715911, quienes adquieren por adjudicación de la liquidación de la comunidad de José María Córdoba Villota,  Gabriel Fernando Ossa de la Cuesta, Gladys Stella Barrera Ramírez, María Patricia Reyes Ruíz, por medio de las Escrituras 481 2022-12-10 de la Notaria única de Victoria._x000a__x000a_No se evidencian medidas cautelares, gravámenes, así como limitaciones al dominio vigentes.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predio objeto de estudio reporta un área en cabidas y linderos de 181 HA + 2.411,76 M2._x000a__x000a_A fecha 17/01/2024 no registra antecedentes fiscales, disciplinarios, ni judiciales._x000a__x000a_Se concluye que el predio es viable para la compra, el presente estudio se realiza únicamente con la información obrante en consulta del FMI en el aplicativo de la SNR con 2 anotaciones."/>
    <s v="SI"/>
    <s v="NO"/>
    <m/>
    <n v="50"/>
    <s v="NO"/>
    <m/>
    <s v="RECHAZADA"/>
    <s v="PROPIETARIO DESISTE DEL PROCESO, SE ENVIA CORREO POR COORDINADOR DE CONVENIOS  12-02-2024"/>
    <m/>
    <m/>
    <m/>
    <m/>
    <s v="SIN DATOS"/>
    <s v="SIN DATOS"/>
    <s v="SIN DATOS"/>
    <s v="SI"/>
    <s v="SI"/>
    <s v="SIN DATOS"/>
    <n v="0"/>
    <s v="SI"/>
    <s v="SI"/>
    <s v="SIN DATOS"/>
    <n v="0"/>
    <n v="0"/>
    <s v="SI"/>
    <n v="0"/>
    <n v="0"/>
    <s v="N/A"/>
    <n v="0"/>
    <d v="1899-12-30T00:00:00"/>
    <s v="N/A"/>
    <d v="1899-12-30T00:00:00"/>
    <s v="N/A"/>
    <n v="0"/>
    <s v="RETIRADO"/>
    <n v="0"/>
    <n v="0"/>
    <s v="RETIRADO"/>
    <n v="0"/>
    <d v="2024-01-19T00:00:00"/>
    <d v="1899-12-30T00:00:00"/>
    <d v="1899-12-30T00:00:00"/>
    <d v="1899-12-30T00:00:00"/>
    <n v="25000000"/>
  </r>
  <r>
    <s v="ID13672"/>
    <x v="0"/>
    <s v="GDB"/>
    <s v="MÉJICO"/>
    <s v="ARAUCA"/>
    <s v="SARAVENA"/>
    <n v="58.748497999999998"/>
    <n v="25000000"/>
    <n v="0"/>
    <m/>
    <m/>
    <s v="410-59036"/>
    <x v="2"/>
    <s v="SIN DATO DE CONTACTO"/>
    <x v="0"/>
    <m/>
    <m/>
    <m/>
    <m/>
    <n v="25000000"/>
    <m/>
    <m/>
    <m/>
    <n v="45225"/>
    <s v="817360010000000010002000000000"/>
    <s v="VIABLE"/>
    <n v="0"/>
    <n v="50.539299999999997"/>
    <s v="Al realizar en la fecha de 17/01/2024 el análisis del registro de propiedad calificado en el folio de matrícula inmobiliaria del predio denominado “LOTE RURAL SIN DIRECCION” mediante consulta en la ventanilla única de registro (VUR) y (SIT), se evidenció un derecho real del dominio en los términos del Artículo 48, de la Ley 160 de 1994, así:_x000a__x000a_1. El inmueble identificado con el Folio de Matrícula Inmobiliaria No.  410-59036, Tiene fecha de apertura el 15-05-2009, mediante DIVISION MATERIAL, según ESCRITURA 519 DEL 04-05-2009 NOTARIA DE SARAVENA, acredita propiedad por FORMULA TRANSACCIONAL ya que el predio ha pasado por una tradición clara y formal, el estado del folio es ACTIVO, de tipo RURAL_x000a_2. Predio identificado con folio de matrícula inmobiliaria No. 410-59036 de carácter privado al conservar la naturaleza jurídica de su matriz No. 410-6733 el cual nació a la vida jurídica por adjudicación de baldíos del INCORA Saravena mediante resolución 1285 del 30//11/1981, observa cadena traditicia de dominio ininterrumpida, clara, sin saltos ni informalidades._x000a_3. El actual titular del derecho de dominio, según FMI es el señor Rincón Lizarazo Pedro Ricardo quien adquirió por compraventa mediante escritura pública No. 650 de 2009 y además cuenta con aptitud legal para realizar cualquier tipo de negocio jurídico sobre el inmueble, realizada consulta en línea de antecedentes penales y requerimiento judiciales se observa que no tiene asuntos pendientes con las autoridades judiciales._x000a_4. Registra inscripción de gravamen hipotecario constituido mediante escritura pública número 319 de 210 la cual debe ser cancelada antes de acordar la venta a la ANT, igualmente no registra medidas cautelares ni limitaciones al dominio que afecten el derecho de transferir la propiedad._x000a_5. Refleja inconsistencia en sus áreas según la información que reporta el FMI vs el área reportada por el Gestor Catastral, no obstante, se deberá calcular esta diferencia, para determinar si entra dentro de los porcentajes de tolerancia indicados en la resolución conjunta 1101 IGAC 11344 SNR o si por el contrario se hace necesario aplicar rectificación o aclaración de áreas, no obstante, no registra segregación por ventas parciales o folios segregados._x000a_6. Registra inscritas 04 anotación_x000a_7. No Registra folios derivados_x000a_8. Registra complementación acredita la propiedad privada en los términos de la ley 160/94_x000a_9. Área SEGÚN VUR-SIT es de 50 HTS 5.393 M2_x000a_10.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19T00:00:00"/>
    <d v="1899-12-30T00:00:00"/>
    <d v="1899-12-30T00:00:00"/>
    <d v="1899-12-30T00:00:00"/>
    <n v="25000000"/>
  </r>
  <r>
    <s v="ID1454"/>
    <x v="0"/>
    <s v="GDB"/>
    <s v="BELLAVISTA"/>
    <s v="VICHADA"/>
    <s v="LA PRIMAVERA"/>
    <n v="514.20282299999997"/>
    <n v="25000000"/>
    <n v="0"/>
    <m/>
    <m/>
    <s v="540-1708"/>
    <x v="4"/>
    <m/>
    <x v="1"/>
    <m/>
    <m/>
    <m/>
    <m/>
    <n v="25000000"/>
    <m/>
    <m/>
    <m/>
    <n v="0"/>
    <s v="995240001000000002015300000000"/>
    <s v="VIABLE"/>
    <n v="0"/>
    <n v="491"/>
    <s v="Predio denominado ´´BELLAVISTA´´, identificado con FMI 540-1708, acredita propiedad privada, ya que se apertura con la RESOLUCION 791 DEL 1996-09-18 del INCORA DE VILLAVICENCI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MUG LONTANO SAS, identificada con NIT 9003881134, quien adquiere a través de la ESCRITURA 0816 DEL 2011-04-11 de la NOTARIA SEGUNDA DE ZIPAQUIRA. Este predio no tiene gravámenes, ni limitaciones al dominio. El FMI reporta un área de 491 HA+ 6336,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9 de enero de 2024."/>
    <s v="SI"/>
    <s v="NO"/>
    <m/>
    <s v="APROBADO"/>
    <s v="SI"/>
    <s v="ANT- Direccion De Acceso a Tierras"/>
    <m/>
    <m/>
    <m/>
    <m/>
    <m/>
    <m/>
    <s v="SIN DATOS"/>
    <s v="SIN DATOS"/>
    <s v="SIN DATOS"/>
    <s v="SI"/>
    <s v="SI"/>
    <s v="SIN DATOS"/>
    <n v="0"/>
    <s v="SI"/>
    <s v="SI"/>
    <s v="SI"/>
    <n v="0"/>
    <n v="0"/>
    <s v="SI"/>
    <n v="0"/>
    <n v="0"/>
    <s v="N/A"/>
    <n v="0"/>
    <d v="1899-12-30T00:00:00"/>
    <s v="N/A"/>
    <d v="1899-12-30T00:00:00"/>
    <s v="N/A"/>
    <n v="0"/>
    <s v="EN ESPERA DE RESPUESTA DE ANT "/>
    <s v="SIN DATO DE CONTACTO"/>
    <n v="0"/>
    <s v="RETIRADO"/>
    <n v="0"/>
    <d v="2024-01-23T00:00:00"/>
    <d v="1899-12-30T00:00:00"/>
    <d v="1899-12-30T00:00:00"/>
    <d v="1899-12-30T00:00:00"/>
    <n v="25000000"/>
  </r>
  <r>
    <s v="ID6279"/>
    <x v="0"/>
    <s v="GDB"/>
    <s v="LA FORTUNA II"/>
    <s v="VICHADA"/>
    <s v="LA PRIMAVERA"/>
    <n v="1397.658355"/>
    <n v="25000000"/>
    <n v="0"/>
    <m/>
    <m/>
    <s v="540-9054"/>
    <x v="4"/>
    <m/>
    <x v="1"/>
    <m/>
    <m/>
    <m/>
    <m/>
    <n v="25000000"/>
    <m/>
    <m/>
    <m/>
    <n v="45134"/>
    <s v="995240001000000201590000000"/>
    <s v="VIABLE"/>
    <n v="0"/>
    <s v="694 HECTAREAS"/>
    <s v="Predio denominado ´´LA FORTUNA II´´, identificado con FMI 540-9054, acredita propiedad privada, ya que se apertura con la RESOLUCION ADMINISTRATIVA 13197 DEL 2013-12-14 del INCODER DE PUERTO CARREÑ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PEREZ FREDY LEONARDO; FLOREZ PEREZ CELENY, identificados con números de cedula 18256855; 1125548975, quienes adquieren a través de la RESOLUCION ADMINISTRATIVA 13197 DEL 2013-12-14 del INCODER DE PUERTO CARREÑO. Este predio no tiene gravámenes, ni limitaciones al dominio. El FMI reporta un área de 694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9 de enero de 2024. "/>
    <s v="SI"/>
    <s v="NO"/>
    <m/>
    <s v="ASIGNADO"/>
    <s v="SI"/>
    <s v="ANT- Direccion De Acceso a Tierras"/>
    <m/>
    <m/>
    <m/>
    <m/>
    <m/>
    <m/>
    <s v="SIN DATOS"/>
    <s v="SIN DATOS"/>
    <s v="SIN DATOS"/>
    <s v="SI"/>
    <s v="SI"/>
    <s v="SIN DATOS"/>
    <n v="0"/>
    <s v="SI"/>
    <s v="SI"/>
    <s v="SIN DATOS"/>
    <n v="0"/>
    <n v="0"/>
    <s v="SI"/>
    <n v="0"/>
    <n v="0"/>
    <s v="N/A"/>
    <n v="0"/>
    <d v="1899-12-30T00:00:00"/>
    <s v="N/A"/>
    <d v="1899-12-30T00:00:00"/>
    <s v="N/A"/>
    <n v="0"/>
    <s v="EN ESPERA DE RESPUESTA DE ANT "/>
    <s v="SIN DATO DE CONTACTO"/>
    <n v="0"/>
    <s v="RETIRADO"/>
    <n v="0"/>
    <d v="2024-01-23T00:00:00"/>
    <d v="1899-12-30T00:00:00"/>
    <d v="1899-12-30T00:00:00"/>
    <d v="1899-12-30T00:00:00"/>
    <n v="25000000"/>
  </r>
  <r>
    <s v="ID135"/>
    <x v="0"/>
    <s v="GDB"/>
    <s v="COLÓN"/>
    <s v="CAUCA"/>
    <s v="PATÍA"/>
    <n v="414.90929299999999"/>
    <n v="25000000"/>
    <n v="0"/>
    <m/>
    <m/>
    <s v="128-1261"/>
    <x v="2"/>
    <s v="SIN DATO DE CONTACTO"/>
    <x v="1"/>
    <m/>
    <m/>
    <m/>
    <m/>
    <n v="25000000"/>
    <m/>
    <m/>
    <m/>
    <n v="0"/>
    <s v="195320004000000010001000000000"/>
    <s v="VIABLE"/>
    <n v="0"/>
    <n v="520"/>
    <s v="Concepto de viabilidad jurídica realizado con fecha 19/01/2024. El predio rural identificado con FMI 128-1261 denominado &quot;LT DE LA CASA DE LA LUNA COLON&quot; es de naturaleza jurídica privada, por formula transaccional, por cuanto nace jurídicamente Predio de naturaleza jurídica privada por formulará transaccional, por cuanto se evidenció en su acápite de complementaciones títulos traslaticios de dominio con anterioridad a la entrada en vigor de la ley 160 de 1994 lo anterior se acredita a través de la compraventa protocolizada con la ESCRITURA #1638  de fecha 9-10-1962 otorgado por la notaría 1 de Popayán 4 registrado en el libro 1. Otra por adjudicación de liquidación conyugal protocolizada con la escritura pública 1932 del 9 de diciembre de 1953 otorgado por la notaría 1 de Popayán registrado en el libro 1. Se precisa que el predio tiene una LIMITACION AL DOMINIO EN LA ANOTACIÓN #2 DE EL FMI, no obstante, no registra medidas cautelares, ni gravámenes. Del estudio jurídico se avizora que quien ostenta como últimos propietarios son los señores ARBOLEDA DUQUE PABLO, ARBOLEDA PRADO MARIA CLARA con cedula de ciudadanía 16619790, 31267000 consultadas en la registraduría nacional con estado vigente (VIVO). con quien se deberá efectuar la negociación de compra, ya que adquiere el dominio del predio mediante una compraventa inscrito en la escritura pública # 5499 del 15-11-2002. Se concluye que el predio es viable para la compra registra un área jurídica de (520 hectáreas) y no se evidencia segregaciones ni mutaciones."/>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23T00:00:00"/>
    <d v="1899-12-30T00:00:00"/>
    <d v="1899-12-30T00:00:00"/>
    <d v="1899-12-30T00:00:00"/>
    <n v="25000000"/>
  </r>
  <r>
    <s v="ID9954"/>
    <x v="0"/>
    <s v="GDB"/>
    <s v="LA VIRREINA VDA SANTA BARBARA"/>
    <s v="VICHADA"/>
    <s v="LA PRIMAVERA"/>
    <n v="1181.2235049999999"/>
    <n v="25000000"/>
    <n v="0"/>
    <m/>
    <m/>
    <s v="540-4703"/>
    <x v="4"/>
    <m/>
    <x v="1"/>
    <m/>
    <m/>
    <m/>
    <m/>
    <n v="25000000"/>
    <m/>
    <m/>
    <m/>
    <n v="45138"/>
    <s v="995240001000000020143000000000"/>
    <s v="VIABLE"/>
    <n v="0"/>
    <n v="1215.1137000000001"/>
    <s v="19 de enero de 2024_x000a__x000a_1. El predio denominado “LA VIRREINA” identificado con el folio de matrícula inmobiliaria No. 540-4703, ubicado en el municipio de La Primavera, vereda La Primavera del Departamento del Vichada, con estado de folio ACTIVO y  tipo de predio RURAL, de acuerdo con su primera anotación tiene su origen en la adjudicación de baldíos realizada por medio de la Resolución 321 de fecha 31/08/2009 del INCODER, en razón a lo anterior el folio cumple con la regla primera establecida por el artículo 48 de la ley 160 de 1994 para la acreditación de la propiedad._x000a__x000a_2. El propietario actual del predio es el señor Gustavo Hernández Gómez identificado con cedula de ciudadanía No. 3294814, quien adquirió el predio por medio de la compraventa protocolizada por medio de la Escritura Pública No. 2186 de fecha 11/04/2014 de la Notaría 2 de Villavicencio, publicitada en la anotación No. 8 del FMI._x000a__x000a_3. El área indicada en el acápite de cabida y linderos del folio de matrícula es de 1215 Has 1137 M2, información que coincide con el contenido de la Resolución 321 de fecha 31/08/2009 del INCODER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9/01/2024.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PROBADO"/>
    <s v="SI"/>
    <s v="ANT- Direccion De Acceso a Tierras"/>
    <m/>
    <m/>
    <m/>
    <m/>
    <m/>
    <m/>
    <s v="SIN DATOS"/>
    <s v="SIN DATOS"/>
    <s v="SIN DATOS"/>
    <s v="SI"/>
    <s v="SI"/>
    <s v="SIN DATOS"/>
    <n v="0"/>
    <s v="SI"/>
    <s v="SI"/>
    <s v="SIN DATOS"/>
    <n v="0"/>
    <n v="0"/>
    <s v="SI"/>
    <n v="0"/>
    <n v="0"/>
    <s v="N/A"/>
    <n v="0"/>
    <d v="1899-12-30T00:00:00"/>
    <s v="N/A"/>
    <d v="1899-12-30T00:00:00"/>
    <s v="N/A"/>
    <n v="0"/>
    <s v="EN ESPERA DE RESPUESTA DE ANT "/>
    <s v="SIN DATO DE CONTACTO"/>
    <n v="0"/>
    <s v="RETIRADO"/>
    <n v="0"/>
    <d v="2024-01-23T00:00:00"/>
    <d v="1899-12-30T00:00:00"/>
    <d v="1899-12-30T00:00:00"/>
    <d v="1899-12-30T00:00:00"/>
    <n v="25000000"/>
  </r>
  <r>
    <s v="ID710"/>
    <x v="0"/>
    <s v="GDB"/>
    <s v="SANTA MARIA"/>
    <s v="CAUCA"/>
    <s v="BOLÍVAR"/>
    <n v="292.41381200000001"/>
    <n v="25000000"/>
    <n v="0"/>
    <m/>
    <m/>
    <s v="122-6351"/>
    <x v="2"/>
    <s v="SIN DATO DE CONTACTO"/>
    <x v="1"/>
    <m/>
    <m/>
    <m/>
    <m/>
    <n v="25000000"/>
    <m/>
    <m/>
    <m/>
    <n v="0"/>
    <s v="191000001000000510085000000000"/>
    <s v="VIABLE"/>
    <n v="0"/>
    <n v="100"/>
    <s v="19 de enero de 2024_x000a__x000a_1.El predio denominado “SANTA MARIA” identificado con el folio de matrícula inmobiliaria No. 122-6351, ubicado en el municipio de Bolívar, vereda Capellanías del Departamento de La Guajira, con estado de folio ACTIVO y tipo de predio RURAL, de acuerdo con su complementación tiene su origen por el englobe de dos predios, cuyos actos de apertura se relacionan a continuación: 1. Adjudicación de baldíos realizada por medio de la Resolución 1927 de fecha 26/12/1963 del INCORA 2. Adjudicación de baldíos realizada por medio de la Resolución 1256 de fecha 13/03/1964 del INCORA, en razón a lo anterior el folio cumple con la regla primera establecida por el artículo 48 de la ley 160 de 1994 para la acreditación de la propiedad. _x000a__x000a_2.El propietario actual del predio en común y proindiviso es el señor Alexander Ramírez Castro identificad con cedula de ciudadanía No. 4376808, quien adquirió el predio por medio de la permuta protocolizada por medio de la Escritura Pública No. 1560 de fecha 29/12/1998 de la Notaría 1 de Calarcá y la empresa M.A.S. Eléctricos del Eje S.A.S. identificada con Nit 9015549429 quien adquirió el predio por medio de la compraventa de derecho de cuota equivalente al 50% protocolizada por medio de la Escritura Pública No. 748 de fecha 10/03/2023 de la Notaría 3 de Armenia._x000a__x000a_3.El área indicada en el acápite de cabida y linderos del folio de matrícula es de 100 Has._x000a__x000a_1.No se evidencia la inscripción de gravámenes, medidas cautelares o limitaciones al derecho de dominio que se encuentren vigentes y que afecten al bien. _x000a__x000a_4.El presente estudio se realizó con la información contenida en la Ventanilla Única de Registro-VUR el día 19/01/2024._x000a__x000a_5.Revisados los antecedentes jurídicos, penales y disciplinarios con el número de documento asociado al folio de matrícula inmobiliaria de los propietarios actuales del inmueble, se concluye que no se evidencio información relevante dentro del proceso de compra. _x000a__x000a_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SIN DATOS"/>
    <s v="SIN DATOS"/>
    <s v="SIN DATOS"/>
    <s v="SI"/>
    <s v="SI"/>
    <s v="SIN DATOS"/>
    <n v="0"/>
    <s v="SI"/>
    <s v="SI"/>
    <s v="SIN DATOS"/>
    <n v="0"/>
    <n v="0"/>
    <s v="SI"/>
    <n v="0"/>
    <n v="0"/>
    <s v="N/A"/>
    <n v="0"/>
    <d v="1899-12-30T00:00:00"/>
    <s v="N/A"/>
    <d v="1899-12-30T00:00:00"/>
    <s v="N/A"/>
    <n v="0"/>
    <s v="EN ESPERA DE RESPUESTA DE ANT "/>
    <s v="SIN DATO DE CONTACTO"/>
    <n v="0"/>
    <s v="EN ESPERA DE RESPUESTA DE ANT "/>
    <s v="SIN DATO DE CONTACTO"/>
    <d v="2024-01-23T00:00:00"/>
    <d v="1899-12-30T00:00:00"/>
    <d v="1899-12-30T00:00:00"/>
    <d v="1899-12-30T00:00:00"/>
    <n v="25000000"/>
  </r>
  <r>
    <s v="ID9956"/>
    <x v="0"/>
    <s v="GDB"/>
    <s v="LA REINA VDA SANTA BARBARA"/>
    <s v="VICHADA"/>
    <s v="LA PRIMAVERA"/>
    <n v="1407.0442860000001"/>
    <n v="25000000"/>
    <n v="0"/>
    <m/>
    <m/>
    <s v="540-4705"/>
    <x v="4"/>
    <m/>
    <x v="1"/>
    <m/>
    <m/>
    <m/>
    <m/>
    <n v="25000000"/>
    <m/>
    <m/>
    <m/>
    <n v="45138"/>
    <s v="995240001000000020145000000000"/>
    <s v="VIABLE"/>
    <n v="0"/>
    <n v="1213.6151"/>
    <s v="19 de enero de 2024_x000a__x000a_1. El predio denominado “LA REINA” identificado con el folio de matrícula inmobiliaria No. 540-4705, ubicado en el municipio de La Primavera, vereda La Primavera del Departamento del Vichado, con estado de folio ACTIVO y  tipo de predio RURAL, de acuerdo con su primera anotación tiene su origen en la adjudicación de baldíos realizada por medio de la Resolución 233 de fecha 16/03/2006 del INCODER, en razón a lo anterior el folio cumple con la regla primera establecida por el artículo 48 de la ley 160 de 1994 para la acreditación de la propiedad._x000a__x000a_2. La propietaria actual del predio es la señora Ingrid Paola Huertas Rivera identificada con cedula de ciudadanía No. 28980521, quien adquirió el predio por medio de la compraventa protocolizada por medio de la Escritura Pública No. 8893 de fecha 30/12/2010 de la Notaría 2 de Villavicencio, publicitada en la anotación No. 2 del FMI._x000a__x000a_3. El área indicada en el acápite de cabida y linderos del folio de matrícula es de 1213 Has 6151 M2.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9/01/2024._x000a__x000a_6. Revisados los antecedentes jurídicos, penales y disciplinarios con el número de documento asociado al folio de matrícula inmobiliaria de los propietarios actuales del inmueble, así como tampoco se encuentran relacionadas en las listas restrictivas, por otro lado, se realiza la búsqueda en la página de la registraduría nacional encontrando que la cedula de ciudadanía se encuentre vigente por lo anterior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PROBADO"/>
    <s v="SI"/>
    <s v="ANT- Direccion De Acceso a Tierras"/>
    <m/>
    <m/>
    <m/>
    <m/>
    <m/>
    <m/>
    <s v="SIN DATOS"/>
    <s v="SIN DATOS"/>
    <s v="SIN DATOS"/>
    <s v="SI"/>
    <s v="SI"/>
    <s v="SIN DATOS"/>
    <n v="0"/>
    <s v="SI"/>
    <s v="SI"/>
    <s v="SIN DATOS"/>
    <n v="0"/>
    <n v="0"/>
    <s v="SI"/>
    <n v="0"/>
    <n v="0"/>
    <s v="N/A"/>
    <n v="0"/>
    <d v="1899-12-30T00:00:00"/>
    <s v="N/A"/>
    <d v="1899-12-30T00:00:00"/>
    <s v="N/A"/>
    <n v="0"/>
    <s v="EN ESPERA DE RESPUESTA DE ANT "/>
    <s v="SIN DATO DE CONTACTO"/>
    <n v="0"/>
    <s v="RETIRADO"/>
    <n v="0"/>
    <d v="2024-01-23T00:00:00"/>
    <d v="1899-12-30T00:00:00"/>
    <d v="1899-12-30T00:00:00"/>
    <d v="1899-12-30T00:00:00"/>
    <n v="25000000"/>
  </r>
  <r>
    <s v="ID9952"/>
    <x v="0"/>
    <s v="GDB"/>
    <s v="EL GAVAN VDA SANTA BARBARA"/>
    <s v="VICHADA"/>
    <s v="LA PRIMAVERA"/>
    <n v="1356.600997"/>
    <n v="25000000"/>
    <n v="0"/>
    <m/>
    <m/>
    <s v="540-4708"/>
    <x v="4"/>
    <m/>
    <x v="1"/>
    <m/>
    <m/>
    <m/>
    <m/>
    <n v="25000000"/>
    <m/>
    <m/>
    <m/>
    <n v="45138"/>
    <s v="995240001000000020148000000000"/>
    <s v="VIABLE"/>
    <n v="0"/>
    <n v="1215.3963000000001"/>
    <s v="1. El presente estudio se realizó con la información contenida en la Ventanilla Única de Registro-VUR el día 19 de enero de 2024_x000a_2. El predio denominado “EL GAVAN” identificado con el folio de matrícula inmobiliaria No. 540-4708, ubicado en el municipio de La Primavera, Departamento de Vichada, con estado de folio ACTIVO y  tipo de predio RURAL, no cuenta con matriz ni segregados, el cual registra en la anotación No. 1 adjudicación de baldíos realizada por medio de la Resolución No. 234 del 16 de marzo 2006 emitida por el Incoder de San José del Guaviare, en razón a lo anterior el folio cumple con la regla primera establecida por el artículo 48 de la ley 160 de 1994 para la acreditación de la propiedad._x000a_3. El Propietario actual es Nazly Huertas Rivera, identificado con cédula de ciudadanía 1121830853 quien adquirió el predio por medio de la Escritura Pública de Compraventa No. 2176 de 11 de abril de 2014, suscrita en la Notaria Segunda de Villavicencio, tal como se observa en la anotación No. 8._x000a_4. El área indicada en el acápite de cabida y linderos del folio de matrícula es de 1215 HA + 3963 MT2.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PROBADO"/>
    <s v="SI"/>
    <s v="ANT- Direccion De Acceso a Tierras"/>
    <m/>
    <m/>
    <m/>
    <m/>
    <m/>
    <m/>
    <s v="SIN DATOS"/>
    <s v="SIN DATOS"/>
    <s v="SIN DATOS"/>
    <s v="SI"/>
    <s v="SI"/>
    <s v="SIN DATOS"/>
    <n v="0"/>
    <s v="SI"/>
    <s v="SI"/>
    <s v="SI"/>
    <n v="0"/>
    <n v="0"/>
    <s v="SI"/>
    <n v="0"/>
    <n v="0"/>
    <s v="N/A"/>
    <n v="0"/>
    <d v="1899-12-30T00:00:00"/>
    <s v="N/A"/>
    <d v="1899-12-30T00:00:00"/>
    <s v="N/A"/>
    <n v="0"/>
    <s v="EN ESPERA DE RESPUESTA DE ANT "/>
    <s v="SIN DATO DE CONTACTO"/>
    <n v="0"/>
    <s v="RETIRADO"/>
    <n v="0"/>
    <d v="2024-01-23T00:00:00"/>
    <d v="1899-12-30T00:00:00"/>
    <d v="1899-12-30T00:00:00"/>
    <d v="1899-12-30T00:00:00"/>
    <n v="25000000"/>
  </r>
  <r>
    <s v="ID6093"/>
    <x v="0"/>
    <s v="GDB"/>
    <s v="LA FORTUNA"/>
    <s v="VICHADA"/>
    <s v="LA PRIMAVERA"/>
    <n v="259.44513499999999"/>
    <n v="25000000"/>
    <n v="0"/>
    <m/>
    <m/>
    <s v="540-6841"/>
    <x v="4"/>
    <m/>
    <x v="1"/>
    <m/>
    <m/>
    <m/>
    <m/>
    <n v="25000000"/>
    <m/>
    <m/>
    <m/>
    <n v="45111"/>
    <s v="995240001000000020158000000000"/>
    <s v="VIABLE"/>
    <n v="0"/>
    <n v="299.10169999999999"/>
    <s v="1. El presente estudio se realizó con la información contenida en la Ventanilla Única de Registro-VUR el día 19 de enero de 2024_x000a_2. El predio denominado “LA FORTUNA” identificado con el folio de matrícula inmobiliaria No. 540-6841, ubicado en el municipio de La Primavera, Departamento de Vichada, con estado de folio ACTIVO y  tipo de predio RURAL, no cuenta con matriz ni segregados, el cual registra en la anotación No. 1 adjudicación de baldíos realizada por medio de la Resolución No. 532 del 28 de septiembre 2010 emitida por el Incoder de Puerto Carreño, en razón a lo anterior el folio cumple con la regla primera establecida por el artículo 48 de la ley 160 de 1994 para la acreditación de la propiedad._x000a_3. El Propietario actual es Fredy Leonardo Pérez, identificado con cédula de ciudadanía 1825685 quien adquirió el predio por medio de la Resolución No. 532 del 28 de septiembre 2010 emitida por el Incoder de Puerto Carreño, tal como se observa en la anotación No. 1._x000a_4. El área indicada en el acápite de cabida y linderos del folio de matrícula es de 299 HA + 217 MT2._x000a_5. En la anotación No. 2 se encuentra registrada una hipoteca de cuantía indeterminada abierta de primer grado sin límite de cuantía, mediante la Escritura Pública No. 2012-035 del 16 de febrero de 2012._x000a_6. El predio NO se encuentra inscrita ninguna medida de protección jurídica colectiva o individual, mediante la cual se pretenda salvaguardar jurídicamente los derechos sobre la tierra en cabeza de la población víctima del desplazamiento o en riesgo de desplazamiento._x000a_7. Tampoco se encuentra inscrita ninguna solicitud de restitución respecto a este predio, en virtud de la Ley 1448 de 2011- Ley de Víctimas y Restitución de tierras._x000a_8.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SIGNADO"/>
    <s v="SI"/>
    <s v="ANT- Direccion De Acceso a Tierras"/>
    <m/>
    <m/>
    <m/>
    <m/>
    <m/>
    <m/>
    <s v="SIN DATOS"/>
    <s v="SIN DATOS"/>
    <s v="SIN DATOS"/>
    <s v="SI"/>
    <s v="SI"/>
    <s v="SIN DATOS"/>
    <n v="0"/>
    <s v="SI"/>
    <s v="SI"/>
    <s v="SIN DATOS"/>
    <n v="0"/>
    <n v="0"/>
    <s v="SI"/>
    <n v="0"/>
    <n v="0"/>
    <s v="N/A"/>
    <n v="0"/>
    <d v="1899-12-30T00:00:00"/>
    <s v="N/A"/>
    <d v="1899-12-30T00:00:00"/>
    <s v="N/A"/>
    <n v="0"/>
    <s v="EN ESPERA DE RESPUESTA DE ANT "/>
    <s v="SIN DATO DE CONTACTO"/>
    <n v="0"/>
    <s v="RETIRADO"/>
    <n v="0"/>
    <d v="2024-01-23T00:00:00"/>
    <d v="1899-12-30T00:00:00"/>
    <d v="1899-12-30T00:00:00"/>
    <d v="1899-12-30T00:00:00"/>
    <n v="25000000"/>
  </r>
  <r>
    <s v="ID11471"/>
    <x v="0"/>
    <s v="AVALUADO"/>
    <m/>
    <s v="SANTANDER"/>
    <s v="CIMITARRA"/>
    <n v="64.474400000000003"/>
    <n v="25000000"/>
    <n v="0"/>
    <m/>
    <m/>
    <s v="303-59754"/>
    <x v="1"/>
    <m/>
    <x v="2"/>
    <n v="45302"/>
    <n v="45335"/>
    <m/>
    <m/>
    <n v="25000000"/>
    <m/>
    <s v="SI"/>
    <m/>
    <n v="45183"/>
    <s v="685730000000000160029000000000"/>
    <s v="VIABLE"/>
    <n v="0"/>
    <s v="64 HA 4744 M2"/>
    <s v="17 de enero de 2024_x000a__x000a_1. El predio denominado “FINCA &quot;EL AFRICAL&quot; #VDA ALTO PARRA, CGTO CAMPO CAPOTE” identificado con el folio de matrícula inmobiliaria No. 303-59754, ubicado en el municipio de Puerto Parra, vereda Campo Capote del Departamento de Santander, con estado de folio ACTIVO y  tipo de predio RURAL, de acuerdo con su primera anotación tiene su origen en la adjudicación de baldíos realizada por medio de la Resolución 1273 de fecha 28/11/2001 del INCORA, en razón a lo anterior el folio cumple con la regla primera establecida por el artículo 48 de la ley 160 de 1994 para la acreditación de la propiedad._x000a__x000a_2. La propietaria actual del predio es la empresa Inversiones K Dos S.A.S identificada con Nit 9000461889 quien adquirió el predio por medio de la compraventa protocolizada por medio de la Escritura Pública No. 717 de fecha 11/07/2018 de la Notaría 4 de Bucaramanga, publicitada en la anotación No. 2 del FMI._x000a__x000a_3. El área indicada en el acápite de cabida y linderos del folio de matrícula es de 64 Has 4744 M2.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7/01/2024._x000a__x000a_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PROBADO"/>
    <s v="SI"/>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2024-01-11T00:00:00"/>
    <d v="1899-12-30T00:00:00"/>
    <d v="1899-12-30T00:00:00"/>
    <n v="25000000"/>
  </r>
  <r>
    <s v="ID13584"/>
    <x v="0"/>
    <s v="AVALUADO"/>
    <m/>
    <s v="SANTANDER"/>
    <s v="PUERTO PARRA"/>
    <n v="269.39999999999998"/>
    <n v="25000000"/>
    <n v="0"/>
    <m/>
    <m/>
    <s v="303-68886"/>
    <x v="1"/>
    <m/>
    <x v="2"/>
    <n v="45302"/>
    <n v="45335"/>
    <m/>
    <m/>
    <n v="25000000"/>
    <m/>
    <m/>
    <m/>
    <n v="45224"/>
    <s v="685730000000000160013000000000"/>
    <s v="VIABLE"/>
    <n v="0"/>
    <n v="269.39999999999998"/>
    <s v="Al realizar el análisis del registro de propiedad en el folio de matrícula inmobiliaria del predio denominado “PREDIO RURAL. &quot;ECONOMIAS&quot; del municipio de Puerto Parra, Santander, mediante consulta en la ventanilla única de registro (VUR) y (SIT), se evidenció un derecho real del dominio en los términos del Artículo 48, de la Ley 160 de 1994, así:_x000a__x000a_El inmueble identificado con el Folio de Matrícula Inmobiliaria No. 303-68886, estado activo, registra en su 1 anotación la Resolución de adjudicación No. 047 del 1964-08-04, Caja Agraria de Vélez._x000a__x000a_Registra 17 anotaciones._x000a__x000a_No registra folio matriz._x000a__x000a_No registra folio derivado._x000a__x000a_No registra complementaciones._x000a__x000a_Propietario: INVERSIONES K DOS S.A.S., mediante escritura publica No. 575 del 2020-08-05, NOTARIA CINCUENTA Y NUEVE de BOGOTA D. C._x000a__x000a_Área: 269 HECTAREAS + 4.000M2_x000a__x000a_El predio objeto de estudio no registra medidas cautelares o limitaciones al dominio._x000a__x000a_Al parecer presenta un error registral con la entidad que adjudica la resolución de adjudicación._x000a__x000a__x000a_Estudio realizado con base en el certificado de tradición y libertad de fecha 17 de enero de 2024._x000a__x000a_CONCLUSIÓN_x000a__x000a_Por lo anterior, se concluye que el predio objeto de estudio acredita propiedad privada en los términos del artículo 48 de la Ley 160 de 1994, titulo originario. Viable para compra."/>
    <s v="SI"/>
    <s v="NO"/>
    <m/>
    <s v="APROBADO"/>
    <s v="SI"/>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2024-01-11T00:00:00"/>
    <d v="1899-12-30T00:00:00"/>
    <d v="1899-12-30T00:00:00"/>
    <n v="25000000"/>
  </r>
  <r>
    <s v="ID13585"/>
    <x v="0"/>
    <s v="AVALUADO"/>
    <m/>
    <s v="SANTANDER"/>
    <s v="CIMITARRA"/>
    <n v="453.2"/>
    <n v="25000000"/>
    <n v="0"/>
    <m/>
    <m/>
    <s v="303-69224"/>
    <x v="1"/>
    <m/>
    <x v="2"/>
    <n v="45302"/>
    <n v="45335"/>
    <m/>
    <m/>
    <n v="25000000"/>
    <m/>
    <m/>
    <m/>
    <n v="45224"/>
    <s v="681900001000000130109000000000"/>
    <s v="NO VIABLE"/>
    <n v="0"/>
    <s v="453, 2000"/>
    <s v="Este concepto se realiza en fecha 17/01/2024_x000a__x000a_El predio objeto de estudio, identificado con FMI 303-69224, denominado “SAN EXPEDITO”, ubicado en la vereda Puerto Parra, municipio de Puerto Parra, se encuentra activo, es de tipo rural, no registra folios derivados, no registra folio matriz._x000a__x000a_El predio es de naturaleza jurídica privada, por cuanto se evidenció que se apertura con título originario expedido por el estado, es decir, adjudicación de baldíos, mediante la Resolución 046 del 1964-08-04 de la Caja Agraria, acreditando propiedad privada en cumplimiento de la primera regla establecida en art 48 de la Ley 160 de 1994._x000a__x000a_Del estudio jurídico realizado se idéntica que quien ostenta como propietario del predio, de acuerdo con la anotación 20 del folio, es INVERSIONES K DOS S.A.S, identifica con NIT 9000461889, quienes adquirieren por compra realizada a Elizabeth Henao Bustamante, mediante la Escritura 574 del 2020-08-05 de la Notaría Cincuenta y Nueve de Bogotá._x000a__x000a_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 toda vez, que estas ya fueron levantadas._x000a__x000a_Sobre el folio objeto de estudio No se evidencia medidas cautelares, gravámenes o limitación al dominio vigentes._x000a__x000a_El predio objeto de estudio reporta un área en cabidas y linderos de 453 HAS. 2.000 M2._x000a__x000a_A fecha 17/01/2024 no registra antecedentes fiscales, disciplinarios y se realiza consulta de Rúes._x000a__x000a_Se concluye que el predio es viable para la compra, el presente estudio se realiza únicamente con la información obrante en consulta del FMI en el aplicativo de la SNR con 20 anotaciones."/>
    <s v="SI"/>
    <s v="NO"/>
    <m/>
    <s v="APROBADO"/>
    <s v="NO"/>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2024-01-11T00:00:00"/>
    <d v="1899-12-30T00:00:00"/>
    <d v="1899-12-30T00:00:00"/>
    <n v="25000000"/>
  </r>
  <r>
    <s v="ID13587"/>
    <x v="0"/>
    <s v="AVALUADO"/>
    <m/>
    <s v="SANTANDER"/>
    <s v="PUERTO PARRA"/>
    <n v="66.358000000000004"/>
    <n v="25000000"/>
    <n v="0"/>
    <m/>
    <m/>
    <s v="303-59751"/>
    <x v="1"/>
    <m/>
    <x v="2"/>
    <n v="45302"/>
    <n v="45335"/>
    <m/>
    <m/>
    <n v="25000000"/>
    <m/>
    <m/>
    <m/>
    <n v="45224"/>
    <s v="685730000000000160035000000000"/>
    <s v="VIABLE"/>
    <n v="0"/>
    <n v="66.358000000000004"/>
    <s v="El siguiente concepto se realiza 11/01/2024_x000a__x000a_El FMI 303-59751 identifica el predio denominado “FINCA &quot;EL OLVIDO&quot; #VDA ALTO PARRA, CGTO CAMPO CAPOTE” ubicado en el municipio de Puerto Parra, Santander, se encuentra activo, es de tipo Rural según lo registrado en el folio,  no registra folios segregados, ni registra folio matriz._x000a__x000a_En cuanto a su FMI 303-59751, cumple con la cadena traslaticia de dominio anterior al título inscrito, su anotación que trasfiere el dominio  sobre el folio de matrícula  hace referencia a la RESOLUCION 1269 del 2001-11-28 INCORA de BUCARAMANGA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66 HA +  3568 m2 por su parte el área reportada en la base de gestor catastral corresponde a 54, HA +  8891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el señor  PAZMIÑO OBANDO DANIEL ARLEY identificado con CC 16467350 consultado en la Registraduría Nacional del Estado Civil se identifica que se encuentra en el archivo nacional registrando el número de documento como CANCELADO POR MUERTE,  de acuerdo con lo publicitado en la anotación No.1 mediante  RESOLUCION 1269 del 2001-11-28  INCORA de BUCARAMANGA registrando una adjudicación de baldío. El predio NO registra algún gravamen, medida cautelar o limitación._x000a__x000a_En conclusión, el predio se considera  INVIABLE por NUMERO DE DOCUMENTO DE IDENTIDAD CANCELADO POR MUERTE de acuerdo con lo establecido por las directrices centrales. El presente estudio se realiza únicamente con la información obrante en consulta del FMI en el aplicativo de la SNR con 1 anotación."/>
    <s v="NO"/>
    <s v="NO"/>
    <m/>
    <s v="APROBADO"/>
    <s v="NO"/>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2024-01-11T00:00:00"/>
    <d v="1899-12-30T00:00:00"/>
    <d v="1899-12-30T00:00:00"/>
    <n v="25000000"/>
  </r>
  <r>
    <s v="ID13590"/>
    <x v="0"/>
    <s v="AVALUADO"/>
    <m/>
    <s v="SANTANDER"/>
    <s v="PUERTO PARRA"/>
    <n v="65.510000000000005"/>
    <n v="25000000"/>
    <n v="0"/>
    <m/>
    <m/>
    <s v="303-59756"/>
    <x v="1"/>
    <m/>
    <x v="2"/>
    <n v="45302"/>
    <n v="45335"/>
    <m/>
    <m/>
    <n v="25000000"/>
    <m/>
    <m/>
    <m/>
    <n v="45224"/>
    <s v="685730000000000160034000000000"/>
    <s v="VIABLE"/>
    <n v="0"/>
    <s v="65Ha + 5.100M2"/>
    <s v="Concepto de viabilidad juridica realizado con fecha 18/01/2024.El predio rural asociado con el FMI 303-59756 denominado “FINCA &quot;LA VEGA&quot;  #VDA.ALTO PARRA,CGTO CAMPO CAPOTE” es de naturaleza jurídica privada por título originario, por cuanto se evidencio en el sistema registral instrumental que se apertura a través de la resolución de adjudicación de baldíos # 1345 de fecha 14 de diciembre de 2001, emitido por INCORA DE BUCARAMANGA, dando cumplimiento con la primera condición establecida por el artículo 48 de la ley 160 de 1994. Se precisa que el predio no registra medidas cautelares, gravámenes ni limitaciones. Del estudio jurídico se avizora que quien ostenta como ultimo propietario es el señor QUINTERO LEONARDO, identificado con cedula de ciudadanía 12.905.402, con quien se deberá efectuar la negociación de compra, ya que adquiere el dominio del predio a través de la adjudicación de baldíos # 1345 de fecha 14 de diciembre de 2001, emitido por INCORA DE BUCARAMANGA, información que se registra en la notación #1 del FMI. Se concluye que el predio es viable para la compra registra un área jurídica de 65 hectáreas con 5.100 metros cuadrados, no se evidencian segregaciones ni mutaciones de áreas en FMI."/>
    <s v="SI"/>
    <s v="NO"/>
    <m/>
    <s v="APROBADO"/>
    <s v="SI"/>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2024-01-11T00:00:00"/>
    <d v="1899-12-30T00:00:00"/>
    <d v="1899-12-30T00:00:00"/>
    <n v="25000000"/>
  </r>
  <r>
    <s v="ID5678"/>
    <x v="0"/>
    <s v="AVALUADO"/>
    <m/>
    <s v="CAUCA"/>
    <s v="SANTANDER DE QUILICHAO"/>
    <n v="409.48759999999999"/>
    <n v="25000000"/>
    <n v="0"/>
    <m/>
    <m/>
    <s v="132-6536"/>
    <x v="1"/>
    <m/>
    <x v="2"/>
    <m/>
    <n v="45314"/>
    <m/>
    <m/>
    <n v="25000000"/>
    <m/>
    <s v="SI"/>
    <m/>
    <n v="45064"/>
    <s v="196980005000000030001000000000"/>
    <s v="VIABLE"/>
    <n v="0"/>
    <n v="444.8"/>
    <s v="18 de enero de 2024_x000a__x000a_1.El predio denominado “LOTE . DE TERRENO &quot;LA LOMA DEL MEDIO&quot;” identificado con el folio de matrícula inmobiliaria No. 132-6536, ubicado en el municipio de Santander de Quilichao, vereda Santander de Quilichao del Departamento de Cauca, con estado de folio ACTIVO y  tipo de predio RURAL, proviene de un predio de mayor extensión identificado con matrícula inmobiliaria No._x000a_132- 2847 la cual de acuerdo con su complementación tiene su origen en la compraventa protocolizada por medio de la Escritura Pública No. 1776 de fecha 09/10/1961 de la Notaría 1 de Popayán, en razón a lo anterior el folio cumple con la regla segunda establecida por el artículo 48 de la ley 160 de 1994 para la acreditación de la propiedad._x000a__x000a_2.El propietario actual del predio es la empresa Arango López &amp; Cia S En C , quien adquirió el predio por medio de la compraventa protocolizada por medio de la Escritura Pública No.5454 de fecha 29/06/1989 de la Notaría 10 de Cali._x000a__x000a_3.El área indicada en el acápite de cabida y linderos del folio de matrícula es de 444 Has 8000 M2._x000a__x000a_4.No se evidencia la inscripción de gravámenes, medidas cautelares o limitaciones al derecho de dominio que se encuentren vigentes y que afecten al bien._x000a__x000a_5.Se evidencia la inscripción de un contrato de cuentas en partición a título de tenencia a favor de Celulosa y Papeles de Colombia S.A., se recomienda que esta anotación sea cancelada antes de iniciar el proceso de escrituración._x000a__x000a_6.El presente estudio se realizó con la información contenida en la Ventanilla Única de Registro-VUR el día 18/01/2024._x000a__x000a_7.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NO"/>
    <m/>
    <s v="RETIRADO"/>
    <s v="POR PRETENSIÓN ÉTNICA"/>
    <m/>
    <m/>
    <m/>
    <m/>
    <s v="SIN DATOS"/>
    <s v="SIN DATOS"/>
    <s v="SIN DATOS"/>
    <s v="SIN DATOS"/>
    <s v="SIN DATOS"/>
    <s v="SIN DATOS"/>
    <n v="0"/>
    <s v="SIN DATOS"/>
    <s v="SIN DATOS"/>
    <s v="SIN DATOS"/>
    <n v="0"/>
    <n v="0"/>
    <s v="SIN DATOS"/>
    <n v="0"/>
    <n v="0"/>
    <d v="1899-12-30T00:00:00"/>
    <n v="0"/>
    <d v="1899-12-30T00:00:00"/>
    <d v="1899-12-30T00:00:00"/>
    <d v="2024-01-23T00:00:00"/>
    <d v="1899-12-30T00:00:00"/>
    <n v="0"/>
    <s v="APROBADO CON SOPORTE"/>
    <n v="0"/>
    <s v="CORREO DEL 22/02/2024"/>
    <s v="APROBADO"/>
    <n v="0"/>
    <d v="2023-12-28T00:00:00"/>
    <d v="1899-12-30T00:00:00"/>
    <d v="1899-12-30T00:00:00"/>
    <d v="1899-12-30T00:00:00"/>
    <n v="25000000"/>
  </r>
  <r>
    <s v="ID9044"/>
    <x v="0"/>
    <s v="AVALUADO"/>
    <m/>
    <s v="CASANARE"/>
    <s v="AGUAZUL"/>
    <n v="399.11360000000002"/>
    <n v="25000000"/>
    <n v="0"/>
    <m/>
    <m/>
    <s v="470-745"/>
    <x v="1"/>
    <m/>
    <x v="2"/>
    <m/>
    <n v="45310"/>
    <m/>
    <m/>
    <n v="25000000"/>
    <m/>
    <m/>
    <m/>
    <n v="45085"/>
    <s v="850100000000000050001000000000"/>
    <s v="VIABLE"/>
    <n v="0"/>
    <s v="NO CONSIGNADA"/>
    <s v="Al realizar en la fecha de 12/01/2024 el análisis del registro de propiedad calificado en el folio de matrícula inmobiliaria del predio denominado “SIN DIRECCION. SANTA LUCIA” mediante consulta en la ventanilla única de registro (VUR) y (SIT), se evidenció un derecho real del dominio en los términos del Artículo 48, de la Ley 160 de 1994, así:_x000a__x000a_1.El inmueble identificado con el Folio de Matrícula Inmobiliaria No.  470-745, Tiene fecha de apertura el 24-09-1949, mediante ADJUDICACION, según RESOLUCION 286 del 18-08-1949 MINIST. AGR de SIN INFORMACION Anotación # 1 del FMI, acredita propiedad por ADJUDICACIÓN DE BALDIO, ya que el predio ha pasado por una tradición clara y formal, el estado del folio es ACTIVO, de tipo RURAL._x000a_2.Registra inscritas 22 anotación_x000a_3.No Registra folio matriz_x000a_4.No Registra folios derivados_x000a_5.No Registra complementación_x000a_6.Área SEGÚN VUR-SIT es de 373 HAS_x000a_7.Sin limitación, gravamen que afecte la transferencia_x000a_8.Con medida cautelar vigente anotación # 16 y 20_x000a_9.Se evidencia una vez consultada la cedula de ciudadanía en la consulta Registraduria que uno (1) de los copropietarios ha fallecido quien en vida ostentaba el nombre de ROJAS CASTA/EDA LUIS ALBERTO CC 17035322, lo que implica adelantar proceso o tramite de sucesión para que se adquiera la cuota parte que le corresponde al fallecido_x000a_10.NO ES VIABLE para continuar con el procedimiento adoptado por la entidad, por las precedentes consideraciones.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NO ES VIABLE Y NO SE DARA CONTINUIDAD AL PROCESO DE ADQUISISCION"/>
    <s v="NO"/>
    <s v="NO"/>
    <m/>
    <s v="ASIGNADO"/>
    <s v="NO"/>
    <s v="ANT- Direccion De Acceso a Tierras"/>
    <s v="RETIRADO"/>
    <s v="PROPIETARIO FALLECE_x000a_2024-01-23"/>
    <m/>
    <m/>
    <m/>
    <m/>
    <s v="SIN DATOS"/>
    <s v="SIN DATOS"/>
    <s v="SIN DATOS"/>
    <s v="SIN DATOS"/>
    <s v="SIN DATOS"/>
    <s v="SIN DATOS"/>
    <n v="0"/>
    <s v="SIN DATOS"/>
    <s v="SIN DATOS"/>
    <s v="SIN DATOS"/>
    <n v="0"/>
    <n v="0"/>
    <s v="SIN DATOS"/>
    <n v="0"/>
    <n v="0"/>
    <d v="1899-12-30T00:00:00"/>
    <n v="0"/>
    <d v="1899-12-30T00:00:00"/>
    <d v="1899-12-30T00:00:00"/>
    <d v="2024-01-19T00:00:00"/>
    <d v="1899-12-30T00:00:00"/>
    <n v="0"/>
    <s v="APROBADO CON SOPORTE"/>
    <n v="0"/>
    <s v="CORREO DEL 22/02/2024"/>
    <s v="APROBADO"/>
    <n v="0"/>
    <d v="2023-12-28T00:00:00"/>
    <d v="1899-12-30T00:00:00"/>
    <d v="1899-12-30T00:00:00"/>
    <d v="1899-12-30T00:00:00"/>
    <n v="25000000"/>
  </r>
  <r>
    <s v="ID10496"/>
    <x v="0"/>
    <s v="AVALUADO"/>
    <m/>
    <s v="CASANARE"/>
    <s v="AGUAZUL"/>
    <n v="444.08010000000002"/>
    <n v="25000000"/>
    <n v="0"/>
    <m/>
    <m/>
    <s v="470-2402"/>
    <x v="1"/>
    <m/>
    <x v="2"/>
    <m/>
    <n v="45313"/>
    <m/>
    <m/>
    <n v="25000000"/>
    <m/>
    <m/>
    <m/>
    <n v="45162"/>
    <s v="850100000000000050050000000000"/>
    <s v="VIABLE"/>
    <n v="0"/>
    <n v="0"/>
    <s v="Estudio realizado el 17 de enero de 2024_x000a__x000a_1. El inmueble identificado con el Folio de Matrícula Inmobiliaria No. 470-2402 se aperturo el 24 de septiembre de 1949 con ocasión a la Resolución de adjudicación No. 286 del 18 de agosto de 1949 del  Ministerio de Agrícultura, por lo cual acredita propiedad por TITULO ORIGINARIO._x000a_2. El estado del folio es ACTIVO, de tipo RURAL._x000a_3. Registra inscritas 27 anotaciones._x000a_4. No registra folio matriz._x000a_5. No registra folios derivados_x000a_6. No registra complementación._x000a_7. Registra servidumbres en las anotaciones No. 8 y 20._x000a_8. Registra embargo en la anotación No. 24 ordenada por el Juzgado 20 de Familia del Circuito de Bogotá, la cual debe ser cancelada para poder realizar la venta a favor de la ANT._x000a_9.     No registra gravamenes._x000a_10. No viable para continuar con el procedimiento adoptado por la entidad."/>
    <s v="NO"/>
    <s v="NO"/>
    <m/>
    <s v="ASIGNADO"/>
    <s v="NO"/>
    <s v="ANT- Direccion De Acceso a Tierras"/>
    <m/>
    <m/>
    <m/>
    <m/>
    <m/>
    <m/>
    <s v="SIN DATOS"/>
    <s v="SIN DATOS"/>
    <s v="SIN DATOS"/>
    <s v="SIN DATOS"/>
    <s v="SIN DATOS"/>
    <s v="SIN DATOS"/>
    <n v="0"/>
    <s v="SIN DATOS"/>
    <s v="SIN DATOS"/>
    <s v="SIN DATOS"/>
    <n v="0"/>
    <n v="0"/>
    <s v="SIN DATOS"/>
    <n v="0"/>
    <n v="0"/>
    <d v="1899-12-30T00:00:00"/>
    <n v="0"/>
    <d v="1899-12-30T00:00:00"/>
    <d v="1899-12-30T00:00:00"/>
    <d v="2024-01-22T00:00:00"/>
    <d v="1899-12-30T00:00:00"/>
    <n v="0"/>
    <s v="APROBADO CON SOPORTE"/>
    <n v="0"/>
    <s v="CORREO DEL 22/02/2024"/>
    <s v="APROBADO"/>
    <n v="0"/>
    <d v="2023-12-28T00:00:00"/>
    <d v="1899-12-30T00:00:00"/>
    <d v="1899-12-30T00:00:00"/>
    <d v="1899-12-30T00:00:00"/>
    <n v="25000000"/>
  </r>
  <r>
    <s v="ID5965"/>
    <x v="0"/>
    <s v="AVALUADO"/>
    <m/>
    <s v="ANTIOQUIA"/>
    <s v="SONSÓN"/>
    <n v="1041.1647"/>
    <n v="25000000"/>
    <n v="0"/>
    <m/>
    <m/>
    <s v="028-23033"/>
    <x v="1"/>
    <m/>
    <x v="2"/>
    <m/>
    <n v="45300"/>
    <m/>
    <m/>
    <n v="25000000"/>
    <m/>
    <s v="SI"/>
    <s v="NO"/>
    <n v="45091"/>
    <s v="057560007000000070001000000000"/>
    <n v="0"/>
    <s v="NO SE HA IDENTIFICADO EL POLIGONO INICIAL PARA HACER VALIDACIONES, SE SOLICITO DOCUMENTACIÓN PARA COMPLMENTAR LA ACTIVIDAD Y TENER CERTEZA DEL POLGIONO ESPACIAL "/>
    <s v="496, 3137"/>
    <s v="Se realiza el análisis del predio denominado “La Porcelana Sonson” con folio de matrícula inmobiliaria 028-23033 mediante consulta en Ventanilla Única de Registro (VUR) y SIT se observa que no cuenta con complementación ni folio matriz, registra como negocio jurídico originario una compraventa mediante escritura pública número 263 del 04 de mayo de 1966, de acuerdo con lo anterior, el predio objeto de estudio es de naturaleza jurídica privada por haber salido del domino del estado al evidenciar un derecho real del dominio en los términos del Artículo 48, de la Ley 160 de 1994 ya que se ha dado tratamiento de propiedad privada desde antes del 05 de agosto de 1974, este folio tiene fecha de apertura del 09/03/1998, su estado es ACTIVO, de tipo RURAL. Registra inscritas 10 anotaciones con tradiciones claras, ininterrumpidas y sin informalidades. Como titular de derecho real de domino actualmente se registra a los señores Escobar López Pablo Cesar y Escobar López Clara Sofia quienes adquirieron por compraventa mediante escritura pública No. 1776 del 15 de agosto 2003, y por consiguiente ostentan pleno derecho de domino sobre el inmueble. adicionalmente según consulta en línea de Antecedentes Penales y Requerimiento Judiciales no registran asuntos pendientes con las autoridades judiciales, igualmente no publicita alertas, gravámenes hipotecarios, medidas cautelares ni limitaciones al dominio que afecten el derecho a transferir la propiedad. El FMI registra un área de 496 ha + 3137 m2, en todo caso se debe realizar levantamiento planimétrico predial a fin de establecer si requiere aplicar rectificación o aclaración de áreas de acuerdo con lo establecido por la resolución conjunta 1101 IGAC 11344 SNR. No evidencia la existencia de mutaciones en el área por ventas parciales ni tampoco folios segregados. Estudio realizado con base en el certificado de tradición y libertad de fecha 15 de enero de 2024. En conclusión, se conceptúa VIABLE para continuar en proceso de compra por aplicación de formula transaccional."/>
    <s v="SI"/>
    <s v="NO"/>
    <m/>
    <m/>
    <s v="EN PROCESO"/>
    <m/>
    <m/>
    <m/>
    <m/>
    <m/>
    <m/>
    <m/>
    <s v="SIN DATOS"/>
    <s v="SIN DATOS"/>
    <s v="SIN DATOS"/>
    <s v="SIN DATOS"/>
    <s v="SIN DATOS"/>
    <s v="SIN DATOS"/>
    <n v="0"/>
    <s v="SIN DATOS"/>
    <s v="SIN DATOS"/>
    <s v="SIN DATOS"/>
    <n v="0"/>
    <n v="0"/>
    <s v="SIN DATOS"/>
    <n v="0"/>
    <n v="0"/>
    <d v="1899-12-30T00:00:00"/>
    <n v="0"/>
    <d v="1899-12-30T00:00:00"/>
    <d v="1899-12-30T00:00:00"/>
    <d v="2024-01-09T00:00:00"/>
    <d v="1899-12-30T00:00:00"/>
    <n v="0"/>
    <s v="EN REVISION DE LA ANT"/>
    <s v="APROBADO SIN SOPORTE"/>
    <n v="0"/>
    <s v="EN REVISION ANT"/>
    <n v="0"/>
    <d v="2023-12-28T00:00:00"/>
    <d v="1899-12-30T00:00:00"/>
    <d v="1899-12-30T00:00:00"/>
    <d v="1899-12-30T00:00:00"/>
    <n v="25000000"/>
  </r>
  <r>
    <s v="ID382_x000a__x000a_"/>
    <x v="0"/>
    <s v="AVALUADO"/>
    <m/>
    <s v="CAQUETÁ"/>
    <s v="EL PAUJIL"/>
    <n v="329.94839999999999"/>
    <n v="25000000"/>
    <n v="0"/>
    <m/>
    <m/>
    <s v="420-60896"/>
    <x v="1"/>
    <m/>
    <x v="2"/>
    <m/>
    <n v="45300"/>
    <m/>
    <m/>
    <n v="25000000"/>
    <m/>
    <e v="#N/A"/>
    <e v="#N/A"/>
    <e v="#N/A"/>
    <e v="#N/A"/>
    <e v="#N/A"/>
    <e v="#N/A"/>
    <e v="#N/A"/>
    <e v="#N/A"/>
    <e v="#N/A"/>
    <e v="#N/A"/>
    <e v="#N/A"/>
    <e v="#N/A"/>
    <e v="#N/A"/>
    <e v="#N/A"/>
    <e v="#N/A"/>
    <e v="#N/A"/>
    <e v="#N/A"/>
    <e v="#N/A"/>
    <e v="#N/A"/>
    <e v="#N/A"/>
    <s v="SIN DATOS"/>
    <s v="SIN DATOS"/>
    <s v="SIN DATOS"/>
    <s v="SIN DATOS"/>
    <s v="SIN DATOS"/>
    <s v="SIN DATOS"/>
    <n v="0"/>
    <s v="SIN DATOS"/>
    <s v="SIN DATOS"/>
    <s v="SIN DATOS"/>
    <n v="0"/>
    <n v="0"/>
    <s v="SIN DATOS"/>
    <n v="0"/>
    <n v="0"/>
    <d v="1899-12-30T00:00:00"/>
    <n v="0"/>
    <d v="1899-12-30T00:00:00"/>
    <d v="1899-12-30T00:00:00"/>
    <d v="2024-01-09T00:00:00"/>
    <d v="1899-12-30T00:00:00"/>
    <n v="0"/>
    <s v="APROBADO CON SOPORTE"/>
    <n v="0"/>
    <s v="CORREO DEL 22/02/2024"/>
    <s v="APROBADO"/>
    <n v="0"/>
    <d v="2023-12-28T00:00:00"/>
    <d v="1899-12-30T00:00:00"/>
    <d v="1899-12-30T00:00:00"/>
    <d v="1899-12-30T00:00:00"/>
    <n v="25000000"/>
  </r>
  <r>
    <s v="ID10315"/>
    <x v="0"/>
    <s v="AVALUADO"/>
    <m/>
    <s v="RISARALDA"/>
    <s v="MARSELLA"/>
    <n v="746.05820000000006"/>
    <n v="25000000"/>
    <n v="0"/>
    <m/>
    <m/>
    <s v="290-24327"/>
    <x v="1"/>
    <m/>
    <x v="2"/>
    <m/>
    <n v="45317"/>
    <m/>
    <m/>
    <n v="25000000"/>
    <m/>
    <m/>
    <m/>
    <n v="45152"/>
    <s v="664400004000000010001000000000"/>
    <s v="NO VIABLE"/>
    <n v="0"/>
    <n v="178.56"/>
    <s v="SI CONDICIONADO PENDIENTE E P // EN LA ANOTACION # 3 CONDICION RESOLUTORIA NO SE ESTABLECE QUE ES"/>
    <s v=" "/>
    <m/>
    <m/>
    <s v="APROBADO"/>
    <s v="NO"/>
    <s v="ANT- Direccion De Acceso a Tierras"/>
    <s v="RETIRADO"/>
    <s v="PREDIO CON PRETENCIÓN ETNICA"/>
    <m/>
    <m/>
    <m/>
    <m/>
    <s v="SIN DATOS"/>
    <s v="SIN DATOS"/>
    <s v="SIN DATOS"/>
    <s v="SIN DATOS"/>
    <s v="SIN DATOS"/>
    <s v="SIN DATOS"/>
    <n v="0"/>
    <s v="SIN DATOS"/>
    <s v="SIN DATOS"/>
    <s v="SIN DATOS"/>
    <n v="0"/>
    <n v="0"/>
    <s v="SIN DATOS"/>
    <n v="0"/>
    <n v="0"/>
    <d v="1899-12-30T00:00:00"/>
    <n v="0"/>
    <d v="1899-12-30T00:00:00"/>
    <d v="1899-12-30T00:00:00"/>
    <d v="2024-01-26T00:00:00"/>
    <d v="1899-12-30T00:00:00"/>
    <n v="0"/>
    <s v="APROBADO CON SOPORTE"/>
    <n v="0"/>
    <s v="CORREO DEL 22/02/2024"/>
    <s v="APROBADO"/>
    <n v="0"/>
    <d v="2023-12-28T00:00:00"/>
    <d v="1899-12-30T00:00:00"/>
    <d v="1899-12-30T00:00:00"/>
    <d v="1899-12-30T00:00:00"/>
    <n v="25000000"/>
  </r>
  <r>
    <s v="ID5630"/>
    <x v="0"/>
    <s v="AVALUADO"/>
    <m/>
    <s v="CAQUETÁ"/>
    <s v="EL DONCELLO"/>
    <n v="708.19039999999995"/>
    <n v="25000000"/>
    <n v="0"/>
    <m/>
    <m/>
    <s v="420-34615"/>
    <x v="1"/>
    <m/>
    <x v="2"/>
    <m/>
    <n v="45300"/>
    <m/>
    <m/>
    <n v="25000000"/>
    <m/>
    <m/>
    <m/>
    <n v="45051"/>
    <s v="182470003000000050029000000000"/>
    <s v="VIABLE"/>
    <n v="0"/>
    <s v="649, 800"/>
    <s v="Concepto realizado el 16/01/2024._x000a__x000a_El predio objeto de estudio, identificado con FMI  420-34615, denominado “&quot;LA VILLA JOHAN”, ubicado en la vereda La Libertad, municipio de Doncello, Caquetá, se encuentra activo, es de tipo rural, no registra folios derivados, registra los siguientes folios matrices_x000a_420-15302, 420-3252, 420-12252, 420-11036, 420-15469._x000a__x000a_El predio es de naturaleza jurídica privada, por cuanto se evidenció como antecedentes registrales en los folios matrices 420-15302, 420-3252, 420-12252, 420-11036, que se apertura por con adjudicaciones de baldíos, mediante las siguientes resoluciones: Resolución 0101 del 31/01/61 del Ministerio de Agricultura, Resolución 6251 del 1976-10-29 del Incora, Resolución 1000 del 1980-08-05 del Incora, Resolución 6014 del 1976-08-20 del Incora y por su parte el folio matriz 420-15469, el cual tiene los folios matrices 420-10276,420-4716, 42010275 , registra como antecedentes registrales Escritura 220 del 1961-04-20 de la Notaria única de Florencia, Resolución 12696 del 1969-08-01 del Incora y Escritura 1176 del 1961-12-13 de la Notaria única de Florencia, acreditando propiedad privada en cumplimiento de la primera regla establecida en art 48 de la Ley 160 de 1994._x000a__x000a_Del estudio jurídico realizado se idéntica que quien ostenta como último propietario del predio, de acuerdo con la anotación 1 del predio objeto de estudio es LUIS EIDER SALAZAR RODRIGUEZ, identificado con Cedula de ciudadanía 14954036, quien adquirió el predio producto de un englobe, mediante las Escrituras pública 33 del 1988-01-12 de la Notaria única de Florencia, Escritura 2253 del 1987-10-05 de la Notaria Segunda de Tuluá, Escritura 3836 del 1984-11-10 de la Notaria única de Florencia._x000a__x000a_Vale indicar que el predio registra hipoteca de primer grado con cuantía indeterminada, en la anotación N 5, por la Caja Agraria, por lo que se requiere levantar esta medida antes de la adquisición. No se evidencian medidas cautelares, así como limitaciones al dominio vigentes._x000a__x000a_Se concluye que el predio no es viable para la compra, es necesario que se levante la hipoteca para su adquisición y reporta área en cabidas y linderos, de 649 HTA + 800 M2. El presente estudio se realiza únicamente con la información obrante en consulta del FMI en el aplicativo de la SNR."/>
    <s v="NO"/>
    <s v="NO"/>
    <m/>
    <m/>
    <s v="NO"/>
    <m/>
    <m/>
    <m/>
    <m/>
    <m/>
    <m/>
    <m/>
    <s v="SIN DATOS"/>
    <s v="SIN DATOS"/>
    <s v="SIN DATOS"/>
    <s v="SIN DATOS"/>
    <s v="SIN DATOS"/>
    <s v="SIN DATOS"/>
    <n v="0"/>
    <s v="SIN DATOS"/>
    <s v="SIN DATOS"/>
    <s v="SIN DATOS"/>
    <n v="0"/>
    <n v="0"/>
    <s v="SIN DATOS"/>
    <n v="0"/>
    <n v="0"/>
    <d v="1899-12-30T00:00:00"/>
    <n v="0"/>
    <d v="1899-12-30T00:00:00"/>
    <d v="1899-12-30T00:00:00"/>
    <d v="2024-01-09T00:00:00"/>
    <d v="1899-12-30T00:00:00"/>
    <n v="0"/>
    <s v="APROBADO CON SOPORTE"/>
    <n v="0"/>
    <s v="CORREO DEL 22/02/2024"/>
    <s v="APROBADO"/>
    <n v="0"/>
    <d v="2023-12-28T00:00:00"/>
    <d v="1899-12-30T00:00:00"/>
    <d v="1899-12-30T00:00:00"/>
    <d v="1899-12-30T00:00:00"/>
    <n v="25000000"/>
  </r>
  <r>
    <s v="ID5194"/>
    <x v="0"/>
    <s v="AVALUADO"/>
    <m/>
    <s v="MAGDALENA"/>
    <s v="ARIGUANI"/>
    <n v="305.53429999999997"/>
    <n v="25000000"/>
    <n v="0"/>
    <m/>
    <m/>
    <s v="226-31934"/>
    <x v="1"/>
    <m/>
    <x v="2"/>
    <m/>
    <n v="45314"/>
    <m/>
    <m/>
    <n v="25000000"/>
    <m/>
    <m/>
    <m/>
    <n v="45013"/>
    <s v="470580005000000000307000000000"/>
    <n v="0"/>
    <s v="NO SE HA IDENTIFICADO EL POLIGONO INICIAL PARA HACER VALIDACIONES, SE SOLICITO DOCUMENTACIÓN PARA COMPLMENTAR LA ACTIVIDAD Y TENER CERTEZA DEL POLGIONO ESPACIAL "/>
    <n v="333"/>
    <s v="Concepto de viabilidad juridica realizado con fecha 05/01/2024. El predio rural identificado con FMI 226-31934 denominado “LA FELICIDAD” es de naturaleza jurídica privada por formula transaccional, por cuanto nace jurídicamente como segregado de los FMI 226-19488, 226-22037, 226-20061, 226-18071, que nacen jurídicamente de la siguiente manera. Para los matrices 226-19488, 226-22037, 226-18071, devienen del predio de mayor extensión identificado con FMI 226-1046 del cual se apertura y nace la familia predial, de otro lado el FMI 226-18071 no registra FMI matriz. En ese orden de ideas se evidencio en los acápites complementarios de los matrices anteriormente mencionados la existencia de títulos traslaticios de dominio debidamente inscritos otorgados con anterioridad a la vigencia de la ley 160 de 1994, registrados en el libro 1, adquiriendo entonces el dominio y la propiedad de los predios a través de actos de compraventas, Configurándose de esta forma la regla segunda para la acreditación de la propiedad privada, toda vez, que no existen inscritos otros actos que permitan dudar de su naturaleza. Se precisa que el predio registra con gravamen Hipotecario abierto sin límite de cuantía en la anotación #4 del FMI vigente, por lo cual se deberá tramitar su paz y salvo que deberá allegarse en físico con ocasión a perfeccionar el negocio jurídico de compraventa, no registran medidas cautelares ni limitaciones al dominio. Del estudio jurídico se avizora que quien ostenta como ultimo propietario es la señora, SANCHEZ CAMPO CLAUDIA MARGARITA, identificado con cedula de ciudadanía # 39067435, con quien se deberá efectuar la negociación de compra, ya que adquiere el dominio mediante a través de una adjudicación en liquidación de sociedad conyugal, elevado e inscrito a Escritura pública # 121 del 15 de mayo de 2008, otorgado por la Notaría única de Ariguaní, información que se registra en la notación #5 del FMI. Se concluye que el predio es viable para la compra registra un área jurídica de 333 hectáreas, no se evidencian segregaciones ni mutaciones."/>
    <s v="SI"/>
    <s v="NO"/>
    <m/>
    <m/>
    <s v="EN PROCESO"/>
    <m/>
    <m/>
    <m/>
    <m/>
    <m/>
    <m/>
    <m/>
    <s v="SIN DATOS"/>
    <s v="SIN DATOS"/>
    <s v="SIN DATOS"/>
    <s v="SIN DATOS"/>
    <s v="SIN DATOS"/>
    <s v="SIN DATOS"/>
    <n v="0"/>
    <s v="SIN DATOS"/>
    <s v="SIN DATOS"/>
    <s v="SIN DATOS"/>
    <n v="0"/>
    <n v="0"/>
    <s v="SIN DATOS"/>
    <n v="0"/>
    <n v="0"/>
    <d v="1899-12-30T00:00:00"/>
    <n v="0"/>
    <d v="1899-12-30T00:00:00"/>
    <d v="1899-12-30T00:00:00"/>
    <d v="2024-01-25T00:00:00"/>
    <d v="1899-12-30T00:00:00"/>
    <n v="0"/>
    <s v="APROBADO CON SOPORTE"/>
    <n v="0"/>
    <s v="CORREO DEL 22/02/2024"/>
    <s v="APROBADO"/>
    <n v="0"/>
    <d v="2023-12-28T00:00:00"/>
    <d v="1899-12-30T00:00:00"/>
    <d v="1899-12-30T00:00:00"/>
    <d v="1899-12-30T00:00:00"/>
    <n v="25000000"/>
  </r>
  <r>
    <s v="ID8067"/>
    <x v="0"/>
    <s v="RETIRADO"/>
    <m/>
    <s v="HUILA"/>
    <s v="BARAYA"/>
    <m/>
    <n v="25000000"/>
    <n v="0"/>
    <m/>
    <m/>
    <s v="200-1384"/>
    <x v="4"/>
    <m/>
    <x v="2"/>
    <m/>
    <m/>
    <m/>
    <m/>
    <n v="25000000"/>
    <m/>
    <m/>
    <m/>
    <n v="45035"/>
    <s v="410780000000000030033000000000                                                             "/>
    <s v="VIABLE"/>
    <n v="0"/>
    <n v="204.64760000000001"/>
    <s v="Se realiza el análisis del folio de matrícula inmobiliaria del predio denominado “Santa Helena” con folio de matrícula inmobiliaria 200-1384, sin matriz ni complementación, se trata de un globo de terreno adquirido originalmente por los señores Ricardo y Jorge Triana Uribe por escritura No. 362 del 31-01-1955 por lo anterior se puede considerar que hubo desprendimiento del domino por parte del estado en aplicación de la presunción contenida en el artículo 48 de la Ley 160 de 1994 además que se ha dado tratamiento de propiedad privada desde antes del 05 de agosto de 1974, este folio tiene fecha de apertura el 01/07/1975, su estado es ACTIVO, de tipo RURAL. Registra inscritas 22 anotaciones; se registra como titular del pleno derecho de domino al señor Alvarado Serrato Rafael quien adquirió por escritura pública número 3345 del 13-11-2018. El inmueble no presenta gravámenes, medidas cautelares, alertas ni limitaciones al dominio que afecten el derecho a transferir la propiedad. El FMI reporta un área de 204 ha + 6476 m2 pero no se registra área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No evidencia mutaciones en el área o segregación por ventas parciales. En conclusión, se conceptúa VIABLE para continuar en proceso de compra por aplicación de formula transaccional. Estudio realizado con base en el certificado de tradición y libertad de fecha 17 de enero de 2024."/>
    <s v="SI"/>
    <s v="NO"/>
    <m/>
    <m/>
    <s v="SI"/>
    <m/>
    <m/>
    <m/>
    <m/>
    <m/>
    <m/>
    <m/>
    <s v="SIN DATOS"/>
    <s v="SIN DATOS"/>
    <s v="SIN DATOS"/>
    <s v="SIN DATOS"/>
    <s v="SIN DATOS"/>
    <s v="SIN DATOS"/>
    <n v="0"/>
    <s v="SIN DATOS"/>
    <s v="SIN DATOS"/>
    <s v="SIN DATOS"/>
    <n v="0"/>
    <n v="0"/>
    <s v="SIN DATOS"/>
    <n v="0"/>
    <n v="0"/>
    <d v="1899-12-30T00:00:00"/>
    <n v="0"/>
    <d v="1899-12-30T00:00:00"/>
    <d v="1899-12-30T00:00:00"/>
    <s v="N/A"/>
    <d v="1899-12-30T00:00:00"/>
    <n v="0"/>
    <s v="RETIRADO"/>
    <n v="0"/>
    <n v="0"/>
    <s v="RETIRADO"/>
    <n v="0"/>
    <d v="2023-12-28T00:00:00"/>
    <d v="1899-12-30T00:00:00"/>
    <d v="1899-12-30T00:00:00"/>
    <d v="1899-12-30T00:00:00"/>
    <n v="25000000"/>
  </r>
  <r>
    <s v="ID 6147"/>
    <x v="0"/>
    <s v="AVALUADO"/>
    <m/>
    <s v="PUTUMAYO"/>
    <s v="MOCOA"/>
    <n v="20.2682"/>
    <n v="16600000"/>
    <e v="#N/A"/>
    <m/>
    <m/>
    <m/>
    <x v="3"/>
    <m/>
    <x v="3"/>
    <n v="45349"/>
    <s v="SUJETO A RESPUESTA DE ANT"/>
    <m/>
    <m/>
    <e v="#N/A"/>
    <m/>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e v="#N/A"/>
  </r>
  <r>
    <s v="ID4783"/>
    <x v="0"/>
    <s v="RETIRADO"/>
    <m/>
    <s v="VALLE"/>
    <s v="TULUA"/>
    <n v="305.53429999999997"/>
    <n v="25000000"/>
    <n v="0"/>
    <m/>
    <m/>
    <s v="384-842"/>
    <x v="4"/>
    <m/>
    <x v="2"/>
    <m/>
    <m/>
    <m/>
    <m/>
    <n v="25000000"/>
    <m/>
    <e v="#N/A"/>
    <e v="#N/A"/>
    <e v="#N/A"/>
    <e v="#N/A"/>
    <e v="#N/A"/>
    <e v="#N/A"/>
    <e v="#N/A"/>
    <e v="#N/A"/>
    <e v="#N/A"/>
    <e v="#N/A"/>
    <e v="#N/A"/>
    <e v="#N/A"/>
    <e v="#N/A"/>
    <e v="#N/A"/>
    <e v="#N/A"/>
    <e v="#N/A"/>
    <e v="#N/A"/>
    <e v="#N/A"/>
    <e v="#N/A"/>
    <e v="#N/A"/>
    <s v="SIN DATOS"/>
    <s v="SIN DATOS"/>
    <s v="SIN DATOS"/>
    <s v="SIN DATOS"/>
    <s v="SIN DATOS"/>
    <s v="SIN DATOS"/>
    <n v="0"/>
    <s v="SIN DATOS"/>
    <s v="SIN DATOS"/>
    <s v="SIN DATOS"/>
    <n v="0"/>
    <n v="0"/>
    <s v="SIN DATOS"/>
    <n v="0"/>
    <n v="0"/>
    <d v="1899-12-30T00:00:00"/>
    <n v="0"/>
    <d v="1899-12-30T00:00:00"/>
    <d v="1899-12-30T00:00:00"/>
    <s v="N/A"/>
    <d v="1899-12-30T00:00:00"/>
    <n v="0"/>
    <s v="RETIRADO"/>
    <n v="0"/>
    <n v="0"/>
    <s v="RETIRADO"/>
    <n v="0"/>
    <d v="2023-12-28T00:00:00"/>
    <d v="1899-12-30T00:00:00"/>
    <d v="1899-12-30T00:00:00"/>
    <d v="1899-12-30T00:00:00"/>
    <n v="25000000"/>
  </r>
  <r>
    <s v="ID5954"/>
    <x v="0"/>
    <s v="RETIRADO"/>
    <m/>
    <s v="META"/>
    <s v="SAN MARTIN"/>
    <n v="496.31369999999998"/>
    <n v="25000000"/>
    <n v="0"/>
    <m/>
    <m/>
    <s v="236-11192"/>
    <x v="4"/>
    <m/>
    <x v="2"/>
    <m/>
    <m/>
    <m/>
    <m/>
    <n v="25000000"/>
    <m/>
    <m/>
    <m/>
    <n v="45091"/>
    <s v="506890003000000010084000000000"/>
    <s v="VIABLE"/>
    <n v="0"/>
    <n v="1500"/>
    <s v="1.El predio denominado “SIN DIRECCION LA SABALERA” identificado con el folio de matrícula inmobiliaria No. 236-11192, ubicado en el municipio de San Martín, Departamento de Meta, con estado de folio ACTIVO y  tipo de predio RURAL, de acuerdo con su primera anotación tiene su origen en la adjudicación de baldíos realizada por medio de la Resolución No.352 de 30 de marzo de 1983 emitida por INCORA de Villavicencio, en razón a lo anterior el folio cumple con la regla primera establecida por el artículo 48 de la ley 160 de 1994 para la acreditación de la propiedad._x000a_2.El propietario actual es el señor Gustavo Osorio Peláez, identificado con número de cédula 6.208.349, quien adquirió el predio por medio de Escritura Pública de Compraventa de derecho de cuota No. 2344 de 22 de septiembre de 2008 suscrita en la Notaria Segunda de Zipaquirá._x000a_3.El área indicada en el acápite de cabida y linderos del folio de matrícula es de 1500 Ha._x000a_4.El predio NO se encuentra inscrita ninguna medida de protección jurídica colectiva o individual, mediante la cual se pretenda salvaguardar jurídicamente los derechos sobre la tierra en cabeza de la población víctima del desplazamiento o en riesgo de desplazamiento._x000a_5.Tampoco se encuentra inscrita ninguna solicitud de restitución respecto a este predio, en virtud de la Ley 1448 de 2011- Ley de Víctimas y Restitución de tierras._x000a_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_x000a_7.El presente estudio se realizó con la información contenida en la Ventanilla Única de Registro-VUR el día 11 de enero de 2024"/>
    <s v="SI"/>
    <s v="NO"/>
    <m/>
    <s v="APROBADO"/>
    <s v="NO"/>
    <s v="ANT- Direccion De Acceso a Tierras"/>
    <s v="DESISTIDO"/>
    <s v="PROPIETARIO DESISTE DEL PROCESO"/>
    <m/>
    <m/>
    <m/>
    <m/>
    <s v="SIN DATOS"/>
    <s v="SIN DATOS"/>
    <s v="SIN DATOS"/>
    <s v="SIN DATOS"/>
    <s v="SIN DATOS"/>
    <s v="SIN DATOS"/>
    <n v="0"/>
    <s v="SIN DATOS"/>
    <s v="SIN DATOS"/>
    <s v="SIN DATOS"/>
    <n v="0"/>
    <n v="0"/>
    <s v="SIN DATOS"/>
    <n v="0"/>
    <n v="0"/>
    <d v="1899-12-30T00:00:00"/>
    <n v="0"/>
    <d v="1899-12-30T00:00:00"/>
    <d v="1899-12-30T00:00:00"/>
    <s v="N/A"/>
    <d v="1899-12-30T00:00:00"/>
    <n v="0"/>
    <s v="RETIRADO"/>
    <n v="0"/>
    <n v="0"/>
    <s v="RETIRADO"/>
    <n v="0"/>
    <d v="2023-12-28T00:00:00"/>
    <d v="1899-12-30T00:00:00"/>
    <d v="1899-12-30T00:00:00"/>
    <d v="1899-12-30T00:00:00"/>
    <n v="25000000"/>
  </r>
  <r>
    <s v="ID8017"/>
    <x v="0"/>
    <s v="GDB"/>
    <m/>
    <s v="META"/>
    <s v="PUERTO LLERAS"/>
    <n v="1396.72"/>
    <n v="25000000"/>
    <n v="0"/>
    <m/>
    <m/>
    <s v="236-6280"/>
    <x v="4"/>
    <m/>
    <x v="4"/>
    <m/>
    <m/>
    <m/>
    <m/>
    <n v="25000000"/>
    <m/>
    <m/>
    <m/>
    <n v="45035"/>
    <s v="505770001000000040528000000000                                                         "/>
    <s v="VIABLE"/>
    <n v="0"/>
    <n v="4379.6000000000004"/>
    <s v="Concepto de viabilidad juridica realizado con fecha 18/01/2024.El predio rural asociado con el FMI 236-6280 denominado “EL ESTERO&quot; es de naturaleza jurídica privada por título originario, por cuanto se evidencio en el sistema registral instrumental que se apertura a través de la Resolución de adjudicación de baldíos # 13 de fecha 30 de enero de 1959, emitido por el MINISTERIO DE AGRICULTURA DE BOGOTA, dando cumplimiento con la primera condición establecida por el artículo 48 de la ley 160 de 1994. Se precisa que el predio cuenta con inscripciones de limitaciones al derecho de dominio en la anotación No. 11 que hace referencia a una Servidumbre de energía eléctrica y en la anotación No. 18.  No registran medidas cautelares, ni gravámenes en FMI. Del estudio jurídico se avizora que el dominio y propiedad se da de manera proindivisa, lo que da lugar a que la negociación de compra de deberá efectuar con los siguientes diez (10) intervinientes que adquieren por compra de derechos de cuota a:_x000a_MARTINEZ TRUJILLO ÁNGEL ALBERTO; MARTINEZ TRUJILLO CARLOS JULIO; MARTINEZ RIAÑO JHON GERMAN; MARTINEZ RIAÑO YURY ALEXANDER; MARTINEZ RIAÑO LINA MARIA; MARTINEZ TRUJILLO DARÍO; IMAGIMED S.A.S; MARTINEZ TRUJILLO LUZ STELLA; MARTINEZ TRUJILLO ESMERALDA; BARBETTY MARTINEZ CAMILA ANDREA._x000a_El predio registra con un área jurídica de 4.379 HECTAREAS CON 6.000 METROS CUADRADOS, no obstante, a lo largo de sus anotaciones y enajenaciones que se dieron en el folio de matrícula, se evidencia la inscripción ocho (8) folios segregados y que disminuyeron el área del predio. En ese orden de ideas respecto al área se hace necesario que se aplique rectificación o aclaración de áreas, en concordancia con los lineamientos de la resolución conjunta 1101 IGAC 11344 SNR, no obstante, esta información se debe contrastar con los levantamientos planimétricos prediales. Se concluye que el predio es viable para la compra."/>
    <s v="SI"/>
    <s v="NO"/>
    <m/>
    <m/>
    <s v="SI"/>
    <m/>
    <m/>
    <m/>
    <m/>
    <m/>
    <m/>
    <m/>
    <s v="SIN DATOS"/>
    <s v="SIN DATOS"/>
    <s v="SIN DATOS"/>
    <s v="SIN DATOS"/>
    <s v="SIN DATOS"/>
    <s v="SIN DATOS"/>
    <n v="0"/>
    <s v="SIN DATOS"/>
    <s v="SIN DATOS"/>
    <s v="SIN DATOS"/>
    <n v="0"/>
    <n v="0"/>
    <s v="SIN DATOS"/>
    <n v="0"/>
    <n v="0"/>
    <d v="1899-12-30T00:00:00"/>
    <n v="0"/>
    <d v="1899-12-30T00:00:00"/>
    <d v="1899-12-30T00:00:00"/>
    <s v="N/A"/>
    <d v="1899-12-30T00:00:00"/>
    <n v="0"/>
    <s v="RETIRADO"/>
    <n v="0"/>
    <n v="0"/>
    <s v="RETIRADO"/>
    <n v="0"/>
    <d v="2024-01-30T00:00:00"/>
    <d v="1899-12-30T00:00:00"/>
    <d v="1899-12-30T00:00:00"/>
    <d v="1899-12-30T00:00:00"/>
    <n v="25000000"/>
  </r>
  <r>
    <s v="ID4560"/>
    <x v="0"/>
    <s v="GDB"/>
    <m/>
    <s v="META"/>
    <s v="PUERTO LLERAS"/>
    <n v="990.02"/>
    <n v="25000000"/>
    <n v="0"/>
    <m/>
    <m/>
    <s v="236-11533"/>
    <x v="3"/>
    <m/>
    <x v="4"/>
    <n v="45350"/>
    <n v="45362"/>
    <m/>
    <m/>
    <n v="25000000"/>
    <m/>
    <m/>
    <m/>
    <n v="45019"/>
    <s v="504500001000000010029000000000"/>
    <s v="VIABLE"/>
    <n v="0"/>
    <s v="915, 7450"/>
    <s v="1. El presente estudio se realizó con la información contenida en la Ventanilla Única de Registro-VUR el día 19 de enero de 2024_x000a_2. El predio denominado “SIN DIRECCION LOS AVENTUREROS” identificado con el folio de matrícula inmobiliaria No. 236-11533, ubicado en el municipio de San Martín, Departamento de Meta, con estado de folio ACTIVO y  tipo de predio RURAL,  no cuenta con matriz ni segregados, el cual registra en la anotación No. 1 adjudicación de baldíos realizada por medio de la Resolución No. 1140 del 14 de septiembre 1983 emitida por el Incora de Villavicencio, en razón a lo anterior el folio cumple con la regla primera establecida por el artículo 48 de la ley 160 de 1994 para la acreditación de la propiedad._x000a_3. El Propietario actual es Víctor Rodolfo Castro Barreto, identificado con cédula de ciudadanía 19083582, quien adquirió el predio por medio de la Escritura Pública de Compraventa No. 1381 de 21 de abril de 1987, suscrita en la Notaria Treinta y uno de Bogotá, tal como se observa en la anotación No. 3._x000a_4. El área indicada en el acápite de cabida y linderos del folio de matrícula es de 915 HA-7450 MT2.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s v="DECISIÓN RATIFICADA URT"/>
    <m/>
    <s v="NO"/>
    <m/>
    <s v="RETIRADO"/>
    <s v="DUPLICIDAD EN DAE REPORTADO 2024-03-05"/>
    <m/>
    <m/>
    <m/>
    <m/>
    <s v="SIN DATOS"/>
    <s v="SIN DATOS"/>
    <s v="SIN DATOS"/>
    <s v="SIN DATOS"/>
    <s v="SIN DATOS"/>
    <s v="SIN DATOS"/>
    <n v="0"/>
    <s v="SIN DATOS"/>
    <s v="SIN DATOS"/>
    <s v="SIN DATOS"/>
    <n v="0"/>
    <n v="0"/>
    <s v="SIN DATOS"/>
    <n v="0"/>
    <n v="0"/>
    <d v="1899-12-30T00:00:00"/>
    <n v="0"/>
    <d v="1899-12-30T00:00:00"/>
    <d v="1899-12-30T00:00:00"/>
    <s v="N/A"/>
    <d v="1899-12-30T00:00:00"/>
    <n v="0"/>
    <s v="EN ESPERA DE RESPUESTA DE ANT "/>
    <s v="SIN DATO DE CONTACTO"/>
    <n v="0"/>
    <s v="EN ELABORACION DE INFORME"/>
    <n v="0"/>
    <d v="2024-01-30T00:00:00"/>
    <d v="2024-02-28T00:00:00"/>
    <d v="1899-12-30T00:00:00"/>
    <d v="1899-12-30T00:00:00"/>
    <n v="25000000"/>
  </r>
  <r>
    <s v="ID10919"/>
    <x v="0"/>
    <s v="GDB"/>
    <m/>
    <s v="ARAUCA"/>
    <s v="CRAVO NORTE"/>
    <n v="955.8"/>
    <n v="25000000"/>
    <n v="0"/>
    <m/>
    <m/>
    <s v="410-62096"/>
    <x v="3"/>
    <m/>
    <x v="5"/>
    <n v="45338"/>
    <n v="45362"/>
    <m/>
    <m/>
    <n v="25000000"/>
    <m/>
    <m/>
    <m/>
    <n v="45169"/>
    <s v="812200001000000050028000000000"/>
    <s v="VIABLE"/>
    <n v="0"/>
    <s v="1.042 HTS 2.384 M2."/>
    <s v="VUR 23/01/24: Predio rural con FMI activo, sin folio matriz, complementaciones ni folios segregados. Se acredita propiedad privada por ANOTACION 1. Propietario actual FENIBAL ANDRES ZULUAGA QUINTERO conforme a la anotación 2.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1899-12-30T00:00:00"/>
    <d v="1899-12-30T00:00:00"/>
    <n v="0"/>
    <s v="EN ELABORACION DE INFORME"/>
    <n v="0"/>
    <n v="0"/>
    <s v="EN ELABORACION DE INFORME"/>
    <n v="0"/>
    <d v="2024-02-06T00:00:00"/>
    <d v="2024-02-16T00:00:00"/>
    <d v="1899-12-30T00:00:00"/>
    <d v="1899-12-30T00:00:00"/>
    <n v="25000000"/>
  </r>
  <r>
    <s v="ID10915"/>
    <x v="0"/>
    <s v="GDB"/>
    <m/>
    <s v="ARAUCA"/>
    <s v="CRAVO NORTE"/>
    <n v="976.7"/>
    <n v="25000000"/>
    <n v="0"/>
    <m/>
    <m/>
    <s v="410-67999"/>
    <x v="3"/>
    <m/>
    <x v="5"/>
    <n v="45339"/>
    <n v="45362"/>
    <m/>
    <m/>
    <n v="25000000"/>
    <m/>
    <m/>
    <m/>
    <n v="45169"/>
    <s v="812200001000000050043000000000"/>
    <s v="VIABLE"/>
    <n v="0"/>
    <s v="975 HTS 7.166 M2."/>
    <s v="VUR 23/01/24: Predio rural con FMI activo, sin folio matriz, complementaciones ni folios segregados. Se acredita propiedad privada por ANOTACION 1. Propietario actual GEOVANNI ALVARADO GARCÍA conforme a la anotación 3.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1899-12-30T00:00:00"/>
    <d v="1899-12-30T00:00:00"/>
    <n v="0"/>
    <s v="EN ELABORACION DE INFORME"/>
    <n v="0"/>
    <n v="0"/>
    <s v="EN ELABORACION DE INFORME"/>
    <n v="0"/>
    <d v="2024-02-06T00:00:00"/>
    <d v="2024-02-17T00:00:00"/>
    <d v="1899-12-30T00:00:00"/>
    <d v="1899-12-30T00:00:00"/>
    <n v="25000000"/>
  </r>
  <r>
    <s v="ID10927"/>
    <x v="0"/>
    <s v="GDB"/>
    <m/>
    <s v="ARAUCA"/>
    <s v="CRAVO NORTE"/>
    <n v="864.4"/>
    <n v="25000000"/>
    <n v="0"/>
    <m/>
    <m/>
    <s v="410-56127"/>
    <x v="3"/>
    <m/>
    <x v="5"/>
    <n v="45335"/>
    <n v="45362"/>
    <m/>
    <m/>
    <n v="25000000"/>
    <m/>
    <m/>
    <m/>
    <n v="45169"/>
    <s v="812200001000000050052000000000"/>
    <s v="VIABLE"/>
    <n v="0"/>
    <s v="863HAS 4279M2"/>
    <s v="El predio rural denominado “FI EL MORICHE”, identificado con FMI 410-56127 es de naturaleza privada según análisis del folio por adjudicación de baldíos a través de Resolución nº 1806 del 10/12/2007 del Incoder de Villavicencio._x000a__x000a_Según anotación 4 el titular de dominio es el señor Ataya Aguilar Diego Arturo, quien adquirió el 100% por compraventa (código registral 125) a la señora Viso Torrado María Maribel protocolizada en Escritura Pública nº 435 del 05/04/2016 de la Notaría Única de Arauca._x000a__x000a_Sobre el predio no recaen medidas cautelares, gravámenes ni limitaciones al dominio._x000a__x000a_El predio denominado “FI EL MORICHE” identificado con FMI 410-56127, no registra matriz ni registra derivadas. Tampoco registra complementaciones._x000a__x000a_El área registrada en el folio es de 863 has + 4279 m2, no se evidencia segregaciones ni mutaciones._x000a__x000a_En atención a lo dispuesto en el art. 15 de la Res conjunta IGAC 1101- SNR 11344 del 31/12/2020 se evidencia que el predio objeto de estudio no requiere procedimiento catastral pues el folio registra una cabida 863 has + 4279 m2. (VUR “cabida y linderos”) y al tratarse de un rango de área “mayor a 50 has”, una vez verificada el área alfanumérica de la columna “Y” de la matriz de compra (864 has + 3952 m2) se observa un 0,11% de diferencia.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23 de enero de 2024 con 04 anotaciones registradas._x000a__x000a_Revisados los antecedentes fiscales, disciplinarios y judiciales del señor Ataya Aguilar Diego Arturo, no se evidencia novedad alguna. La cédula continúa vigente."/>
    <s v="SI"/>
    <s v="NO"/>
    <m/>
    <m/>
    <s v="SI"/>
    <m/>
    <m/>
    <m/>
    <m/>
    <m/>
    <m/>
    <m/>
    <s v="SIN DATOS"/>
    <s v="SIN DATOS"/>
    <s v="SIN DATOS"/>
    <s v="SIN DATOS"/>
    <s v="SIN DATOS"/>
    <s v="SIN DATOS"/>
    <n v="0"/>
    <s v="SIN DATOS"/>
    <s v="SIN DATOS"/>
    <s v="SIN DATOS"/>
    <n v="0"/>
    <n v="0"/>
    <s v="SIN DATOS"/>
    <n v="0"/>
    <n v="0"/>
    <d v="1899-12-30T00:00:00"/>
    <n v="0"/>
    <d v="1899-12-30T00:00:00"/>
    <d v="1899-12-30T00:00:00"/>
    <d v="1899-12-30T00:00:00"/>
    <d v="1899-12-30T00:00:00"/>
    <n v="0"/>
    <s v="EN ELABORACION DE INFORME"/>
    <n v="0"/>
    <n v="0"/>
    <s v="EN ELABORACION DE INFORME"/>
    <n v="0"/>
    <d v="2024-02-06T00:00:00"/>
    <d v="2024-02-13T00:00:00"/>
    <d v="1899-12-30T00:00:00"/>
    <d v="1899-12-30T00:00:00"/>
    <n v="25000000"/>
  </r>
  <r>
    <s v="ID10938"/>
    <x v="0"/>
    <s v="GDB"/>
    <m/>
    <s v="ARAUCA"/>
    <s v="CRAVO NORTE"/>
    <n v="1007"/>
    <n v="25000000"/>
    <n v="0"/>
    <m/>
    <m/>
    <s v="410-62105"/>
    <x v="3"/>
    <m/>
    <x v="5"/>
    <n v="45340"/>
    <n v="45362"/>
    <m/>
    <m/>
    <n v="25000000"/>
    <m/>
    <m/>
    <m/>
    <n v="45169"/>
    <s v="812200001000000050030000000000"/>
    <s v="VIABLE"/>
    <n v="0"/>
    <n v="1054"/>
    <s v="Predio denominado ´´LA TORMENTA&quot;, identificado con FMI 410-62105, es de propiedad privada, ya que se apertura mediante la RESOLUCION 0112 DEL 2010-06-03 del INCODER DE ARAUCA ,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el FMI es BONILLA RUIZ KARINE GUISSELLE, identificada con numero de cedula 1116773886, quien adquiere a través de la ESCRITURA 0613 DEL 2013-04-25 de la NOTARIA UNICA DE ARAUCA. Este predio no presenta gravámenes, ni limitaciones al dominio. El FMI reporta un área de 1054 HA + 6452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23 de enero de 2024."/>
    <s v="SI"/>
    <s v="NO"/>
    <m/>
    <m/>
    <s v="SI"/>
    <m/>
    <m/>
    <m/>
    <m/>
    <m/>
    <m/>
    <m/>
    <s v="SIN DATOS"/>
    <s v="SIN DATOS"/>
    <s v="SIN DATOS"/>
    <s v="SIN DATOS"/>
    <s v="SIN DATOS"/>
    <s v="SIN DATOS"/>
    <n v="0"/>
    <s v="SIN DATOS"/>
    <s v="SIN DATOS"/>
    <s v="SIN DATOS"/>
    <n v="0"/>
    <n v="0"/>
    <s v="SIN DATOS"/>
    <n v="0"/>
    <n v="0"/>
    <d v="1899-12-30T00:00:00"/>
    <n v="0"/>
    <d v="1899-12-30T00:00:00"/>
    <d v="1899-12-30T00:00:00"/>
    <d v="1899-12-30T00:00:00"/>
    <d v="1899-12-30T00:00:00"/>
    <n v="0"/>
    <s v="EN ELABORACION DE INFORME"/>
    <n v="0"/>
    <n v="0"/>
    <s v="EN ELABORACION DE INFORME"/>
    <n v="0"/>
    <d v="2024-02-06T00:00:00"/>
    <d v="2024-02-18T00:00:00"/>
    <d v="1899-12-30T00:00:00"/>
    <d v="1899-12-30T00:00:00"/>
    <n v="25000000"/>
  </r>
  <r>
    <s v="ID4615"/>
    <x v="0"/>
    <s v="GDB"/>
    <m/>
    <s v="ARAUCA"/>
    <s v="ARAUCA"/>
    <n v="875.7"/>
    <n v="25000000"/>
    <n v="0"/>
    <m/>
    <m/>
    <s v="410-64846"/>
    <x v="3"/>
    <m/>
    <x v="5"/>
    <n v="45341"/>
    <n v="45362"/>
    <m/>
    <m/>
    <n v="25000000"/>
    <m/>
    <m/>
    <m/>
    <n v="45030"/>
    <s v="810010005000000010005000000000"/>
    <s v="VIABLE"/>
    <n v="0"/>
    <n v="330.04809999999998"/>
    <s v="El predio rural denominado “LT 1 Llano Alegre&quot;, identificado con FMI 410-64846 es de naturaleza privada por formula transaccional._x000a__x000a_Según análisis de la cadena traslaticia de dominio se evidencia que, salió del dominio del estado a través de su matriz FMI 410-12217 mediante Resolución de adjudicación nº 001146 del 05/11/1986 del Incora de Saravena._x000a__x000a_Según anotación 2 el titular de derecho de dominio es la señora Caroprese De Merlano Italia, quien adquirió por división material (código registral 918) protocolizada en Escritura Pública nº 714 del 30/05/2011 y aclarada con la nº 1093 del 06/08/2011 de la Notaría Única de Arauca._x000a__x000a_Es importante mencionar que, en anotación 1 hay una medida cautelar a través de Formulario 855 del 09/02/2009 de la Personería Municipal de Arauca en donde se estipula prohibición de enajenar o transferir derechos sobre bienes. En ese sentido, se remitió correo el día 23/01/2024 al Grupo Social para comunicarse con el propietario y solicitar el levantamiento de esta medida._x000a__x000a_El área registrada en el folio es de 300 has + 481 m2. No se evidencia segregaciones ni mutaciones._x000a__x000a_En atención a lo dispuesto en el art. 15 de la Res conjunta IGAC 1101- SNR 11344 del 31/12/2020 se evidencia que el predio objeto de estudio requiere procedimiento catastral pues el folio registra una cabida 300 has + 481 m2. (VUR “cabida y linderos”) y al tratarse de un rango de área “mayor a 50 has”, una vez verificada el área alfanumérica de la columna “Y” de la matriz de compra (920 has + 3118 m2) se observa un 67,34% de diferencia._x000a__x000a_De conformidad a lo anteriormente expuesto, una vez verificada la tradición del inmueble, y, en atención a los lineamientos del art. 48 de la Ley 160 de 1994 y el Decreto 1071 de 2015 se tiene que, el predio objeto de estudio se encuentra pendiente para continuar con el procedimiento de compra._x000a__x000a_El presente análisis se realizó con la información obrante en consulta VUR y SIT del 23 de enero de 2024 con 03 anotaciones registradas._x000a__x000a_Revisados los antecedentes fiscales, disciplinarios y judiciales de la señora Caroprese De Merlano Italia, no se evidencia novedad alguna. La cédula continua vigente."/>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9T00:00:00"/>
    <d v="1899-12-30T00:00:00"/>
    <d v="1899-12-30T00:00:00"/>
    <n v="25000000"/>
  </r>
  <r>
    <s v="ID5313"/>
    <x v="0"/>
    <s v="GDB"/>
    <m/>
    <s v="ARAUCA"/>
    <s v="CRAVO NORTE"/>
    <n v="1228.5"/>
    <n v="25000000"/>
    <n v="0"/>
    <m/>
    <m/>
    <s v="410-56137"/>
    <x v="3"/>
    <m/>
    <x v="5"/>
    <n v="45336"/>
    <n v="45362"/>
    <m/>
    <m/>
    <n v="25000000"/>
    <m/>
    <m/>
    <m/>
    <n v="45028"/>
    <s v="812200001000000050007000000000"/>
    <s v="VIABLE"/>
    <n v="0"/>
    <n v="0"/>
    <s v="22 de enero de 2024_x000a__x000a_1._x0009_El predio denominado “FI EL RETIRO” identificado con el folio de matrícula inmobiliaria No 410-56137, ubicado en el municipio de  Cravo Norte, vereda Lejanias de Juriepe del Departamento de Arauca, con estado de folio ACTIVO y  tipo de predio RURAL, de acuerdo con su primera anotación tiene su origen en la adjudicación de baldíos realizada por medio de la Resolución 1799 de fecha 10/12/2007 del INCORA, en razón a lo anterior el folio cumple con la regla primera establecida por el artículo 48 de la ley 160 de 1994 para la acreditación de la propiedad. _x000a__x000a_2._x0009_La propietaria actual del predio es el señor Calox Américo Martínez Pinzón identificado con cedula de ciudadanía No. 17589760, de acuerdo con la adjudicación de baldíos publicitada en la anotación No. 1 del FMI. _x000a__x000a_3._x0009_El área indicada en el acápite de cabida y linderos del folio de matrícula es de 1060 Has 6093 M2, información que coincide con la lectura del contenido de la Resolución 1799 de fecha 10/12/2007 del INCORA._x000a__x000a_4._x0009_Se evidencia la inscripción de una hipoteca con cuantía indeterminada a favor del Banco Agrario de Colombia (ant 2) y una prohibición judicial por 6 meses según oficio 0427 de fecha 21/02/2013 del Juzgado Primero Promiscuo Municipal de Arauca, se da viabilidad teniendo en cuenta que ya caduco el termino estipulado por la medida cautelar, sin embargo, teniendo en cuenta que el predio tiene hipoteca no es viable para su compra._x000a__x000a_5._x0009_El presente estudio se realizó con la información contenida en la Ventanilla Única de Registro-VUR el día 22/01/2024._x000a__x000a_6._x0009_Revisados los antecedentes jurídicos, penales y disciplinarios con el número de documento asociado al folio de matrícula inmobiliaria de los propietarios actuales del inmueble, por otro lado, se realiza la búsqueda en la página de la registraduría nacional encontrando que la cedula de ciudadanía se encuentre vigente por lo anterior se concluye que no se evidencio información relevante dentro del proceso de compra. _x000a__x000a_7._x0009_Teniendo en cuenta las observaciones anteriores y conforme se establece en la ley 160 de 1994 y el decreto 1071 de 2015 verificada la tradición del inmueble y los demás requisitos exigidos por la ley se considera que el predio antes señalado NO es viable para continuar con el proceso de compra."/>
    <s v="NO"/>
    <s v="NO"/>
    <m/>
    <m/>
    <s v="NO"/>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4T00:00:00"/>
    <d v="1899-12-30T00:00:00"/>
    <d v="1899-12-30T00:00:00"/>
    <n v="25000000"/>
  </r>
  <r>
    <s v="ID9430"/>
    <x v="0"/>
    <s v="GDB"/>
    <m/>
    <s v="ANTIOQUIA"/>
    <s v="NECHÍ"/>
    <n v="1197.0999999999999"/>
    <n v="25000000"/>
    <n v="0"/>
    <m/>
    <m/>
    <s v="015-17795"/>
    <x v="3"/>
    <m/>
    <x v="5"/>
    <n v="45339"/>
    <n v="45362"/>
    <m/>
    <m/>
    <n v="25000000"/>
    <m/>
    <m/>
    <m/>
    <n v="45111"/>
    <s v="054950004000000030003000000000"/>
    <s v="VIABLE"/>
    <n v="0"/>
    <n v="385.3"/>
    <s v="22 de enero de 2024_x000a__x000a_1. El predio denominado “ LA CONCEPCION” identificado con el folio de matrícula inmobiliaria No. 015-17795, ubicado en el municipio de Nechi, vereda La Concepción del Departamento de Antioquia, con estado de folio ACTIVO y  tipo de predio RURAL, de acuerdo con su primera anotación tiene su origen en la adjudicación de baldíos realizada por medio de la Resolución 3809 de fecha 04/12/1987 del INCORA, en razón a lo anterior el folio cumple con la regla primera establecida por el artículo 48 de la ley 160 de 1994 para la acreditación de la propiedad._x000a__x000a_2. La propietaria actual del predio es la empresa Inversiones El Triunfo Limitada identificada, quien adquirió el predio por medio de la compraventa protocolizada por medio de la Escritura Pública No. 1291 de fecha 18/1271998 de la Notaría 27 de Medellín, publicitada en la anotación No. 2 del FMI._x000a__x000a_3. El área indicada en el acápite de cabida y linderos del folio de matrícula es de 385 Has 3000 M2.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22/01/2024._x000a__x000a_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7T00:00:00"/>
    <d v="1899-12-30T00:00:00"/>
    <d v="1899-12-30T00:00:00"/>
    <n v="25000000"/>
  </r>
  <r>
    <s v="ID1498"/>
    <x v="0"/>
    <s v="GDB"/>
    <m/>
    <s v="CASANARE"/>
    <s v="PAZ DE ARIPORO"/>
    <n v="876.8"/>
    <n v="25000000"/>
    <n v="0"/>
    <m/>
    <m/>
    <s v="475-1963"/>
    <x v="3"/>
    <m/>
    <x v="5"/>
    <n v="45344"/>
    <n v="45362"/>
    <m/>
    <m/>
    <n v="25000000"/>
    <m/>
    <m/>
    <m/>
    <n v="0"/>
    <s v="852500003000000160026000000000"/>
    <s v="VIABLE"/>
    <n v="0"/>
    <n v="836.87400000000002"/>
    <s v="El predio rural denominado “La Pata”, identificado con FMI 475-1963 es de naturaleza privada según análisis del folio por adjudicación de baldíos a través de Resolución nº 110 del 19/01/2000 del Incora de Bogotá._x000a__x000a_Según anotación 4 el titular del derecho de dominio es el señor Barahona Senior Abel Francisco quien adquirió el 100% por dación en pago (código registral 129) de la sociedad Herpaza S.A protocolizada mediante Escritura Pública nº 2268 del 19/12/2017 de la Notaría 33 de Bogotá._x000a__x000a_Sobre el predio no recaen medidas cautelares, gravámenes ni limitaciones al dominio._x000a__x000a_El predio denominado “La Pata” identificado con FMI 475-1963, no registra matriz ni registra derivadas. Tampoco registra complementaciones._x000a__x000a_El área registrada en el folio es de 836 has + 874 m2. No se evidencia segregaciones ni mutaciones._x000a__x000a_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22 de enero de 2024 con 04 anotaciones registradas._x000a__x000a_Revisados los antecedentes fiscales, disciplinarios y judiciales del señor Barahona Senior Abel Francisco , no se evidencia novedad alguna. La cédula continua vigente."/>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22T00:00:00"/>
    <d v="1899-12-30T00:00:00"/>
    <d v="1899-12-30T00:00:00"/>
    <n v="25000000"/>
  </r>
  <r>
    <s v="ID1499"/>
    <x v="0"/>
    <m/>
    <m/>
    <s v="CASANARE"/>
    <s v="PAZ DE ARIPORO"/>
    <n v="1829.4"/>
    <n v="25000000"/>
    <n v="0"/>
    <m/>
    <m/>
    <s v="475-1885"/>
    <x v="3"/>
    <m/>
    <x v="5"/>
    <n v="45345"/>
    <n v="45362"/>
    <m/>
    <m/>
    <n v="25000000"/>
    <m/>
    <m/>
    <m/>
    <n v="0"/>
    <s v="852500003000000160025000000000"/>
    <s v="VIABLE"/>
    <n v="0"/>
    <s v="842 Ha 434 m2"/>
    <s v="Este concepto se realiza en fecha 21/01/2024_x000a__x000a_El predio objeto de estudio, identificado con FMI 475-1885, denominado “CHIRRIAGAL”, ubicado en la vereda Paz de Ariporo, municipio Paz de Ariporo, se encuentra activo, es de tipo rural, no registra folios derivados, ni folio matriz._x000a__x000a_El predio es de naturaleza jurídica privada, por cuanto se evidenció que se apertura con título originario expedido por el estado, es decir, adjudicación de baldíos, mediante la Resolución 2867 del 1999-12-09 del Incora de Santafé de Bogotá, acreditando propiedad privada en cumplimiento de la primera regla establecida en art 48 de la Ley 160 de 1994._x000a__x000a_Del estudio jurídico realizado se idéntica que quien ostenta como copropietarios del predio, de acuerdo con la anotación 4 del folio, son ALVARO CORTES TARQUINO, identificado con Cedula de Ciudadanía 290441, con un 9% y DRABET S.A.S, identificada con NIT 8600519367, con un porcentaje de 91%, quienes adquieren por dación en pago Herpaca S.A en Liquidación, mediante Escritura 02217 del 2017-12-12 de la Notaria 33 de Bogotá._x000a__x000a_Sobre el predio, NO se encuentra inscrita ninguna medida de protección jurídica colectiva o individual vigente,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olio no presenta medidas cautelares, gravámenes, limitaciones vigentes._x000a__x000a_El predio objeto de estudio reporta un área en cabidas y linderos de 842 HA + 434 M2._x000a__x000a_A fecha 21/01/2024 no registra antecedentes fiscales, disciplinarios, judiciales y se realiza consulta de RUES._x000a__x000a_Se concluye que el predio es viable para la compra, el presente estudio se realiza únicamente con la información obrante en consulta del FMI en el aplicativo de la SNR con 4 anotaciones. "/>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23T00:00:00"/>
    <d v="1899-12-30T00:00:00"/>
    <d v="1899-12-30T00:00:00"/>
    <n v="25000000"/>
  </r>
  <r>
    <s v="ID5222"/>
    <x v="0"/>
    <s v="GDB"/>
    <m/>
    <s v="ARAUCA"/>
    <s v="CRAVO NORTE"/>
    <n v="615.29999999999995"/>
    <n v="25000000"/>
    <n v="0"/>
    <m/>
    <m/>
    <s v="410-52190"/>
    <x v="2"/>
    <s v="NO SE VISITO POR TEMAS DE SEGURIDAD"/>
    <x v="5"/>
    <m/>
    <m/>
    <m/>
    <m/>
    <n v="25000000"/>
    <m/>
    <m/>
    <m/>
    <n v="45013"/>
    <s v="812200001000000130023000000000"/>
    <s v="VIABLE"/>
    <n v="0"/>
    <n v="1071"/>
    <s v="Bogotá 22/01/2022_x000a_El predio rural identificado con FMI 410-52190 denominado &quot; FINCA SAN JOSE&quot; es de naturaleza jurídica privada, por cuanto se evidencio en el sistema instrumental registral como antecedente registral de apertura el título originario inscrito mediante RESOLUCIÓN DE ADJUDICACIÓN DE BALDÍOS NO. 1013 de fecha 22/12-2022, emitida por el INCODER VILLAVICENCIO. De lo anterior se colige que se cumple con la primera condición establecida por el artículo 48 de la ley 160 de 1994. Se precisa que el predio no registra gravamen hipotecario, no registran medidas cautelares ni limitaciones._x000a_Del estudio jurídico se avizora que quien ostenta como ultimo propietario es el señor JUAN ANTONIO MASMELA GUTIERREZ identificado con CC: 19053441, con quien se deberá efectuar la negociación de compra, ya que adquiere el dominio del predio mediante el acto de compraventa, elevado inscrito a Escritura pública 0125 del 28-09-2009, otorgado por la Notaría Cuarta de Villavicencio, información que se registra en la notación No.3 del FMI. Se concluye que el predio es VIABLE para la compra registra un área jurídica de (1071 HA) y no se evidencian segregaciones ni mutaciones._x000a_Observaciones documento de identidad._x000a_El número de documento 19053441 se encuentra en el archivo nacional de identificación con estado Vigente (Vivo)."/>
    <s v="SI"/>
    <s v="NO"/>
    <m/>
    <m/>
    <s v="SI"/>
    <m/>
    <m/>
    <m/>
    <m/>
    <m/>
    <m/>
    <m/>
    <s v="SIN DATOS"/>
    <s v="SIN DATOS"/>
    <s v="SIN DATOS"/>
    <s v="SIN DATOS"/>
    <s v="SIN DATOS"/>
    <s v="SIN DATOS"/>
    <n v="0"/>
    <s v="SIN DATOS"/>
    <s v="SIN DATOS"/>
    <s v="SIN DATOS"/>
    <n v="0"/>
    <n v="0"/>
    <s v="SIN DATOS"/>
    <n v="0"/>
    <n v="0"/>
    <d v="1899-12-30T00:00:00"/>
    <n v="0"/>
    <d v="1899-12-30T00:00:00"/>
    <d v="1899-12-30T00:00:00"/>
    <d v="1899-12-30T00:00:00"/>
    <d v="1899-12-30T00:00:00"/>
    <n v="0"/>
    <s v="NO SE PUDO VISITAR TEMAS DE SEGURIDAD"/>
    <n v="0"/>
    <n v="0"/>
    <s v="EN ESPERA DE RESPUESTA DE ANT "/>
    <s v="NO SE VISITO POR TEMAS DE SEGURIDAD"/>
    <d v="2024-02-06T00:00:00"/>
    <d v="1899-12-30T00:00:00"/>
    <d v="1899-12-30T00:00:00"/>
    <d v="1899-12-30T00:00:00"/>
    <n v="25000000"/>
  </r>
  <r>
    <s v="ID8004"/>
    <x v="0"/>
    <s v="GDB"/>
    <m/>
    <s v="CASANARE"/>
    <s v="PAZ DE ARIPORO"/>
    <n v="697.8"/>
    <n v="25000000"/>
    <n v="0"/>
    <m/>
    <m/>
    <s v="475-7303"/>
    <x v="4"/>
    <m/>
    <x v="5"/>
    <m/>
    <m/>
    <m/>
    <m/>
    <n v="25000000"/>
    <m/>
    <m/>
    <m/>
    <n v="45035"/>
    <s v="852500003000000200006000000000_x000a_"/>
    <s v="NO VIABLE"/>
    <n v="0"/>
    <s v="1000 HTAS"/>
    <s v="Inmueble objeto de estudio identificado con FMI 475-7303, registra en la complementación la RESOLUCION 1701 DEL 1988-28-12 INCORA, ESPECIFICACION: 170 ADJUDICACION DE BALDIOS DE: INCORA A: POLANIA SILVA HERNANDO, la cual, de acuerdo al art. 48 de la ley 160 de 1994 sirve para acreditar y constituir legalmente la propiedad ya que según dispone se requiere como prueba el “título originario expedido por el estado que no haya perdido su eficacia legal”, y en este caso efectivamente el predio cuenta con título originario y es de propiedad privada._x000a_El señor William Edilberto Bermúdez Gutiérrez es el actual titular de derecho de dominio pues adquirió por compraventa mediante EP No. 1575 del 14/12/2011, no obstante, no ostenta el pleno dominio ya que sobre el inmueble pesa medida cautelar de embargo comunicada mediante oficio 1666 del 10 de agosto de 2018 ordenada por el Juzgado 80 Civil Municipal de Bogotá dentro de Proceso Ejecutivo con acción personal, por otra parte, no evidencia limitaciones al dominio, alertas ni gravámenes hipotecarios que afecten su poder dispositivo._x000a_El predio se encuentra plenamente identificado, cuenta con número de folio de matrícula inmobiliaria, código catastral y nombre, criterios que permiten su individualización, no obstante, el nombre del predio según el Folio de Matrícula Inmobiliaria es “Guarataro”_x000a_El FMI registra un área de 1000 ha + 0000m2, en todo caso se debe realizar levantamiento planimétrico predial a fin de establecer si se hace necesario aplicar rectificación o aclaración de áreas de acuerdo con lo establecido por la resolución conjunta 1101 IGAC 11344 SNR. No evidencia la existencia de mutaciones en el área por ventas parciales ni tampoco folios segregados._x000a_No se cuenta con títulos de tradición que permitan verificar si los linderos presentan diferencia con la información que registra el Folio de Matrícula Inmobiliaria No. 475-7303._x000a_En conclusión, se conceptúa NO VIABLE debido a la medida cautelar impuesta, no obstante, dada la extensión del inmueble ofertado de da traslado al Grupo Social para que establezcan contacto el propietario a fin de que manifieste su voluntad continuar en el proceso de compra cancelando el gravamen registrado, por lo anterior se envía correo electrónico para lo de su competencia y proceder de conformidad._x000a_Estudio realizado con base en el certificado de tradición y libertad de fecha 23 de enero de 2024 y cuenta con 6 anotaciones."/>
    <s v="SI"/>
    <s v="NO"/>
    <m/>
    <m/>
    <s v="NO"/>
    <m/>
    <s v="RECHAZADA"/>
    <s v="PROPIETARIO DESISTE DEL PROCESO, SE ENVIA CORREO POR COORDINADOR DE CONVENIOS  12-02-2024"/>
    <m/>
    <m/>
    <m/>
    <m/>
    <s v="SIN DATOS"/>
    <s v="SIN DATOS"/>
    <s v="SIN DATOS"/>
    <s v="SIN DATOS"/>
    <s v="SIN DATOS"/>
    <s v="SIN DATOS"/>
    <n v="0"/>
    <s v="SIN DATOS"/>
    <s v="SIN DATOS"/>
    <s v="SIN DATOS"/>
    <n v="0"/>
    <n v="0"/>
    <s v="SIN DATOS"/>
    <n v="0"/>
    <n v="0"/>
    <d v="1899-12-30T00:00:00"/>
    <n v="0"/>
    <d v="1899-12-30T00:00:00"/>
    <d v="1899-12-30T00:00:00"/>
    <s v="N/A"/>
    <d v="1899-12-30T00:00:00"/>
    <n v="0"/>
    <s v="RETIRADO"/>
    <n v="0"/>
    <n v="0"/>
    <s v="RETIRADO"/>
    <n v="0"/>
    <d v="2024-02-06T00:00:00"/>
    <d v="1899-12-30T00:00:00"/>
    <d v="1899-12-30T00:00:00"/>
    <d v="1899-12-30T00:00:00"/>
    <n v="25000000"/>
  </r>
  <r>
    <s v="ID5560"/>
    <x v="0"/>
    <s v="GDB"/>
    <m/>
    <s v="ARAUCA"/>
    <s v="CRAVO NORTE"/>
    <n v="600.9"/>
    <n v="25000000"/>
    <n v="0"/>
    <m/>
    <m/>
    <s v="410-42032"/>
    <x v="3"/>
    <m/>
    <x v="5"/>
    <n v="45339"/>
    <n v="45362"/>
    <m/>
    <m/>
    <n v="25000000"/>
    <m/>
    <m/>
    <m/>
    <n v="45050"/>
    <s v="812200001000000080029000000000"/>
    <s v="VIABLE"/>
    <n v="0"/>
    <n v="568.25969999999995"/>
    <s v="Bogotá 22/01/2022_x000a_El predio rural identificado con FMI 410-42032 denominado &quot; FI LA FORTALEZA &quot; es de naturaleza jurídica privada, por cuanto se evidencio en el sistema instrumental registral como antecedente registral de apertura el título originario inscrito mediante RESOLUCIÓN DE ADJUDICACIÓN DE BALDÍOS NO. 00115 de fecha 04/11/1999, emitida por el INCORA BOGOTÁ. De lo anterior se colige que se cumple con la primera condición establecida por el artículo 48 de la ley 160 de 1994. Se precisa que el predio no registra gravamen hipotecario, no registran medidas cautelares ni limitaciones. _x000a_Del estudio jurídico se avizora que quien ostenta como ultimo propietario es el señor JUAN DIEGO BLAIR LLORENS identificado con CC: 70126654, con quien se deberá efectuar la negociación de compra, ya que adquiere el dominio del predio mediante el acto de compraventa, elevado inscrito a Escritura pública 305 del 06-03-2009, otorgado por la Notaría de Arauca, información que se registra en la notación No.3 del FMI. Se concluye que el predio es VIABLE para la compra registra un área jurídica de (568 HA + 2597 m 2) y no se evidencian segregaciones ni mutaciones._x000a_Observaciones documento de identidad._x000a_El número de documento 70126654 se encuentra en el archivo nacional de identificación con estado Vigente (Vivo)"/>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7T00:00:00"/>
    <d v="1899-12-30T00:00:00"/>
    <d v="1899-12-30T00:00:00"/>
    <n v="25000000"/>
  </r>
  <r>
    <s v="ID15090"/>
    <x v="0"/>
    <s v="GDB"/>
    <m/>
    <s v="BOYACÁ"/>
    <s v="CHITA"/>
    <n v="1245.9000000000001"/>
    <n v="25000000"/>
    <n v="0"/>
    <m/>
    <m/>
    <s v="760-23961"/>
    <x v="3"/>
    <m/>
    <x v="5"/>
    <n v="45340"/>
    <n v="45362"/>
    <m/>
    <m/>
    <n v="25000000"/>
    <m/>
    <m/>
    <m/>
    <n v="45264"/>
    <s v="151830000000000090150000000000"/>
    <s v="VIABLE"/>
    <n v="0"/>
    <s v="1.147 HA + 0500 HAS"/>
    <s v="Al realizar el análisis del registro de propiedad en el folio de matrícula inmobiliaria del predio denominado “LT DE TERRENO 1&quot; del municipio de Chita, Boyacá, mediante consulta en la ventanilla única de registro (VUR) y (SIT), se evidenció:_x000a__x000a_El inmueble identificado con el Folio de Matrícula Inmobiliaria No 076-23961, estado activo, tipo rural, registra el folio matriz No. 076-21418._x000a__x000a_El folio matriz No. 076-21418, registra en su 1 anotación la escritura publica de compraventa No. 185 del 1951-12-03, Notaria de Chita._x000a__x000a__x000a_Registra 3 anotaciones._x000a__x000a__x000a_No registra folio derivado._x000a__x000a_Registra complementaciones._x000a__x000a_Área: 1.147 HA. + 05 MT_x000a__x000a__x000a_Propietario: JUAN ERNESTO GOMEZ VARGAS, mediante escritura pública de compraventa No. 1955 del 2010-10-22 de la Notaria 4 de Tunja._x000a__x000a__x000a_El predio objeto de estudio, no registra gravámenes, ni limitaciones al dominio._x000a__x000a_Estudio realizado con base en el certificado de tradición y libertad de fecha 24 de enero de 2024._x000a__x000a_CONCLUSIÓN_x000a__x000a_Por lo anterior, se concluye que el predio objeto de estudio acredita propiedad privada en los términos del artículo 48 de la Ley 160 de 1994, formula transaccional. Viable para compra."/>
    <s v="PENDIENTE"/>
    <s v="NO"/>
    <m/>
    <m/>
    <s v="EN PROCESO"/>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8T00:00:00"/>
    <d v="1899-12-30T00:00:00"/>
    <d v="1899-12-30T00:00:00"/>
    <n v="25000000"/>
  </r>
  <r>
    <s v="ID9102"/>
    <x v="0"/>
    <s v="GDB"/>
    <m/>
    <s v="HUILA"/>
    <s v="BARAYA"/>
    <n v="885.6"/>
    <n v="25000000"/>
    <n v="0"/>
    <m/>
    <m/>
    <s v="200-13609"/>
    <x v="3"/>
    <s v="DEMORA EN LA ENTREGA POR POT"/>
    <x v="5"/>
    <n v="45332"/>
    <n v="45362"/>
    <m/>
    <m/>
    <n v="25000000"/>
    <m/>
    <m/>
    <m/>
    <n v="45085"/>
    <s v="410780000000000220001000000000"/>
    <s v="VIABLE"/>
    <n v="0"/>
    <s v="800 HAS "/>
    <s v="El predio rural denominado “El Patillal”, identificado con FMI 200-13609 es de naturaleza privada por formula transaccional, toda vez que, se apertura a través de Escritura Pública nº 1555 del 31/12/1954 de la Notaría 2 de Neiva._x000a__x000a_Según anotación 3 y 4 los titulares del derecho de dominio son: en un 33.33% cada una las señoras Borrero de Quiroz Raquel y Borrero de King Elizabeth por adjudicación en sucesión mediante Sentencia 9999999999 del 23/02/1978 del Juzgado 3 Civil del Circuito de Neiva, y, en un 11,11% cada uno los señores Córdoba Borrero Juan Carlos, Córdoba Borrero Alfonso Y Córdoba Borrero María Cristina Luisa por adjudicación en sucesión de 1/3 parte a través de Escritura 2871 del 18/12/1998 de la Notaría 1 de Neiva._x000a__x000a_Sobre el predio no recaen medidas cautelares, gravámenes ni limitaciones al dominio._x000a__x000a_El predio denominado “El Patillal”, identificado con FMI 200-13609, no registra matriz ni registra derivadas. Tampoco registra complementaciones._x000a__x000a__x000a_El área registrada en el folio es de 800 has + 0000 m2. No se evidencian segregaciones ni mutaciones._x000a__x000a_En atención a lo dispuesto en el art. 15 de la Res conjunta IGAC 1101- SNR 11344 del 31/12/2020 se evidencia que el predio objeto de estudio requiere procedimiento catastral pues el folio registra una cabida de 800 has + 0000 m2 (VUR “cabida y linderos”) y al tratarse de un rango de área “mayor a 50 has”, una vez verificada el área alfanumérica de la columna “Y” (968 has + 7500 m2) se observa un 17,10% de diferencia.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22 de enero de 2024 con 07 anotaciones registradas._x000a__x000a_Revisados los antecedentes fiscales, disciplinarios y judiciales de los titulares del derecho de dominio no se evidencia novedad alguna. La cédula de los mismos continua vigente."/>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45351"/>
    <n v="0"/>
    <s v="EN ELABORACION DE INFORME"/>
    <n v="0"/>
    <d v="2024-02-06T00:00:00"/>
    <d v="2024-02-10T00:00:00"/>
    <d v="1899-12-30T00:00:00"/>
    <d v="1899-12-30T00:00:00"/>
    <n v="25000000"/>
  </r>
  <r>
    <s v="ID143"/>
    <x v="0"/>
    <s v="GDB"/>
    <m/>
    <s v="CASANARE"/>
    <s v="HATO COROZAL"/>
    <n v="869.6"/>
    <n v="25000000"/>
    <n v="0"/>
    <m/>
    <m/>
    <s v="475-18700"/>
    <x v="3"/>
    <m/>
    <x v="5"/>
    <n v="45348"/>
    <n v="45362"/>
    <m/>
    <m/>
    <n v="25000000"/>
    <m/>
    <m/>
    <m/>
    <n v="0"/>
    <s v="851250001000000360014000000000"/>
    <s v="VIABLE"/>
    <n v="0"/>
    <n v="843"/>
    <s v="El predio rural denominado “FI LA ARENOSA 3”, identificado con FMI 475-18700 es de naturaleza privada según análisis del folio por adjudicación de baldíos a través de Resolución nº 556 del 13/08/2010 del Incoder de Yopal._x000a__x000a_Según anotación 1 y 2 el titular de dominio es la señora Torres Ospina Licet Yadira, quien adquirió el 100% por la resolución de adjudicación 556 y confirmada con la Res. nº 671 del 13/09/2010 del Incoder de Yopal._x000a__x000a_Sobre el predio no recaen medidas cautelares, gravámenes ni limitaciones al dominio._x000a__x000a_El predio denominado “FI LA ARENOSA 3” identificado con FMI 475-18700, no registra matriz ni registra derivadas. Tampoco registra complementaciones._x000a__x000a_El área registrada en el folio es de 843 has + 0000 m2. No se evidencia segregaciones ni mutaciones._x000a__x000a_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23 de enero de 2024 con 02 anotaciones registradas._x000a__x000a_Revisados los antecedentes fiscales, disciplinarios y judiciales de la señora Torres Ospina Licet Yadira, no se evidencia novedad alguna. Las cédula continúa vigente."/>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26T00:00:00"/>
    <d v="1899-12-30T00:00:00"/>
    <d v="1899-12-30T00:00:00"/>
    <n v="25000000"/>
  </r>
  <r>
    <s v="ID10920"/>
    <x v="0"/>
    <s v="GDB"/>
    <m/>
    <s v="ARAUCA"/>
    <s v="CRAVO NORTE"/>
    <n v="878.9"/>
    <n v="25000000"/>
    <n v="0"/>
    <m/>
    <m/>
    <s v="410-62104"/>
    <x v="3"/>
    <m/>
    <x v="5"/>
    <n v="45338"/>
    <n v="45362"/>
    <m/>
    <m/>
    <n v="25000000"/>
    <m/>
    <m/>
    <m/>
    <n v="45169"/>
    <s v="812200001000000050033000000000"/>
    <s v="VIABLE"/>
    <n v="0"/>
    <s v="1.054_x000a_HTS 6.452 M2"/>
    <s v="El predio rural denominado “FI La Esperanza”, identificado con FMI 410-62104 es de naturaleza privada según análisis del folio por adjudicación de baldíos a través de Resolución nº 106 del 02/06/2010 del Incoder de Arauca._x000a__x000a_Según anotación 2 el titular del derecho de dominio es el señor Bonilla Torres Luis Enrique quien adquirió el 100% por compraventa (código registral 125) al señor Zorro Lamus Edward Augusto protocolizada mediante Escritura Pública nº 1274 del 27/10/2017 de la Notaría Única de Tame._x000a__x000a_Sobre el predio objeto de estudio recae una hipoteca abierta a favor de la Únión de Arroceros S.A.S a través de Escritura Pública nº 001154 del 20/05/2022 (anotación 3) . Huelga decir que, en las anotaciones siguientes de dicho certificado de tradición, no se evidencia la cancelación de este gravamen de modo que se entiende en vigor, y, en ese sentido, es indispensable ejecutar las acciones tendientes a la subsanación de la misma_x000a__x000a_El predio denominado “FI La Esperanza”, identificado con FMI 410-62104, no registra matriz ni registra derivadas. Tampoco registra complementaciones._x000a__x000a_El área registrada en el folio es de 1.054 has + 6452 m2. No se evidencia segregaciones ni mutaciones._x000a__x000a_En atención a lo dispuesto en el art. 15 de la Res conjunta IGAC 1101- SNR 11344 del 31/12/2020 se evidencia que el predio objeto de estudio no requiere procedimiento catastral pues el folio registra una cabida 1.054 has + 6452 m2. (VUR “cabida y linderos”) y al tratarse de un rango de área “mayor a 50 has”, una vez verificada el área alfanumérica de la columna “Y” de la matriz de compra (1.055 has + 7783 m2) se observa únicamente un 0,10% de diferencia. _x000a__x000a_De conformidad a lo anteriormente expuesto, una vez verificada la tradición del inmueble, y, en atención a los lineamientos del art. 48 de la Ley 160 de 1994 y el Decreto 1071 de 2015 se tiene que, el predio objeto de estudio no es viable para continuar con el procedimiento de compra._x000a__x000a_El presente análisis se realizó con la información obrante en consulta VUR y SIT del 22 de enero de 2024 con 03 anotaciones registradas._x000a__x000a_Revisados los antecedentes fiscales, disciplinarios y judiciales del señor Bonilla Torres Luis Enrique , no se evidencia novedad alguna. La cédula continua vigente._x000a__x000a_"/>
    <s v="NO"/>
    <s v="NO"/>
    <m/>
    <m/>
    <s v="NO"/>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6T00:00:00"/>
    <d v="1899-12-30T00:00:00"/>
    <d v="1899-12-30T00:00:00"/>
    <n v="25000000"/>
  </r>
  <r>
    <s v="ID11502"/>
    <x v="0"/>
    <s v="GDB"/>
    <m/>
    <s v="SANTANDER"/>
    <s v="CERRITO"/>
    <n v="570.20000000000005"/>
    <n v="25000000"/>
    <n v="0"/>
    <m/>
    <m/>
    <s v="308-8476"/>
    <x v="3"/>
    <m/>
    <x v="5"/>
    <n v="45338"/>
    <n v="45362"/>
    <m/>
    <m/>
    <n v="25000000"/>
    <m/>
    <m/>
    <m/>
    <n v="45183"/>
    <s v="681620000000000020251000000000"/>
    <s v="VIABLE"/>
    <n v="0"/>
    <s v="625 HAS"/>
    <s v="Bogotá 24/01/2023_x000a_El FMI 308-8476: identifica el predio denominado “PEÑALIZAS” ubicado en la vereda PLATERA en el municipio de CERRITO SANTANDER, se encuentra activo, es de tipo Rural según lo registrado en el folio, no registra folio segregado, y registra el folio matriz No. 308-619_x000a_El FMI 308-8476: se apertura a partir de la siguiente anotación:_x000a__x000a_ANOTACION: Nro 1: ESCRITURA 044 DEL 2004-01-17 NOTARIA 1 DE MALAGA registrando una DIVISION MATERIAL_x000a__x000a_En cuanto al folio matriz: 308-619 registra como primera anotación una: ADJUDICACION LIQUIDACION COMUNIDAD MEDIANTE ESCRITURA 54 DEL 1979-02-06 DE LA NOTARIA DE CONCEPCION._x000a_De acuerdo a la complementación del folio matriz 308-19 se puede observar que el predio acredita pleno domino, ya que deviene inicialmente de señor: RICARDO MENESES USCATEGUI, ADQUIRIO POR ESCRITURA 36 DE 26 DE ENERO DE 1.909 DE LA NOTARIA DE MALAGA COMO CONSTA EN LA PARTICION JUDICIAL CUYO REGISTRO SE EFECTUO EN LA OFICINA DE REGISTRO DE LA CIUDAD DE MALAGA. ACLARACION SOBRE EXTENSION SEGUN ANOTACION N. 02:DE ACUERDO A CERTIFICADO CATASTRAL EXPEDIDO POR EL INSTITUTO GEOGRAFICO AGUSTIN CODAZZI, LA EXTENSION REAL DEL MENCIONADO PREDIO ES DE 1.112 HECTAREAS 5.000 METROS CUADRADOS,_x000a_Por lo anterior vemos que cumple con la cadena traslaticia de dominio anterior al título inscrito, su anotación que trasfiere el dominio sobre el folio de matrícula hace referencia a ESCRITURA 36 DE 26 DE ENERO DE 1.909 DE LA NOTARIA DE MALAGA COMO CONSTA EN LA PARTICION JUDICIAL CUYO REGISTRO SE EFECTUO EN LA OFICINA DE REGISTRO DE LA CIUDAD DE MALAG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_x000a_El FMI reporta un área de 625 HA,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MENESES VILLAMIZAR CIRO HERNANDO identificado con CC: 13906223 de acuerdo con lo publicitado en la anotación No.4, donde se realiza CONSOLIDACION DE DOMINIO PLENO MEDIANTE ESCRITURA 354 DEL 2008-05-03 DE LA NOTARIA 1 DE MALAGA registrando un englobe.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4 anotaciones."/>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6T00:00:00"/>
    <d v="1899-12-30T00:00:00"/>
    <d v="1899-12-30T00:00:00"/>
    <n v="25000000"/>
  </r>
  <r>
    <s v="ID10939"/>
    <x v="0"/>
    <m/>
    <m/>
    <s v="ARAUCA"/>
    <s v="CRAVO NORTE"/>
    <n v="925.7"/>
    <n v="25000000"/>
    <n v="0"/>
    <m/>
    <m/>
    <s v="410-62099"/>
    <x v="3"/>
    <m/>
    <x v="5"/>
    <n v="45337"/>
    <n v="45362"/>
    <m/>
    <m/>
    <n v="25000000"/>
    <m/>
    <m/>
    <m/>
    <n v="45169"/>
    <s v="812200001000000050031000000000"/>
    <s v="VIABLE"/>
    <n v="0"/>
    <s v="1043HAS 2713M2 "/>
    <s v="VUR 23/01/24: Predio rural con FMI activo, sin folio matriz, con complementaciones. Sin folios segregados. Se acredita propiedad privada por ANOTACION 1. Propietario actual EDDY ORTEGA MORENO conforme a la anotación 1.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5T00:00:00"/>
    <d v="1899-12-30T00:00:00"/>
    <d v="1899-12-30T00:00:00"/>
    <n v="25000000"/>
  </r>
  <r>
    <s v="ID10917"/>
    <x v="0"/>
    <s v="GDB"/>
    <m/>
    <s v="ARAUCA"/>
    <s v="CRAVO NORTE"/>
    <n v="979"/>
    <n v="25000000"/>
    <n v="0"/>
    <m/>
    <m/>
    <s v="410-62092"/>
    <x v="3"/>
    <m/>
    <x v="5"/>
    <n v="45336"/>
    <n v="45362"/>
    <m/>
    <m/>
    <n v="25000000"/>
    <m/>
    <m/>
    <m/>
    <n v="45169"/>
    <s v="812200001000000050029000000000"/>
    <s v="VIABLE"/>
    <n v="0"/>
    <s v="1.066 HAS-4.895 M2."/>
    <s v="Predio denominado ´´LA VORAGINE&quot;, identificado con FMI 410-62092, es de propiedad privada, ya que se apertura mediante la RESOLUCION 0110 DEL 2010-06-03 del INCODER DE ARAUCA ,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son RINCON MARQUEZ FABIAN; RINCON MARQUEZ HELVER; RINCON MARQUEZ CARLOS ADOLFO; RINCON MARQUEZ SHIRLEY; RINCON PARADA JOSE EDIXON, identificados con cedula de ciudadanía 6965070; 7363246; 7365615; 23794775; 1116613403, quienes adquieren a través de la ESCRITURA 2731 DEL 2016-12-29 de la NOTARIA UNICA DE AGUAZUL . Este predio no presenta gravámenes, ni limitaciones al dominio. El FMI reporta un área de 1066 HA + 4895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todos los propietarios deben estar de acuerdo para vender, ya que esta entidad no compra cuotas partes. El presente estudio se realiza únicamente con la información obrante en consulta del FMI en el aplicativo de la SNR con fecha del 23 de enero de 2024."/>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4T00:00:00"/>
    <d v="1899-12-30T00:00:00"/>
    <d v="1899-12-30T00:00:00"/>
    <n v="25000000"/>
  </r>
  <r>
    <s v="ID1497"/>
    <x v="0"/>
    <s v="GDB"/>
    <m/>
    <s v="CASANARE"/>
    <s v="PAZ DE ARIPORO"/>
    <n v="873.8"/>
    <n v="25000000"/>
    <n v="0"/>
    <m/>
    <m/>
    <s v="475-1631"/>
    <x v="3"/>
    <m/>
    <x v="5"/>
    <n v="45345"/>
    <n v="45362"/>
    <m/>
    <m/>
    <n v="25000000"/>
    <m/>
    <m/>
    <m/>
    <n v="0"/>
    <s v="852500003000000160023000000000"/>
    <s v="VIABLE"/>
    <n v="0"/>
    <n v="827.14139999999998"/>
    <s v="El predio rural denominado “PALESTINA”, identificado con FMI 475-1631 es de naturaleza privada según análisis del folio por adjudicación de baldíos a través de Resolución nº 1819 del 23/08/1999 del Incoder de Bogotá._x000a__x000a_Según anotación 4 el titular de derecho de dominio es el señor Rincón Morales Ciro Rafael quien adquirió el 100% por dación en pago de la sociedad Herpaca S.A. protocolizada en Escritura 02220 del 12/12/2017 de la Notaría 33 de Bogotá._x000a__x000a_Sobre el predio no recaen medidas cautelares, gravámenes ni limitaciones al dominio._x000a__x000a_El predio denominado “PALESTINA”, identificado con FMI 475-1631, no registra matriz ni registra derivadas. Tampoco registra complementaciones._x000a__x000a_El área registrada en el folio es de 827 has + 1412 m2. No se evidencia segregaciones ni mutaciones._x000a__x000a_De conformidad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23 de enero de 2024 con 04 anotaciones registradas._x000a__x000a_Revisados los antecedentes fiscales, disciplinarios y judiciales del señor Rincón Morales Ciro Rafael , no se evidencia novedad alguna. Las cédula continúa vigente."/>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23T00:00:00"/>
    <d v="1899-12-30T00:00:00"/>
    <d v="1899-12-30T00:00:00"/>
    <n v="25000000"/>
  </r>
  <r>
    <s v="ID10914"/>
    <x v="0"/>
    <s v="GDB"/>
    <m/>
    <s v="ARAUCA"/>
    <s v="CRAVO NORTE"/>
    <n v="926"/>
    <n v="25000000"/>
    <n v="0"/>
    <m/>
    <m/>
    <s v="410-62062"/>
    <x v="3"/>
    <m/>
    <x v="5"/>
    <n v="45338"/>
    <n v="45362"/>
    <m/>
    <m/>
    <n v="25000000"/>
    <m/>
    <m/>
    <m/>
    <n v="45169"/>
    <s v="812200001000000050032000000000"/>
    <s v="VIABLE"/>
    <n v="0"/>
    <s v="1.070 HTS 6.780 M2"/>
    <s v="VUR 23/01/24: Predio rural con FMI activo, sin folio matriz, con complementaciones. Sin folios segregados. Se acredita propiedad privada por ANOTACION 1. Propietario actual MERCEDES ROA MENDOZA conforme a la anotación 1.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3-06T00:00:00"/>
    <d v="1899-12-30T00:00:00"/>
    <n v="0"/>
    <s v="EN ELABORACION DE INFORME"/>
    <n v="0"/>
    <n v="0"/>
    <s v="EN ELABORACION DE INFORME"/>
    <n v="0"/>
    <d v="2024-02-06T00:00:00"/>
    <d v="2024-02-16T00:00:00"/>
    <d v="1899-12-30T00:00:00"/>
    <d v="1899-12-30T00:00:00"/>
    <n v="25000000"/>
  </r>
  <r>
    <s v="ID5595"/>
    <x v="0"/>
    <s v="GDB"/>
    <m/>
    <s v="META"/>
    <s v="SAN JUAN DE ARAMA"/>
    <n v="15"/>
    <n v="16600000"/>
    <n v="0"/>
    <m/>
    <m/>
    <s v="236-23779"/>
    <x v="0"/>
    <m/>
    <x v="6"/>
    <n v="45326"/>
    <n v="45339"/>
    <m/>
    <m/>
    <n v="16600000"/>
    <m/>
    <m/>
    <m/>
    <n v="45050"/>
    <s v="506830001000000010065000000000"/>
    <s v="VIABLE"/>
    <n v="0"/>
    <s v="13 , 2250 "/>
    <s v="VUR 16/01/24: Predio rural con FMI activo, folio matriz 641, con complementaciones, sin folios segregados. Se acredita propiedad privada por ANOTACION 1. Propietario actual DOMICIANO DOMINGUEZ RINCON, quien lo adquirió mediante COMPRAVENTA registrada en la ANOTACIÓN 3.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2-17T00:00:00"/>
    <d v="1899-12-30T00:00:00"/>
    <n v="0"/>
    <s v="EN REVISION DE LA ANT"/>
    <n v="0"/>
    <n v="0"/>
    <s v="EN REVISION ANT"/>
    <n v="0"/>
    <d v="2024-02-07T00:00:00"/>
    <d v="2024-02-04T00:00:00"/>
    <d v="1899-12-30T00:00:00"/>
    <d v="1899-12-30T00:00:00"/>
    <n v="16600000"/>
  </r>
  <r>
    <s v="ID5594"/>
    <x v="0"/>
    <s v="GDB"/>
    <m/>
    <s v="META"/>
    <s v="SAN JUAN DE ARAMA"/>
    <n v="8.85"/>
    <n v="12600000"/>
    <n v="0"/>
    <m/>
    <m/>
    <s v="236-6349"/>
    <x v="0"/>
    <m/>
    <x v="6"/>
    <n v="45326"/>
    <n v="45341"/>
    <m/>
    <m/>
    <n v="12600000"/>
    <m/>
    <m/>
    <m/>
    <n v="45050"/>
    <s v="506830001000000080006000000000"/>
    <s v="VIABLE"/>
    <n v="0"/>
    <n v="8.35"/>
    <s v="VUR 16/01/24: Predio rural con FMI activo, sin folio matriz, complementaciones, ni folios segregados. Se acredita propiedad privada por ANOTACION 1. Propietario actual DOMICIANO DOMINGUEZ RINCON, quien lo adquirió mediante COMPRAVENTA registrada en la ANOTACIÓN 6.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2-17T00:00:00"/>
    <d v="1899-12-30T00:00:00"/>
    <n v="0"/>
    <s v="EN REVISION DE LA ANT"/>
    <n v="0"/>
    <n v="0"/>
    <s v="EN REVISION ANT"/>
    <n v="0"/>
    <d v="2024-02-07T00:00:00"/>
    <d v="2024-02-04T00:00:00"/>
    <d v="1899-12-30T00:00:00"/>
    <d v="1899-12-30T00:00:00"/>
    <n v="12600000"/>
  </r>
  <r>
    <s v="ID5591"/>
    <x v="0"/>
    <s v="GDB"/>
    <m/>
    <s v="META"/>
    <s v="SAN JUAN DE ARAMA"/>
    <n v="8.06"/>
    <n v="12600000"/>
    <n v="0"/>
    <m/>
    <m/>
    <s v="236-22668"/>
    <x v="0"/>
    <m/>
    <x v="6"/>
    <n v="45326"/>
    <n v="45342"/>
    <n v="45348"/>
    <n v="45362"/>
    <n v="12600000"/>
    <m/>
    <m/>
    <m/>
    <n v="45050"/>
    <s v="506830001000000080005000000000"/>
    <s v="VIABLE"/>
    <n v="0"/>
    <n v="46.45"/>
    <s v="VUR 16/01/24: Predio rural con FMI activo, sin folio matriz, complementaciones, ni folios segregados. Se acredita propiedad privada por ANOTACION 1. Propietario actual DOMICIANO DOMINGUEZ RINCON, quien lo adquirió mediante COMPRAVENTA registrada en la ANOTACIÓN 8.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2-17T00:00:00"/>
    <d v="1899-12-30T00:00:00"/>
    <n v="0"/>
    <s v="EN REVISION DE LA ANT"/>
    <n v="0"/>
    <n v="0"/>
    <s v="EN AJUSTES TECNICO"/>
    <n v="0"/>
    <d v="2024-02-07T00:00:00"/>
    <d v="2024-02-04T00:00:00"/>
    <d v="2024-02-26T00:00:00"/>
    <d v="2024-03-11T00:00:00"/>
    <n v="12600000"/>
  </r>
  <r>
    <s v="ID5589"/>
    <x v="0"/>
    <s v="GDB"/>
    <m/>
    <s v="META"/>
    <s v="SAN JUAN DE ARAMA"/>
    <n v="75.728200000000001"/>
    <n v="25000000"/>
    <n v="0"/>
    <m/>
    <m/>
    <s v="236-22247"/>
    <x v="0"/>
    <m/>
    <x v="6"/>
    <n v="45326"/>
    <n v="45341"/>
    <n v="45351"/>
    <n v="45362"/>
    <n v="25000000"/>
    <m/>
    <m/>
    <m/>
    <n v="45050"/>
    <s v="506830001000000010054000000000"/>
    <s v="VIABLE"/>
    <n v="0"/>
    <n v="75.728200000000001"/>
    <s v="VUR 16/01/24: Predio rural con FMI activo, sin folio matriz, complementaciones, ni folios segregados. Se acredita propiedad privada por ANOTACION 1. Propietario actual ALBA MERY PORTILLA MAMBUSCAY, quien lo adquirió mediante COMPRAVENTA registrada en la ANOTACIÓN 6. Registra HIPOTECA en las anotaciones 7 y 8. Predio VIABLE para proceso de compra por parte de la ANT."/>
    <s v="SI"/>
    <s v="NO"/>
    <m/>
    <m/>
    <s v="SI"/>
    <m/>
    <m/>
    <m/>
    <m/>
    <m/>
    <m/>
    <m/>
    <s v="SIN DATOS"/>
    <s v="SIN DATOS"/>
    <s v="SIN DATOS"/>
    <s v="SIN DATOS"/>
    <s v="SIN DATOS"/>
    <s v="SIN DATOS"/>
    <n v="0"/>
    <s v="SIN DATOS"/>
    <s v="SIN DATOS"/>
    <s v="SIN DATOS"/>
    <n v="0"/>
    <n v="0"/>
    <s v="SIN DATOS"/>
    <n v="0"/>
    <n v="0"/>
    <d v="1899-12-30T00:00:00"/>
    <n v="0"/>
    <d v="1899-12-30T00:00:00"/>
    <d v="1899-12-30T00:00:00"/>
    <d v="2024-02-17T00:00:00"/>
    <d v="1899-12-30T00:00:00"/>
    <n v="0"/>
    <s v="EN REVISION DE LA ANT"/>
    <n v="0"/>
    <n v="0"/>
    <s v="EN REVISION ANT"/>
    <n v="0"/>
    <d v="2024-02-07T00:00:00"/>
    <d v="2024-02-04T00:00:00"/>
    <d v="2024-02-29T00:00:00"/>
    <d v="2024-03-11T00:00:00"/>
    <n v="25000000"/>
  </r>
  <r>
    <s v="ID5845"/>
    <x v="1"/>
    <s v="AVALUADO"/>
    <s v="LAS CABAÑAS"/>
    <s v="ANTIOQUIA"/>
    <s v="YONDÓ"/>
    <n v="433.01"/>
    <n v="25000000"/>
    <n v="0"/>
    <m/>
    <m/>
    <s v="303-74081"/>
    <x v="1"/>
    <m/>
    <x v="7"/>
    <m/>
    <m/>
    <m/>
    <m/>
    <n v="25000000"/>
    <m/>
    <s v="SI"/>
    <s v="SI"/>
    <n v="45083"/>
    <s v="058932001000001400048000000000"/>
    <s v="VIABLE"/>
    <s v="NO SE HA IDENTIFICADO EL POLIGONO INICIAL PARA HACER VALIDACIONES, SE SOLICITO DOCUMENTACIÓN PARA COMPLMENTAR LA ACTIVIDAD Y TENER CERTEZA DEL POLGIONO ESPACIAL "/>
    <s v="433,  57"/>
    <s v="Mediante estudio realizado el 11/01/2024, se puede evidenciar lo siguiente:_x000a_El FMI 303-74081 identifica el predio denominado “FINCA LAS CABA\AS” ubicado en el municipio de Yondó Antioquia, se encuentra activo, es de tipo Rural según lo registrado en el folio, no registra folio segregado, no registra folio matriz._x000a_En cuanto a su FMI 303-74081, cumple con la cadena traslaticia de dominio anterior al título inscrito, su anotación que trasfiere el dominio sobre el folio de matrícula hace referencia a la RESOLUCION 3606 del 1989-11-21 INCORA DE MEDELLÍN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433 HA + 57 m2 por su parte es recomendable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INVERSIONES JAIPERA S.A identificado con NIT 811014661-1 de acuerdo con lo publicitado en la anotación No.10 mediante ESCRITURA 2164 DEL 2005-08-29 NOTARIA 18 DE MEDELLÍN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10 anotaciones."/>
    <s v="SI"/>
    <s v="NO"/>
    <s v="CAMBIÓ ESTADO URT"/>
    <m/>
    <s v="SI"/>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46"/>
    <x v="1"/>
    <s v="AVALUADO"/>
    <s v="EL PORVENIR LOTE SUR"/>
    <s v="ANTIOQUIA"/>
    <s v="YONDÓ"/>
    <n v="308.56"/>
    <n v="25000000"/>
    <n v="0"/>
    <m/>
    <m/>
    <s v="303-74741"/>
    <x v="1"/>
    <m/>
    <x v="7"/>
    <m/>
    <m/>
    <m/>
    <m/>
    <n v="25000000"/>
    <m/>
    <s v="SI"/>
    <s v="SI"/>
    <n v="45083"/>
    <s v="058932001000001400075000000000"/>
    <s v="VIABLE"/>
    <n v="0"/>
    <s v="308, 56"/>
    <s v="&quot;Concepto de viabilidad realizado con fecha 25/01/2024. Concepto de viabilidad realizado con fecha 25/01/2024.El predio rural identificado con FMI 303-74741 denominado “FINCA EL PORVENIR SUR-LOTE #1” es de naturaleza jurídica privada por formula transaccional, por cuanto se evidencio en el sistema instrumental registral que nace como segregado de la matriz identificada con FMI 303-74166, el cual nace como segregado de los FMI matrices de mayor extensión 303-74157 y 303-74161 y que de acuerdo a sus complementaciones y antecedentes registrales se encontraron títulos traslaticios de dominio como lo es la inscripción de adjudicación de baldíos por autoridad competente en tierras INCORA. Lo anterior se acredita de la siguiente manera:_x000a_Para el FMI matriz 303-74157 se encontró como antecedente registral la RESOLUCION DE ADJUDICACION # 1654 DE FECHA 26-03-1991._x000a_Para El FMI 303-74161 se encontró como antecedente registral la RESOLUCION DE ADJUDICACION # 1655 DE FECHA 30/09/1977._x000a_Se precisa que el predio objeto de estudio para la compra identificado con FMI 303-74741, no registran medidas cautelares, gravámenes ni limitaciones. Se concluye que el predio es viable para la compra, quienes ostentan como ultimo propietarios en FMI y con quien se realizaría la negociación es la sociedad denominada INVERSIONES JAIPERA S.A, adquiriente del fundo en ocasión a una compra loteo y permuta inscritas en las anotaciones 1 y 2 del FMI. El predio registra con área jurídica de 308 HECTAREAS CON 56 METROS CUADRADOS, no se evidencian segregaciones ni nutaciones de área en FMI._x000a_&quot;"/>
    <s v="SI"/>
    <s v="NO"/>
    <s v="CAMBIÓ ESTADO URT"/>
    <m/>
    <s v="SI"/>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5851"/>
    <x v="1"/>
    <s v="AVALUADO"/>
    <s v="LA PRIMAVERA"/>
    <s v="ANTIOQUIA"/>
    <s v="YONDÓ"/>
    <n v="199.34"/>
    <n v="25000000"/>
    <n v="0"/>
    <m/>
    <m/>
    <s v="303-72795"/>
    <x v="1"/>
    <m/>
    <x v="7"/>
    <m/>
    <m/>
    <m/>
    <m/>
    <n v="25000000"/>
    <m/>
    <s v="SI"/>
    <s v="SI"/>
    <n v="45083"/>
    <s v="058932001000001400056000000000"/>
    <s v="NO VIABLE"/>
    <n v="0"/>
    <s v="199, 3375"/>
    <s v="PREDIO VIABLE. SE ACREDITA SU PROPIEDAD PRIVADA TODA VEZ QUE, SALIÓ DEL DOMINIO DEL ESTADO A TRAVÉS DE RESOLUCIÓN 536 del 1985-06-29 DEL INCORA de MEDELLÍN. EN RAZÓN A ELLO, SUPLE LO DISPUESTO EN EL ART.48 DE LA LEY. 160/94. EL PREDIO &quot;LA PRIMAVERA&quot; TIENE UNA HIPOTECA DE CUERPO CIERTO EN ANOTACIÓN 7 A TRAVÉS DE ESCRITURA 487 del 1995-07-12 DE LA NOTARÍA 27 de MEDELLÍN. EL ACTUAL PROPIETARIO ES INVERSIONES JAIPERA S.A NIT. 8110146611."/>
    <s v="SI"/>
    <s v="NO"/>
    <s v="CAMBIÓ ESTADO URT"/>
    <m/>
    <s v="NO"/>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2"/>
    <x v="1"/>
    <s v="AVALUADO"/>
    <s v="LA FLORESTA"/>
    <s v="ANTIOQUIA"/>
    <s v="YONDÓ"/>
    <n v="59.56"/>
    <n v="25000000"/>
    <n v="0"/>
    <m/>
    <m/>
    <s v="303-72833"/>
    <x v="1"/>
    <m/>
    <x v="7"/>
    <m/>
    <m/>
    <m/>
    <m/>
    <n v="25000000"/>
    <m/>
    <s v="SI"/>
    <s v="SI"/>
    <n v="45083"/>
    <s v="058932001000001400049000000000"/>
    <s v="NO VIABLE"/>
    <n v="0"/>
    <s v="52 has, 5625"/>
    <s v="&quot;El FMI 303-72833 identifica el predio denominado “LA FLORESTA”, ubicado en el municipio de Yondo, Antioquia, se encuentra activo, es de tipo Rural, no registra segregados ni folio matriz._x000a_En cuanto a su FMI 303-72833, se evidencia en sus complementaciones la cadena traslaticia de dominio anterior al título inscrito en la primera anotación, en la cual se RESOLUCION 1040 del 1985-06-28 00:00:00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El predio se encuentra identificado en debida forma, cuenta con número de folio de matrícula inmobiliaria, numero predial y nombre, criterios que permiten su individualización. _x000a_No se cuenta con títulos de tradición que permitan verificar si los linderos presentan diferencia con la información que registra el Folio de Matrícula Inmobiliaria No. 303-72833_x000a_El FMI  reporta  52HA +5625m2, por su parte el área reportada en la base de gestor catastral corresponde  99HA +  0518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la sociedad INVERSIONES JAIPERA S.A  identificado con  NIT. 8111146611 de acuerdo con lo publicitado en la anotación No. 11 en la cual se publicita la   ESCRITURA 1817 del 2004-06-18 NOTARIA 18 de MEDELLIN_x000a_VIABLE PARA COMPRA_x000a_&quot;"/>
    <s v="SI"/>
    <s v="NO"/>
    <s v="CAMBIÓ ESTADO URT"/>
    <m/>
    <s v="NO"/>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3"/>
    <x v="1"/>
    <s v="AVALUADO"/>
    <s v="LA PRIMAVERA"/>
    <s v="ANTIOQUIA"/>
    <s v="YONDÓ"/>
    <n v="180.25"/>
    <n v="25000000"/>
    <n v="0"/>
    <m/>
    <m/>
    <s v="303-72976"/>
    <x v="1"/>
    <m/>
    <x v="7"/>
    <m/>
    <m/>
    <m/>
    <m/>
    <n v="25000000"/>
    <m/>
    <s v="SI"/>
    <s v="SI"/>
    <n v="45083"/>
    <s v="058932001000001400052000000000"/>
    <s v="NO VIABLE"/>
    <n v="0"/>
    <s v="180 has 2500"/>
    <s v="El predio es de naturaleza privada, presenta englobe e hipoteca es viable jurídicamente. "/>
    <s v="SI"/>
    <s v="NO"/>
    <s v="CAMBIÓ ESTADO URT"/>
    <m/>
    <s v="NO"/>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4"/>
    <x v="1"/>
    <s v="AVALUADO"/>
    <s v="EL TAMBO"/>
    <s v="ANTIOQUIA"/>
    <s v="YONDÓ"/>
    <n v="81.13"/>
    <n v="25000000"/>
    <n v="0"/>
    <m/>
    <m/>
    <s v="303-73177"/>
    <x v="1"/>
    <m/>
    <x v="7"/>
    <m/>
    <m/>
    <m/>
    <m/>
    <n v="25000000"/>
    <m/>
    <s v="SI"/>
    <s v="SI"/>
    <n v="45083"/>
    <s v="058932001000001400038000000000"/>
    <s v="VIABLE"/>
    <s v="NO SE HA IDENTIFICADO EL POLIGONO INICIAL PARA HACER VALIDACIONES, SE SOLICITO DOCUMENTACIÓN PARA COMPLMENTAR LA ACTIVIDAD Y TENER CERTEZA DEL POLGIONO ESPACIAL "/>
    <s v="81 HAS 1250"/>
    <s v="El predio salio del dominio del estado mediante resolución 1554 1987-05-29 Incora de Medellin, es viable juridicamente. El actual titular del derecho de dominio según FMI es NVERSIONES JAIPERA S.A., quien adquiere por ESCRITURA 2453 del 2002-08-13 de la NOTARIA 18A. de MEDELLIN, no registra gravamenes, ni limitaciones al dominio. El FMI reporta un área de 81 HAS 1250, por su parte el área reportada en la base de gestor catastral corresponde a 117, HA +  4945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
    <s v="SI"/>
    <s v="NO"/>
    <s v="CAMBIÓ ESTADO URT"/>
    <m/>
    <s v="SI"/>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5"/>
    <x v="1"/>
    <s v="AVALUADO"/>
    <s v="EL PORVENIR"/>
    <s v="ANTIOQUIA"/>
    <s v="YONDÓ"/>
    <n v="405.59"/>
    <n v="25000000"/>
    <n v="0"/>
    <m/>
    <m/>
    <s v="303-74173"/>
    <x v="1"/>
    <m/>
    <x v="7"/>
    <m/>
    <m/>
    <m/>
    <m/>
    <n v="25000000"/>
    <m/>
    <s v="SI"/>
    <s v="SI"/>
    <n v="45083"/>
    <s v="058932001000001400007000000000"/>
    <s v="VIABLE"/>
    <n v="0"/>
    <s v="405 HAS 5875"/>
    <s v="Al realizar el análisis del registro de propiedad en el folio de matrícula inmobiliaria del predio denominado “FINCA EL PORVENIR NORTE.&quot; del municipio de Yondó, Antioquia, mediante consulta en la ventanilla única de registro (VUR) y (SIT), se evidenció un derecho real del dominio en los términos del Artículo 48, de la Ley 160 de 1994, así:_x000a__x000a_El inmueble identificado con el Folio de Matrícula Inmobiliaria No. 303-74173, estado activo de tipo rural, registra el folio matriz No. 303-74151._x000a__x000a_El folio matriz No. 303-74151, registra como antecedente más antiguo la Resolución de adjudicación No. 1654 de 30-09-1977 del INCORA. (Complementaciones)_x000a__x000a__x000a_No registra folio derivado._x000a__x000a_Registra complementaciones._x000a__x000a_Propietario: INVERSIONES JAIPERA, mediante escritura pública de compraventa No. 383 del 2007-05-24 de la Notaria Única de Puerto Berrio._x000a__x000a_Área: 405 HAS + ,5.875 M2_x000a__x000a_El predio objeto de estudio no registra gravámenes, ni limitaciones al dominio._x000a__x000a_Registra 2 anotaciones._x000a__x000a_Estudio realizado con base en el certificado de tradición y libertad de fecha 11 de enero de 2024._x000a__x000a_CONCLUSIÓN_x000a__x000a_Por lo anterior, se concluye que el predio objeto de estudio acredita propiedad privada en los términos del artículo 48 de la Ley 160 de 1994, Titulo originario. Viable para compra."/>
    <s v="SI"/>
    <s v="NO"/>
    <s v="CAMBIÓ ESTADO URT"/>
    <m/>
    <s v="SI"/>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5856"/>
    <x v="1"/>
    <s v="AVALUADO"/>
    <s v="LA FARAONA"/>
    <s v="ANTIOQUIA"/>
    <s v="YONDÓ"/>
    <n v="680.25"/>
    <n v="25000000"/>
    <n v="0"/>
    <m/>
    <m/>
    <s v="303-74623"/>
    <x v="1"/>
    <m/>
    <x v="7"/>
    <m/>
    <m/>
    <m/>
    <m/>
    <n v="25000000"/>
    <m/>
    <s v="SI"/>
    <s v="SI"/>
    <n v="45083"/>
    <s v="058932001000001400032000000000"/>
    <s v="NO VIABLE"/>
    <n v="0"/>
    <s v="618 HTAS + 25 M2"/>
    <s v="1.El inmueble identificado con el Folio de Matrícula Inmobiliaria No. 303-74623 se aperturó el 03 de septiembre de 1998, con la Escritura Pública de loteo No. 3163 del 1998-08-06 de la Notaría 18 de Medellín. Deviene del matriz 303-74201, que a su vez remite al 303-72791, que registra en su primera anotación la  Resolución de adjudicación de baldios No. 701 de 30 ed abril de 1985 expedida por el INCORA, por lo cual acredita propiedad por TITULO ORIGINARIO._x000a_2.El estado del folio es ACTIVO, de tipo RURAL._x000a_3.Registra inscritas 6 anotaciones._x000a_4.Registra como folio matriz el 303-74201_x000a_5.No registra folios derivados_x000a_6.No registra complementación._x000a_7.No registra gravámenes, limitaciones ni medidas cautelares._x000a_8.Viable para continuar con el procedimiento adoptado por la entidad."/>
    <s v="SI"/>
    <s v="NO"/>
    <s v="CAMBIÓ ESTADO URT"/>
    <m/>
    <s v="NO"/>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7"/>
    <x v="1"/>
    <s v="AVALUADO"/>
    <s v="MONTAÑA GRANDE"/>
    <s v="ANTIOQUIA"/>
    <s v="YONDÓ"/>
    <n v="364.49"/>
    <n v="25000000"/>
    <n v="0"/>
    <m/>
    <m/>
    <s v="303-74635"/>
    <x v="1"/>
    <m/>
    <x v="7"/>
    <m/>
    <m/>
    <m/>
    <m/>
    <n v="25000000"/>
    <m/>
    <s v="SI"/>
    <s v="SI"/>
    <n v="45083"/>
    <s v="058932001000001400033000000000"/>
    <s v="NO VIABLE"/>
    <n v="0"/>
    <s v="364 HTAS + 49 M2"/>
    <s v="PENDIENTE"/>
    <s v="SI"/>
    <s v="NO"/>
    <s v="CAMBIÓ ESTADO URT"/>
    <m/>
    <s v="NO"/>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5858"/>
    <x v="1"/>
    <s v="AVALUADO"/>
    <s v="LTE 3 LA MONTAÑA CHICA"/>
    <s v="ANTIOQUIA"/>
    <s v="YONDÓ"/>
    <n v="42.46"/>
    <n v="18400000"/>
    <n v="0"/>
    <m/>
    <m/>
    <s v="303-74642"/>
    <x v="1"/>
    <m/>
    <x v="7"/>
    <m/>
    <m/>
    <m/>
    <m/>
    <n v="18400000"/>
    <m/>
    <s v="SI"/>
    <s v="SI"/>
    <n v="45083"/>
    <s v="058932001000001400034000000000"/>
    <s v="NO VIABLE"/>
    <n v="0"/>
    <s v="42 HTAS + 46 M2"/>
    <s v="El FMI 303-74642, identifica el predio denominado “FINCA LOTE NO. 3 &quot;MONTA\A CHICA”, ubicado en el municipio de Yondo, Antioquia, se encuentra activo, es de tipo Rural, no registra segregados, pero si cuenta con folio matriz  FMI 303-74201 y de este deviene FMI 303-72791 el cual nacen de la siguiente forma:_x000a_En cuanto a su Matriz FMI 303-72791, se evidencia en sus complementaciones la cadena traslaticia de dominio anterior al título inscrito en la primera anotación, en la cual se evidencian RESOLUCION 0701 del 1985-04-30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El predio se encuentra identificado en debida forma, cuenta con número de folio de matrícula inmobiliaria, numero predial y nombre, criterios que permiten su individualización. _x000a_No se cuenta con títulos de tradición que permitan verificar si los linderos presentan diferencia con la información que registra el Folio de Matrícula Inmobiliaria No. 303-74642_x000a_El FMI  reporta  42HA +0046m2, por su parte el área reportada en la base de gestor catastral corresponde  226, HA +  3110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la sociedad  INVERSIONES JAIPERA S.A.. identificada con NIT NR  de acuerdo con lo publicitado en la anotación No. 05 en la cual se publicita la  ESCRITURA 2453 del 2002-08-13 NOTARIA 18A. de MEDELLIN_x000a_VIABLE PARA COMPRA"/>
    <s v="SI"/>
    <s v="NO"/>
    <s v="CAMBIÓ ESTADO URT"/>
    <m/>
    <s v="NO"/>
    <m/>
    <m/>
    <m/>
    <n v="2023"/>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18400000"/>
  </r>
  <r>
    <s v="ID6831"/>
    <x v="1"/>
    <s v="LEVANTAMIENTO "/>
    <s v="LAS PAMPAS"/>
    <s v="ANTIOQUIA"/>
    <s v="YONDÓ"/>
    <n v="348.3"/>
    <n v="25000000"/>
    <n v="0"/>
    <n v="56095200"/>
    <n v="48176800"/>
    <s v="303-74410"/>
    <x v="1"/>
    <m/>
    <x v="7"/>
    <m/>
    <m/>
    <m/>
    <m/>
    <n v="25000000"/>
    <m/>
    <m/>
    <m/>
    <n v="45180"/>
    <s v="8932001000002100007"/>
    <s v="VIABLE"/>
    <n v="0"/>
    <n v="348.3"/>
    <s v="&quot;El folio de matrícula inmobiliaria 303-74410 registra en su primera anotación la Resolución de adjudicación No. 111 del 15 de mayo de 1996 expedida por el INCOR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_x000a__x000a_El predio se encuentra plenamente identificado, cuenta con número de folio de matrícula inmobiliaria, código catastral y nombre, criterios que permiten su individualización, no obstante, según el Folio de Matrícula Inmobiliaria el predio se denomina “FINCA LAS PALMAS”._x000a__x000a_El propietario del predio es AGROVAR S.A., quien ostenta el pleno derecho de dominio sobre el inmueble, es decir cuenta con absoluta capacidad jurídica para adelantar cualquier tipo de negocio jurídico._x000a__x000a_El folio registra hipoteca constituida a favor de Bancolombia mediante la Escritura Pública No. 2348 de 21 de noviembre de 2007 otorgada en la Notaría Tercera de Montería, constitución que no saca al bien del comercio, ni impide que sea gravado, no obstante, teniendo en cuenta que el propósito es lograr la compra del inmueble, se recomienda que se gestione con el propietario la cancelación del gravamen, pues si la garantía se hace efectiva, se tiene el riesgo de perder el derecho de dominio sobre el predio._x000a__x000a_NO presenta gravámenes o medidas cautelares que afectan el derecho de transferir la propiedad y que como requisito de procedibilidad deben ser resueltos antes de acordar la transferencia de dominio a favor de la ANT._x000a__x000a_Estudio realizado con base en el certificado de tradición y libertad de fecha 24 de octubre de 2023 con 10 anotaciones._x000a__x000a__x000a__x000a_&quot;"/>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32"/>
    <x v="1"/>
    <s v="LEVANTAMIENTO "/>
    <s v="EL TRIANGULO"/>
    <s v="ANTIOQUIA"/>
    <s v="YONDÓ"/>
    <n v="129.30000000000001"/>
    <n v="25000000"/>
    <n v="0"/>
    <n v="36338400"/>
    <n v="31248000"/>
    <s v="303-74372"/>
    <x v="1"/>
    <m/>
    <x v="7"/>
    <m/>
    <m/>
    <m/>
    <m/>
    <n v="25000000"/>
    <m/>
    <m/>
    <m/>
    <n v="45180"/>
    <s v="8932001000002000029"/>
    <s v="VIABLE"/>
    <n v="0"/>
    <n v="129.30000000000001"/>
    <s v="Acredita propiedad privada por cuanto proviene del englobe de 2 predios, el primero con FMI 303-73577, que registra la Resolución de adjudicación No. 2421 de 21 de septiembre de 1988 expedida por el INCORA; y el segundo no registra folio, de acuerdo con su complementación registra la Resolución de adjudicación No. 286 de 29 de febrero de 1988 expedida por el INCORA. No registra medidas cautelares, gravamenes ni limitaciones"/>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6833"/>
    <x v="1"/>
    <s v="LEVANTAMIENTO "/>
    <s v="NUEVA COLONIA"/>
    <s v="ANTIOQUIA"/>
    <s v="YONDÓ"/>
    <n v="164.86"/>
    <n v="25000000"/>
    <n v="0"/>
    <n v="42089600"/>
    <n v="36176000"/>
    <s v="303-74301"/>
    <x v="1"/>
    <m/>
    <x v="7"/>
    <m/>
    <m/>
    <m/>
    <m/>
    <n v="25000000"/>
    <m/>
    <m/>
    <m/>
    <n v="45180"/>
    <s v="8932001000002100002"/>
    <s v="VIABLE"/>
    <n v="0"/>
    <n v="164.86250000000001"/>
    <s v="&quot;El folio de matrícula inmobiliaria 303-74301 registra en su primera anotación la Resolución de adjudicación No. 1362 de 30 de noviembre de 1992 expedida por el INCOR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_x000a__x000a_El predio se encuentra plenamente identificado, cuenta con número de folio de matrícula inmobiliaria, código catastral y nombre, criterios que permiten su individualización, no obstante, según el Folio de Matrícula Inmobiliaria el predio se denomina “FINCA NUEVA COLONIA # VEREDA LA JOBA”._x000a__x000a_El propietario del predio es AGROVAR S.A., quien ostenta el pleno derecho de dominio sobre el inmueble, es decir cuenta con absoluta capacidad jurídica para adelantar cualquier tipo de negocio jurídico._x000a__x000a_NO presenta gravámenes o medidas cautelares que afectan el derecho de transferir la propiedad y que como requisito de procedibilidad deben ser resueltos antes de acordar la transferencia de dominio a favor de la ANT._x000a__x000a_Estudio realizado con base en el certificado de tradición y libertad de fecha 24 de octubre de 2023 con 5 anotaciones._x000a__x000a_&quot;"/>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34"/>
    <x v="1"/>
    <s v="LEVANTAMIENTO "/>
    <s v="EL TREBOL"/>
    <s v="ANTIOQUIA"/>
    <s v="YONDÓ"/>
    <n v="111.73"/>
    <n v="25000000"/>
    <n v="0"/>
    <n v="36338400"/>
    <n v="31248000"/>
    <s v="303-74288"/>
    <x v="1"/>
    <m/>
    <x v="7"/>
    <m/>
    <m/>
    <m/>
    <m/>
    <n v="25000000"/>
    <m/>
    <m/>
    <m/>
    <n v="45180"/>
    <s v="8932001000002000054"/>
    <s v="VIABLE"/>
    <n v="0"/>
    <n v="100.24809999999999"/>
    <s v="&quot;1. El inmueble objeto de estudio identificado con FMI 303-74288, nace a la vida jurídica mediante RESOLUCION 204 del 1989-08-22 00:00:00 INCORA de MEDELLI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 Como titular del derecho de dominio reporta en FMI AGROVAR S.A. quienes adquieres mediante compraventa contenida en ESCRITURA 576 del 2004-08-25 NOTARIA 2 de YARUMAL_x000a_3. El predio en estudio  no presenta limitación al dominio, que como requisito de procedibilidad deban ser resuelto antes de acordar la transferencia de dominio a favor de la ANT, no presenta gravámenes._x000a_4. El predio se encuentra plenamente identificado, cuenta con número de folio de matrícula inmobiliaria, código catastral y nombre, criterios que permiten su individualización, no obstante, el nombre del predio según el Folio de Matrícula Inmobiliaria es “FINCA &quot;&quot;EL TREBOL&quot;&quot;._x000a_5. No se cuenta con títulos de tradición que permitan verificar si el área y los linderos presentan diferencia con la información que registra el Folio de Matrícula Inmobiliaria. El área según FMI corresponde a 100,2481HAS., no se encuentra con área reportada por el gestor catastral, en tal sentido, no es posible advertir diferencia de área alguna._x000a_6. Estudio realizado exclusivamente con base en el certificado de tradición y libertad de fecha 14 de septiembre de 2023 y cuenta con 6 anotaciones._x000a_&quot;"/>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6835"/>
    <x v="1"/>
    <s v="LEVANTAMIENTO "/>
    <s v="EL CORTIJO"/>
    <s v="ANTIOQUIA"/>
    <s v="YONDÓ"/>
    <n v="54.37"/>
    <n v="25000000"/>
    <n v="0"/>
    <n v="22800960"/>
    <n v="19629120"/>
    <s v="303-74258"/>
    <x v="1"/>
    <m/>
    <x v="7"/>
    <m/>
    <m/>
    <m/>
    <m/>
    <n v="25000000"/>
    <m/>
    <m/>
    <m/>
    <n v="45180"/>
    <s v="8932001000002000027"/>
    <s v="VIABLE"/>
    <n v="0"/>
    <n v="54.367100000000001"/>
    <s v="1.El inmueble objeto de estudio identificado con FMI 303-74258,  nace a la vida jurídica mediante RESOLUCION 2044 del 22/08/1989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Como titular del derecho de dominio reporta en FMI AGROVAR S.A, quien adquiere mediante compraventa contenida en Escritura Pública 576 DEL 25/08/2004, expedida por la Notaría Única de Puerto Berrio.3.El predio en estudio no presenta limitación al dominio o gravámenes que como requisito de procedibilidad deban ser resueltos antes de acordar la transferencia de dominio a favor de la ANT.4.El predio se encuentra plenamente identificado, cuenta con número de folio de matrícula inmobiliaria, código catastral y nombre, criterios que permiten su individualización, no obstante, el nombre del predio según el Folio de Matrícula Inmobiliaria es “ FINCA &quot;EL CORTIJO&quot; INS POLICIA SAN FRANCISCO&quot;_x000a_5.No se cuenta con títulos de tradición que permitan verificar si el área y los linderos presentan diferencia con la información que registra el Folio de Matrícula Inmobiliaria. El área segun FMI corresponde a 54,3671 HAS., no se encuentra con área reportada por el gestor catastral, en tal sentido, no es posible advertir diferencia de área alguna._x000a_6.Estudio realizado exclusivamente con base en el certificado de tradición y libertad de fecha 14 de septiembre de 2023 y cuenta con 5 anotaciones."/>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36"/>
    <x v="1"/>
    <s v="LEVANTAMIENTO "/>
    <s v="CALIFORNIA"/>
    <s v="ANTIOQUIA"/>
    <s v="YONDÓ"/>
    <n v="131"/>
    <n v="25000000"/>
    <n v="0"/>
    <n v="36338400"/>
    <n v="31248000"/>
    <s v="303-74218"/>
    <x v="1"/>
    <m/>
    <x v="7"/>
    <m/>
    <m/>
    <m/>
    <m/>
    <n v="25000000"/>
    <m/>
    <m/>
    <m/>
    <n v="45180"/>
    <s v="8932001000002000024"/>
    <s v="VIABLE"/>
    <n v="0"/>
    <n v="131"/>
    <s v="1. El inmueble objeto de estudio identificado con FMI 303-74218,  proviene del engloble de los FMI 303-74216 y 303-74221, los cuales a su vez devienen de los matrices 303-73173, el cual registra en su primera anotación que nace a la vida jurídica mediante RESOLUCION 286 del 1988-02-29 proferida por el INCORA MEDELLÍN, y el 303-74217, el cual según complementaciones cuenta con adjudicación de baldíos mediante RESOLUCION 0286 del 29-02-1988;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 Como titular del derecho de dominio reporta en FMI AGROVAR S.A, quien adquiere mediante compraventa contenida en Escritura Pública 694 DEL 23/09/2005, expedida por la Notaría Única de Puerto Berrio._x000a_3. Sobre el predio recae en anotación No. 5 hipoteca con cuantía determinada a favor de Bancolombia S.A., gravamen el cual deberá ser objeto de levantamiento previa transferencia del derecho de dominio a favor de la ANT._x000a_4. El predio se encuentra plenamente identificado, cuenta con número de folio de matrícula inmobiliaria, código catastral y nombre, criterios que permiten su individualización, no obstante, el nombre del predio según el Folio de Matrícula Inmobiliaria es “FINCA CALIFORNIA&quot;_x000a_5. No se cuenta con títulos de tradición que permitan verificar si el área y los linderos presentan diferencia con la información que registra el Folio de Matrícula Inmobiliaria. El área fue aclarada según anot. 3 y 4 del FMI la cual corresponde a 131 HAS. no se encuentra con área reportada por el gestor catastral, en tal sentido, no es posible advertir diferencia de área alguna._x000a_6. Estudio realizado exclusivamente con base en el certificado de tradición y libertad de fecha 14 de septiembre de 2023 y cuenta con 5 anotaciones."/>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37"/>
    <x v="1"/>
    <s v="LEVANTAMIENTO "/>
    <s v="EL TOPACIO"/>
    <s v="ANTIOQUIA"/>
    <s v="YONDÓ"/>
    <n v="120.61"/>
    <n v="25000000"/>
    <n v="0"/>
    <n v="36338400"/>
    <n v="31248000"/>
    <s v="303-74212"/>
    <x v="1"/>
    <m/>
    <x v="7"/>
    <m/>
    <m/>
    <m/>
    <m/>
    <n v="25000000"/>
    <m/>
    <m/>
    <m/>
    <n v="45180"/>
    <s v="8932001000002100005"/>
    <s v="VIABLE"/>
    <n v="0"/>
    <n v="183.80840000000001"/>
    <s v="Predio denominado “Finca El topacio” Paraje Aguas, sin folio matriz ni complementación, acredita propiedad privada por adjudicación de baldíos del INCORA - Medellín mediante resolución 2042 del 22/08/1989, observa cadena traditicia de dominio ininterrumpida, clara, sin saltos ni informalidades._x000a__x000a_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_x000a__x000a_Registra gravamen hipotecario constituido mediate escritura pública No. 2348 de 2007 la cual debe ser cancelada antes de acordar la venta a favor de la ANT._x000a__x000a_El FMI reporta un área de 183 ha + 8084 m2 por su parte el área reportada en la base de gestor catastral corresponde a 120 ha + 4745 m2 arrojando una diferencia que hace necesario que se aplique rectificación o aclaración de área en concordancia con los lineamientos de la resolución conjunta 1101 IGAC 11344 SNR, no obstante, esta información se debe contrastar con los levantamientos planimétricos prediales, No evidencia la existencia de mutaciones en el área ni folios segregados por ventas parciales._x000a__x000a_En conclusión, se conceptúa VIABLE para continuar en proceso de compra por adjudicación de baldíos, Estudio realizado con base en el certificado de tradición y libertad de fecha 14 de septiembre de 2023 que cuenta con 8 anotaciones. _x000a__x000a_Estudio realizado con base en el certificado de tradición y libertad de fecha 24 de octubre de 2023 que cuenta con 8 anotaciones.  "/>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38"/>
    <x v="1"/>
    <s v="LEVANTAMIENTO "/>
    <s v="BOLIVIA"/>
    <s v="ANTIOQUIA"/>
    <s v="YONDÓ"/>
    <n v="129.12"/>
    <n v="25000000"/>
    <n v="0"/>
    <n v="36338400"/>
    <n v="31248000"/>
    <s v="303-73918"/>
    <x v="1"/>
    <m/>
    <x v="7"/>
    <m/>
    <m/>
    <m/>
    <m/>
    <n v="25000000"/>
    <m/>
    <m/>
    <m/>
    <n v="45180"/>
    <s v="8932001000002000026"/>
    <s v="VIABLE"/>
    <n v="0"/>
    <n v="129.11840000000001"/>
    <s v="1. Predio denominado “Bolivia” sin folio matriz ni complementación, acredita propiedad privada por adjudicación de baldíos del INCORA - Medellín mediante resolución 2041 del 22/08/1989, observa cadena traditicia de dominio ininterrumpida, clara, sin saltos ni informalidades._x000a_2. 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_x000a_3. Registra gravamen hipotecario constituido mediate escritura pública No. 2348 de 2007 la cual debe ser cancelada antes de acordar la venta a favor de la ANT._x000a_4. El FMI reporta un área de 129, HA + 1184 m2 por su parte el área registrada en base de gestor catastral es de 158, HA + 3108 m2 con lo cual se evidencia que requiere rectificación o aclaración de áreas en concordancia con los lineamientos de la resolución conjunta 1101 IGAC 11344 SNR, no obstante, esta información se debe contrastar con los levantamientos planimétricos prediales. No evidencia la existencia de mutaciones en el área ni ventas parciales o folios segregados._x000a_5. En conclusión, se conceptúa VIABLE para continuar en proceso de compra por adjudicación de baldíos. _x000a_6. Estudio realizado con base en el certificado de tradición y libertad de fecha 24 de noviembre de 2023 que cuenta con 8 anotaciones. "/>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39"/>
    <x v="1"/>
    <s v="AVALUADO"/>
    <s v="LA ALBANIA"/>
    <s v="ANTIOQUIA"/>
    <s v="YONDÓ"/>
    <n v="201.17"/>
    <n v="25000000"/>
    <n v="0"/>
    <m/>
    <m/>
    <s v="303-73785"/>
    <x v="1"/>
    <m/>
    <x v="7"/>
    <m/>
    <m/>
    <m/>
    <m/>
    <n v="25000000"/>
    <m/>
    <m/>
    <m/>
    <n v="45180"/>
    <s v="8932001000002000028"/>
    <n v="0"/>
    <s v="NO SE HA IDENTIFICADO EL POLIGONO INICIAL PARA HACER VALIDACIONES, SE SOLICITO DOCUMENTACIÓN PARA COMPLMENTAR LA ACTIVIDAD Y TENER CERTEZA DEL POLGIONO ESPACIAL "/>
    <s v="201 HA +1722 M2"/>
    <s v="1. Predio denominado “La Albania” sin folio matriz ni complementación, acredita propiedad privada por adjudicación de baldíos del INCORA - Medellín mediante resolución 2041 del 22/08/1989, observa cadena tratidicia de dominio ininterrumpida, clara, sin saltos ni informalidades._x000a_2. En la actualidad la sociedad comercial AGROVAR S.A. es quien ostenta el pleno derecho de dominio sobre el inmueble y quien adquirió por compraventa mediante escritura 576 de 2004 de la notaría única de Yarumal. Consultado el Registro Único empresarial - RUES se encuentra que registra matrícula mercantil activa y que figura como representante legal su gerente Luis Henry Ochoa quien dentro de las facultades conferidas cuenta con la de enajenar o transferir áreas de negocios hasta por un valor inferior a 500 smmlv, para montos superiores requiere aprobación previa de la junta directiva.  _x000a_3. FMI que publicita declaración vigente de abandono por poseedor-ocupante o tenedor (predio declarado en abandono), inscripción ordenada por el INCODER en el año 2013 a favor de Diaz Ariza José Constantino._x000a_4. Registra gravamen hipotecario constituido mediate escritura pública No. 2348 de 2007 la cual debe ser cancelada antes de acordar la venta a favor de la ANT._x000a_5. No se reporta área en VUR ni en base de gestor catastral con lo cual no es posible determinar si se requiere rectificación o aclaración de áreas. No evidencia la existencia de mutaciones en el área ni ventas parciales o folios segregados._x000a_6. En conclusión, se conceptúa VIABLE para continuar en proceso de compra por adjudicación de baldíos._x000a_7. Estudio realizado con base en el certificado de tradición y libertad de fecha 14 de septiembre de 2023 que cuenta con 8 anotaciones. "/>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40"/>
    <x v="1"/>
    <s v="LEVANTAMIENTO "/>
    <s v="EL RECREO"/>
    <s v="ANTIOQUIA"/>
    <s v="YONDÓ"/>
    <n v="14.68"/>
    <n v="16600000"/>
    <n v="0"/>
    <n v="13083840"/>
    <n v="11269440"/>
    <s v="303-73714"/>
    <x v="1"/>
    <m/>
    <x v="7"/>
    <m/>
    <m/>
    <m/>
    <m/>
    <n v="16600000"/>
    <m/>
    <m/>
    <m/>
    <n v="45180"/>
    <s v="8932001000002000020"/>
    <s v="VIABLE"/>
    <n v="0"/>
    <n v="14.68"/>
    <s v="1. El inmueble objeto de estudio identificado con FMI 303-73714, registra en su primera anotación que nace a la vida jurídica mediante RESOLUCION 3602 del 31/10/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 Como titular del derecho de dominio reporta en FMI AGROVAR S.A, quien adquiere mediante compraventa contenida en Escritura Pública 576 del 25/08/2004, expedida por la Notaría Segunda de Yarumal._x000a_3. Sobre el predio recae en anotación No. 6 hipoteca con cuantía determinada a favor de Bancolombia S.A., gravamen el cual deberá ser objeto de levantamiento previa transferencia del derecho de dominio a favor de la ANT._x000a_4. El predio se encuentra plenamente identificado, cuenta con número de folio de matrícula inmobiliaria, código catastral y nombre, criterios que permiten su individualización, no obstante, el nombre del predio según el Folio de Matrícula Inmobiliaria es “FINCA EL RECREO&quot;_x000a_5. No se cuenta con títulos de tradición que permitan verificar si el área y los linderos presentan diferencia con la información que registra el Folio de Matrícula Inmobiliaria No. 303-73714. El área reportada en FMI corresponde a 14 HAS. 6.800 M2, no se encuentra con área reportada por el gestor catastral, en tal sentido, no es posible advertir diferencia de área alguna._x000a_6. Estudio realizado exclusivamente con base en el certificado de tradición y libertad de fecha 14 de septiembre de 2023 y cuenta con 6 anotaciones."/>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16600000"/>
  </r>
  <r>
    <s v="ID6841"/>
    <x v="1"/>
    <s v="LEVANTAMIENTO "/>
    <s v="EL JARDIN"/>
    <s v="ANTIOQUIA"/>
    <s v="YONDÓ"/>
    <n v="133.6"/>
    <n v="25000000"/>
    <n v="0"/>
    <n v="36338400"/>
    <n v="31248000"/>
    <s v="303-73606"/>
    <x v="1"/>
    <m/>
    <x v="7"/>
    <m/>
    <m/>
    <m/>
    <m/>
    <n v="25000000"/>
    <m/>
    <m/>
    <m/>
    <n v="45180"/>
    <s v="8932001000002000025"/>
    <s v="VIABLE"/>
    <n v="0"/>
    <n v="133.6"/>
    <s v="1. El inmueble objeto de estudio identificado con FMI 303-73606, registra en su primera anotación que nace a la vida jurídica mediante RESOLUCION 2950 del 30/09/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 Como titular del derecho de dominio reporta en FMI AGROVAR S.A,, quien adquiere mediante compraventa contenida en Escritura Pública 694 del 23/09/2005, expedida por la Notaría Única de Puerto Berrio._x000a_3. Sobre el predio recae en anotación No. 9 hipoteca con cuantía determinada a favor de Bancolombia S.A., gravamen el cual deberá ser objeto de levantamiento previa transferencia del derecho de dominio a favor de la ANT._x000a_4. El predio se encuentra plenamente identificado, cuenta con número de folio de matrícula inmobiliaria, código catastral y nombre, criterios que permiten su individualización, no obstante, el nombre del predio según el Folio de Matrícula Inmobiliaria es “FINCA EL JARDIN&quot;_x000a_5. No se cuenta con títulos de tradición que permitan verificar si el área y los linderos presentan diferencia con la información que registra el Folio de Matrícula Inmobiliaria No. 303-73606. El área reportada en FMI corresponde a 133 HAS. 6.000 M2, no se encuentra con área reportada por el gestor catastral, en tal sentido, no es posible advertir diferencia de área alguna._x000a_6. Estudio realizado exclusivamente con base en el certificado de tradición y libertad de fecha 14 de septiembre de 2023 y cuenta con 9 anotaciones."/>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42"/>
    <x v="1"/>
    <s v="LEVANTAMIENTO "/>
    <s v="EL PARAISO"/>
    <s v="ANTIOQUIA"/>
    <s v="YONDÓ"/>
    <n v="18.13"/>
    <n v="16600000"/>
    <n v="0"/>
    <n v="13083840"/>
    <n v="11269440"/>
    <s v="303-73605"/>
    <x v="1"/>
    <m/>
    <x v="7"/>
    <m/>
    <m/>
    <m/>
    <m/>
    <n v="16600000"/>
    <m/>
    <m/>
    <m/>
    <n v="45180"/>
    <s v="8932001000002000019"/>
    <s v="VIABLE"/>
    <n v="0"/>
    <n v="18.13"/>
    <s v="1. El inmueble objeto de estudio identificado con FMI 303-73605, registra en su primera anotación que nace a la vida jurídica mediante RESOLUCION 3470 del 31/10/1988 proferida por el INCORA MEDELLÍN; de conformidad con lo anterior, se puede establecer que a la luz del art. 48 de la ley 160 de 1994, el cual dispone taxativamente que para acreditar y constituir legalmente la propiedad en Colombia sobre inmuebles rurales que se ubican en el territorio nacional se requiere como prueba el “título originario expedido por el estado que no haya perdido su eficacia legal”,  para el caso que nos ocupa se cumple con los criterios para dar aplicación al mismo, lo que permite inferir que según análisis del FMI, el predio es de presunta propiedad privada._x000a_2. Como titular del derecho de dominio reporta en FMI AGROVAR S.A, quien adquiere mediante compraventa contenida en Escritura Pública 576 del 25/08/2004, expedida por la Notaría Segunda de Yarumal._x000a_3. El predio en estudio no presenta limitación al dominio o gravámenes que como requisito de procedibilidad deban ser resueltos antes de acordar la transferencia de dominio a favor de la ANT._x000a_4. El predio se encuentra plenamente identificado, cuenta con número de folio de matrícula inmobiliaria, código catastral y nombre, criterios que permiten su individualización, no obstante, el nombre del predio según el Folio de Matrícula Inmobiliaria es “FINCA EL PARAISO&quot;_x000a_5. No se cuenta con títulos de tradición que permitan verificar si el área y los linderos presentan diferencia con la información que registra el Folio de Matrícula Inmobiliaria No. 03-73605. El área reportada en FMI corresponde a 18 HAS. 1300 M2, no se encuentra con área reportada por el gestor catastral, en tal sentido, no es posible advertir diferencia de área alguna._x000a_6. Estudio realizado exclusivamente con base en el certificado de tradición y libertad de fecha 14 de septiembre de 2023 y cuenta con 5 anotaciones."/>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16600000"/>
  </r>
  <r>
    <s v="ID6843"/>
    <x v="1"/>
    <s v="LEVANTAMIENTO "/>
    <s v="LA CRISTALINA - LA JOBA"/>
    <s v="ANTIOQUIA"/>
    <s v="YONDÓ"/>
    <n v="152.6"/>
    <n v="25000000"/>
    <n v="0"/>
    <n v="42089600"/>
    <n v="36176000"/>
    <s v="303-73575"/>
    <x v="1"/>
    <m/>
    <x v="7"/>
    <m/>
    <m/>
    <m/>
    <m/>
    <n v="25000000"/>
    <m/>
    <m/>
    <m/>
    <n v="45180"/>
    <s v="8932001000001700029"/>
    <s v="VIABLE"/>
    <n v="0"/>
    <n v="152.6"/>
    <s v="El FMI 303-73575  identifica el predio denominado “FINCA LA CRISTALINA” ubicado en el municipio de Yondó, Antioquia, se encuentra activo, es de tipo Rural según lo registrado en el folio, no registra folio segregado, ni folio matriz._x000a_                          _x000a_En cuanto a su FMI 303-73575 , con  la cadena traslaticia de dominio anterior al título inscrito, en la primera anotación sobre el FMI en estudio hace referencia a la RESOLUCION 0287 del 1988-02-29 INCORA de MEDELLIN.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 1994.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_x000a_El predio se encuentra identificado en debida forma, cuenta con número de folio de matrícula inmobiliaria, numero predial y nombre, criterios que permiten su individualización. _x000a_No se cuenta con títulos de tradición que permitan verificar si los linderos presentan diferencia con la información que registra el Folio de Matrícula Inmobiliaria No. 303-73575 _x000a__x000a_El FMI  reporta  152 HA + 6000 M2 por su parte el área reportada en la base de gestor catastral corresponde   172, HA +  5672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El actual titular del dominio es AGROVAR S.A. NIT. 8090128066, de acuerdo con lo publicitado en la anotación No. 8 mediante la  ESCRITURA 576 del 2004-08-25 NOTARIA 2 de YARUMAL_x000a_El predio registra Hipoteca vigente en su anotación No.9 mediante la  ESCRITURA 2348 del 2007-11-21 NOTARIA 3 de MONTERIA_x000a_En conclusión, el predio se considera preliminarmente VIABLE por ADJUDICACION  de acuerdo con lo establecido por las directrices centrales. El presente estudio se realiza únicamente con la información obrante en consulta del FMI en el aplicativo de la SNR con 9 anotaciones._x000a__x000a_VIABLE PARA COMPRA."/>
    <s v="SI"/>
    <s v="NO"/>
    <s v="RUPTA"/>
    <s v="ASIGNADO"/>
    <s v="NO"/>
    <s v="LONJA CUN"/>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6844"/>
    <x v="1"/>
    <s v="LEVANTAMIENTO "/>
    <s v="LA ESPERANZA"/>
    <s v="ANTIOQUIA"/>
    <s v="YONDÓ"/>
    <n v="68.95"/>
    <n v="25000000"/>
    <n v="0"/>
    <n v="26387200"/>
    <n v="22704640"/>
    <s v="303-64460"/>
    <x v="1"/>
    <m/>
    <x v="7"/>
    <m/>
    <m/>
    <m/>
    <m/>
    <n v="25000000"/>
    <m/>
    <m/>
    <m/>
    <n v="45180"/>
    <s v="8932001000002100019"/>
    <s v="VIABLE"/>
    <n v="0"/>
    <n v="68.950999999999993"/>
    <s v="LA PRIMERA ANOTACIÓN DEL PRESENTE FMI ES UNA ADJUDICACIÓN DE BALDIOS DEL EXTINTO INCODER DE BUCARAMANGA A: VARON VALLEJO SANDRA LUCIA MEDIANTE LA RESOLUCIÓN 1222 del 2005-11-04, LA SEGUNDA ANOTACIÓN ES UNA TRANSFERENCIA DE DOMINIO DE ARON VALLEJO SANDRA LUCIA A: AGROVAR S.A. NIT. 8090128066 X (ACTUAL PROPIETARIO), NO TIENE HIPOTECAS, NO TIENE EMBARGOS, COMO SE PUDO OBSERVAR EN LA ANOTACIÓN 1 SALIÓ DEL DOMINIO DEL ESTADO, NO TIENE PROCESOS PENDIENTES CON LA URT, EL ÁREA DEL PREDIO ES 68 HECTAREAS + 9.510 M2, EN LA MATRIZ DE COMPRA NO SE INDICA ÁREAS, EL PRESENTE ESTUDIO DEL VUR SE REALIZÓ EL DÍA 14 DE SEPTIEMBRE, LA DAT PUEDE CONTINUAR CON EL PROCESO DE COMPRA DEL PRESENTE PREDIO Y SERIA UN SI-ADJUDICACION"/>
    <s v="SI"/>
    <s v="NO"/>
    <s v="RUPTA"/>
    <m/>
    <s v="NO"/>
    <m/>
    <s v="RECHAZADA"/>
    <s v="NO ACEPTO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45"/>
    <x v="1"/>
    <s v="LEVANTAMIENTO "/>
    <s v="EL PORVENIR I"/>
    <s v="ANTIOQUIA"/>
    <s v="YONDÓ"/>
    <n v="69.400000000000006"/>
    <n v="25000000"/>
    <n v="0"/>
    <n v="26387200"/>
    <n v="22704640"/>
    <s v="303-64461"/>
    <x v="1"/>
    <m/>
    <x v="7"/>
    <m/>
    <m/>
    <m/>
    <m/>
    <n v="25000000"/>
    <m/>
    <m/>
    <m/>
    <n v="45180"/>
    <s v="8932001000002000107"/>
    <s v="VIABLE"/>
    <n v="0"/>
    <n v="69.394999999999996"/>
    <s v="LA PRIMERA ASIGNACIÓN DEL PRESENTE FMI ES UNA ADJUDICACIÓN DE BALDIOS DEL EXTINTO INCODER DE BUCARAMANGA A VARON QUIMBAYO MARIA DEL CARMEN  MEDIANTE LA RESOLUCIÓN 1224 del 2005-11-04, EN LA SEGUNDA ANOTACIÓN SE ENCUENTRA UNA COMPRAVENTA DE: VARON QUIMBAYO MARIA DEL CARMEN  A: AGROVAR S.A. NIT. 8090128066 X, (ACTUAL PROPIETARIO), NO PRESENTA HIPOTECAS, NO PRESENTA EMBARGOS, NO PRESENTA PROCESOS  PENDIENTES CON LA URT, EL ÁREA DEL PREDIO ES 69 HECTAREAS + 3.950 M2, EN LA MATRIZ DE COMPRAS NO SE INDICA ÁREAS, COMO SE INDICÓ EN LA ANOTACIÓN 1 EL PREDIO SALIÓ DEL DOMINIO DEL ESTADO, EL PRESENTE ESTUDIO DEL VUR SE REALIZÓ EL DÍA 14 DE SEPTIEMBRE, LA DAT PUEDE CONTINUAR CON EL PROCESO DE COMPRA DEL PRESENTE PREDIO Y SERIA UN SI-ADJUDICACION"/>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46"/>
    <x v="1"/>
    <s v="LEVANTAMIENTO "/>
    <s v="EL PORVENIR II"/>
    <s v="ANTIOQUIA"/>
    <s v="YONDÓ"/>
    <n v="69.12"/>
    <n v="25000000"/>
    <n v="0"/>
    <n v="26387200"/>
    <n v="22704640"/>
    <s v="303-64462"/>
    <x v="1"/>
    <m/>
    <x v="7"/>
    <m/>
    <m/>
    <m/>
    <m/>
    <n v="25000000"/>
    <m/>
    <m/>
    <m/>
    <n v="45180"/>
    <s v="8932001000002000106"/>
    <s v="VIABLE"/>
    <n v="0"/>
    <s v="69, 1240"/>
    <s v="&quot;El folio de matrícula inmobiliaria 303-64462 registra en su primera anotación la Resolución de adjudicación No. 1223 de 04-11-2005 expedida por el INCODER.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_x000a__x000a_El predio se encuentra plenamente identificado, cuenta con número de folio de matrícula inmobiliaria, código catastral y nombre, criterios que permiten su individualización, no obstante, según el Folio de Matrícula Inmobiliaria el predio se denomina “FINCA EL PORVENIR II”._x000a__x000a_El propietario del predio es AGROVAR S.A., quien ostenta el pleno derecho de dominio sobre el inmueble, es decir cuenta con absoluta capacidad jurídica para adelantar cualquier tipo de negocio jurídico._x000a__x000a_NO presenta gravámenes o medidas cautelares que afectan el derecho de transferir la propiedad y que como requisito de procedibilidad deben ser resueltos antes de acordar la transferencia de dominio a favor de la ANT._x000a__x000a_Estudio realizado con base en el certificado de tradición y libertad de fecha 24 de octubre de 2023 con 2 anotaciones._x000a__x000a__x000a_&quot;"/>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48"/>
    <x v="1"/>
    <s v="LEVANTAMIENTO "/>
    <s v="EL PORVENIR"/>
    <s v="ANTIOQUIA"/>
    <s v="YONDÓ"/>
    <n v="67.92"/>
    <n v="25000000"/>
    <n v="0"/>
    <n v="26387200"/>
    <n v="22704640"/>
    <s v="303-64464"/>
    <x v="1"/>
    <m/>
    <x v="7"/>
    <m/>
    <m/>
    <m/>
    <m/>
    <n v="25000000"/>
    <m/>
    <m/>
    <m/>
    <n v="45180"/>
    <s v="8932001000002000108"/>
    <s v="VIABLE"/>
    <n v="0"/>
    <s v="67, 9.210"/>
    <s v="DE ACUERDO A LA CONSULTA, EL PREDIO OBJETO DE ESTUDIO ES VIABLE, TODA VEZ QUE SALIÓ DEL DOMINIO DEL ESTADO TÍTULO EXPEDIDO POR AUTORIDAD COMPETENTE, SE EVIDENCIAN CADENAS TRASLATICAS DE DOMINIO QUE PERMITEN COMPRAR EL PREDIO"/>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7758"/>
    <x v="1"/>
    <s v="AVALUADO"/>
    <s v="SIN DATOS"/>
    <s v="META"/>
    <s v="PUERTO LLERAS"/>
    <n v="600"/>
    <n v="25000000"/>
    <n v="0"/>
    <m/>
    <m/>
    <s v="236-28199"/>
    <x v="1"/>
    <m/>
    <x v="7"/>
    <m/>
    <m/>
    <m/>
    <m/>
    <n v="25000000"/>
    <m/>
    <s v="SI"/>
    <s v="NO"/>
    <n v="45245"/>
    <s v="505770001000000040456000000000"/>
    <s v="VIABLE"/>
    <n v="0"/>
    <s v="600 HA"/>
    <s v="Predio denominado “Lote 4” de naturaleza privada, identificado con folio de matrícula inmobiliaria No. 236-28199, de carácter privado al conservar la naturaleza jurídica de su matriz No. 236-372 el cual registra título originario de adjudicación de baldíos mediante resolución 15 del 30/01/1959, observa cadena traditicia de dominio ininterrumpida, clara, sin saltos ni informalidades._x000a_Los actuales titulares del derecho de dominio, según FMI son los señores Andrés, Humberto, Flor Alba, Flor Mélida, Eliseo y Bernardo Ariza Cárdenas quienes adquirieron por escritura pública número 6729 del 27 de diciembre de 2017_x000a_El predio no presenta ningún tipo alerta, gravamen, medida cautelar o limitación al dominio que afecte el derecho de transferir la propiedad._x000a_El área reportada en el FMI es de 600, HA + 0000 m2, no obstante, se deberá realizar levantamiento planimétrico predial a fin de determinar si requiere aplicar rectificación de área y linderos de acuerdo con lo establecido por la resolución conjunta 1101 IGAC 11344 SNR. No se registran mutaciones en el área o regresiones por ventas parciales._x000a_En conclusión, se conceptúa VIABLE para continuar en proceso de compra por adjudicación de baldíos._x000a_Estudio realizado con base en el certificado de tradición y libertad de fecha 15 de enero de 2024 que cuenta con 5 anotaciones. "/>
    <s v="SI"/>
    <s v="NO"/>
    <m/>
    <m/>
    <s v="SI"/>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7559"/>
    <x v="1"/>
    <s v="AVALUADO"/>
    <s v="LOS NARANJOS"/>
    <s v="META"/>
    <s v="PUERTO LLERAS"/>
    <n v="94"/>
    <n v="25000000"/>
    <n v="0"/>
    <m/>
    <m/>
    <s v="236-32167"/>
    <x v="1"/>
    <m/>
    <x v="7"/>
    <m/>
    <m/>
    <m/>
    <m/>
    <n v="25000000"/>
    <m/>
    <s v="SI"/>
    <s v="SI"/>
    <n v="45030"/>
    <s v="505770001000000030052000000000"/>
    <s v="VIABLE"/>
    <s v="NO SE HA IDENTIFICADO EL POLIGONO INICIAL PARA HACER VALIDACIONES, SE SOLICITO DOCUMENTACIÓN PARA COMPLMENTAR LA ACTIVIDAD Y TENER CERTEZA DEL POLGIONO ESPACIAL "/>
    <s v="81, 6250"/>
    <s v="El predio rural identificado con FMI 236-32167 denominado &quot;SIN DIRECCION LOS NARANJOS” es de naturaleza jurídica privada, por cuanto se evidencio en el sistema instrumental registral como antecedente registral de apertura el título originario inscrito mediante Resolución de adjudicación de baldíos # 1827 de fecha 29-11-1991, emitida por el INSTITUTO COLOMBIANO DE LA REFORMA AGRARIA INCORA VILLAVICENCIO. De lo anterior se colige que se cumple con la primera condición establecida por el artículo 48 de la ley 160 de 1994. Se precisa que el predio no registra gravamen, no registra medidas cautelares ni limitaciones. Del estudio jurídico se avizora que quien ostenta como ultimo propietario son los señores ARIZA CADENA ANDRES, ARIZA CADENA HUMBERTO,  ARIZA CADENA FLOR ALBA, CADENA DE ARIZA FLOR MELIDA, ARIZA CADENA ELICEO,  ARIZA CADENA BERNARDO identificados con cedula de ciudadanía 79360795, 86030110, 51729138, 30030354, 86003788,  86004670 con quienes se deberá efectuar la negociación de compra, ya que adquiere el dominio del predio mediante el acto de compraventa, elevada en la Escritura pública #6729 del 27-12-2017, otorgado por la Notaría Segunda Villavicencio, información que se registra en la notación #5 del FMI. Se concluye que el predio es viable para la compra registra un área jurídica de (81 HECTAREAS.6.250 M2) y no se evidencian segregaciones ni mutaciones."/>
    <s v="SI"/>
    <s v="NO"/>
    <m/>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6849"/>
    <x v="1"/>
    <s v="LEVANTAMIENTO "/>
    <s v="EL PORVENIR III"/>
    <s v="ANTIOQUIA"/>
    <s v="YONDÓ"/>
    <n v="16.690000000000001"/>
    <n v="16600000"/>
    <n v="0"/>
    <n v="13083840"/>
    <n v="11269440"/>
    <s v="303-64459"/>
    <x v="1"/>
    <m/>
    <x v="7"/>
    <m/>
    <m/>
    <m/>
    <m/>
    <n v="16600000"/>
    <m/>
    <m/>
    <m/>
    <n v="45180"/>
    <s v="8932001000002000109"/>
    <s v="VIABLE"/>
    <n v="0"/>
    <n v="16.690000000000001"/>
    <s v="El folio de matrícula inmobiliaria 303-64459 registra en su primera anotación la Resolución de adjudicación No. 1227 de 04 de noviembre de 2005 expedida por el INCODER.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_x000a__x000a_El predio se encuentra plenamente identificado, cuenta con número de folio de matrícula inmobiliaria, código catastral y nombre, criterios que permiten su individualización, no obstante, según el Folio de Matrícula Inmobiliaria el predio se denomina “FINCA EL PORVENIR III”._x000a__x000a_El propietario del predio es AGROVAR S.A., quien ostenta el pleno derecho de dominio sobre el inmueble, es decir cuenta con absoluta capacidad jurídica para adelantar cualquier tipo de negocio jurídico._x000a__x000a_NO presenta gravámenes o medidas cautelares que afectan el derecho de transferir la propiedad y que como requisito de procedibilidad deben ser resueltos antes de acordar la transferencia de dominio a favor de la ANT._x000a__x000a_Estudio realizado con base en el certificado de tradición y libertad de fecha 24 de octubre de 2023 con 2 anotaciones."/>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16600000"/>
  </r>
  <r>
    <s v="ID6850"/>
    <x v="1"/>
    <s v="AVALUADO"/>
    <s v="AGUALINDA"/>
    <s v="ANTIOQUIA"/>
    <s v="YONDÓ"/>
    <n v="127.1"/>
    <n v="25000000"/>
    <n v="0"/>
    <m/>
    <m/>
    <s v="303-72823"/>
    <x v="1"/>
    <m/>
    <x v="7"/>
    <m/>
    <m/>
    <m/>
    <m/>
    <n v="25000000"/>
    <m/>
    <m/>
    <m/>
    <n v="45180"/>
    <s v="8932001000001400026"/>
    <n v="0"/>
    <s v="NO SE HA IDENTIFICADO EL POLIGONO INICIAL PARA HACER VALIDACIONES, SE SOLICITO DOCUMENTACIÓN PARA COMPLMENTAR LA ACTIVIDAD Y TENER CERTEZA DEL POLGIONO ESPACIAL "/>
    <n v="127.1"/>
    <s v="Acredita propiedad privada por cuanto registra en su primera anotaciónla Resolución de adjudicación No. 243 de 1985 expedida por el INCORA. No registra gravamenes ni limitaciones"/>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6851"/>
    <x v="1"/>
    <s v="AVALUADO"/>
    <s v="EL AMPARO 1"/>
    <s v="ANTIOQUIA"/>
    <s v="YONDÓ"/>
    <n v="37.69"/>
    <n v="18400000"/>
    <n v="0"/>
    <m/>
    <m/>
    <s v="303-73888"/>
    <x v="1"/>
    <m/>
    <x v="7"/>
    <m/>
    <m/>
    <m/>
    <m/>
    <n v="18400000"/>
    <m/>
    <m/>
    <m/>
    <n v="45180"/>
    <s v="8932001000001400062"/>
    <s v="NO VIABLE"/>
    <n v="0"/>
    <n v="37.693199999999997"/>
    <s v="15/01/24: Predio rural con FMI activo, sin folio matriz, complementaciones, ni folios segregados. Se acredita propiedad privada por ANOTACION 1. Propietario actual AGROVAR S.A.S., que lo adquirió mediante COMPRAVENTA registradas en la ANOTACION 13. Predio VIABLE para proceso de compra por parte de la ANT."/>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18400000"/>
  </r>
  <r>
    <s v="ID6854"/>
    <x v="1"/>
    <s v="AVALUADO"/>
    <s v="EL AMPARO"/>
    <s v="ANTIOQUIA"/>
    <s v="YONDÓ"/>
    <n v="125.3"/>
    <n v="25000000"/>
    <n v="0"/>
    <m/>
    <m/>
    <s v="303-93554"/>
    <x v="1"/>
    <m/>
    <x v="7"/>
    <m/>
    <m/>
    <m/>
    <m/>
    <n v="25000000"/>
    <m/>
    <m/>
    <m/>
    <n v="45180"/>
    <s v="8932001000001400020"/>
    <s v="NO VIABLE"/>
    <n v="0"/>
    <s v="125, 3000"/>
    <s v="Este concepto se realiza en fecha 15/01/2024_x000a__x000a_El predio objeto de estudio, identificado con FMI 303-93554, denominado “FINCA EL AMPARO”, ubicado en la vereda La El Ite, municipio Yondó – Antioquia se encuentra activo, es de tipo rural, no registra folios derivados, ni folio matriz._x000a__x000a_El predio es de naturaleza jurídica privada, por cuanto se evidenció que se apertura con título originario expedido por el estado, es decir, adjudicación de baldíos, mediante la Resolución 1564 del 29-09-1978 del Incora de Medellín, acreditando propiedad privada en cumplimiento de la primera regla establecida en art 48 de la Ley 160 de 1994._x000a__x000a_Del estudio jurídico realizado se idéntica que quien ostenta como propietario del predio, de acuerdo con la anotación 31 del folio, es la empresa AGROVAR S.A.S, identificada con NIT 8090128066, quien adquirió por compraventa de Luis German Velázquez Salazar, mediante la Escritura 629 del 26-03-2018 de la Notaría Tercera de Ibagué._x000a__x000a_No se evidencian medidas cautelares, gravámenes, ni limitaciones al dominio vigentes, ya que todas se encuentran canceladas._x000a__x000a_Se concluye que el predio es viable para la compra y reporta área en cabidas y linderos de 125 HTA + 3000 M2. El presente estudio se realiza únicamente con la información obrante en consulta del FMI en el aplicativo de la SNR."/>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6855"/>
    <x v="1"/>
    <s v="AVALUADO"/>
    <s v="EL PORVENIR"/>
    <s v="ANTIOQUIA"/>
    <s v="YONDÓ"/>
    <n v="90.8"/>
    <n v="25000000"/>
    <n v="0"/>
    <m/>
    <m/>
    <s v="303-74158"/>
    <x v="1"/>
    <m/>
    <x v="7"/>
    <m/>
    <m/>
    <m/>
    <m/>
    <n v="25000000"/>
    <m/>
    <m/>
    <m/>
    <n v="45180"/>
    <s v="8932001000001400053"/>
    <s v="VIABLE"/>
    <n v="0"/>
    <s v="90, 8000"/>
    <s v="El predio denominado “El Porvenir” identificado con FMI 303-74158 de presunta naturaleza privada se evidencia que salió del dominio del estado a través de adjudicación de baldíos del Incora de Medellín mediante Res. 2425 del 1988/09/21. El titular del derecho de dominio es la sociedad Agrovar SAS quien adquirió el 100% mediante EP 628 de 2018/03/26 de la Notaría 3 de Ibagué. El folio no registra derivadas ni matrices. Sobre el predio no recaen medidas cautelares, gravámenes ni limitaciones._x000a_En atención a lo dispuesto en el art. 15 de la Res conjunta IGAC 1101- SNR 11344 del 31/12/2020 se evidencia que el predio objeto de estudio no es posible determinar si requiere procedimiento catastral pues una vez verificada el área alfanumérica de la matriz no se tiene información."/>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56"/>
    <x v="1"/>
    <s v="AVALUADO"/>
    <s v="LA PALMA"/>
    <s v="ANTIOQUIA"/>
    <s v="YONDÓ"/>
    <n v="205"/>
    <n v="25000000"/>
    <n v="0"/>
    <m/>
    <m/>
    <s v="303-93556"/>
    <x v="1"/>
    <m/>
    <x v="7"/>
    <m/>
    <m/>
    <m/>
    <m/>
    <n v="25000000"/>
    <m/>
    <m/>
    <m/>
    <n v="45180"/>
    <s v="8932001000001900075"/>
    <s v="VIABLE"/>
    <n v="0"/>
    <n v="205"/>
    <s v="El predio objeto de estudio, identificado con FMI 303-93556, denominado “LOTE”, ubicado en el municipio de Yondó - Antioquia, se encuentra activo, es de tipo rural, no registra folios derivados, ni folio, registra complementaciones._x000a__x000a_El predio es de naturaleza jurídica privada, por cuanto se evidenció como antecedente registral en las complementaciones, que se apertura con un título traslaticio de dominio anterior al 5 de agosto de 1974, mediante Escritura pública 2447 del 29-09-1969 de la Notaria Séptima de Medellín, acreditando propiedad privada en cumplimiento de la segunda regla establecida en art 48 de la Ley 160 de 1994._x000a__x000a_Del estudio jurídico realizado se idéntica que quien ostenta como último propietario del predio, de acuerdo a la anotación 2, es AGROVAR S.A.S, identificada con NIT. 8090128066, quien adquirió por compra que le hizo a Luis Germán Velásquez Salazar, mediante escritura de compraventa 626 del 26-03-2018 de la Notaria Tercera de Ibagué._x000a_No se evidencian medidas cautelares, gravámenes, así como limitaciones al dominio vigentes._x000a__x000a_Se concluye que el predio es viable para la compra y reporta área en cabidas y linderos de 205 HTA. El presente estudio se realiza únicamente con la información obrante en consulta del FMI en el aplicativo de la SNR."/>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57"/>
    <x v="1"/>
    <s v="AVALUADO"/>
    <s v="LA RINCONADA"/>
    <s v="ANTIOQUIA"/>
    <s v="YONDÓ"/>
    <n v="89.66"/>
    <n v="25000000"/>
    <n v="0"/>
    <m/>
    <m/>
    <s v="303-72810"/>
    <x v="1"/>
    <m/>
    <x v="7"/>
    <m/>
    <m/>
    <m/>
    <m/>
    <n v="25000000"/>
    <m/>
    <m/>
    <m/>
    <n v="45180"/>
    <s v="8932001000001400023"/>
    <n v="0"/>
    <s v="NO SE HA IDENTIFICADO EL POLIGONO INICIAL PARA HACER VALIDACIONES, SE SOLICITO DOCUMENTACIÓN PARA COMPLMENTAR LA ACTIVIDAD Y TENER CERTEZA DEL POLGIONO ESPACIAL "/>
    <s v="89, 6600"/>
    <s v="El predio denominado “Finca La Rinconada” identificado con FMI 303-72810 es de presunta naturaleza privada toda vez que, salió del dominio del estado a través de adjudicación de baldíos del Incora de Medellín mediante Res. 1762 de 1985/10/22. Los titulares del derecho de dominio son: según anotación 5 el señor Alvarez Acosta Augusto de Jesus quien adquirió a través de EP 3651 de 1990/09/07 de la Notaría 4 de Medellín y según anotación 20 la Sociedad Agrovar SAS quien adquirió mediante EP 633 de 2018/03/26 de la Notaría 3 de Ibagué. El folio no registra derivadas ni matrices. Sobre el predio no recaen medidas cautelares, gravámenes ni limitaciones. Los linderos se encuentran en la Res. de adjudicación.Es importante mencionar que, según anotación 6 el predio objeto de estudio se englobó con otros mediante EP 3651 de 1990/09/07 de la Notaría 4 de Medellín. E atención a lo dispuesto en el art. 15 de la Res conjunta IGAC 1101- SNR 11344 del 31/12/2020 se evidencia que el predio objeto de estudio no es posible determinar si requiere procedimiento catastral pues una vez verificada el área alfanumérica de la matriz no se tiene información."/>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6858"/>
    <x v="1"/>
    <s v="AVALUADO"/>
    <s v="HACIENDA SANTA HELENA"/>
    <s v="ANTIOQUIA"/>
    <s v="YONDÓ"/>
    <n v="490"/>
    <n v="25000000"/>
    <n v="0"/>
    <m/>
    <m/>
    <s v="303-74427"/>
    <x v="1"/>
    <m/>
    <x v="7"/>
    <m/>
    <m/>
    <m/>
    <m/>
    <n v="25000000"/>
    <m/>
    <m/>
    <m/>
    <n v="45180"/>
    <s v="8932001000001400027"/>
    <s v="NO VIABLE"/>
    <n v="0"/>
    <s v="489 HAS. 9.962 M2"/>
    <s v="El FMI 303-74427, identifica el predio identificado como HACIENDA &quot; SANTA ELENA &quot;, ubicado en el municipio de YONDO (Antioquia). Se encuentra activo, es de naturaleza rural, no registra segregados pero tiene los FMI matrices 303-72104 y 303-74133 del cual su tradición confirma su naturaleza privada según título originario del articulo 48 de la Ley 160 de 1994, ya que su complementación menciona que se adquirió por Luis German Velásquez Salazar por compra 1/2 junto con otro predio a Luz Stella Velásquez Salazar, según escritura 1805 del 11 de 04 de 1.994, notaria cuarta de Medellín, registrada el 15 de 04 de 1.994 con FMI: 027-0005433 y 027-0011491. Posteriormente, adquirieron Luz Stella Velásquez Salazar y Luis German Velásquez Salazar, por compra junto con otro a Luis Fernando Bedoya Zuluaga y Dora Zuluaga de Bedoya, según escritura 3871 del 27 de 09 de 1.991 de la notaría cuarta de Medellín; registrada el 07 de 10 de 1.991. Después adquirieron Luis Fernando Bedoya Zuluaga y Dora Zuluaga de Bedoya, por adjudicación que le hizo el instituto colombiano de la reforma agraria (incora) de Medellín, según resolución 443 del 26 de 04 de 1.984; registrada el 01 de 06 de 1.984 con FMI  027-0005433. Para finalizar, se evidencia que se adquirió por parte de  Luis Fernando Bedoya Zuluaga, por adjudicación que le hizo el instituto colombiano de la reforma agraria (incora) de Medellín, según resolución 2948 del 30 de 09 de 1.988, registrada el 27 de 09 de 1.990 en el FMI 027-0011491._x000a_Tampoco tiene medidas cautelares vigentes ni limitaciones al dominio. Tiene su apertura con la anotación 1 con la Escritura Pública 1805 del 1994-04-11 expedida por la NOTARIA 4 de MEDELLIN con un englobe. En la anotación 2 se registró la escritura pública 0495 del 2018-03-12 expedida en la NOTARIA 3 DE IBAGUE con una compraventa a favor de AGROVAR S.A.S. X NIT. 8090128066."/>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59"/>
    <x v="1"/>
    <s v="AVALUADO"/>
    <s v="EL DESEO"/>
    <s v="ANTIOQUIA"/>
    <s v="YONDÓ"/>
    <n v="374.75"/>
    <n v="25000000"/>
    <n v="0"/>
    <m/>
    <m/>
    <s v="303-71061"/>
    <x v="1"/>
    <m/>
    <x v="7"/>
    <m/>
    <m/>
    <m/>
    <m/>
    <n v="25000000"/>
    <m/>
    <m/>
    <m/>
    <n v="45180"/>
    <s v="8932001000001400021"/>
    <n v="0"/>
    <s v="NO SE HA IDENTIFICADO EL POLIGONO INICIAL PARA HACER VALIDACIONES, SE SOLICITO DOCUMENTACIÓN PARA COMPLMENTAR LA ACTIVIDAD Y TENER CERTEZA DEL POLGIONO ESPACIAL "/>
    <s v="374 HAS. 7.500 M2"/>
    <s v="El FMI 303-71061, identifica el predio identificado como FINCA EL DESEO ubicado en el municipio de YONDO (Antioquia). Se encuentra activo, es de naturaleza rural, no registra segregados ni matrices. Tampoco tiene medidas cautelares vigentes ni limitaciones al dominio._x000a_El predio nace con la anotación No. 1 por medio de la RESOLUCION 0750 del 1977-05-26 expedida por el INCORA de MEDELLIN del cual su tradición confirma su naturaleza privada según título originario del articulo 48 de la Ley 160 de 1994 saliendo del dominio del Estado. Se consolida el Derecho real de dominio en su anotación No. 31 por medio de la escritura pública 0495 del 2018-03-12 expedida en la NOTARIA 3 de IBAGUE donde se da una compraventa a favor de AGROVAR S.A.S. con NIT. 8090128066."/>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8T00:00:00"/>
    <d v="1899-12-30T00:00:00"/>
    <d v="1899-12-30T00:00:00"/>
    <n v="25000000"/>
  </r>
  <r>
    <s v="ID6860"/>
    <x v="1"/>
    <s v="AVALUADO"/>
    <s v="EL PLACER"/>
    <s v="ANTIOQUIA"/>
    <s v="YONDÓ"/>
    <n v="307.14999999999998"/>
    <n v="25000000"/>
    <n v="0"/>
    <m/>
    <m/>
    <s v="303-71026"/>
    <x v="1"/>
    <m/>
    <x v="7"/>
    <m/>
    <m/>
    <m/>
    <m/>
    <n v="25000000"/>
    <m/>
    <m/>
    <m/>
    <n v="45180"/>
    <s v="8932001000001400025"/>
    <s v="VIABLE"/>
    <n v="0"/>
    <s v="307HAS. 1.500 M2"/>
    <s v="El FMI 303-71026, identifica el predio identificado como FINCA EL PLACER ubicado en el municipio de YONDO (Antioquia). Se encuentra activo, es de naturaleza rural, no registra segregados ni matrices. Tampoco tiene medidas cautelares vigentes ni limitaciones al dominio._x000a_El predio nace con la anotación No. 1 por medio de la RESOLUCION 0749 del 1977-05-26 expedida por el INCORA de MEDELLIN del cual su tradición confirma su naturaleza privada según título originario del articulo 48 de la Ley 160 de 1994 saliendo del dominio del Estado. Se consolida el Derecho real de dominio en su anotación No. 21 por medio de la escritura pública 0495 del 2018-03-12 expedida en la NOTARIA 3 de IBAGUE donde se da una compraventa a favor de AGROVAR S.A.S. con NIT. 8090128066."/>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61"/>
    <x v="1"/>
    <s v="AVALUADO"/>
    <s v="VERACRUZ"/>
    <s v="ANTIOQUIA"/>
    <s v="YONDÓ"/>
    <n v="134.94999999999999"/>
    <n v="25000000"/>
    <n v="0"/>
    <m/>
    <m/>
    <s v="303-71138"/>
    <x v="1"/>
    <m/>
    <x v="7"/>
    <m/>
    <m/>
    <m/>
    <m/>
    <n v="25000000"/>
    <m/>
    <m/>
    <m/>
    <n v="45180"/>
    <s v="8932001000001400022"/>
    <n v="0"/>
    <s v="NO SE HA IDENTIFICADO EL POLIGONO INICIAL PARA HACER VALIDACIONES, SE SOLICITO DOCUMENTACIÓN PARA COMPLMENTAR LA ACTIVIDAD Y TENER CERTEZA DEL POLGIONO ESPACIAL "/>
    <s v="134HRS. 9.500M2"/>
    <s v="El predio objeto de estudio identificado con FMI 303-71138 del municipio de Yondo, Antioquia de presunta naturaleza privada, estado activo, según el análisis del Folio en su 1 anotación registra la adjudicación de baldío realizada por el INCORA Medellín mediante Resolución No.1763 del 17/12/1979, registra como titular de derecho de dominio AGROVAR S.A.S..  Sobre el predio no recaen medidas cautelares, gravámenes ni limitaciones, tampoco registra folio matriz, derivados ni complementaciones, se puede concluir que tiene viabilidad para su compra."/>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19T00:00:00"/>
    <d v="1899-12-30T00:00:00"/>
    <d v="1899-12-30T00:00:00"/>
    <n v="25000000"/>
  </r>
  <r>
    <s v="ID6862"/>
    <x v="1"/>
    <s v="LEVANTAMIENTO "/>
    <s v="FINCA LA SOLITA"/>
    <s v="ANTIOQUIA"/>
    <s v="YONDÓ"/>
    <n v="355.91"/>
    <n v="25000000"/>
    <n v="0"/>
    <n v="60076800"/>
    <n v="51609600"/>
    <s v="303-74464"/>
    <x v="1"/>
    <m/>
    <x v="7"/>
    <m/>
    <m/>
    <m/>
    <m/>
    <n v="25000000"/>
    <m/>
    <m/>
    <m/>
    <n v="45180"/>
    <s v="8932001000002000118"/>
    <s v="VIABLE"/>
    <n v="0"/>
    <s v="355 HAS. 9.060 M2"/>
    <s v="&quot;&quot;&quot;El predio objeto de estudio identificado con FMI 303-74464 del municipio de Yondo, Antioquia de presunta naturaleza privada, estado activo de tipo rural, según el análisis del Folio en su 1 anotación registra la adjudicación de baldío realizada por el INCORA de la Dorada mediante Resolución No. 373 del 09/08/1995._x000a__x000a_Registra como titular de derecho de dominio Jhon Henry Varón Ortiz segun lo contendo en ESCRITURA 242 del 2019-02-14 NOTARIA TERCERA de IBAGUE-COMPRAVENTA_x000a__x000a_Sobre el predio no recaen medidas cautelares, gravámenes ni limitaciones, tampoco registra folio matriz, derivados ni complementaciones._x000a__x000a_Se puede concluir que tiene viabilidad para su compra, por titulo originario._x000a_&quot;"/>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63"/>
    <x v="1"/>
    <s v="LEVANTAMIENTO "/>
    <s v="CAÑO AL REVES"/>
    <s v="ANTIOQUIA"/>
    <s v="YONDÓ"/>
    <n v="241.56"/>
    <n v="25000000"/>
    <n v="0"/>
    <n v="47180000"/>
    <n v="40544000"/>
    <s v="303-66377"/>
    <x v="1"/>
    <m/>
    <x v="7"/>
    <m/>
    <m/>
    <m/>
    <m/>
    <n v="25000000"/>
    <m/>
    <m/>
    <m/>
    <n v="45180"/>
    <s v="8932001000002000110"/>
    <n v="0"/>
    <s v="NO SE HA IDENTIFICADO EL POLIGONO INICIAL PARA HACER VALIDACIONES, SE SOLICITO DOCUMENTACIÓN PARA COMPLMENTAR LA ACTIVIDAD Y TENER CERTEZA DEL POLGIONO ESPACIAL "/>
    <s v="241 HTS, 5.574 M2."/>
    <s v="1.El presente estudio se realizó con la información contenida en la Ventanilla Única de Registro-VUR el día 15 de enero de 2024_x000a_2.El predio denominado “FINCA CAÑO AL REVES” identificado con el folio de matrícula inmobiliaria No. 303-66377, ubicado en el municipio de Yondó, Departamento de Santander, con estado de folio ACTIVO y tipo de predio RURAL, el cual registra 4 matrices identificadas con los , el primero FMI 303 – 65266 el cual registra en su primera anotación registra adjudicación mediante Resolución No.1719 del 23 de diciembre de 2005 emitida por Incoder de Bucaramanga, segundo el FMI 303 – 65267 el cual registra en su primera anotación adjudicación mediante la Resolución No. 1719 del 23 de diciembre de 2005 emitida por el Incoder de Bucaramanga, tercero el FMI 303 – 65268 el cual registra en su primera anotación adjudicación mediate Resolución No. 1721 del 23 de diciembre de 2005 emitida por el Incoder de Bucaramanga, finalmente el cuarto FMI 303 – 65269 registra en su primera anotación adjudicación mediante Resolución de Adjudicación No. 1720 del 23 de diciembre de 2005 emitida por el Incoder de Bucaramanga, de manera que en la anotación No. 1 adjudicación de baldíos realizada por medio de la Resolución No. 349 del 9 de octubre de 1962 emitida por el INCORA de Bogotá, en razón a lo anterior el folio cumple con la regla primera establecida por el artículo 48 de la ley 160 de 1994 para la acreditación de la propiedad._x000a_3.El Propietario actual es Lady Alejandra Varón Beltrán identificado con cédula de ciudadanía 1110472799, quien adquirió el predio por medio de Escritura Pública 224 de 9 de febrero de 2018 suscrita en la Notaria de Tercera de Ibagué, tal como se observa en la anotación No. 7._x000a_4.El área indicada en el acápite de cabida y linderos del folio de matrícula es de 241 Ha + 5574MT2._x000a_5.El predio NO se encuentra inscrita ninguna medida de protección jurídica colectiva o individual, mediante la cual se pretenda salvaguardar jurídicamente los derechos sobre la tierra en cabeza de la población víctima del desplazamiento o en riesgo de desplazamiento._x000a_6.Tampoco se encuentra inscrita ninguna solicitud de restitución respecto a este predio, en virtud de la Ley 1448 de 2011- Ley de Víctimas y Restitución de tierras._x000a_7.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s v="RUPTA"/>
    <s v="ASIGNADO"/>
    <s v="NO"/>
    <s v="LONJA CUN"/>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0T00:00:00"/>
    <d v="1899-12-30T00:00:00"/>
    <d v="1899-12-30T00:00:00"/>
    <n v="25000000"/>
  </r>
  <r>
    <s v="ID6864"/>
    <x v="1"/>
    <s v="AVALUADO"/>
    <s v="LOTE A"/>
    <s v="ANTIOQUIA"/>
    <s v="YONDÓ"/>
    <n v="72"/>
    <n v="25000000"/>
    <n v="0"/>
    <m/>
    <m/>
    <s v="303-74756"/>
    <x v="1"/>
    <m/>
    <x v="7"/>
    <m/>
    <m/>
    <m/>
    <m/>
    <n v="25000000"/>
    <m/>
    <m/>
    <m/>
    <n v="45180"/>
    <s v="8932001000002000101"/>
    <s v="VIABLE"/>
    <n v="0"/>
    <s v="700001 M2"/>
    <s v="El FMI 303-74756 identifica el predio denominado LOTE A ubicado en el municipio de Yondó. El predio es de naturaleza rural, y el estado del folio es activo. El FMI no registra segregados, registra como matrícula matriz el FMI 303-74707. El FMI no registra gravámenes o limitaciones al dominio. Se determina que el predio es de naturaleza privada de conformidad con el estudio realizado en el FMI matriz 303-73707, el cual a su vez tiene como matrices los FMI 303-74499 y 303-74662. En ese sentido, se estudian los matrices, el FMI 303-74499 fue adquirido por Resolución de Adjudicación No. 780 del 30 de septiembre de 1993 expedida por el INCORA de La Dorada. Por su parte, el FMI 303-74662 registra como matrícula matriz la 303-74482, en la cual se evidencia que el predio fue adquirido por Resolución de Adjudicación No. 787 del 30 de septiembre de 1993 expedida por el INCORA. Finalmente, el titular de dominio actual es AGROVAR S.A.S"/>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25000000"/>
  </r>
  <r>
    <s v="ID6865"/>
    <x v="1"/>
    <s v="LEVANTAMIENTO "/>
    <s v="VISCAYA (antes La Utima)"/>
    <s v="ANTIOQUIA"/>
    <s v="YONDÓ"/>
    <n v="69.209999999999994"/>
    <n v="25000000"/>
    <n v="0"/>
    <n v="26387200"/>
    <n v="22704640"/>
    <s v="303-73561"/>
    <x v="1"/>
    <m/>
    <x v="7"/>
    <m/>
    <m/>
    <m/>
    <m/>
    <n v="25000000"/>
    <m/>
    <m/>
    <m/>
    <n v="45180"/>
    <s v="8932001000002000003"/>
    <s v="VIABLE"/>
    <n v="0"/>
    <s v="106, 6000"/>
    <s v="Mediante estudio realizado el 15/01/2024, se puede observar lo siguiente:_x000a_El FMI 303-73561: identifica el predio denominado “FINCA &quot;LA ULTIMA&quot; HOY &quot;LA VIZCALLA&quot;” ubicado en la vereda CIENAGA DE LA BARBACOA en el municipio de YONDÓ ANTIOQUIA, se encuentra activo, es de tipo Rural según lo registrado en el folio, no registra folio segregado, no registra folio matriz._x000a_En cuanto a su FMI 303-73561: cumple con la cadena traslaticia de dominio anterior al título inscrito, su anotación que trasfiere el dominio sobre el folio de matrícula hace referencia a la RESOLUCION 2949 del 1988-09-30 DEL INCORA de MEDELLIN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106 HA + 6.00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AGROVAR S.A.S. identificado con NIT: 809012806-6 de acuerdo con lo publicitado en la anotación No.14 ESCRITURA 1876 del 2012-08-06 DE LA NOTARIA VENTIDOS (22) de MEDELLIN,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14 anotaciones."/>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66"/>
    <x v="1"/>
    <s v="LEVANTAMIENTO "/>
    <s v="LA ULTIMA (LOTE)"/>
    <s v="ANTIOQUIA"/>
    <s v="YONDÓ"/>
    <n v="126.3"/>
    <n v="25000000"/>
    <n v="0"/>
    <n v="36338400"/>
    <n v="31248000"/>
    <s v="303-81558"/>
    <x v="1"/>
    <m/>
    <x v="7"/>
    <m/>
    <m/>
    <m/>
    <m/>
    <n v="25000000"/>
    <m/>
    <m/>
    <m/>
    <n v="45180"/>
    <s v="8932001000002000088"/>
    <s v="VIABLE"/>
    <n v="0"/>
    <s v="126, 3010"/>
    <s v="&quot;El FMI 303-81558 identifica el predio denominado LOTE LA ÚLTIMA ubicado en el municipio de Yondó. El FMI se encuentra activo, señala que el predio es rural, no registra segregados, registra como matrícula matriz el FMI 303-74658._x000a__x000a_Se determina que el predio es de naturaleza privada de conformidad con el estudio realizado en el FMI matriz 303-74658, el cual a su vez tiene como matriz el FMI 303-74482, en el cual se evidencia que el predio de mayo extensión fue adquirido por Resolución de Adjudicación No. 787 del 30 de septiembre de 1993 expedida por el INCORA._x000a__x000a_El predio no registra gravámenes o limitaciones al dominio._x000a__x000a_Finalmente, el titular de dominio actual es AGROVAR S.A.S. Titularidad adquirida a través de compraventa protocolizada mediante escritura pública No. 1876 del 06 de agosto de 2012 de la Notaría 22 de Medellín, registrada el 12 de octubre de 2012 en la anotación No. 2._x000a_&quot;"/>
    <s v="SI"/>
    <s v="NO"/>
    <s v="RUPTA"/>
    <s v="ASIGNADO"/>
    <s v="NO"/>
    <s v="LONJA CUN"/>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67"/>
    <x v="1"/>
    <s v="LEVANTAMIENTO "/>
    <s v="FINCA LA MARIELA LOTE 2"/>
    <s v="ANTIOQUIA"/>
    <s v="YONDÓ"/>
    <n v="55.3"/>
    <n v="25000000"/>
    <n v="0"/>
    <n v="22800960"/>
    <n v="19629120"/>
    <s v="303-74703"/>
    <x v="1"/>
    <m/>
    <x v="7"/>
    <m/>
    <m/>
    <m/>
    <m/>
    <n v="25000000"/>
    <m/>
    <m/>
    <m/>
    <n v="45180"/>
    <s v="8932001000002000089"/>
    <s v="VIABLE"/>
    <n v="0"/>
    <s v="553M2"/>
    <s v="El FMI 303-74703, identifica el predio denominado FINCA LA MARIELA LOTE #1 ubicado en el municipio de Yondó -  Antioquia, se encuentra activo, es de naturaleza rural, registra como folio matriz 303-73102, el cual no cuenta con complementaciones, y se evidencia en su primera anotación como modo de adquisición la adjudicación de baldíos mediante Resolución 0403 de 18 de marzo de 1988 emitida por el INCORA - Medellín, en la cual se adjudicó el predio al señor Marco Tulio Castrillón Agudelo; lo anterior, indica que el predio objeto de estudio acredita pleno dominio, de acuerdo con lo establecido en la regla primera del artículo 48 de la ley 160, asimismo, es menester mencionar que ya pasaron los 15 años contados a partir de la primera adjudicación que menciona el artículo 39 de la ley 160 de 1994 que permite la transferencia del derecho de dominio sobre el bien inmueble.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_x000a_No se evidencia la inscripción de gravamen o medidas cautelares que se encuentren vigentes y que afecten el bien._x000a__x000a_Se tiene que la propiedad actualmente la tiene AGROVAR S.A.S Nit. 8090128066, de acuerdo con lo publicitado en la anotación No. 4, que registra una compraventa protocolizada por Escritura Publica No. 1876 de fecha 06 de agosto de 2012 de la Notaría Veintidós de Medellín._x000a__x000a_Respecto al predio objeto de estudio no es posible la verificación del rango de tolerancia de conformidad a lo dispuesto en el art. 15 de la Res conjunta IGAC 1101- SNR 11344 del 31/12/2020 toda vez que, en la matriz de compra referente al área alfanumérica no registra información._x000a__x000a_Se aclara que este diagnóstico registral se efectuó con la información visible en la Ventanilla Única de Registro (VUR) de la Superintendencia de Notariado y Registro (SNR). Del 14 agosto 2023"/>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68"/>
    <x v="1"/>
    <s v="LEVANTAMIENTO "/>
    <s v="FINCA LA MARIELA LOTE 1"/>
    <s v="ANTIOQUIA"/>
    <s v="YONDÓ"/>
    <n v="55.3"/>
    <n v="25000000"/>
    <n v="0"/>
    <n v="22800960"/>
    <n v="19629120"/>
    <s v="303-74701"/>
    <x v="1"/>
    <m/>
    <x v="7"/>
    <m/>
    <m/>
    <m/>
    <m/>
    <n v="25000000"/>
    <m/>
    <m/>
    <m/>
    <n v="45180"/>
    <s v="8932001000002000001"/>
    <n v="0"/>
    <s v="NO SE HA IDENTIFICADO EL POLIGONO INICIAL PARA HACER VALIDACIONES, SE SOLICITO DOCUMENTACIÓN PARA COMPLMENTAR LA ACTIVIDAD Y TENER CERTEZA DEL POLGIONO ESPACIAL "/>
    <s v="553.000 M2"/>
    <s v="El FMI 303-74701, identifica el predio denominado FINCA LA MARIELA LOTE #1 ubicado en el municipio de Yondó -  Antioquia, se encuentra activo, es de naturaleza rural, registra como folio matriz 303-73102, el cual no cuenta con complementaciones, y se evidencia en su primera anotación como modo de adquisición la adjudicación de baldíos mediante Resolución 0403 de 18 de marzo de 1988 emitida por el INCORA - Medellín, en la cual se adjudicó el predio al señor Marco Tulio Castrillón Agudelo; lo anterior, indica que el predio objeto de estudio acredita pleno dominio, de acuerdo con lo establecido en la regla primera del artículo 48 de la ley 160, asimismo, es menester mencionar que ya pasaron los 15 años contados a partir de la primera adjudicación que menciona el artículo 39 de la ley 160 de 1994 que permite la transferencia del derecho de dominio sobre el bien inmueble.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_x000a_No se evidencia la inscripción de gravamen o medidas cautelares que se encuentren vigentes y que afecten el bien._x000a__x000a_Se tiene que la propiedad actualmente la tiene AGROVAR S.A.S Nit. 8090128066, de acuerdo con lo publicitado en la anotación No. 4, que registra una compraventa protocolizada por Escritura Publica No. 1876 de fecha 06 de agosto de 2012 de la Notaría Veintidós de Medellín._x000a__x000a_Respecto al predio objeto de estudio no es posible la verificación del rango de tolerancia de conformidad a lo dispuesto en el art. 15 de la Res conjunta IGAC 1101- SNR 11344 del 31/12/2020 toda vez que, en la matriz de compra referente al área alfanumérica no registra información._x000a__x000a_Se aclara que este diagnóstico registral se efectuó con la información visible en la Ventanilla Única de Registro (VUR) de la Superintendencia de Notariado y Registro (SNR). Del 14 agosto 2023"/>
    <s v="SI"/>
    <s v="SI"/>
    <m/>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69"/>
    <x v="1"/>
    <s v="LEVANTAMIENTO "/>
    <s v="FINCA LA FLORESTA"/>
    <s v="ANTIOQUIA"/>
    <s v="YONDÓ"/>
    <n v="160"/>
    <n v="25000000"/>
    <n v="0"/>
    <n v="42089600"/>
    <n v="36176000"/>
    <s v="303-74710"/>
    <x v="1"/>
    <m/>
    <x v="7"/>
    <m/>
    <m/>
    <m/>
    <m/>
    <n v="25000000"/>
    <m/>
    <m/>
    <m/>
    <n v="45180"/>
    <s v="8932001000002000104"/>
    <n v="0"/>
    <s v="NO SE HA IDENTIFICADO EL POLIGONO INICIAL PARA HACER VALIDACIONES, SE SOLICITO DOCUMENTACIÓN PARA COMPLMENTAR LA ACTIVIDAD Y TENER CERTEZA DEL POLGIONO ESPACIAL "/>
    <s v="1.600m2"/>
    <s v="15/01/24: Predio rural con FMI activo, folio matriz 74707, con complementaciones. Sin folios segregados. Se acredita propiedad privada por ANOTACION 1. Propietario actual AGROVAR S.A.S., que lo adquirió mediante COMPRAVENTA registradas en la ANOTACION 3. Predio VIABLE para proceso de compra por parte de la ANT."/>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2T00:00:00"/>
    <d v="1899-12-30T00:00:00"/>
    <d v="1899-12-30T00:00:00"/>
    <n v="25000000"/>
  </r>
  <r>
    <s v="ID6870"/>
    <x v="1"/>
    <s v="LEVANTAMIENTO "/>
    <s v="EL PAUJIL"/>
    <s v="ANTIOQUIA"/>
    <s v="YONDÓ"/>
    <n v="32.049999999999997"/>
    <n v="18400000"/>
    <n v="0"/>
    <n v="18569600"/>
    <n v="15989120"/>
    <s v="303-73808"/>
    <x v="1"/>
    <m/>
    <x v="7"/>
    <m/>
    <m/>
    <m/>
    <m/>
    <n v="18400000"/>
    <m/>
    <m/>
    <m/>
    <n v="45180"/>
    <s v="8932001000002000004"/>
    <s v="VIABLE"/>
    <n v="0"/>
    <s v="32, 500"/>
    <s v="&quot;El FMI 303-73808, Predio denominado “FINCA PAUGIL”, ubicado en el municipio de Yondo, departamento del Antioquia se encuentra activo, es de naturaleza rural, no registra matrices ni segregados. El FMI fue abierto con base en la Resolución No. 2669 del 28 de septiembre de 1988 de Adjudicación de Baldío, expedida por el Instituto Colombiano de la Reforma Agraria de Medellín, a favor de Santo Tomas Rojas Ricardo.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_x000a_Tampoco se encuentra inscrita ninguna solicitud de restitución respecto a este predio, en virtud de la Ley 1448 de 2011- Ley de Víctimas y Restitución de tierras._x000a__x000a_Así mismo, es importante mencionar que el presunto propietario del FMI objeto de estudio es Agovar SAS segun lo contenido en la  ESCRITURA 1876 del 2012-08-06 NOTARIA VENTIDOS (22) de MEDELLIN_x000a_&quot;"/>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sin archivos"/>
    <d v="1899-12-30T00:00:00"/>
    <d v="1899-12-30T00:00:00"/>
    <n v="18400000"/>
  </r>
  <r>
    <s v="ID6871"/>
    <x v="1"/>
    <s v="AVALUADO"/>
    <s v="LA ESMERALDA"/>
    <s v="ANTIOQUIA"/>
    <s v="YONDÓ"/>
    <n v="32.68"/>
    <n v="18400000"/>
    <n v="0"/>
    <m/>
    <m/>
    <s v="303-74459"/>
    <x v="1"/>
    <m/>
    <x v="7"/>
    <m/>
    <m/>
    <m/>
    <m/>
    <n v="18400000"/>
    <m/>
    <m/>
    <m/>
    <n v="45180"/>
    <s v="8932001000002200039"/>
    <n v="0"/>
    <s v="NO SE HA IDENTIFICADO EL POLIGONO INICIAL PARA HACER VALIDACIONES, SE SOLICITO DOCUMENTACIÓN PARA COMPLMENTAR LA ACTIVIDAD Y TENER CERTEZA DEL POLGIONO ESPACIAL "/>
    <s v="42,2.500"/>
    <s v="15/01/24: Predio rural con FMI activo, sin folio matriz, complementaciones, ni folios segregados. Se acredita propiedad privada por ANOTACION 1. Propietario actual AGROVAR S.A.S., que lo adquirió mediante COMPRAVENTA registradas en la ANOTACION 8. Predio VIABLE para proceso de compra por parte de la ANT."/>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18400000"/>
  </r>
  <r>
    <s v="ID6872"/>
    <x v="1"/>
    <s v="AVALUADO"/>
    <s v="LA ESPERANZA"/>
    <s v="ANTIOQUIA"/>
    <s v="YONDÓ"/>
    <n v="35.049999999999997"/>
    <n v="18400000"/>
    <n v="0"/>
    <m/>
    <m/>
    <s v="303-74465"/>
    <x v="1"/>
    <m/>
    <x v="7"/>
    <m/>
    <m/>
    <m/>
    <m/>
    <n v="18400000"/>
    <m/>
    <m/>
    <m/>
    <n v="45180"/>
    <s v="8932001000002200054"/>
    <s v="VIABLE"/>
    <n v="0"/>
    <n v="35.5"/>
    <s v="&quot;El FMI 303-74465, Predio denominado “FINCA &quot;&quot; LA ESPERANZA&quot;&quot;”, ubicado en el municipio de Yondó, departamento del Antioquia se encuentra activo, es de naturaleza rural, no registra matrices ni segregados. El FMI fue abierto con base en la Resolución No. 116 del 25 de febrero de 1994 de Adjudicación de Baldío, expedida por el Instituto Colombiano de la Reforma Agraria de La Dorada, a favor de María Inés Tovar.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Cabe resaltar que el predio fue vendido sin permiso del Incoder, como se puede observar en la anotación No.2_x000a__x000a_Tampoco se encuentra inscrita ninguna solicitud de restitución respecto a este predio, en virtud de la Ley 1448 de 2011- Ley de Víctimas y Restitución de tierras._x000a__x000a_Así mismo, es importante mencionar que el presunto propietario del FMI objeto de estudio es Agovar SAS. Con NIT 8090128066 con el 50 % de titularidad y el señor TORO ECHEVERRI LUIS FERNANDO con CC98524993 titular del 50% restante &quot;"/>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18400000"/>
  </r>
  <r>
    <s v="ID6873"/>
    <x v="1"/>
    <s v="AVALUADO"/>
    <s v="EL DIAMANTE"/>
    <s v="ANTIOQUIA"/>
    <s v="YONDÓ"/>
    <n v="170.03"/>
    <n v="25000000"/>
    <n v="0"/>
    <m/>
    <m/>
    <s v="303-74411"/>
    <x v="1"/>
    <m/>
    <x v="7"/>
    <m/>
    <m/>
    <m/>
    <m/>
    <n v="25000000"/>
    <m/>
    <m/>
    <m/>
    <n v="45180"/>
    <s v="8932001000002400002"/>
    <s v="VIABLE"/>
    <n v="0"/>
    <n v="170.3"/>
    <s v="De acuerdo con la primer anotación el folio de matrícula inmobiliaria proviene del registro de la Resolución No. 58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No se evidencia la inscripción de gravámenes que se encuentren vigentes que afecten el bien._x000a_Se evidencia la inscripción de una medida cautelar que se encuentra vigente en la anotación No. 9 embargo de jurisdicción coactiva y una limitación al derecho de dominio en la anotación No. 8 compraventa de derechos de cuota, es menester mencionar que en la anotación No. 2 se encuentra una prohibición de abstenerse de inscribir actos que impliquen transferencia, gravamen o limitación del predio según la Resolución No. 58 de fecha 02/02/1994 expedido por el INCORA, sin embargo, este acto se encuentra calificado con el código 0915 que hace referencia a otros actos sujetos a registro._x000a_Se tiene que la propiedad del predio la tienen en común y proindiviso el señor Luis Fernando Toro Álvarez identificado con cedula de ciudadanía No. 98524993, de acuerdo con lo publicitado en la anotación No. 3 según la Escritura Pública No. 1639 de fecha 22/06/1955 de la Notaría Primera de Barrancabermeja que protocolizo compraventa calificada con el código 0101 y la anotación No. 5 que publicita la Escritura Pública No. 8273 de fecha 29/10/2002 de la Notaría Quince de Medellín por medio de la cual se protocolizo compraventa derechos de cuota 50% acto calificado con el código de registro 0307 y la empresa Agrovar S.A.S identificada con Nit 8090128066 quien adquirió por medio de la Escritura Pública No. 2643 de fecha 09/11/2015 de la Notaría Tercera de Ibagué  por medio de la cual se protocolizo compraventa derechos de cuota, acto calificado con el código 0307._x000a_Sin embargo, no es claro si el señor Luis Eduardo Toro Álvarez quien aparece en la cadena traditicia del predio aun tiene derechos de cuota sobre el mismo, razón por la cual es necesario verificar el contenido de la Escritura 530 de fecha 05/05/1998 de la Notaría Veinticinco de Medellín publicitada en la anotación No. 4 del folio de matrícula, con el fin de verificar esta situación. _x000a_Se aclara que este diagnóstico registral se efectuó con la información visible en la Ventanilla Única de Registro (VUR) de la Superintendencia de Notariado y Registro (SNR), el día 14/09/2023."/>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74"/>
    <x v="1"/>
    <s v="AVALUADO"/>
    <s v="CAÑO LA PIPA"/>
    <s v="ANTIOQUIA"/>
    <s v="YONDÓ"/>
    <n v="86.23"/>
    <n v="25000000"/>
    <n v="0"/>
    <m/>
    <m/>
    <s v="303-74468"/>
    <x v="1"/>
    <m/>
    <x v="7"/>
    <m/>
    <m/>
    <m/>
    <m/>
    <n v="25000000"/>
    <m/>
    <m/>
    <m/>
    <n v="45180"/>
    <s v="8932001000002200055"/>
    <s v="VIABLE"/>
    <n v="0"/>
    <n v="86.224999999999994"/>
    <s v="De acuerdo con la primer anotación el folio de matrícula inmobiliaria proviene del registro de la Resolución No. 062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No se evidencia la inscripción de gravámenes o medidas cautelares que se encuentren vigentes que afecten el bien._x000a_Se evidencia la inscripción de unas limitación al derecho de dominio en la anotaciones Nos. 6 y 9 que hacen referencia a una  compraventa de derechos de cuota, es menester mencionar que en la anotación No. 2 se encuentra una prohibición de abstenerse de inscribir actos que impliquen transferencia, gravamen o limitación del predio según la Resolución No. 062 de fecha 02/02/1994 expedido por el INCORA, sin embargo, este acto se encuentra calificado con el código 0906 que hace referencia a otros actos sujetos a registro._x000a_Se tiene que la propiedad del predio la tienen en común y proindiviso el señor Luis Fernando Toro Álvarez identificado con cedula de ciudadanía No. 98524993, de acuerdo con lo publicitado en la anotación No. 5 que publicita la Escritura Pública No. 8273 de fecha 29/10/2002 de la Notaría Quince de Medellín por medio de la cual se protocolizo compraventa derechos de cuota 50% acto calificado con el código de registro 0307 y la empresa Agrovar S.A.S identificada con Nit 8090128066 quien adquirió por medio de la Escritura Pública No. 2643 de fecha 09/11/2015 de la Notaría Tercera de Ibagué  por medio de la cual se protocolizo compraventa derechos de cuota, acto calificado con el código 0307, acto publicitado en la anotación No. 9._x000a_Se aclara que este diagnóstico registral se efectuó con la información visible en la Ventanilla Única de Registro (VUR) de la Superintendencia de Notariado y Registro (SNR), el día 14/09/2023."/>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75"/>
    <x v="1"/>
    <s v="AVALUADO"/>
    <s v="LA ESTRELLA"/>
    <s v="ANTIOQUIA"/>
    <s v="YONDÓ"/>
    <n v="32.28"/>
    <n v="18400000"/>
    <n v="0"/>
    <m/>
    <m/>
    <s v="303-74457"/>
    <x v="1"/>
    <m/>
    <x v="7"/>
    <m/>
    <m/>
    <m/>
    <m/>
    <n v="18400000"/>
    <m/>
    <m/>
    <m/>
    <n v="45180"/>
    <s v="8932001000002200053"/>
    <s v="VIABLE"/>
    <n v="0"/>
    <n v="32.274999999999999"/>
    <s v="De acuerdo con la primer anotación el folio de matrícula inmobiliaria proviene del registro de la Resolución No. 055 de fecha 02/02/1994 expedido por el INCORA, lo anterior, por lo anterior se concluye que el predio objeto de estudio acredita pleno dominio, de acuerdo con lo establecido en la regla primer del artículo 48 de la ley 160 de 1994, es menester mencionar que ya pasaron los 5 años a los que hace referencia el artículo 73 de la ley 160 de 1994, acto calificado con el código 0170 de pleno dominio.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Tampoco se encuentra inscrita ninguna solicitud de restitución respecto a este predio, en virtud de la Ley 1448 de 2011- Ley de Víctimas y Restitución de tierras._x000a_No se evidencia la inscripción de gravámenes, medidas cautelares o limitaciones al derecho de dominio que se encuentren vigentes que afecten el bien._x000a_Es menester mencionar que en la anotación No. 2 se encuentra una prohibición de abstenerse de inscribir actos que impliquen transferencia, gravamen o limitación del predio según la Resolución No. 055 de fecha 02/02/1994 expedido por el INCORA, sin embargo, este acto se encuentra calificado con el código 0906 que hace referencia a otros actos sujetos a registro._x000a_Se tiene que la propiedad del predio la tiene la empresa Agrovar S.A.S identificada con Nit 8090128066 quien adquirió por medio de la Escritura Pública No. 2643 de fecha 09/11/2015 de la Notaría Tercera de Ibagué por medio de la cual se protocolizo compraventa derechos de cuota, acto calificado con el código 0307, acto publicitado en la anotación No. 8._x000a_Se aclara que este diagnóstico registral se efectuó con la información visible en la Ventanilla Única de Registro (VUR) de la Superintendencia de Notariado y Registro (SNR), el día 14/09/2023."/>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18400000"/>
  </r>
  <r>
    <s v="ID6876"/>
    <x v="1"/>
    <s v="AVALUADO"/>
    <s v="MIRAFLORES"/>
    <s v="ANTIOQUIA"/>
    <s v="YONDÓ"/>
    <n v="27.25"/>
    <n v="16600000"/>
    <n v="0"/>
    <m/>
    <m/>
    <s v="303-74463"/>
    <x v="1"/>
    <m/>
    <x v="7"/>
    <m/>
    <m/>
    <m/>
    <m/>
    <n v="16600000"/>
    <m/>
    <m/>
    <m/>
    <n v="45180"/>
    <s v="8932001000002200068"/>
    <s v="VIABLE"/>
    <n v="0"/>
    <s v="27 Hectáreas con 2.500 M2"/>
    <s v="El predio rural identificado con FMI 303-74463 denominado “FINCA MIRAFLORES” es de naturaleza jurídica privada por título originario. Por cuanto analizada la totalidad de anotaciones se encontró como antecedente registral de apertura la inscripción de la Resolución de adjudicación No. 61 de fecha 02/02/1994 expedido por autoridad competente en tierras, INCORA DE LA DORADA, por lo que se cumple con la primera condición establecida por el artículo 48 de la ley 160 de 1994. Se precisa que el predio en estudio no presenta medidas cautelares, limitación al dominio o gravámenes vigentes, que como requisito de procedibilidad deban ser resueltos antes de acordar la transferencia de dominio a favor de la ANT. Se concluye que el predio es viable para la compra, registra una cabida de área y lindero en VUR y SIT de 27 Hectáreas con 2.500 M2 aproximadamente, no se evidencia la existencia de mutaciones en el área ni predios segregaciones y quien ostenta como ultimo propietario en folio es la sociedad denominada “AGROVAR S.A.S, identificado con NIT. 8090128066, quien adquiere el fundo a través de la Escritura pública No. 2643 de fecha 2015-11-09, otorgado por la NOTARIA TERCERA DE IBAGUE, modo de adquisición compraventa, código registral 125."/>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16600000"/>
  </r>
  <r>
    <s v="ID6880"/>
    <x v="1"/>
    <s v="AVALUADO"/>
    <s v="BELGICA"/>
    <s v="ANTIOQUIA"/>
    <s v="YONDÓ"/>
    <n v="52.4"/>
    <n v="25000000"/>
    <n v="0"/>
    <m/>
    <m/>
    <s v="303-56930"/>
    <x v="1"/>
    <m/>
    <x v="7"/>
    <m/>
    <m/>
    <m/>
    <m/>
    <n v="25000000"/>
    <m/>
    <m/>
    <m/>
    <n v="45180"/>
    <s v="8932001000002200041"/>
    <s v="VIABLE"/>
    <n v="0"/>
    <s v="52 Ha + 4020 m2"/>
    <s v="15/01/24: Predio rural con FMI activo, sin folio matriz, complementaciones, ni folios segregados. Se acredita propiedad privada por ANOTACION 1. Propietarios actuales LUIS EDUARDO TORO ALVAREZ y LUIS FERNANDO TORO ECHEVERRY, quienes lo adquirieron COMPRAVENTAS registradas en las ANOTACIONES 2 y 3. Predio VIABLE para proceso de compra por parte de la ANT."/>
    <s v="SI"/>
    <s v="NO"/>
    <s v="DECISIÓN RATIFICADA URT"/>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81"/>
    <x v="1"/>
    <s v="AVALUADO"/>
    <s v="EL RUBY"/>
    <s v="ANTIOQUIA"/>
    <s v="YONDÓ"/>
    <n v="50.24"/>
    <n v="25000000"/>
    <n v="0"/>
    <m/>
    <m/>
    <s v="303-56915"/>
    <x v="1"/>
    <m/>
    <x v="7"/>
    <m/>
    <m/>
    <m/>
    <m/>
    <n v="25000000"/>
    <m/>
    <s v="SI"/>
    <m/>
    <n v="45180"/>
    <s v="8932001000002200051"/>
    <s v="VIABLE"/>
    <n v="0"/>
    <s v="50 Ha + 2350 m2"/>
    <s v="Mediante estudio realizado el 15/01/2024, se puede observar lo siguiente:_x000a__x000a_El FMI 303-56915: identifica el predio denominado “FINCA EL RUBY&quot; ubicado en el municipio de YONDÓ ANTIOQUIA, se encuentra activo, es de tipo Rural según lo registrado en el folio, no registra folio segregado, no registra folio matriz._x000a_En cuanto a su FMI 303-56915: cumple con la cadena traslaticia de dominio anterior al título inscrito, su anotación que trasfiere el dominio sobre el folio de matrícula hace referencia a la RESOLUCION 0101 del 1999-03-31 DEL INCORA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50 HA + 235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LUIS FERNANDO TORO ECHEVERRI identificado con CC: 98524993 de acuerdo con lo publicitado en la última anotación del ESCRITURA 2643 del 2015-11-09 DE NOTARIA TERCERA de IBAGUE,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6 anotaciones."/>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82"/>
    <x v="1"/>
    <s v="AVALUADO"/>
    <s v="EL PARAISO"/>
    <s v="ANTIOQUIA"/>
    <s v="YONDÓ"/>
    <n v="107"/>
    <n v="25000000"/>
    <n v="0"/>
    <m/>
    <m/>
    <s v="303-57857"/>
    <x v="1"/>
    <m/>
    <x v="7"/>
    <m/>
    <m/>
    <m/>
    <m/>
    <n v="25000000"/>
    <m/>
    <m/>
    <m/>
    <n v="45180"/>
    <s v="8932001000001300027"/>
    <s v="NO VIABLE"/>
    <n v="0"/>
    <s v="107 HA"/>
    <s v="Mediante estudio realizado el 15/01/2024, se puede observar lo siguiente:_x000a__x000a_El FMI 303-57857 identifica el predio denominado “EL PARAISO” ubicado en la vereda el Porvenir en el municipio de YONDO ANTIOQUIA, se encuentra activo, es de tipo Rural según lo registrado en el folio, no registra folio segregado, no registra folio matriz._x000a_En cuanto a su FMI 303-57857, cumple con la cadena traslaticia de dominio anterior al título inscrito, su anotación que trasfiere el dominio sobre el folio de matrícula hace referencia a la RESOLUCION 0085 del 1995-03-30 00:00:00 INCORA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se encuentra inscrita la siguiente anotación:_x000a_ANOTACION: Nro 10: DEMANDA EN PROCESO VERBAL - OFICIO 1104 del 2018-06-26 JUZGADO PRIMERO CIVIL DEL CIRCUITO EN ORALIDAD DE MEDELLIN._x000a_El FMI reporta 107 HA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TORO ECHEVERRI LUIS FERNANDO identificado con CC: 98524993 de acuerdo con lo publicitado en la anotación No.11 mediante ESCRITURA 2914 DEL 2021-12-13 NOTARIA TERCERA DE MONTERIA registrando una compraventa. El predio NO registra algún gravamen, medida cautelar o limitación._x000a_En conclusión, el predio se considera NO VIABLE de acuerdo con análisis realizado. El presente estudio se realiza únicamente con la información obrante en consulta del FMI en el aplicativo de la SNR con 10 anotaciones."/>
    <s v="NO"/>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6883"/>
    <x v="1"/>
    <s v="AVALUADO"/>
    <s v="LA HERENCIA"/>
    <s v="ANTIOQUIA"/>
    <s v="YONDÓ"/>
    <n v="72"/>
    <n v="25000000"/>
    <n v="0"/>
    <m/>
    <m/>
    <s v="303-68030"/>
    <x v="1"/>
    <m/>
    <x v="7"/>
    <m/>
    <m/>
    <m/>
    <m/>
    <n v="25000000"/>
    <m/>
    <m/>
    <m/>
    <n v="45180"/>
    <s v="8932001000001300036"/>
    <n v="0"/>
    <s v="NO SE HA IDENTIFICADO EL POLIGONO INICIAL PARA HACER VALIDACIONES, SE SOLICITO DOCUMENTACIÓN PARA COMPLMENTAR LA ACTIVIDAD Y TENER CERTEZA DEL POLGIONO ESPACIAL "/>
    <s v="72 HA"/>
    <s v="Mediante estudio realizado el 15/01/2024, se puede observar lo siguiente:_x000a_El FMI 303-68030: identifica el predio denominado “FINCA LA HERENCIA&quot; ubicado en la vereda EL PORVENIR en el municipio de YONDÓ ANTIOQUIA, se encuentra activo, es de tipo Rural según lo registrado en el folio, no registra folio segregado, no registra folio matriz._x000a_En cuanto a su FMI 303-68030: cumple con la cadena traslaticia de dominio anterior al título inscrito, su anotación que trasfiere el dominio sobre el folio de matrícula hace referencia a la RESOLUCION 3519 del 2007-12-28 00:00:00 INCODER de BUCARAMANGA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72 HA,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LUIS FERNANDO TORO ECHEVERRI identificado con CC: 98524993 de acuerdo con lo publicitado en la última anotación del FMI ESCRITURA 2643 del 2015-11-09 00:00:00 NOTARIA TERCERA de IBAGUE,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5 anotaciones."/>
    <s v="SI"/>
    <s v="NO"/>
    <s v="RUPTA"/>
    <m/>
    <s v="NO"/>
    <m/>
    <s v="RECHAZADA"/>
    <s v="NO ACEPTA OFERTA"/>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1T00:00:00"/>
    <d v="1899-12-30T00:00:00"/>
    <d v="1899-12-30T00:00:00"/>
    <n v="25000000"/>
  </r>
  <r>
    <s v="ID9346"/>
    <x v="1"/>
    <s v="AVALUADO"/>
    <s v="LA ENVIDIA"/>
    <s v="META"/>
    <s v="PUERTO LLERAS"/>
    <n v="149.74"/>
    <n v="25000000"/>
    <n v="0"/>
    <m/>
    <m/>
    <s v="236-40097"/>
    <x v="1"/>
    <m/>
    <x v="7"/>
    <m/>
    <m/>
    <m/>
    <m/>
    <n v="25000000"/>
    <m/>
    <s v="SI"/>
    <s v="SI"/>
    <n v="45100"/>
    <s v="505770001000000030302000000000"/>
    <s v="VIABLE"/>
    <n v="0"/>
    <n v="149.73650000000001"/>
    <s v="PRIVADO ADJUDICAICON BALDIO EN SU FMI MATRIZ 236-16823 CON RES.1601 DEL 29-11-1985 INCORA VILLAVICENCIO; ADJUDICACION  SUCESION ESCRITURA 1586 DEL 12-07-2012 NOTARIA UNICA GRANADA"/>
    <s v="SI"/>
    <s v="NO"/>
    <m/>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7553"/>
    <x v="1"/>
    <s v="AVALUADO"/>
    <s v="ALTAMIRA 2"/>
    <s v="META"/>
    <s v="PUERTO LLERAS"/>
    <n v="92.42"/>
    <n v="25000000"/>
    <n v="0"/>
    <m/>
    <m/>
    <s v="236-20396"/>
    <x v="1"/>
    <m/>
    <x v="7"/>
    <m/>
    <m/>
    <m/>
    <m/>
    <n v="25000000"/>
    <m/>
    <s v="SI"/>
    <s v="SI"/>
    <n v="45030"/>
    <s v="505770001000000030184000000000"/>
    <s v="VIABLE"/>
    <n v="0"/>
    <n v="89.25"/>
    <s v="Concepto de viabilidad juridica realizado con fecha 15/01/2024.El predio rural identificado con FMI 236-20396 denominado “ALTAMIRA II” es de naturaleza jurídica privada por titulo originario, por cuanto se evidencio en el sistema instrumental registral como antecedente de apertura el título originario inscrito mediante Resolución de adjudicación de baldíos # 1602 de fecha 1985-11-29, emitida por el INCORA DE VILLAVICENCIO. De lo anterior se colige que se cumple con la primera condición establecida por el artículo 48 de la ley 160 de 1994. Se precisa que el predio no registra medidas cautelares, gravámenes ni limitaciones al dominio. Del estudio jurídico se avizora que la titularidad del dominio y propiedad se da de manera proindivisa, adquiriendo el domino los señores  ARIZA CADENA ANDRES, ARIZA CADENA HUMBERTO, ARIZA CADENA FLOR ALBA, CADENA DE ARIZA FLOR MELIDA, ARIZA CADENA ELICEO, ARIZA CADENA BERNARDO, con quienes se deberá efectuar la negociación de compra, ya que adquieren el dominio del predio mediante adjudicación en sucesión y liquidación de la sociedad conyugal patrimonial de hecho en común y proindiviso, protocolizado con la Escritura Publica # 6729 de fecha 27 de diciembre de 2017, otorgado por la notaría segunda de Villavicencio, información que se registra en la notación # 4 del FMI. Se concluye que el predio es viable para la compra registra un área jurídica de 89 HECTAREAS CON 2.500 METROS CUADRADOS, no se evidencian segregaciones ni mutaciones de área."/>
    <s v="SI"/>
    <s v="NO"/>
    <m/>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7555"/>
    <x v="1"/>
    <s v="AVALUADO"/>
    <s v="ALTAMIRA"/>
    <s v="META"/>
    <s v="PUERTO LLERAS"/>
    <n v="129.55000000000001"/>
    <n v="25000000"/>
    <n v="0"/>
    <m/>
    <m/>
    <s v="236-7425"/>
    <x v="1"/>
    <m/>
    <x v="7"/>
    <m/>
    <m/>
    <m/>
    <m/>
    <n v="25000000"/>
    <m/>
    <s v="SI"/>
    <s v="SI"/>
    <n v="45030"/>
    <s v="505770001000000030051000000000"/>
    <s v="VIABLE"/>
    <n v="0"/>
    <n v="129.31809999999999"/>
    <s v="Predio identificado con 236-7425 de naturaleza privada, nace por adjudicacion de baldio, mediante RESOLUCION 1149 DEL 1980-12-12 del INCORA DE VILLAVICENCIO. Los actuales titulares del derecho de dominio según FMI son A: ARIZA CADENA ANDRES CC 79360795, ARIZA CADENA HUMBERTO CC 86030110, ARIZA CADENA FLOR ALBA CC 51729138, CADENA DE ARIZA FLOR MELIDA CC 30030354, ARIZA CADENA ELICEO CC 86003788, ARIZA CADENA BERNARDO CC 86004670, PITRE HINOJOZA YANELIS FABIOLA CC 52062267, quienes adquieren por  ESCRITURA 6729 DEL 2017-12-27 de la NOTARIA SEGUNDA DE VILLAVICENCIO , por adjudicacion en sucesion y liquidacion de sociedad conyugal, no registra gravamenes, ni limitaciones al dominio. El FMI reporta un área de 129, HA +  3181 m2, por su parte el área reportada en la base de gestor catastral corresponde a 130, HA +  6004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
    <s v="SI"/>
    <s v="NO"/>
    <m/>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10686"/>
    <x v="1"/>
    <s v="AVALUADO"/>
    <s v="HACIENDA &quot;SAN CIPRIANO&quot;"/>
    <s v="META"/>
    <s v="PUERTO LLERAS"/>
    <n v="715.61"/>
    <n v="25000000"/>
    <n v="0"/>
    <m/>
    <m/>
    <s v="236-9723"/>
    <x v="1"/>
    <m/>
    <x v="7"/>
    <m/>
    <m/>
    <m/>
    <m/>
    <n v="25000000"/>
    <m/>
    <s v="SI"/>
    <s v="SI"/>
    <n v="45162"/>
    <s v="505770001000000040074000000000"/>
    <s v="VIABLE"/>
    <n v="0"/>
    <n v="715.61410000000001"/>
    <s v="LA PRIMERA ANOTACIÓN ES UNA ADJUDICACIÓN DE BALDIOS DEL EXTINTO INCORA DE VILLAVICENCIO MEDIANTE LA RESOLUCION 775 DEL 30-06-1982 A RONCANCIO PINEDA LUIS ALFONSO, LUEGO EL SIGUIENTE ACTO DE TRANSFERENCIA DE DOMINIO ES LA ANOTACIÓN 4 EN DONDE RONCANCIO PINEDA LUIS ALFONSO LE VENDE A ARTEAGA CASTILLO ALBERTO MEDIANTE LA E.P. 182 DEL 10-03-1987 DE LA NOTARIA UNICA DE SAN MARTIN, EN LA ANOTACIÓN 9 ESTÁ LA SIGUIENTE ANOTACIÓN DE TRANSFERENCIA DE DOMINIO EN DONDE ARTEAGA CASTILLO ALBERTO LE VENDE A GONZALEZ AVILA CARLOS ALBERTO Y A GONZALEZ AVILA SONIA ELIZABETH MEDIANTE LA E.P. 1625 DEL 26-09-1995 DE LA NOTARIA UNICA DE GRANADA, , EN LA ANOTACION 18 SE OBSERVA EL SIGUIENTE ACTO DE TRASFERENCIA DE DOMINIO EN DONDE GONZALEZ AVILA CARLOS ALBERTO Y  GONZALEZ AVILA SONIA ELIZABETH LE VENDEN A: PEÑA MORENO JOSÉ HUMBERTO Y A BESABÉ ESCÁRRAGA MIREYA, MEDIANTE LA E.P. 2515 DEL 13-05-2009 DE LA NOTARIA 2 DE VILLAVICENCIO Y LA ULTIMA TRANSFERENCIA DE DOMINIO ES LA ANOTACIÓN 25 EN DONDE PEÑA MORENO JOSÉ HUMBERTO Y BESABÉ ESCÁRRAGA MIREYA LE VENDEN A ZAFRA REYES GUSTAVO C.C. 17327853 (X), MEDIANTE LA E.P. 1926 DE 21-10-2021 DE LA NOTARIA 4 DE VILLAVICENCIO, ES DE ANOTAR QUE EL PREDIO SE ENCUENTRA HIPOTECADO A BANCO AGRARIO DE COLOMBIA (ANOTACIÓN 28), EN CONCLUSIÓN EL PREDIO SALIÓ DEL DOMINIO DEL ESTADO COMO SE OBSERVÓ EN LA ANOTACIÓN 1. NO ESTÁ EMBARGADO Y REVISADA LA MATRIZ, NO TIENE PROCESO CON LA URT Y LA DAT PUEDE CONTINUAR CON EL PROCESO DE COMPRA DEL PRESENTE PREDIO SERÍA UN SI-FORMULA TRANSACCIONAL."/>
    <s v="SI"/>
    <s v="NO"/>
    <m/>
    <s v="ASIGN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7557"/>
    <x v="1"/>
    <s v="AVALUADO"/>
    <s v="LOTE 3 "/>
    <s v="META"/>
    <s v="PUERTO LLERAS"/>
    <n v="628.32000000000005"/>
    <n v="25000000"/>
    <n v="0"/>
    <m/>
    <m/>
    <s v="236-28198"/>
    <x v="1"/>
    <m/>
    <x v="7"/>
    <m/>
    <m/>
    <m/>
    <m/>
    <n v="25000000"/>
    <m/>
    <s v="SI"/>
    <s v="SI"/>
    <n v="45030"/>
    <s v="505770001000000040464000000000"/>
    <s v="VIABLE"/>
    <n v="0"/>
    <n v="628.32000000000005"/>
    <s v="Predio identificado con 236-28198 de naturaleza privada, deviene de la matriz demoninada 236-372, la cual nace por adjudicacion de baldio, mediante RESOLUCION 15 DEL 1959-01-30 del MINISTERIO DE AGRICULTURA DE BOGOTA. Los actuales titulares del derecho de dominio según FMI son: ARIZA CADENA ANDRES CC 79360795, ARIZA CADENA HUMBERTO CC 86030110, ARIZA CADENA FLOR ALBA CC 51729138, CADENA DE ARIZA FLOR MELIDA CC 30030354, ARIZA CADENA ELICEO CC 86003788, ARIZA CADENA BERNARDO CC 86004670, PITRE HINOJOZA YANELIS FABIOLA CC 52062267, quienes adquieren por  ESCRITURA 6729 DEL 2017-12-27 de la NOTARIA SEGUNDA DE VILLAVICENCIO , por adjudicacion en sucesion y liquidacion de sociedad conyugal, no registra gravamenes, ni limitaciones al dominio. El FMI reporta un área de 628, HA +  3200 m2, por su parte el área reportada en la base de gestor catastral corresponde a 565, HA +  116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preliminarmente viable, de acuerdo con lo establecido por las directrices centrales. El presente estudio se realiza únicamente con la información obrante en consulta del FMI en el aplicativo de la SNR."/>
    <s v="SI"/>
    <s v="NO"/>
    <m/>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9347"/>
    <x v="1"/>
    <s v="AVALUADO"/>
    <s v="EL CHOAPAL"/>
    <s v="META"/>
    <s v="PUERTO LLERAS"/>
    <n v="663.56"/>
    <n v="25000000"/>
    <n v="0"/>
    <m/>
    <m/>
    <s v="236-24134"/>
    <x v="1"/>
    <m/>
    <x v="7"/>
    <m/>
    <m/>
    <m/>
    <m/>
    <n v="25000000"/>
    <m/>
    <s v="SI"/>
    <s v="SI"/>
    <n v="45100"/>
    <s v="505770001000000030048000000000"/>
    <s v="VIABLE"/>
    <n v="0"/>
    <n v="663.56209999999999"/>
    <s v="Predio denominado “EL CHOAPAL” identificado con FMI 236-24134, nace a la vida jurídica mediante adjudicación de baldíos contenida en Resolución 1661 del 18/12/1986 proferida por el INCORA de Villavicencio, lo anterior permite acreditar propiedad privada en los términos del art. 48 de la Ley 160/94._x000a_Como titular del derecho de dominio reporta UMELINA NIÑO CEPEDA, quien adquiere mediante adjudicación en sucesión contenida en Escritura Pública 1586 del 12/07/2012 otorgada por la Notaría Única de Granada._x000a_El folio objeto de estudio se encuentra activo y el tipo de predio es rural. _x000a_Sobre el predio registra servidumbre petrolera y tránsito con ocupación permanente inscrita mediante Escritura Pública 906 del 29/04/2011 otorgada por la Notaría Única de Granada; no recaen medidas cautelares ni gravámen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El FMI reporta área de 663 Has 5621 m2._x000a_De conformidad con lo anterior, el predio se considera VIABLE para la continuidad del proceso de compra._x000a_Estudio realizado exclusivamente con base en el certificado de tradición y libertad de fecha 17 de enero de 2024 y cuenta con 6 anotaciones."/>
    <s v="SI"/>
    <s v="NO"/>
    <m/>
    <s v="ASIGN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8995"/>
    <x v="1"/>
    <s v="AVALUADO"/>
    <s v="LOTE 1"/>
    <s v="ANTIOQUIA"/>
    <s v="CAUCASIA"/>
    <n v="1143.01"/>
    <n v="25000000"/>
    <n v="0"/>
    <m/>
    <m/>
    <s v="015-73868"/>
    <x v="1"/>
    <m/>
    <x v="7"/>
    <m/>
    <m/>
    <m/>
    <m/>
    <n v="25000000"/>
    <m/>
    <s v="SI"/>
    <m/>
    <n v="45085"/>
    <s v="051540001000000090145000000000"/>
    <s v="VIABLE"/>
    <n v="0"/>
    <n v="1143.1320000000001"/>
    <s v="El predio identificado con FMI 015-73868, denominado “SIN DIRECCIÓN LT UNO&quot;, es segregado de uno de mayor extensión identificado con FMI  015-1302, el cual se considera de naturaleza privada al contar con título originario expedido por el Estado en los términos del art. 48 la Ley 160/94, en tal sentido, nace a la vida jurídica mediante Resolución de Adjudicación No. 587 del 30/11/1955, proferida por el MINISTERIO DE AGRICULTURA. El folio se encuentra activo y el tipo de predio es rural._x000a_En la actualidad, según información registrada en el FMI, reporta como titular del derecho de dominio el señor JOSE GABRIEL MARTINEZ JARAMILLO, identificado con cédula de ciudadanía No.10284802, quien adquiere mediante compraventa contenida en Escritura Pública 5316 del 29/12/2014 otorgada por la Notaría 20 de Medellín._x000a_Sobre el predio recae hipoteca abierta sin límite de cuantía inscrita mediante Pública 5316 del 29/12/2014 otorgada por la Notaría 20 de Medellín, gravamen que deberá ser resuelto antes de acordar la transferencia de dominio a la ANT._x000a_El presente estudio de títulos se realiza con base en el certificado de tradición y libertad de fecha 15 de enero de 2024 y cuenta con 5 anotaciones."/>
    <s v="SI"/>
    <s v="NO"/>
    <m/>
    <s v="APROBADO"/>
    <s v="SI"/>
    <s v="ANT- Direccion De Acceso a Tierras"/>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4567"/>
    <x v="1"/>
    <s v="AVALUADO"/>
    <s v="CAMASAS 1"/>
    <s v="META"/>
    <s v="MAPIRIPÁN"/>
    <n v="1243.6500000000001"/>
    <n v="25000000"/>
    <n v="0"/>
    <m/>
    <m/>
    <s v="236-47527"/>
    <x v="1"/>
    <m/>
    <x v="7"/>
    <m/>
    <m/>
    <m/>
    <m/>
    <n v="25000000"/>
    <m/>
    <s v="SI"/>
    <s v="NO"/>
    <n v="45019"/>
    <s v="503250001000000020014000000000"/>
    <s v="VIABLE"/>
    <n v="0"/>
    <s v="1.243, 6523"/>
    <s v="El predio denominado ´´CAMASAS 1´´, identificado con 236-47527, es de naturaleza jurídica privada, ya que nace a través de la RESOLUCION 0685 DEL 2002-11-25 del INCORA DE VILLAVICENCIO,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son LOAIZA EUSE FABIOLA; MELO VALENCIA CARLOS ENRIQUE, identificados con numero de cedula 52099198; 80363336, quienes adquieren a través de la RESOLUCION 0685 DEL 2002-11-25 del INCORA DE VILLAVICENCIO. Este predio cuenta con gravámenes, ya que aun se encuentra vigente una hipoteca, no limitaciones al dominio.  El FIM reporta un área de 1243 HA+ 6523 M2, por su parte el área registrada en la base del gestor catastral es de 1289, HA +  3991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no obstante, deberá levantarse la hipoteca que se encuentra aún vigente, esto ya que esta entidad no puede adquirir predios con este gravamen, de acuerdo con lo establecido por las directrices centrales, por tanto, se recomienda que se levante el gravamen antes de la escrituración. El presente estudio se realiza únicamente con la información obrante en consulta del FMI en el aplicativo de la SNR con fecha del 15 de enero de 2024."/>
    <s v="SI"/>
    <s v="NO"/>
    <m/>
    <s v="APROBADO"/>
    <s v="SI"/>
    <s v="ANT- Direccion De Acceso a Tierras"/>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4568"/>
    <x v="1"/>
    <s v="AVALUADO"/>
    <s v="FINCA CAMASAS II"/>
    <s v="META"/>
    <s v="MAPIRIPÁN"/>
    <n v="1529.23"/>
    <n v="25000000"/>
    <n v="0"/>
    <m/>
    <m/>
    <s v="236-47443"/>
    <x v="1"/>
    <m/>
    <x v="7"/>
    <m/>
    <m/>
    <m/>
    <m/>
    <n v="25000000"/>
    <m/>
    <s v="SI"/>
    <s v="NO"/>
    <n v="45030"/>
    <s v="503250001000000020052000000000"/>
    <s v="VIABLE"/>
    <n v="0"/>
    <s v="1.529, 2311"/>
    <s v="DE ACUERDO A LA CONSULTA VUR, EL PREDIO ES PRIVADO SALIÓ DEL DOMINIO DEL ESTADO MEDIANTE TÍTULO EXPEDIDO POR AUTORIDAD COMPETENTE, EN LAS ANOTACIONES 4 Y 5 REGISTRA DECLARATORIA DE ZONAS DE INMINENCIA DE RIESGO DE DESPLAZAMIENTO FORZADO Y  PROHIBICION INCORA DENTRO DE LOS 5 AÑOS SIGUIENTES A LA ADJUDICACION, LAS CUALES SE ENCUENTRAN CANCELDAS MENDIANTE LA ANOTACIÓN 6, TIENE ANTECEDENTES QUE DEMUESTRAN UNA CLARA TRANSFERENCIA DE DOMINIO LO QUE PERMITE CONCLUIR QUE EL PREDIO OBJETO DE ESTUDIO ES VIABLE JURÍDICAMENTE."/>
    <s v="PENDIENTE"/>
    <s v="NO"/>
    <m/>
    <s v="APROBADO"/>
    <s v="EN PROCESO"/>
    <s v="ANT- Direccion De Acceso a Tierras"/>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4583"/>
    <x v="1"/>
    <s v="AVALUADO"/>
    <s v="CAMASAS IV"/>
    <s v="META"/>
    <s v="MAPIRIPÁN"/>
    <n v="1500.62"/>
    <n v="25000000"/>
    <n v="0"/>
    <m/>
    <m/>
    <s v="236-47442"/>
    <x v="1"/>
    <m/>
    <x v="7"/>
    <m/>
    <m/>
    <m/>
    <m/>
    <n v="25000000"/>
    <m/>
    <s v="SI"/>
    <s v="SI"/>
    <n v="45030"/>
    <s v="503250001000000020054000000000"/>
    <s v="VIABLE"/>
    <n v="0"/>
    <n v="1500.6214"/>
    <s v="Concepto de viabilidad juridica realizado con fecha 15/01/2024.El predio rural identificado con FMI 236-47442 denominado “FI CAMASAS IV” es de naturaleza jurídica privada, por cuanto se evidencio en el sistema instrumental registral como antecedente de apertura el título originario inscrito mediante Resolución de adjudicación de baldíos # 0693 de fecha 2002-11-25, emitida por el INCORA DE VILLAVICENCIO. De lo anterior se colige que se cumple con la primera condición establecida por el artículo 48 de la ley 160 de 1994. Se precisa que el predio no registra medidas cautelares, gravámenes ni limitaciones al dominio. Del estudio jurídico se avizora que quien ostenta como ultimo titular del dominio en FMI, es el señor MELO VALENCIA LIBARDO ANDRES, identificado con CC. 17357494, con quien se deberá efectuar la negociación de compra, adquiriente de la adjudicación de baldíos # 0693 de fecha 2002-11-25, emitida por el INCORA DE VILLAVICENCIO, información que se registra en la notación # 1 del FMI. Se concluye que el predio es viable para la compra registra un área jurídica de 1.500 HECTAREAS CON 6.214 METROS CUADRADOS, no se evidencian segregaciones ni mutaciones de área en FMI."/>
    <s v="SI"/>
    <s v="NO"/>
    <s v="DECISIÓN RATIFICADA URT"/>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4575"/>
    <x v="1"/>
    <s v="AVALUADO"/>
    <s v="CAMASAS III"/>
    <s v="META"/>
    <s v="MAPIRIPÁN"/>
    <n v="1706.76"/>
    <n v="25000000"/>
    <n v="0"/>
    <m/>
    <m/>
    <s v="236-47441"/>
    <x v="1"/>
    <m/>
    <x v="7"/>
    <m/>
    <m/>
    <m/>
    <m/>
    <n v="25000000"/>
    <m/>
    <s v="SI"/>
    <s v="SI"/>
    <n v="45030"/>
    <s v="503250001000000020053000000000"/>
    <s v="VIABLE"/>
    <n v="0"/>
    <n v="1706.7618"/>
    <s v="Predio denominado” FI CAMASAS III” identificado con FMI 236-47441,  nace a la vida jurídica producto de adjudicación de baldíos contenida en Resolución 0697 del 25/11/2002 realizada por el INCORA de Villavicencio a favor de Lina María Melo Valencia, quien hasta la actualidad ostenta el derecho de dominio.  lo anterior permite acreditar propiedad privada en los términos del art. 48 de la Ley 160/94. El folio se encuentra activo y el tipo de predio es rural._x000a_Sobre el predio no recaen medidas cautelares, gravámenes ni limitacion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El FMI reporta área de 1706 Has 7618 m2._x000a_De conformidad con lo anterior, el predio se considera VIABLE para la continuidad del proceso de compra._x000a_Estudio realizado exclusivamente con base en el certificado de tradición y libertad de fecha 15 de enero de 2024 y cuenta con 5 anotaciones."/>
    <s v="SI"/>
    <s v="NO"/>
    <s v="DECISIÓN RATIFICADA URT"/>
    <s v="APROBADO"/>
    <s v="SI"/>
    <s v="ANT- Direccion De Acceso a Tierras"/>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6807"/>
    <x v="1"/>
    <s v="AVALUADO"/>
    <s v="El Viento"/>
    <s v="ANTIOQUIA"/>
    <s v="YALÍ"/>
    <n v="307.26"/>
    <n v="25000000"/>
    <n v="0"/>
    <m/>
    <m/>
    <s v="038-9727"/>
    <x v="1"/>
    <m/>
    <x v="7"/>
    <m/>
    <m/>
    <m/>
    <m/>
    <n v="25000000"/>
    <m/>
    <s v="SI"/>
    <m/>
    <n v="45173"/>
    <s v="058850001000000060019000000000"/>
    <s v="VIABLE"/>
    <n v="0"/>
    <n v="307.25569999999999"/>
    <s v="Al realizar el análisis el 30/01/2024 del registro de propiedad calificado en el folio de matrícula inmobiliaria del predio denominado “LT DE TERRENO EL VIENTO” mediante consulta en la ventanilla única de registro (VUR) y (SIT), se evidenció un derecho real del dominio en los términos del Artículo 48, de la Ley 160 de 1994, así:_x000a__x000a_1. El inmueble identificado con el Folio de Matrícula Inmobiliaria No.  038-9727, Tiene fecha de apertura el 01/12/1995, mediante COMPRAVENTA, según ESCRITURA 1823 DEL 1995-10-17 00:00:00 NOTARIA DIEZ Y SIETE DE MEDELLIN Anotación # 1 del FMI, acredita propiedad por FORMULA TRANSACCIONAL, ya que el predio ha pasado por una tradición clara y formal, el estado del folio es ACTIVO, de tipo RURAL_x000a_2. Registra inscritas 06 anotación_x000a_3. Registra folio matriz No.  038-7273_x000a_4. No Registra folios derivados_x000a_5. Registra complementación en la que se establece formula transaccional ley Articulo 48 160/94_x000a_6. Sin limitación gravamen o medida cautelar que afecte la transferencia_x000a_7. Área según VUR –SIT es de 307 Has 2557 M.2._x000a_8.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s v="RUPTA"/>
    <m/>
    <s v="SI"/>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13368"/>
    <x v="1"/>
    <s v="AVALUADO"/>
    <s v="EL IMPACTO"/>
    <s v="MAGDALENA"/>
    <s v="PIJIÑO DEL CARMEN"/>
    <n v="16.600000000000001"/>
    <n v="16600000"/>
    <n v="0"/>
    <m/>
    <m/>
    <s v="226-35328"/>
    <x v="1"/>
    <m/>
    <x v="7"/>
    <m/>
    <m/>
    <m/>
    <m/>
    <n v="16600000"/>
    <m/>
    <s v="SI"/>
    <s v="SI"/>
    <n v="45210"/>
    <s v="NO REGISTRA"/>
    <s v="VIABLE"/>
    <s v="NO SE HA IDENTIFICADO EL POLIGONO INICIAL PARA HACER VALIDACIONES, SE SOLICITO DOCUMENTACIÓN PARA COMPLMENTAR LA ACTIVIDAD Y TENER CERTEZA DEL POLGIONO ESPACIAL "/>
    <s v="NR"/>
    <s v="1.El inmueble identificado con el Folio de Matrícula Inmobiliaria No. 226-35328 se aperturo el 11 de marzo de 2005 con ocasión a la Escritura Pública de englobe No. 38 de 08 de marzo de 2005 otorgada en la Notaría Única de Astrea. Deviene del matriz 226-17073 que registra en su primera anotación la Escritura Pública de compraventa No. 288 de 02 de octubre de 1964 otorgada en la Notaría Única de Mompos, por lo cual acredita propiedad por FORMULA TRANSACCIONAL._x000a_2.El estado del folio es ACTIVO, de tipo RURAL._x000a_3.Registra inscritas 2 anotaciones._x000a_4.Registra como folio matriz el 226-17073_x000a_5.No registra folios derivados_x000a_6.No registra complementación._x000a_7.No registra gravámenes, limitaciones ni medidas cautelares._x000a_8.Viable para continuar con el procedimiento adoptado por la entidad"/>
    <s v="SI"/>
    <m/>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3T00:00:00"/>
    <d v="1899-12-30T00:00:00"/>
    <d v="1899-12-30T00:00:00"/>
    <n v="16600000"/>
  </r>
  <r>
    <s v="ID13369"/>
    <x v="1"/>
    <s v="AVALUADO"/>
    <s v="RANCHO PANDO"/>
    <s v="MAGDALENA"/>
    <s v="SAN SEBASTIÁN DE BUENAVISTA"/>
    <n v="22.56"/>
    <n v="16600000"/>
    <n v="0"/>
    <m/>
    <m/>
    <s v="224-15699"/>
    <x v="1"/>
    <m/>
    <x v="7"/>
    <m/>
    <m/>
    <m/>
    <m/>
    <n v="16600000"/>
    <m/>
    <s v="SI"/>
    <s v="SI"/>
    <n v="45210"/>
    <s v="476920003000000030101000000000"/>
    <s v="VIABLE"/>
    <n v="0"/>
    <n v="22.56"/>
    <s v="El FMI 224-15699 identifica el predio denominado “RANCHO PANDO” ubicado en el municipio de San Sebastián de Buenavista, Magdalena, se encuentra activo, es de tipo Rural según lo registrado en el folio, no registra folio segregado, no registra folio matriz._x000a__x000a_En cuanto a su FMI 224-15699, con la cadena traslaticia de dominio anterior al título inscrito, su anotación que trasfiere el dominio  sobre el folio de matrícula  hace referencia a la RESOLUCION 0359 DEL 2004-12-10  INCODER DE SANTA MARTA haciendo narración a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22 ha + 5600 m2 por su parte el área reportada en la base de gestor catastral corresponde a 22, HA +  3308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la sociedad INVERSIONES LA ESPERANZA BOTERO Y CIA S.EN C, de acuerdo con lo publicitado en la anotación No.3 mediante ESCRITURA 223 DEL 2006-12-21 NOTARIA UNICA DE ASTREA. El predio NO registra algún gravamen , medida cautelar o limitación sobre el predio._x000a__x000a_En conclusión, el predio se considera VIABLE por ADJUDICACION de acuerdo con lo establecido por las directrices centrales. El presente estudio se realiza únicamente con la información obrante en consulta del FMI en el aplicativo de la SNR con 3 anotaciones en la fecha del 10/01/2024."/>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3T00:00:00"/>
    <d v="1899-12-30T00:00:00"/>
    <d v="1899-12-30T00:00:00"/>
    <n v="16600000"/>
  </r>
  <r>
    <s v="ID13371"/>
    <x v="1"/>
    <s v="AVALUADO"/>
    <s v="LA CHENCHA"/>
    <s v="MAGDALENA"/>
    <s v="SAN SEBASTIÁN DE BUENAVISTA"/>
    <n v="37.619999999999997"/>
    <n v="18400000"/>
    <n v="0"/>
    <m/>
    <m/>
    <s v="224-15698"/>
    <x v="1"/>
    <m/>
    <x v="7"/>
    <m/>
    <m/>
    <m/>
    <m/>
    <n v="18400000"/>
    <m/>
    <s v="SI"/>
    <s v="SI"/>
    <n v="45210"/>
    <s v="476920003000000030100000000000"/>
    <s v="VIABLE"/>
    <n v="0"/>
    <n v="37.61"/>
    <s v="Al realizar el análisis del registro de propiedad en el folio de matrícula inmobiliaria del predio denominado “LA CHENCHA&quot; del municipio de  San Sebastián de Buenavista, Magdalena, mediante consulta en la ventanilla única de registro (VUR) y (SIT), se evidenció un derecho real del dominio en los términos del Artículo 48, de la Ley 160 de 1994, así:_x000a__x000a_El inmueble identificado con el Folio de Matrícula Inmobiliaria No. 224-15698, estado activo de tipo rural, registra en su 1 anotación, la Resolución de adjudicación No. 0358 del 2004-12-10, INCODER de Santa Marta._x000a__x000a_Registra 3 anotaciones._x000a__x000a_No registra folio matriz._x000a__x000a_No registra folio derivado._x000a__x000a_No registra complementaciones._x000a__x000a_Propietario: INVERSIONES LA ESPERANZA BOTERO Y CIA S. EN C., mediante escritura publica No. 223 del 2006-12-21 de la Notaria Única de Astrea_x000a__x000a_._x000a_Área: 37 HAS+ 6150 M2_x000a__x000a__x000a_El predio objeto de estudio no registra gravámenes, ni limitaciones al dominio._x000a__x000a__x000a_Estudio realizado con base en el certificado de tradición y libertad de fecha 10 de enero de 2024._x000a__x000a_CONCLUSIÓN_x000a__x000a_Por lo anterior, se concluye que el predio objeto de estudio acredita propiedad privada en los términos del artículo 48 de la Ley 160 de 1994, titulo originario. Viable para compra."/>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3T00:00:00"/>
    <d v="1899-12-30T00:00:00"/>
    <d v="1899-12-30T00:00:00"/>
    <n v="18400000"/>
  </r>
  <r>
    <s v="ID13372"/>
    <x v="1"/>
    <s v="AVALUADO"/>
    <s v="LA CONFORMIDAD"/>
    <s v="MAGDALENA"/>
    <s v="SAN SEBASTIÁN DE BUENAVISTA"/>
    <n v="53.86"/>
    <n v="25000000"/>
    <n v="0"/>
    <m/>
    <m/>
    <s v="224-15697"/>
    <x v="1"/>
    <m/>
    <x v="7"/>
    <m/>
    <m/>
    <m/>
    <m/>
    <n v="25000000"/>
    <m/>
    <s v="SI"/>
    <s v="SI"/>
    <n v="45210"/>
    <s v="476920003000000030019000000000"/>
    <s v="VIABLE"/>
    <n v="0"/>
    <n v="53.86"/>
    <s v="Concepto de viabilidad juridica realizado con fecha 10/01/2024. El predio rural identificado con FMI 224-15697 denominado “LA CONFORMIDAD” es de naturaleza jurídica privada, por cuanto se evidencio en el sistema registral instrumental como antecedente registral de apertura título originario inscrito mediante Resolución de adjudicación de baldíos # 0357 de fecha 10 DE DICIEMBRE DEL 2004, emitida por el INSTITUTO COLOMBIANO DE LA REFORMA AGRARIA INCODER DE SANTA MARTA. De lo anterior se colige que se cumple con la primera condición establecida por el artículo 48 de la ley 160 de 1994. Se precisa que el predio no registra medidas cautelares, gravámenes ni limitaciones al dominio. Del estudio jurídico se avizora que quien ostenta como ultimo propietario es la sociedad denominada “INVERSIONES LA ESPERANZA BOTERO Y CIA S EN C”, identificado con NIT. 9000335172, con quien se deberá efectuar la negociación de compra, ya que adquiere el dominio del predio mediante el acto de compraventa, elevado e inscrito a Escritura pública #223 del 21 de diciembre de 2006, otorgado por la Notaría única de astrea, información que se registra en la notación # 3 del FMI. Se concluye que el predio es viable para la compra registra un área jurídica de 53 hectáreas con 8.600 metros cuadrados no se evidencian segregaciones ni mutaciones en el área."/>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3T00:00:00"/>
    <d v="1899-12-30T00:00:00"/>
    <d v="1899-12-30T00:00:00"/>
    <n v="25000000"/>
  </r>
  <r>
    <s v="ID13366"/>
    <x v="1"/>
    <s v="AVALUADO"/>
    <s v="LA ESMERALDA"/>
    <s v="CESAR"/>
    <s v="CHIMICHAGUA"/>
    <n v="466.91"/>
    <n v="25000000"/>
    <n v="0"/>
    <m/>
    <m/>
    <s v="192-2291"/>
    <x v="1"/>
    <m/>
    <x v="7"/>
    <m/>
    <m/>
    <m/>
    <m/>
    <n v="25000000"/>
    <m/>
    <s v="SI"/>
    <s v="SI"/>
    <n v="45210"/>
    <s v="200320001000000020038000000000"/>
    <s v="VIABLE"/>
    <n v="0"/>
    <s v="NR"/>
    <s v="Concepto de viabilidad juridica realizado con fecha 10/01/2024.El predio rural identificado con FMI 192-2291 denominado “LA ESMERALDA FORMADA # DOS PREDIOS” es de naturaleza jurídica privada por formula transaccional, por cuanto se evidencio en el sistema instrumental registral especialmente en el acápite complementario títulos traslaticios de dominio, debidamente inscritos en el libro 1, otorgados con anterioridad a la vigencia de la ley 160 de 1994, Configurándose de esta forma la regla segunda para la acreditación de la propiedad privada, toda vez, que no existen inscritos otros actos que permitan dudar de su naturaleza. Lo anterior se acredita con la EP # 47 DEL 02 de septiembre de 1952, otorgado en la notaria de SAN ZENON, REGISTRADA EL 30-09-52 PARTIDA 410 FOLIO 175 LR 1 TOMO II MATRICULA 45, adquirido por Donación. Se precisa que el predio no registra medidas cautelares, gravámenes ni limitaciones al dominio. Del estudio jurídico se avizora que quien ostenta como ultimo propietario es la sociedad denominada “INVERSIONES LA ESPERANZA BOTERO Y CIA S EN C”, identificado con NIT. 9000335172, con quien se deberá efectuar la negociación de compra, ya que adquiere el dominio del predio mediante el acto de compraventa, elevado e inscrito a Escritura pública # 223 del 21 de diciembre de 2006, otorgado por la Notaría única de astrea, información que se registra en la notación # 9 del FMI. Se concluye que el predio es viable para la compra registra un área jurídica de 497 hectáreas, no se evidencian segregaciones ni mutaciones de área. "/>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25000000"/>
  </r>
  <r>
    <s v="ID13370"/>
    <x v="1"/>
    <s v="AVALUADO"/>
    <s v="LA DEJE"/>
    <s v="CESAR"/>
    <s v="CHIMICHAGUA"/>
    <n v="80.03"/>
    <n v="25000000"/>
    <n v="0"/>
    <m/>
    <m/>
    <s v="192-3302"/>
    <x v="1"/>
    <m/>
    <x v="7"/>
    <m/>
    <m/>
    <m/>
    <m/>
    <n v="25000000"/>
    <m/>
    <s v="SI"/>
    <s v="SI"/>
    <n v="45210"/>
    <s v="200320001000000020039000000000"/>
    <s v="VIABLE"/>
    <n v="0"/>
    <n v="110"/>
    <s v="Predio denominado ´´La Deje´´ identificado con FMI 192-3302, este predio se apertura a través de la ESCRITURA 50 DEL 1952-09-09 de la NOTARIA DE SAN ZENON,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INVERSIONES LA ESPERANZA BOTERO Y CIA S. EN C., no se encuentra identificado su NIT, quien adquiere por ESCRITURA 223 DEL 2006-12-21 de la NOTARIA UNICA DE ASTREA. Este predio no tiene ningún gravamen, ni limitación al dominio. El FMI reporta un área de 119, HA +  0000 m2, por su parte el área reportada en la base de gestor catastral corresponde a 105, HA +  669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25000000"/>
  </r>
  <r>
    <s v="ID13374"/>
    <x v="1"/>
    <s v="AVALUADO"/>
    <s v="LOTE ORENA"/>
    <s v="CESAR"/>
    <s v="CHIMICHAGUA"/>
    <n v="23.96"/>
    <n v="16600000"/>
    <n v="0"/>
    <m/>
    <m/>
    <s v="192-30007"/>
    <x v="1"/>
    <m/>
    <x v="7"/>
    <m/>
    <m/>
    <m/>
    <m/>
    <n v="16600000"/>
    <m/>
    <s v="SI"/>
    <s v="SI"/>
    <n v="45210"/>
    <s v="200320001000000020171000000000"/>
    <s v="VIABLE"/>
    <n v="0"/>
    <n v="23.962399999999999"/>
    <s v="1.El predio denominado “LOTE” identificado con el folio de matrícula inmobiliaria No. 192-30007, ubicado en el municipio de Astrea, Departamento del Cesar, con estado de folio ACTIVO y tipo de predio RURAL, registra un matriz identificado con el FMI 192-3731, quien a su vez cuenta con un matriz con FMI 192-3329 el cual registra en su anotación No. 3 adjudicación de baldíos realizada por medio de la Resolución No. 183 de 16 de abril de 1958 emitida por parte de Ministerio de Agricultura, en razón a lo anterior el folio cumple con la regla primera establecida por el artículo 48 de la ley 160 de 1994 para la acreditación de la propiedad._x000a_2.El propietario actual es el señor Raúl Botero Botero, identificado con cédula de ciudadanía 9.129.351, quien adquirió el predio por medio de Escritura Pública de Compraventa No. 073 de 4 de mayo de 2009 suscrita en la Notaria Única de Astrea._x000a_3.El área indicada en el acápite de cabida y linderos del folio de matrícula es de 23 Ha + 9624Mt2._x000a_4.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5.Tampoco se encuentra inscrita ninguna solicitud de restitución respecto a este predio, en virtud de la Ley 1448 de 2011- Ley de Víctimas y Restitución de tierras._x000a_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_x000a_7.El presente estudio se realizó con la información contenida en la Ventanilla Única de Registro-VUR el día 10 de enero de 2024"/>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16600000"/>
  </r>
  <r>
    <s v="ID13376"/>
    <x v="1"/>
    <s v="AVALUADO"/>
    <s v="VERACRUZ"/>
    <s v="CESAR"/>
    <s v="CHIMICHAGUA"/>
    <n v="140"/>
    <n v="25000000"/>
    <n v="0"/>
    <m/>
    <m/>
    <s v="192-24114"/>
    <x v="1"/>
    <m/>
    <x v="7"/>
    <m/>
    <m/>
    <m/>
    <m/>
    <n v="25000000"/>
    <m/>
    <s v="SI"/>
    <s v="SI"/>
    <n v="45210"/>
    <s v="200320001000000020169000000000"/>
    <s v="VIABLE"/>
    <n v="0"/>
    <n v="140"/>
    <s v="10/01/24: Predio rural con FMI activo, folio matriz 19577 (activo), con complementaciones, sin folios segregados. Se acredita propiedad privada por ANOTACION 1. Propietario actual INVERSIONES LA ESPERANZA BOTERO Y CIA S EN C, quien lo adquirió mediante compraventa registrada en la ANOTACIÓN 2. Predio VIABLE para proceso de compra por parte de la ANT."/>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25000000"/>
  </r>
  <r>
    <s v="ID13377"/>
    <x v="1"/>
    <s v="AVALUADO"/>
    <s v="LOTE"/>
    <s v="CESAR"/>
    <s v="CHIMICHAGUA"/>
    <n v="23.14"/>
    <n v="16600000"/>
    <n v="0"/>
    <m/>
    <m/>
    <s v="192-33068"/>
    <x v="1"/>
    <m/>
    <x v="7"/>
    <m/>
    <m/>
    <m/>
    <m/>
    <n v="16600000"/>
    <m/>
    <s v="SI"/>
    <s v="SI"/>
    <n v="45210"/>
    <s v="200320001000000020176000000000"/>
    <s v="VIABLE"/>
    <n v="0"/>
    <n v="23.142199999999999"/>
    <s v="Predio sin nombre, identificado con folio de matrícula inmobiliaria No. 192-33068, de carácter privado al conservar la naturaleza jurídica de su matriz No. 192-3731 que a su vez deviene del folió número 192-3329 el cual según su anotación No. 3° nació a la vida jurídica por adjudicación de baldíos del Ministerio de Agricultura mediante resolución 183 del 16/04/1958, adicionalmente observa cadena traditicia de dominio ininterrumpida, clara, sin saltos ni informalidades._x000a_El actual titular del derecho de dominio, según FMI es la sociedad Inversiones La Esperanza Botero y Cia. S. En C., quien adquirió por compraventa mediante escritura pública No. 042 de 2011. Consultado el Registro Único Empresarial – RUES, se observa que cuenta con matrícula mercantil vigente con fecha de renovación 01 de marzo de 2023 y domicilio en la ciudad de Medellín; por su parte el Certificado de Existencia y Representación Legal registra  como socio Gestor Principal al señor Raúl Botero Botero quien tiene a su cargo la administración de la sociedad y su representación legal y para tal fin cuenta con la facultad de celebrar, sin restricción alguna, todos los actos o contratos comprendidos dentro del objeto social.   _x000a_El predio no presenta ningún tipo de gravamen, medida cautelar o limitación al dominio que afecte el derecho de transferir la propiedad._x000a_El FMI registra un área de 23, HA + 1422 m2 no reporta área en la base de gestor catastral con lo cual no es posible determinar si requiere aplicación de rectificación o aclaración de áreas en concordancia con los lineamientos de la resolución conjunta 1101 IGAC 11344 SNR, no obstante, esta información se debe contrastar con los levantamientos planimétricos prediales. Evidencia una división material realizada en el año 2010 pero sin especificar áreas y sin apertura de folio._x000a_En conclusión, se conceptúa VIABLE para continuar en proceso de compra por adjudicación de baldíos._x000a_Estudio realizado con base en el certificado de tradición y libertad de fecha 10 de octubre de 2023 que cuenta con 4 anotaciones."/>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16600000"/>
  </r>
  <r>
    <s v="ID13388"/>
    <x v="1"/>
    <s v="AVALUADO"/>
    <s v="DE CASTILLA"/>
    <s v="MAGDALENA"/>
    <s v="SANTA ANA"/>
    <n v="100"/>
    <n v="25000000"/>
    <n v="0"/>
    <m/>
    <m/>
    <s v="226-18702"/>
    <x v="1"/>
    <m/>
    <x v="7"/>
    <m/>
    <m/>
    <m/>
    <m/>
    <n v="25000000"/>
    <m/>
    <s v="SI"/>
    <m/>
    <n v="45210"/>
    <s v="477070002000000040063000000000"/>
    <s v="VIABLE"/>
    <n v="0"/>
    <n v="100"/>
    <s v="Estudio realizado el 15/01/2024._x000a__x000a_El predio objeto de estudio, identificado con FMI 226-18702, denominado “NUEVA ESPERANZA”, ubicado en el municipio de Santa Ana, se encuentra activo, es de tipo rural, no registra folios derivados, ni matrices, registra complementaciones._x000a__x000a_El predio es de presunta naturaleza jurídica privada, por cuanto se evidenció que el folio en las complementaciones se apertura con títulos traslaticios de dominio anterior al 5 de agosto de 1974, como lo son la Sentencia de fecha 21 de junio de 1937 del Juzgado del Circuito de Plato y Escritura 48 de fecha 27 de octubre de 1950 de la Notaria única de Santa Ana, acreditando propiedad privada en cumplimiento de la segunda regla establecida en art 48 de la Ley 160 de 1994._x000a__x000a_Del estudio jurídico realizado se idéntica que si bien el folio señala que el titular del derecho de dominio actual es la AGROPECUARIA LA TOSCANA S.A.S, revisada la tradición del predio, se evidencia en la anotación No. 9 una transferencia de derechos y acciones en una sucesión que presuntamente no fue saneada por no haberse liquidado, razón por la cual una de las 6 partes que adquirió el señor Alfredo Enrique de la Ossa no transfirió el dominio completo, evidenciándose en esa misma anotación una falsa tradición._x000a__x000a_No se identifican medidas cautelares, gravámenes y limitaciones del dominio vigentes._x000a__x000a_Se concluye que el predio No es viable para la compra, toda vez que se encuentra en falsa tradición. Reporta área en cabidas y linderos, de 100 Hta. El presente estudio se realiza únicamente con la información obrante en consulta del FMI en el aplicativo de la SNR."/>
    <s v="NO"/>
    <s v="NO"/>
    <m/>
    <m/>
    <s v="NO"/>
    <m/>
    <s v="RETIRADO"/>
    <s v="PROPIETARIO RETIRA LA OFERTA, ENVIA CARTA EL 05/02/2024"/>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25000000"/>
  </r>
  <r>
    <s v="ID13387"/>
    <x v="1"/>
    <s v="AVALUADO"/>
    <s v="ROSA ESTHER"/>
    <s v="MAGDALENA"/>
    <s v="SANTA ANA"/>
    <n v="38"/>
    <n v="18400000"/>
    <n v="0"/>
    <m/>
    <m/>
    <s v="226-60562"/>
    <x v="1"/>
    <m/>
    <x v="7"/>
    <m/>
    <m/>
    <m/>
    <m/>
    <n v="18400000"/>
    <m/>
    <s v="SI"/>
    <m/>
    <n v="45210"/>
    <s v="477070002000000030241000000000"/>
    <s v="VIABLE"/>
    <n v="0"/>
    <n v="38"/>
    <s v="Mediante estudio realizado el 15/01/2024, se puede observar lo siguiente:_x000a__x000a_El FMI 226-60562: identifica el predio denominado “FI ROSA ESTHER&quot;” ubicado en el municipio de SANTANA MAGDALENA, se encuentra activo, es de tipo Rural según lo registrado en el folio, no registra folio segregado, y registra folio matriz No. 226-14554._x000a_El FMI 226-60562: se apertura a partir de la siguiente anotación:_x000a_ANOTACION: Nro 1: HIPOTECA ABIERTA DE PRIMER GRADO SIN LIMITE EN LA CUANTIA CON ESCRITURA 091 DEL 2009-04-18 DE LA NOTARIA UNICA DE SANTA ANA (GRAVAMEN)_x000a_En cuanto a su folio Matriz No. 226-14554: Cumple con la cadena traslaticia de dominio anterior al título inscrito, su anotación que trasfiere el dominio sobre el folio de matrícula hace referencia a la RESOLUCION 1500 DEL 1987-10-23 DEL INCORA DE SANTA MARTA registrando una adjudicación de baldíos.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38 HA + 9250 m 2,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AGROPECUARIA LA TOSCANA S.A.S. identificado con NIT: 900432349-3 de acuerdo con lo publicitado en la anotación No.2, ESCRITURA 047 DEL 2021-03-12 00:00:00 NOTARIA UNICA DE TALAIGUA registrando una compraventa._x000a_El predio registra siguiente gravamen: HIPOTECA ABIERTA DE PRIMER GRADO SIN LIMITE EN LA CUANTIA POR PARTE DE LA ESCRITURA 091 DEL 2009-04-18 DE LA NOTARIA UNICA DE SANTA ANA_x000a_En conclusión, el predio se considera VIABLE por ADJUDICACION de acuerdo con lo establecido por las directrices centrales. El presente estudio se realiza únicamente con la información obrante en consulta del FMI en el aplicativo de la SNR con 2 anotaciones."/>
    <s v="SI"/>
    <s v="NO"/>
    <m/>
    <m/>
    <s v="NO"/>
    <m/>
    <s v="RETIRADO"/>
    <s v="PROPIETARIO RETIRA LA OFERTA, ENVIA CARTA EL 05/02/2024"/>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18400000"/>
  </r>
  <r>
    <s v="ID13389"/>
    <x v="1"/>
    <s v="AVALUADO"/>
    <s v="EL TRIUNFO"/>
    <s v="MAGDALENA"/>
    <s v="SANTA ANA"/>
    <n v="28.75"/>
    <n v="16600000"/>
    <n v="0"/>
    <m/>
    <m/>
    <s v="226-60564"/>
    <x v="1"/>
    <m/>
    <x v="7"/>
    <m/>
    <m/>
    <m/>
    <m/>
    <n v="16600000"/>
    <m/>
    <m/>
    <m/>
    <n v="45210"/>
    <s v="477070002000000030421000000000"/>
    <s v="NO VIABLE"/>
    <n v="0"/>
    <n v="45.4"/>
    <s v="El predio rural denominado “FI El Triunfo”, identificado con FMI 226-60564, se apertura con declaración judicial de pertenencia (código registral 131) a través de Sentencia S/N del 26/02/2010 del Juzgado Primero Civil del Circuito de El Banco._x000a__x000a_A través del análisis de la cadena traslaticia de dominio se evidencia que, el predio objeto de estudio proviene de un predio de mayor extensión, y, en ese sentido, al verificar su matriz FMI 226-19736, se evidencia que se apertura con Mejoras mediante Escritura Pública nº 149 de la Notaría Única de Santana; adicionalmente, no se evidencia antecedentes registrales que acrediten la transferencia de dominio, ni tampoco registra un acto administrativo de titulación sobre éste. Así las cosas, el predio objeto de estudio no acredita propiedad privada y se tiene como baldío._x000a__x000a_El predio denominado rural denominado “FI El Triunfo”, identificado con FMI 226-60564, registra la matriz FMI 226-60564, y, no registra derivadas._x000a__x000a_El folio registra un área de 45 has + 0.240 m2._x000a__x000a_De conformidad a lo anteriormente expuesto, una vez verificada la tradición del inmueble, y, en atención a los lineamientos del art. 48 de la Ley 160 de 1994 y el Decreto 1071 de 2015 se tiene que, el predio objeto de estudio no es viable para continuar con el procedimiento de compra._x000a__x000a_El presente análisis se realizó con la información obrante en consulta VUR y SIT del 15 de enero de 2024 con 02 anotaciones registradas."/>
    <s v="NO"/>
    <s v="NO"/>
    <m/>
    <m/>
    <s v="NO"/>
    <m/>
    <s v="RETIRADO"/>
    <s v="PROPIETARIO RETIRA LA OFERTA, ENVIA CARTA EL 05/02/2024"/>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16600000"/>
  </r>
  <r>
    <s v="ID13358"/>
    <x v="1"/>
    <s v="AVALUADO"/>
    <s v="AJAIRA O SAMARKANDA"/>
    <s v="MAGDALENA"/>
    <s v="SANTA ANA"/>
    <n v="600"/>
    <n v="25000000"/>
    <n v="0"/>
    <m/>
    <m/>
    <s v="226-1043"/>
    <x v="1"/>
    <m/>
    <x v="7"/>
    <m/>
    <m/>
    <m/>
    <m/>
    <n v="25000000"/>
    <m/>
    <s v="SI"/>
    <s v="SI"/>
    <n v="45210"/>
    <s v="477200001000000020035000000000"/>
    <s v="VIABLE"/>
    <n v="0"/>
    <n v="600"/>
    <s v="12 de enero de 2024_x000a__x000a_1.El predio denominado “SAMARKANDA Y YAJAIRA” identificado con el folio de matrícula inmobiliaria No. 226-1043, ubicado en el municipio de Santa Ana, vereda Santana del Departamento de Magdalena, acuerdo con su primera anotación tiene su origen en la compraventa protocolizada por medio de la Escritura Pública No. 323 de fecha 10/08/1972 de la Notaría Única de Magangué, acto calificado con el código de registro 0101 (pleno dominio), en razón a lo anterior el folio cumple con la regla segunda establecida por el artículo 48 de la ley 160 de 1994 para la acreditación de la propiedad._x000a__x000a_2.El propietario actual del predio es el señor Raúl Botero Botero, quien adquirió el predio por medio de la compraventa protocolizada por medio de la Escritura Pública No. 323 de fecha 10/08/1972 de la Notaría Única de Magangué (ant 1) y la proindiviso protocolizada por medio de la Escritura Pública No. 4722 de fecha 31/12/1977 de la Notaría 11de Medellín (ant 3)._x000a__x000a_3.El área indicada en el acápite de cabida y linderos del folio de matrícula es de 600 Has._x000a__x000a_4.No se evidencia la inscripción de gravámenes, medidas cautelares o limitaciones al derecho de dominio que se encuentren vigentes y que afecten al bien._x000a__x000a_5.El presente estudio se realizó con la información contenida en la Ventanilla Única de Registro-VUR el día 12/01/2024._x000a__x000a_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 27/11/23 "/>
    <d v="1899-12-30T00:00:00"/>
    <d v="1899-12-30T00:00:00"/>
    <n v="25000000"/>
  </r>
  <r>
    <s v="ID13734"/>
    <x v="1"/>
    <s v="AVALUADO"/>
    <s v="LOS MICOS LOTE 2"/>
    <s v="MAGDALENA"/>
    <s v="SANTA BÁRBARA DE PINTO"/>
    <n v="97.57"/>
    <n v="25000000"/>
    <n v="0"/>
    <m/>
    <m/>
    <s v="226-60568"/>
    <x v="1"/>
    <m/>
    <x v="7"/>
    <m/>
    <m/>
    <m/>
    <m/>
    <n v="25000000"/>
    <m/>
    <s v="SI"/>
    <m/>
    <n v="45200"/>
    <n v="4.7720000100000001E+29"/>
    <n v="0"/>
    <s v="NO SE HA IDENTIFICADO EL POLIGONO INICIAL PARA HACER VALIDACIONES, SE SOLICITO DOCUMENTACIÓN PARA COMPLMENTAR LA ACTIVIDAD Y TENER CERTEZA DEL POLGIONO ESPACIAL "/>
    <n v="0"/>
    <s v="_x000a_1. El predio denominado “FINCA. LOS MICOS LOTE 2” identificado con el folio de matrícula inmobiliaria No. 226-60568, ubicado en el municipio de Santa Barbara de Pinto, vereda Santa Barbara de Pinto del Departamento de Magdalena, con estado ACTIVO y tipo de predio RURAL, proviene de un predio de mayor extensión identificado con matrícula inmobiliaria No._x000a_226-28816 el cual a su vez proviene de los siguientes folios de matrícula cuyos actos de apertura se relacionan a continuación: FMI 226-24807 de acuerdo con su complementación proviene del registro de la compraventa protocolizada por medio de la Escritura Pública No. 102 de fecha 10/09/1943 de la Notaría Única de Plato y FMI 226-18142 este a su vez proviene del folio 226-7176 el cual registra en su primera anotación como acto de apertura la compraventa protocolizada por medio de la Escritura Pública No. 102 de fecha 20/09/1943 de la Notaría Única de Plato, acto calificado con el código de registro 0102 (plano dominio), en razón a lo anterior, el predio cumple con las regla segunda establecida por el articulo 48 de la ley 160 de 1994 para la acreditación de la propiedad._x000a__x000a__x000a_2. El propietario actual del predio es la empresa Inversiones La Esperanza Botero Y Cia S En C identificada con Nit 9000335172, quien realizo la división material publicitada en la anotación No. 1 del folio de matrícula, acto protocolizado por medio de la Escritura Pública No. 048 de fecha 12/03/2021 de la Notaría Única de Talaigua Nuevo y calificado con el código de registro 0918. _x000a__x000a_3. El folio de matrícula inmobiliaria no relaciona información respecto del área, sin embargo, se realizó la solicitud de la Escritura Pública No. 048 de fecha 12/03/2021 de la Notaría Única de Talaigua Nuevo con el fin de obtener información respecto del área del predio.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04/01/2024._x000a__x000a_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EN PROCESO"/>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25000000"/>
  </r>
  <r>
    <s v="ID13360"/>
    <x v="1"/>
    <s v="AVALUADO"/>
    <s v="LA ARGELIA"/>
    <s v="MAGDALENA"/>
    <s v="SANTA BÁRBARA DE PINTO"/>
    <n v="206"/>
    <n v="25000000"/>
    <n v="0"/>
    <m/>
    <m/>
    <s v="226-435"/>
    <x v="1"/>
    <m/>
    <x v="7"/>
    <m/>
    <m/>
    <m/>
    <m/>
    <n v="25000000"/>
    <m/>
    <s v="SI"/>
    <s v="SI"/>
    <n v="45210"/>
    <s v="477200001000000020012000000000"/>
    <s v="VIABLE"/>
    <n v="0"/>
    <n v="206"/>
    <s v="Concepto de viabilidad juridica realizado con fecha 15/01/2024.El predio rural asociado con el FMI 226-435 denominado “LA ARGELIA” es de naturaleza jurídica privada por formula transaccional, por cuanto se evidencio en el sistema registral instrumental la existencia de títulos traslaticios debidamente inscritos y registrados con anterioridad a la entrada en vigencia de la ley 160 de 1994. Lo anterior se acredita a través de la Escritura Publica # 284 de fecha 12-11-1960, otorgado por la NOTARIA UNICA DE PLATO, modo compraventa código registral 101. Se precisa que el predio cuenta con gravamen hipotecario en la anotación # 3 del FMI vigente, por lo cual se deberá tramitar su paz y salvo que deberá allegarse en físico con ocasión a perfeccionar el negocio jurídico de compraventa, no registran medidas cautelares ni limitaciones. Del estudio jurídico se avizora que quien ostenta como ultimo propietario es el señor BOTERO BOTERO RAUL, con quien se deberá efectuar la negociación de compra, ya que adquiere el dominio, a través de la Escritura pública # 454 del 22 de noviembre de 1997, otorgado por la Notaría Única de Magangué, información que se registra en la notación # 4 del FMI. Se concluye que el predio es viable para la compra registra un área jurídica de 206 HECTAREAS, no se evidencian segregaciones ni mutaciones de áreas en FMI."/>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 27/11/23 "/>
    <d v="1899-12-30T00:00:00"/>
    <d v="1899-12-30T00:00:00"/>
    <n v="25000000"/>
  </r>
  <r>
    <s v="ID13361"/>
    <x v="1"/>
    <s v="AVALUADO"/>
    <s v="LA DIVISA"/>
    <s v="MAGDALENA"/>
    <s v="SANTA BÁRBARA DE PINTO"/>
    <n v="23.44"/>
    <n v="16600000"/>
    <n v="0"/>
    <m/>
    <m/>
    <s v="226-30756"/>
    <x v="1"/>
    <m/>
    <x v="7"/>
    <m/>
    <m/>
    <m/>
    <m/>
    <n v="16600000"/>
    <m/>
    <s v="SI"/>
    <m/>
    <n v="45210"/>
    <s v="477200001000000020148000000000"/>
    <s v="NO VIABLE"/>
    <n v="0"/>
    <n v="46.9"/>
    <s v="Concepto de viabilidad realizado con fecha 25/01/2024. El predio rural identificado con FMI 226-27673 denominado “LA DIVISA” es de naturaleza jurídica privada por cuanto se evidencio en el sistema instrumental registral, que se apertura a través de una ADJUDICACION DE BALDIOS, inscrito mediante RESOLUCION # 79 DE FECHA 14-03-2002, emitido por INCORA DE SANTA MARTA, información que registra la anotación # 1 del FMI. Se precisa que el predio no cuenta con medidas cautelares, gravámenes ni limitaciones. Se concluye que el predio es viable para la compra, quien ostenta como ultimo propietario en FMI y con quien se realizaría la negociación de compra es la sociedad denominada AGROPECUARIA LA TOSCANA S.A.S., identificado con NIT. 9004323493, adquiriente del fundo en ocasión a una compraventa debidamente inscrita en la anotación #2 del FMI y protocolizada a través de la Escritura Publica # 330 DEL 28-09-2020, otorgado por la NOTARIA UNICA DE SANTA ANA. El registra con área jurídica de 46 HECTAREAS CON 9000 METROS CUADRADOS, no se evidencian segregaciones ni nutaciones de área en FMI."/>
    <s v="SI"/>
    <s v="NO"/>
    <m/>
    <m/>
    <s v="NO"/>
    <m/>
    <s v="RECHAZADA"/>
    <s v="PROPIETARIO OBJETA OFERTA_x000a_20230129"/>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16600000"/>
  </r>
  <r>
    <s v="ID13362"/>
    <x v="1"/>
    <s v="AVALUADO"/>
    <s v="GUAYABAL"/>
    <s v="MAGDALENA"/>
    <s v="SANTA BÁRBARA DE PINTO"/>
    <n v="9.3800000000000008"/>
    <n v="12600000"/>
    <n v="0"/>
    <m/>
    <m/>
    <s v="226-30759"/>
    <x v="1"/>
    <m/>
    <x v="7"/>
    <m/>
    <m/>
    <m/>
    <m/>
    <n v="12600000"/>
    <m/>
    <s v="SI"/>
    <m/>
    <n v="45210"/>
    <s v="477200001000000020149000000000"/>
    <n v="0"/>
    <s v="NO SE HA IDENTIFICADO EL POLIGONO INICIAL PARA HACER VALIDACIONES, SE SOLICITO DOCUMENTACIÓN PARA COMPLMENTAR LA ACTIVIDAD Y TENER CERTEZA DEL POLGIONO ESPACIAL "/>
    <n v="46.3"/>
    <s v="Predio denominado ´´Guayabal´´ identificado con FMI 226-30759, este predio se apertura a través de la RESOLUCION 000119 DEL 2002-03-14 del INCORA DE SANTA MART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AGROPECUARIA LA TOSCANA S.A.S, identificada con NIT 9004323493, quien adquiere por ESCRITURA 330 DEL 2020-09-28 de la NOTARIA UNICA DE SANTA ANA. Este predio no tiene ningún gravamen, ni limitación al dominio. El FMI reporta un área de 46, HA +  3000 m2, por su parte el área reportada en la base de gestor catastral corresponde a 9, HA +  7391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
    <s v="SI"/>
    <s v="NO"/>
    <m/>
    <m/>
    <s v="NO"/>
    <m/>
    <s v="RECHAZADA"/>
    <s v="PROPIETARIO OBJETA OFERTA_x000a_20230129"/>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 27/11/23 "/>
    <d v="1899-12-30T00:00:00"/>
    <d v="1899-12-30T00:00:00"/>
    <n v="12600000"/>
  </r>
  <r>
    <s v="ID13363"/>
    <x v="1"/>
    <s v="AVALUADO"/>
    <s v="PUERTO BELLO"/>
    <s v="MAGDALENA"/>
    <s v="SANTA BÁRBARA DE PINTO"/>
    <n v="14.06"/>
    <n v="16600000"/>
    <n v="0"/>
    <m/>
    <m/>
    <s v="226-30760"/>
    <x v="1"/>
    <m/>
    <x v="7"/>
    <m/>
    <m/>
    <m/>
    <m/>
    <n v="16600000"/>
    <m/>
    <s v="SI"/>
    <m/>
    <n v="45210"/>
    <s v="477200001000000020151000000000"/>
    <s v="VIABLE"/>
    <n v="0"/>
    <n v="53.3"/>
    <s v="Inmueble denominado “Puerto Bello” identificado con FMI 226-30760, sin matriz ni complementación, de carácter rural en estado activo, registra en la anotación 1 la RESOLUCION No. 0120 DEL 2002-03-14 DEL INCORA SANTA MARTA, ESPECIFICACION: 0103 ADJUDICACION DE BALDIOS DE: INCORA A: QUINTERO CHACON FANOR, de acuerdo con el art. 48 de la ley 160 de 1994, el cual dispone que, para acreditar y constituir legalmente la propiedad en Colombia sobre inmuebles rurales, se requiere como prueba el “título originario expedido por el estado que no haya perdido su eficacia legal”, se tiene que para el presente caso se da aplicación al mismo evidenciando que efectivamente el predio cuenta con título originario y es de propiedad privada._x000a_La sociedad Agropecuaria La Toscana S.A.S., quien adquirió por compraventa mediante escritura pública No. 330 del 2020-09-28 de la Notaría Única de Santa Ana, es quien ostenta el pleno derecho de domino sobre el inmueble, Consultado el Registro Único Empresarial – RUES, se observa que dicha sociedad comercial cuenta con matrícula mercantil activa con fecha de renovación 02 de marzo de 2023 y como representante legal el señor Raúl Botero Botero quien no registra asuntos pendientes con las autoridades judiciales según consulta en línea de antecedentes penales y requerimientos judiciales de la Policía Nacional de Colombia.._x000a_El predio no evidencia alertas, gravámenes, medidas cautelares ni limitaciones al dominio que afecten su poder dispositivo._x000a_El FMI registra un área de 537ha + 3000m2 de acuerdo con los levantamientos planimétricos prediales se debe determinar si requiere aplicar rectificación o aclaración de áreas de acuerdo con lo establecido por la resolución conjunta 1101 IGAC 11344 SNR. No evidencia la existencia de mutaciones en el área por ventas parciales ni tampoco folios segregados._x000a_No se cuenta con títulos de tradición que permitan verificar si los linderos presentan diferencia con la información que registra el Folio de Matrícula Inmobiliaria No. 226-30760._x000a_En conclusión, se conceptúa VIABLE para continuar en proceso de compra por adjudicación de baldíos._x000a_Estudio realizado con base en el certificado de tradición y libertad de fecha 10 de enero de 2024 que cuenta con 5 anotaciones."/>
    <s v="SI"/>
    <s v="NO"/>
    <m/>
    <m/>
    <s v="NO"/>
    <m/>
    <s v="RECHAZADA"/>
    <s v="PROPIETARIO OBJETA OFERTA_x000a_20230129"/>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 27/11/23 "/>
    <d v="1899-12-30T00:00:00"/>
    <d v="1899-12-30T00:00:00"/>
    <n v="16600000"/>
  </r>
  <r>
    <s v="ID13364"/>
    <x v="1"/>
    <s v="AVALUADO"/>
    <s v="LAS GAVIOTAS"/>
    <s v="MAGDALENA"/>
    <s v="SANTA BÁRBARA DE PINTO"/>
    <n v="12.5"/>
    <n v="16600000"/>
    <n v="0"/>
    <m/>
    <m/>
    <s v="226-30761"/>
    <x v="1"/>
    <m/>
    <x v="7"/>
    <m/>
    <m/>
    <m/>
    <m/>
    <n v="16600000"/>
    <m/>
    <s v="SI"/>
    <s v="SI"/>
    <n v="45210"/>
    <s v="477200001000000020150000000000"/>
    <s v="VIABLE"/>
    <n v="0"/>
    <n v="45.1"/>
    <s v="El predio rural denominado “Las Gaviotas”, identificado con FMI 226-30761 es de naturaleza privada por adjudicación de baldíos a través de Resolución nº 000121 del 14 de marzo de 2002 del Incora de Santa Marta._x000a__x000a_Según anotación 2 el titular de derecho de dominio es la sociedad Agropecuaria La Toscana S.A.S., quien adquirió el 100% por compraventa (código registral 125) al señor Quintero Ruiz Giovanni mediante Escritura Pública nº 330 del 28 de septiembre de 2020 de la Notaría Única de Santa Ana._x000a__x000a_Sobre el predio no recaen medidas cautelares ni gravámenes vigentes, así como tampoco se evidencia limitaciones al dominio._x000a__x000a_El predio denominado Las Gaviotas”, identificado con FMI 226-30761 no registra matrices ni derivadas._x000a__x000a_El folio registra un área de 45 has + 1000 m2. No se evidencian segregaciones ni mutaciones._x000a__x000a_Respecto al predio identificado con FMI 226-30761 en atención a lo dispuesto en el art. 15 de la Res conjunta IGAC 1101- SNR 11344 del 31/12/2020 se evidencia que el predio objeto de estudio requiere procedimiento catastral pues el folio registra una cabida de 45 has + 1000 m2 (VUR “cabida y linderos”) y al tratarse de un rango de área “mayor a 10 has y menor o igual a 50 has”, una vez verificada el área alfanumérica de la columna “Y” de la matriz de compra (12 has + 5000 m2) se observa un 72,28% de diferencia.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0 de enero de 2024 con 02 anotaciones registradas."/>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s v=" 27/11/23 "/>
    <d v="1899-12-30T00:00:00"/>
    <d v="1899-12-30T00:00:00"/>
    <n v="16600000"/>
  </r>
  <r>
    <s v="ID13365"/>
    <x v="1"/>
    <s v="AVALUADO"/>
    <s v="EL GUAYABAL"/>
    <s v="BOLÍVAR"/>
    <s v="SAN FERNANDO"/>
    <n v="111.75"/>
    <n v="25000000"/>
    <n v="0"/>
    <m/>
    <m/>
    <s v="065-2890"/>
    <x v="1"/>
    <m/>
    <x v="7"/>
    <m/>
    <m/>
    <m/>
    <m/>
    <n v="25000000"/>
    <m/>
    <s v="SI"/>
    <s v="SI"/>
    <n v="45210"/>
    <s v="136500000000000030043000000000"/>
    <s v="VIABLE"/>
    <n v="0"/>
    <n v="115.75"/>
    <s v="PENDIENTE"/>
    <s v="NO"/>
    <s v="NO"/>
    <m/>
    <m/>
    <s v="NO"/>
    <m/>
    <s v="RETIRADO"/>
    <s v="PREDIO SE RETIRA POR NO VIABILIDAD JURIDICA  05/02/2024"/>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25000000"/>
  </r>
  <r>
    <s v="ID13378"/>
    <x v="1"/>
    <s v="AVALUADO"/>
    <s v="EL DELIRIO"/>
    <s v="BOLÍVAR"/>
    <s v="SAN FERNANDO"/>
    <n v="12.05"/>
    <n v="16600000"/>
    <n v="0"/>
    <m/>
    <m/>
    <s v="065-17158"/>
    <x v="1"/>
    <m/>
    <x v="7"/>
    <m/>
    <m/>
    <m/>
    <m/>
    <n v="16600000"/>
    <m/>
    <s v="SI"/>
    <s v="SI"/>
    <n v="45210"/>
    <s v="136500000000000030324000000000"/>
    <s v="VIABLE"/>
    <n v="0"/>
    <s v="NR"/>
    <s v="El predio objeto de estudio, identificado con FMI 065-17158, denominado “LT”, ubicado en el municipio de San Fernando, Bolívar, se encuentra activo, es de tipo rural, no registra folios derivados, registra como folio matriz 065-10332._x000a__x000a_El predio es de naturaleza jurídica privada, por cuanto se evidenció como antecedente registral en el folio matriz 065-10332, en la anotación primera, que se apertura con un título traslaticio de dominio anterior al 5 de agosto de 1974, mediante Escritura pública 134 del 1966-05-23 de la Notaria de Mompós, acreditando propiedad privada en cumplimiento de la segunda regla establecida en art 48 de la Ley 160 de 1994._x000a__x000a_Del estudio jurídico realizado se idéntica que quien ostenta como último propietario del predio es AGROPECUARIA LA TOSCANA SAS, identificada con NIT 9004323493, quien adquirió por compra que le hizo a María Estella Espinal Marín, mediante escritura de compraventa 4429 del 2017-11-07 de la Notaria Veinte de Medellín, y esta a su vez, lo quiere por la sucesión y división material realizada con el señor Antonio Rodríguez Torrez, según sentencia de fecha 19 de marzo de 1998 del Juzgado Promiscuo de Familia de Mompós, posteriormente liquidó la sociedad conyugal por escritura N° 3018 del 12 de octubre de 2004 de la Notaria 20 de Medellín, aclarada por la Escritura 3475 del 25 de noviembre de 2004 de la Notaria 20 de Medellín._x000a__x000a_No se evidencian medidas cautelares, gravámenes, así como limitaciones al dominio vigentes._x000a__x000a_Se concluye que el predio es viable para la compra y no reporta área en cabidas y linderos. El presente estudio se realiza únicamente con la información obrante en consulta del FMI en el aplicativo de la SNR."/>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16600000"/>
  </r>
  <r>
    <s v="ID13379"/>
    <x v="1"/>
    <s v="AVALUADO"/>
    <s v="EL MANGLE"/>
    <s v="BOLÍVAR"/>
    <s v="SAN FERNANDO"/>
    <n v="64"/>
    <n v="25000000"/>
    <n v="0"/>
    <m/>
    <m/>
    <s v="065-7103"/>
    <x v="1"/>
    <m/>
    <x v="7"/>
    <m/>
    <m/>
    <m/>
    <m/>
    <n v="25000000"/>
    <m/>
    <s v="SI"/>
    <s v="SI"/>
    <n v="45210"/>
    <s v="136500000000000030267000000000"/>
    <s v="VIABLE"/>
    <s v="NO SE HA IDENTIFICADO EL POLIGONO INICIAL PARA HACER VALIDACIONES, SE SOLICITO DOCUMENTACIÓN PARA COMPLMENTAR LA ACTIVIDAD Y TENER CERTEZA DEL POLGIONO ESPACIAL "/>
    <s v="NR"/>
    <s v="Concepto de viabilidad juridica realizado con fecha 10/01/2024. El predio rural identificado Con FMI 065-7103 denominado “EL MANGLE #6-4 HS” es de naturaleza jurídica privada por formula transaccional, en el cual se evidencia la existencia de títulos debidamente inscritos otorgados con anterioridad a la vigencia de la ley 160 de 1994, Configurándose de esta forma la regla segunda para la acreditación de la propiedad privada, toda vez, que no existen inscritos otros actos que permitan dudar de su naturaleza. Lo anterior se acredita de la Escritura Publica # 97 de fecha 16 de mayo de 1962, otorgada por la NOTARIA DE MOMPOX, modo compraventa, código registral 101. Se precisa que el predio no cuenta con gravámenes, medidas cautelares ni limitaciones. Del estudio jurídico se avizora que la propiedad y dominio se lleva a cabo de manera proindivisa, por lo que se deberá efectuar la negociación de compra con los siguientes tres (3) intervinientes u/o titulares del dominio, JIMENEZ OSPINO GILBERTO, identificado con CC 3885708, MERCADO BENAVIDES SAMUEL, identificado con CC 19762015 y la sociedad denominada AGROPECUARIA LA TOSCANA S A S NIT. 9004323493, quienes adquieren el predio por compra de derechos de cuota, inscritos en las anotaciones 2, 4 y 8 del FMI. Se concluye que el predio es viable para la compra, no registra cabida ni área jurídica en el instrumento registral por lo que se solicitara la escritura pública que apertura el FMI mencionada inicialmente. "/>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25000000"/>
  </r>
  <r>
    <s v="ID13383"/>
    <x v="1"/>
    <s v="AVALUADO"/>
    <s v="MEDIA LUNA"/>
    <s v="BOLÍVAR"/>
    <s v="SAN FERNANDO"/>
    <n v="680"/>
    <n v="25000000"/>
    <n v="0"/>
    <m/>
    <m/>
    <s v="065-2058"/>
    <x v="1"/>
    <m/>
    <x v="7"/>
    <m/>
    <m/>
    <m/>
    <m/>
    <n v="25000000"/>
    <m/>
    <m/>
    <m/>
    <n v="45210"/>
    <s v="136500000000000040095000000000"/>
    <s v="VIABLE"/>
    <n v="0"/>
    <n v="680"/>
    <s v="Una vez realizado el estudio jurídico del predio objeto de estudio FMI 065-2058 se encontró como antecedente registral especialmente en su acápite complementario que nace a la vida jurídica proveniente de un englobe de 3 predios el primero medial luna y el nido, el cual se encontró como antecedente registral la escritura pública #4558 del 02-10.56. notaria 7 de Bogotá. adjudicación. modo de adquisición. no obstante, para el segundo predio englobado con un área superficie de 19 hectáreas se evidencio como antecedente registral la escritura#235 del 05-09-74. notaria de Mompós, modo compraventa. en este orden, aunque la mutación del área del englobe del segundo predio hace alusión a un acto de tratamiento de propiedad privada, no existe información registral adicional que permita presumir la existencia de un título constitutivo o traslaticio del derecho real de dominio anterior; por lo que, no se cumple con ninguna de las dos condiciones exigidas por el artículo 48 de la ley 160 de 1994, para enmarcar al inmueble como privado; por lo que, se enmarca con la naturaleza baldía. por lo que se concluye que el predio no es viable para la compra."/>
    <s v="NO"/>
    <s v="NO"/>
    <m/>
    <m/>
    <s v="NO"/>
    <m/>
    <s v="RETIRADO"/>
    <s v="PROPIETARIO NO RESPONDIO OFERTA, PASARON LOS 10 DIAS"/>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2T00:00:00"/>
    <d v="1899-12-30T00:00:00"/>
    <d v="1899-12-30T00:00:00"/>
    <n v="25000000"/>
  </r>
  <r>
    <s v="ID13385"/>
    <x v="1"/>
    <s v="AVALUADO"/>
    <s v="LA GRECIA"/>
    <s v="CESAR"/>
    <s v="CHIMICHAGUA"/>
    <n v="63"/>
    <n v="25000000"/>
    <n v="0"/>
    <m/>
    <m/>
    <s v="192-23125"/>
    <x v="1"/>
    <m/>
    <x v="7"/>
    <m/>
    <m/>
    <m/>
    <m/>
    <n v="25000000"/>
    <m/>
    <s v="SI"/>
    <s v="SI"/>
    <n v="45210"/>
    <s v="200320001000000030065000000000"/>
    <s v="VIABLE"/>
    <n v="0"/>
    <n v="63"/>
    <s v="12 de enero de 2024_x000a__x000a_1.El predio denominado “GRECIA” identificado con el folio de matrícula inmobiliaria No. 192-23125, ubicado en el municipio de Astrea, vereda Astrea del Departamento de Cesar, con estado de folio ACTIVO y tipo de predio RURAL, proviene del englobe de los siguientes predios: 1.  un predio de mayor extensión identificado con matrícula inmobiliaria No. 192-23118 el cual de acuerdo con su primera anotación tiene su origen en la compraventa protocolizada por medio de la Escritura Pública No. 105 de fecha 23/03/1965 de la Notaría Única del Banco, acto calificado con el código de registro 0101 (pleno dominio) 2. un predio de mayor extensión identificado con matrícula inmobiliaria No. 192-23117 el cual de acuerdo con su primera anotación tiene su origen en la compraventa protocolizada por medio de la Escritura Pública No. 52 de fecha 11/07/1959 de la Notaría Única de San Zenón, acto calificado con el código de registro 0101 (pleno dominio), en razón a lo anterior el folio cumple con la regla segunda establecida por el artículo 48 de la ley 160 de 1994 para la acreditación de la propiedad._x000a__x000a_2.El propietario actual del predio es el señor Raúl Botero Botero identificado con cedula de ciudadanía No. 9129351, quien adquirió el predio por medio de la compraventa protocolizada por medio de la Escritura Pública No. 040 de fecha 28/02/2011 de la Notaría Única de Astrea (ant 5), información que coincide con la lectura de la Escritura Pública antes señalada._x000a__x000a_3.El área indicada en el acápite de cabida y linderos del folio de matrícula es de 63 Has, de acuerdo con la información contenida en el acápite de cabida y linderos esta información fue extraída de la Escritura Pública No. 151 de fecha 02/12/2003 de la Notaría Única de Astrea por medio de la cual se protocolizo declaración de parte restante (ant 3), anotación que se da posterior a la segregación del FMI 192-23134, es menester mencionar que revisada la Escritura Pública No. 149 de fecha 26/11/2003 de la Notaría Única de Astra se evidencia que el área inicial del predio es de 69 Has._x000a__x000a_4.No se evidencia la inscripción de gravámenes, medidas cautelares o limitaciones al derecho de dominio que se encuentren vigentes y que afecten al bien._x000a__x000a_5.El presente estudio se realizó con la información contenida en la Ventanilla Única de Registro-VUR el día 12/01/2024 y la información contenida en la carpeta de antecedentes registrales de la Oficina de Registro de Instrumentos Públicos de Chimichagua._x000a__x000a_6.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2-01T00:00:00"/>
    <d v="1899-12-30T00:00:00"/>
    <d v="1899-12-30T00:00:00"/>
    <n v="25000000"/>
  </r>
  <r>
    <s v="ID13386"/>
    <x v="1"/>
    <s v="AVALUADO"/>
    <s v="LOTE 2 - EL ROSARIO 2"/>
    <s v="BOLÍVAR"/>
    <s v="PINILLOS"/>
    <n v="200"/>
    <n v="25000000"/>
    <n v="0"/>
    <m/>
    <m/>
    <s v="064-24324"/>
    <x v="1"/>
    <m/>
    <x v="7"/>
    <m/>
    <m/>
    <m/>
    <m/>
    <n v="25000000"/>
    <m/>
    <m/>
    <m/>
    <n v="45210"/>
    <s v="135490001000000020303000000000"/>
    <s v="VIABLE"/>
    <n v="0"/>
    <n v="2.4799999999999999E-2"/>
    <s v="Predio denominado LOTE DOS 2 &quot;EL ROSARIO 2 &quot;, identificado con FMI  064-24324, es segregado de uno de mayor extensión identificado con FMI 064 – 2352, el cual se apertura mediante declaración judicial de pertenencia contenida en Declaraciones S/N Del 14-03-1975 Juzgado Civil del Circuito de Magangué, sin que se evidencie transacciones de dominio anteriores inscritas en el folio de matrícula inmobiliaria, dado el pronunciamiento de la Corte Constitucional en sentencia SU 288 – 22, se presume que los predios que se aperturan mediante declaración judicial de pertenencia y que carecen de transacciones de dominio previas, se presumen de naturaleza baldía, razón que genera la inviabilidad de la continuidad del proceso de compra."/>
    <s v="NO"/>
    <s v="NO"/>
    <m/>
    <m/>
    <s v="NO"/>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25000000"/>
  </r>
  <r>
    <s v="ID9025"/>
    <x v="1"/>
    <s v="AVALUADO"/>
    <s v="ISLA DE LAS MARTAS"/>
    <s v="BOLÍVAR"/>
    <s v="MAGANGUÉ"/>
    <n v="100"/>
    <n v="25000000"/>
    <n v="0"/>
    <m/>
    <m/>
    <s v="064-23468"/>
    <x v="1"/>
    <m/>
    <x v="7"/>
    <m/>
    <m/>
    <m/>
    <m/>
    <n v="25000000"/>
    <m/>
    <s v="SI"/>
    <s v="SI"/>
    <n v="45085"/>
    <s v="134300001000000000423000000000"/>
    <s v="VIABLE"/>
    <n v="0"/>
    <n v="100"/>
    <s v="Predio denominado ´´Isla de las Martas´´ identificado con FMI 064-23468, este predio se apertura a través de la ESCRITURA 2.109 DEL 1969-05-05 de la  NOTARIA 3 DE MEDELLIN,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El actual titular del derecho de dominio según FMI es el señor BOTERO BOTERO RAUL, identificado con numero de cedula 9129351, quien adquiere por ESCRITURA 7.047 DEL 1974-12-30 00:00:00 NOTARIA SEXTA DE MEDELLIN. Este predio no tiene ningún gravamen, ni limitación al dominio. El FMI reporta un área de 100 HA + 0000 M2, por su parte el área reportada en la base de gestor catastral corresponde a 125, HA +  6619 m2, s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ciones. En conclusión, el predio se considera viable, de acuerdo con lo establecido por las directrices centrales, por tanto, se recomienda que se levante el gravamen antes de la escrituración. El presente estudio se realiza únicamente con la información obrante en consulta del FMI en el aplicativo de la SNR con fecha del 10 de enero de 2024."/>
    <s v="SI"/>
    <s v="NO"/>
    <m/>
    <m/>
    <s v="SI"/>
    <m/>
    <m/>
    <m/>
    <n v="2024"/>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1899-12-30T00:00:00"/>
    <d v="1899-12-30T00:00:00"/>
    <d v="1899-12-30T00:00:00"/>
    <n v="25000000"/>
  </r>
  <r>
    <s v="ID13392"/>
    <x v="1"/>
    <s v="AVALUADO"/>
    <s v="MANANTIALES"/>
    <s v="BOLÍVAR"/>
    <s v="SANTA CRUZ DE MOMPÓX"/>
    <n v="360.36"/>
    <n v="25000000"/>
    <n v="0"/>
    <m/>
    <m/>
    <s v="065-15782"/>
    <x v="1"/>
    <m/>
    <x v="7"/>
    <m/>
    <m/>
    <m/>
    <m/>
    <n v="25000000"/>
    <m/>
    <m/>
    <m/>
    <n v="45210"/>
    <s v="131880001000000020122000000000"/>
    <s v="NO VIABLE"/>
    <n v="0"/>
    <n v="360.35570000000001"/>
    <s v="PENDIENTE._x000a_El predio proviene del englobe de 2 folios:_x000a_065-2856, A su vez proviene del englobe de 6 predios, que cuentan con los siguientes antecedentes_x000a_*El Deseo, Escritura Pública de protocolización de sucesión No. 429 de 1967 otorgada en la Notaría Única de Magangue._x000a_*Pueblo Nuevo, Escritura Pública de compraventa No. 823 de 25 de noviembre de 1960 otorgada en la  Notaría de Magangue._x000a_*La Sombra o Vick Falla, Escritura  Pública de donación No. 678 de 17 de diciembre de 1954 otorgada en la Notaría Única de Magangue._x000a_*Veranillo, Escritura Pública  de donación No. 678 de 17 de diciembre de 1954 otorgada en la Notaría Única de Magangue._x000a_*Las Milpas, Escritura Pública  de donación No. 678 de 17 de diciembre de 1954 otorgada en la Notaría Única de Magangue._x000a_*Buenos Aires, Escritura Pública de compraventa No. 85 de 24 de marzo de 1975 otorgada en la Notaría Única de Magangue._x000a_ 065-1058, Registra en su primera anotación la Escritura Pública de compraventa No. 248 de 10 de mayo de 1958 otorgada en la Notaría Única de Magangue._x000a_No registra medidas cautelares, gravamenes ni limitaciones._x000a_Teniendo en cuenta que el FMI registra una EP de protocolización de juicio de sucesión, título que no transfiere el dominio del predio y una Escritura de compraventa de 1975, que no cumple con el requisito de temporalidad establecido para la formula transaccional, se requiere estudiar estos títulos para verificar si se acredita propiedad privada en su totalidad"/>
    <s v="PENDIENTE"/>
    <s v="NO"/>
    <m/>
    <m/>
    <s v="NO"/>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25000000"/>
  </r>
  <r>
    <s v="ID13393"/>
    <x v="1"/>
    <s v="AVALUADO"/>
    <s v="CALIFORNIA 1"/>
    <s v="BOLÍVAR"/>
    <s v="SANTA CRUZ DE MOMPÓX"/>
    <n v="50"/>
    <n v="18400000"/>
    <n v="0"/>
    <m/>
    <m/>
    <s v="065-20335"/>
    <x v="1"/>
    <m/>
    <x v="7"/>
    <m/>
    <m/>
    <m/>
    <m/>
    <n v="18400000"/>
    <m/>
    <m/>
    <m/>
    <n v="45210"/>
    <s v="131880001000000020116000000000"/>
    <s v="NO VIABLE"/>
    <n v="0"/>
    <s v="NR"/>
    <s v="EN TRAMITE - SE SOLICITA EP"/>
    <s v="PENDIENTE"/>
    <s v="NO"/>
    <m/>
    <m/>
    <s v="NO"/>
    <m/>
    <m/>
    <m/>
    <m/>
    <m/>
    <m/>
    <m/>
    <s v="SIN DATOS"/>
    <s v="SIN DATOS"/>
    <s v="SIN DATOS"/>
    <s v="SI"/>
    <s v="SIN DATOS"/>
    <s v="SIN DATOS"/>
    <n v="0"/>
    <s v="SI"/>
    <s v="SIN DATOS"/>
    <s v="SIN DATOS"/>
    <n v="0"/>
    <n v="0"/>
    <s v="SI"/>
    <n v="0"/>
    <n v="0"/>
    <d v="1899-12-30T00:00:00"/>
    <n v="0"/>
    <d v="1899-12-30T00:00:00"/>
    <d v="1899-12-30T00:00:00"/>
    <d v="1899-12-30T00:00:00"/>
    <d v="1899-12-30T00:00:00"/>
    <n v="0"/>
    <n v="0"/>
    <n v="0"/>
    <n v="0"/>
    <s v="APROBADO"/>
    <n v="0"/>
    <d v="1899-12-30T00:00:00"/>
    <d v="2023-11-27T00:00:00"/>
    <d v="1899-12-30T00:00:00"/>
    <d v="1899-12-30T00:00:00"/>
    <n v="18400000"/>
  </r>
  <r>
    <s v="ID5401"/>
    <x v="2"/>
    <s v="AV Cabida"/>
    <m/>
    <s v="ANTIOQUIA"/>
    <s v="YONDÓ"/>
    <n v="752.96781899999996"/>
    <n v="25000000"/>
    <n v="0"/>
    <m/>
    <m/>
    <s v="303-73007"/>
    <x v="5"/>
    <m/>
    <x v="8"/>
    <n v="45300"/>
    <n v="45317"/>
    <m/>
    <m/>
    <n v="25000000"/>
    <m/>
    <m/>
    <m/>
    <n v="45037"/>
    <s v="058930002000000050001000000000"/>
    <s v="VIABLE"/>
    <n v="0"/>
    <s v="513, 6340 "/>
    <s v="El predio objeto de estudio, identificado con FMI  303-73007, denominado “FINCA &quot;SANTA CATALINA”, ubicado en el municipio de Yondo, Antioquia, se encuentra activo, es de tipo rural, no registra folios derivados, registra como folios matrices 303-71424, 303-72987 y el primero de ellos registra como matriz el FMI 303-71121._x000a__x000a_El predio es de naturaleza jurídica privada, por cuanto se evidenció como antecedente registral en sus matriculas matrices 303-71121 y 303-72987, en las anotaciones primera, que se apertura con adjudicación de baldíos, mediante resolución 05-9956 del 1977-01-12 del Incora, y Resolución 1560 del 1987-07-13 del Incora, acreditando propiedad privada en cumplimiento de la primera regla establecida en art 48 de la Ley 160 de 1994._x000a__x000a_Del estudio jurídico realizado se idéntica que quienes ostentan como últimos copropietarios del predio es BERNARDO ARBELAEZ GOMEZ, identificado con Cedula de Ciudadanía 3528928, JAVIER ARBELAEZ GOMEZ, identificado con Cedula de Ciudadanía 70900315 y GUILLERMO ARBELAEZ GOMEZ, identificado con Cedula de Ciudadanía 70903065, quienes adquirieron por compra que le hicieron a David Martínez Jaramillo, mediante escritura de compraventa 2292 del 30 de agosto 2011 de la Notaria Segunda de Rionegro._x000a__x000a_No se evidencian medidas cautelares, gravámenes, así como limitaciones al dominio vigentes._x000a__x000a_Se concluye que el predio es viable para la compra y reporta área en cabidas y linderos, de 513 HAS,6.340 M2. El presente estudio se realiza únicamente con la información obrante en consulta del FMI en el aplicativo de la SNR con 18 anotaciones."/>
    <s v="SI"/>
    <s v="NO"/>
    <m/>
    <s v="APROBADO"/>
    <s v="SI"/>
    <s v="ANT- Direccion De Acceso a Tierras"/>
    <m/>
    <m/>
    <m/>
    <m/>
    <m/>
    <m/>
    <s v="BERNARDO "/>
    <s v="ARBELAEZ GOMEZ"/>
    <n v="3116354162"/>
    <s v="SI"/>
    <s v="SI"/>
    <s v="SIN DATOS"/>
    <s v="COMPLETO "/>
    <s v="SIN DATOS"/>
    <s v="SI"/>
    <s v="NO"/>
    <n v="0"/>
    <s v="COMPLETO"/>
    <s v="SI"/>
    <n v="0"/>
    <s v="COMPLETO"/>
    <s v="SI TIENE"/>
    <s v="PASA"/>
    <d v="1899-12-30T00:00:00"/>
    <d v="2024-01-09T00:00:00"/>
    <d v="1899-12-30T00:00:00"/>
    <d v="2024-01-26T00:00:00"/>
    <n v="0"/>
    <s v="EN REVISION DE ANT"/>
    <s v="APROBADO EN REUNION"/>
    <n v="0"/>
    <s v="EN REVISION ANT"/>
    <n v="0"/>
    <d v="2024-01-13T00:00:00"/>
    <d v="2024-01-09T00:00:00"/>
    <d v="1899-12-30T00:00:00"/>
    <d v="1899-12-30T00:00:00"/>
    <n v="25000000"/>
  </r>
  <r>
    <s v="ID8827"/>
    <x v="2"/>
    <s v="AV Cabida"/>
    <m/>
    <s v="CÓRDOBA"/>
    <s v="AYAPEL"/>
    <n v="1020.644965"/>
    <n v="25000000"/>
    <n v="0"/>
    <m/>
    <m/>
    <s v="142-20447"/>
    <x v="0"/>
    <m/>
    <x v="8"/>
    <n v="45308"/>
    <n v="45317"/>
    <n v="45348"/>
    <n v="45362"/>
    <n v="25000000"/>
    <m/>
    <m/>
    <m/>
    <n v="45069"/>
    <s v="230680001000000060021000000000"/>
    <s v="VIABLE"/>
    <n v="0"/>
    <s v="1239, 5000"/>
    <s v="Al realizar el análisis del registro de propiedad calificado en el folio de matrícula inmobiliaria del predio denominado “BETANIA” mediante consulta en la ventanilla única de registro (VUR) y (SIT), se evidenció un derecho real del dominio en los términos del Artículo 48, de la Ley 160 de 1994, así:_x000a__x000a_1. El inmueble identificado con el Folio de Matrícula Inmobiliaria No 142-20447, Tiene fecha de apertura el 13/09/2002, mediante COMPRAVENTA PARCIAL, según ESCRITURA 213 DEL 2002-09-10 00:00:00 NOTARIA UNICA DE AYAPEL,) acredita propiedad por FORMULA TRANSACCIONAL, ya que el predio ha pasado por una tradición clara y formal, el estado del folio es ACTIVO, de tipo RURAL._x000a_2. Registra como segregado el folio 142-23917, registra como folio matriz la matrícula No. 142-10412. Que, el folio matriz deviene de las matrículas 142-13627 y 142-20411. De conformidad con el estudio de la tradición del predio, revisados los folios matrices se evidencia que fue adquirido por compraventas de pleno dominio protocolizadas así: parte por escritura pública No. 4443 del 20 de agosto de 1957 de la Notaría Tercera de Medellín, registrada el 11 de septiembre de 1957; parte por escritura pública No. 4519 del 23 de agosto de 1957 de la Notaría Tercera de Medellín, registrada el 11 de septiembre de 1957; parte por escritura pública 3506 del 23 de junio de 1958 de la Notaría Tercera de Medellín, registrada el 10 de julio de 1958; parte por escritura pública 1450 del 05 de septiembre de 1968 de la Notaría Séptima de Medellín, registrada el 05 de noviembre de 1968._x000a_3. El predio no registra gravámenes o limitaciones al dominio activas._x000a_4. El titular del derecho de dominio sobre el predio es INVERSIONES ARMUN S.A.S. Titularidad adquirida a través de compraventa de derechos de cuota, protocolizada en la escritura pública No. 3777 del 01 de junio de 2021 de la Notaría 18 de Medellín, registrada el 19 de julio de 2021._x000a_5. Registra inscritas 05 anotación_x000a_6. Registra folio matriz Nos. 142-10412. Que, el folio matriz deviene de las matrículas 142-13627 y 142-20411._x000a_7. Registra folios derivados No. 142-23917._x000a_8. El FMI reporta área de 1.239 HTS. Y 5.000 MTS.2._x000a_9. Fecha del VUR Y SIT es de 09/01/2024_x000a_10. Registra complementación en la que se infiere propiedad privada conforme a la ley 160/94._x000a_11. Viable para continuar con el procedimiento adoptado por la entidad._x000a__x000a_CONCLUSIÓN_x000a__x000a_TENIENDO EN CUENTA LAS OBSERVACIONES ANTERIORES Y CONFORME SE ESTABLECE EL LA LEY 160 DE 1994 Y DECRETO 1071 DE 2015 VERIFICADA LA TRADICION DEL INMUEBLE Y LOS DEMAS REQUISITOS EXIGIDOS POR LA LEY SE DARA CONTINUIDAD AL PROCESO DE ADQUISISCION_x000a__x000a__x000a_CONCLUSIÓN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INVERSIONES ARMUN S.A.S."/>
    <n v="0"/>
    <n v="3116354162"/>
    <s v="SI"/>
    <s v="SI"/>
    <s v="SIN DATOS"/>
    <s v="COMPLETO "/>
    <s v="SIN DATOS"/>
    <s v="SI"/>
    <s v="NO"/>
    <n v="0"/>
    <s v="COMPLETO"/>
    <s v="SI"/>
    <n v="0"/>
    <s v="COMPLETO"/>
    <s v="SI TIENE"/>
    <s v="PASA"/>
    <d v="1899-12-30T00:00:00"/>
    <d v="2024-01-17T00:00:00"/>
    <d v="1899-12-30T00:00:00"/>
    <d v="2024-01-26T00:00:00"/>
    <n v="0"/>
    <s v="EN CONTROL DE CALIDAD"/>
    <n v="0"/>
    <n v="0"/>
    <s v="EN CONTROL DE CALIDAD"/>
    <n v="0"/>
    <d v="2024-01-13T00:00:00"/>
    <d v="2024-01-17T00:00:00"/>
    <d v="2024-02-26T00:00:00"/>
    <d v="2024-03-11T00:00:00"/>
    <n v="25000000"/>
  </r>
  <r>
    <s v="ID8623"/>
    <x v="2"/>
    <s v="AV Cabida"/>
    <m/>
    <s v="CÓRDOBA"/>
    <s v="AYAPEL"/>
    <n v="76.694710000000001"/>
    <n v="25000000"/>
    <n v="0"/>
    <m/>
    <m/>
    <s v="142-12107"/>
    <x v="5"/>
    <m/>
    <x v="8"/>
    <n v="45308"/>
    <n v="45317"/>
    <m/>
    <m/>
    <n v="25000000"/>
    <m/>
    <m/>
    <m/>
    <n v="45058"/>
    <s v="230680001000000060010000000000"/>
    <s v="NO VIABLE"/>
    <n v="0"/>
    <n v="119"/>
    <s v="Al realizar el análisis del registro de propiedad calificado en el folio de matrícula inmobiliaria del predio denominado “EL -TOPACIO” mediante consulta en la ventanilla única de registro (VUR) y (SIT), se evidenció un derecho real del dominio en los términos del Artículo 48, de la Ley 160 de 1994, así:_x000a__x000a_1. El inmueble identificado con el Folio de Matrícula Inmobiliaria No.  142-12107, Tiene fecha de apertura el 24/11/1977, mediante SENTENCIA S/N DEL 1960-08-09 del JDO. PCO. CTTO DE SAN MARCOS, ADJUDICACION SUCESION, acredita propiedad por FORMULA TRANSACCIONAL, ya que el predio ha pasado por una tradición clara y formal, el estado del folio es ACTIVO, de tipo RURAL._x000a_2. El predio no registra gravámenes o limitaciones al dominio activas._x000a_3. El titular del derecho de dominio sobre el predio es DIEGO ARMANDO VALENCIA MUÑOZ, Titularidad adquirida a través de compraventa, según ESCRITURA 313 DEL 2017-04-18 NOTARIA UNICA DE PLANETA RICA._x000a_4. Registra inscritas 12 anotación_x000a_5. No Registra folio matriz_x000a_6. No Registra folios derivados_x000a_7. El FMI reporta área de 119 Has_x000a_8. Fecha del VUR Y SIT es de 09/01/2024_x000a_9. No Registra complementación_x000a_10. Viable para continuar con el procedimiento adoptado por la entidad._x000a__x000a_CONCLUSIÓN_x000a__x000a_TENIENDO EN CUENTA LAS OBSERVACIONES ANTERIORES Y CONFORME SE ESTABLECE EL LA LEY 160 DE 1994 Y DECRETO 1071 DE 2015 VERIFICADA LA TRADICION DEL INMUEBLE Y LOS DEMAS REQUISITOS EXIGIDOS POR LA LEY SE DARA CONTINUIDAD AL PROCESO DE ADQUISISCION"/>
    <s v="SI"/>
    <s v="NO"/>
    <m/>
    <m/>
    <s v="NO"/>
    <m/>
    <m/>
    <m/>
    <m/>
    <m/>
    <m/>
    <m/>
    <s v="JOSE FRANCISCO"/>
    <s v="RICARDO MONTIEL"/>
    <n v="3116354162"/>
    <s v="SI"/>
    <s v="SI"/>
    <s v="SIN DATOS"/>
    <s v="COMPLETO "/>
    <s v="SIN DATOS"/>
    <s v="SI"/>
    <s v="NO"/>
    <n v="0"/>
    <s v="COMPLETO"/>
    <s v="SI"/>
    <n v="0"/>
    <s v="COMPLETO"/>
    <s v="SI TIENE"/>
    <s v="PASA"/>
    <d v="1899-12-30T00:00:00"/>
    <d v="2024-01-17T00:00:00"/>
    <d v="1899-12-30T00:00:00"/>
    <d v="2024-01-26T00:00:00"/>
    <n v="0"/>
    <s v="EN REVISION DE ANT"/>
    <s v="APROBADO SIN SOPORTES "/>
    <n v="0"/>
    <s v="EN REVISION ANT"/>
    <n v="0"/>
    <d v="2024-01-13T00:00:00"/>
    <d v="2024-01-17T00:00:00"/>
    <d v="1899-12-30T00:00:00"/>
    <d v="1899-12-30T00:00:00"/>
    <n v="25000000"/>
  </r>
  <r>
    <s v="ID4529"/>
    <x v="2"/>
    <s v="Avalúo"/>
    <m/>
    <s v="CÓRDOBA"/>
    <s v="MONTERÍA"/>
    <n v="11.520426"/>
    <n v="16600000"/>
    <n v="0"/>
    <m/>
    <m/>
    <s v="95-514"/>
    <x v="5"/>
    <m/>
    <x v="8"/>
    <n v="45297"/>
    <n v="45317"/>
    <m/>
    <m/>
    <n v="16600000"/>
    <m/>
    <m/>
    <m/>
    <n v="45019"/>
    <s v="230010004000000650011000000000"/>
    <s v="VIABLE"/>
    <n v="0"/>
    <n v="20.843800000000002"/>
    <s v="_x000a_El FMI 140-95514 identifica el predio denominado “FI EL PORVENIR” ubicado en el municipio de San Vicente del Caguán, Caquetá, se encuentra activo, es de tipo Rural según lo registrado en el folio, no registra folio segregado, no registra folio matriz._x000a__x000a_En cuanto a su FMI 140-95514, con la cadena traslaticia de dominio anterior al título inscrito, su anotación que trasfiere el dominio  sobre el folio de matrícula  hace referencia a la RESOLUCION 0204 DEL 2002-05-31 INCORA DE MONTERIA haciendo narración a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20 ha + 8438 m2 por su parte el área reportada en la base de gestor catastral corresponde a 0, HA +  0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la sociedad RUIZ MARQUEZ DORA ELENA CC 50910491 consultado en la Registraduría Nacional del Estado Civil se confirma la vigencia del número de documento de identidad, de acuerdo con lo publicitado en la anotación No.1 mediante RESOLUCION 0204 DEL 2002-05-31 INCORA DE MONTERIA. El predio registra hipoteca con cuantía indeterminada según lo publicitado en la anotación No.3 mediante ESCRITURA 1257 DEL 2003-07-10 NOTARIA 2A. DE MONTERIA, se advierte que se debe levantar y/o cancelar la medida antes del proceso de escrituración para la continuidad de la compra._x000a__x000a_En conclusión, el predio se considera VIABLE por ADJUDICACION de acuerdo con lo establecido por las directrices centrales. El presente estudio se realiza únicamente con la información obrante en consulta del FMI en el aplicativo de la SNR con 6 anotaciones en la fecha del 09/01/2024."/>
    <s v="SI"/>
    <s v="NO"/>
    <m/>
    <s v="APROBADO"/>
    <s v="SI"/>
    <s v="ANT- Direccion De Acceso a Tierras"/>
    <m/>
    <m/>
    <m/>
    <m/>
    <m/>
    <m/>
    <s v="ELENARUIZ"/>
    <n v="0"/>
    <n v="3205004627"/>
    <s v="SI"/>
    <s v="SI"/>
    <s v="SIN DATOS"/>
    <s v="COMPLETO "/>
    <s v="SIN DATOS"/>
    <s v="SI"/>
    <s v="NO"/>
    <n v="0"/>
    <s v="COMPLETO"/>
    <s v="SI"/>
    <n v="0"/>
    <s v="COMPLETO"/>
    <s v="SI TIENE"/>
    <s v="PASA"/>
    <d v="1899-12-30T00:00:00"/>
    <d v="2024-01-06T00:00:00"/>
    <d v="1899-12-30T00:00:00"/>
    <d v="2024-01-26T00:00:00"/>
    <n v="0"/>
    <s v="EN REVISION DE ANT"/>
    <s v="APROBADO EN REUNION"/>
    <n v="0"/>
    <s v="EN REVISION ANT"/>
    <n v="0"/>
    <d v="2024-01-13T00:00:00"/>
    <d v="2024-01-06T00:00:00"/>
    <d v="1899-12-30T00:00:00"/>
    <d v="1899-12-30T00:00:00"/>
    <n v="16600000"/>
  </r>
  <r>
    <s v="ID4594"/>
    <x v="2"/>
    <s v="Avalúo"/>
    <m/>
    <s v="CÓRDOBA"/>
    <s v="MONTERÍA"/>
    <n v="31.873660000000001"/>
    <n v="18400000"/>
    <n v="0"/>
    <m/>
    <m/>
    <s v="140-116973"/>
    <x v="5"/>
    <m/>
    <x v="8"/>
    <n v="45656"/>
    <n v="45317"/>
    <m/>
    <m/>
    <n v="18400000"/>
    <m/>
    <m/>
    <m/>
    <n v="45030"/>
    <s v="230010001000000350019000000000"/>
    <n v="0"/>
    <s v="NO SE HA IDENTIFICADO EL POLIGONO INICIAL PARA HACER VALIDACIONES, SE SOLICITO DOCUMENTACIÓN PARA COMPLMENTAR LA ACTIVIDAD Y TENER CERTEZA DEL POLGIONO ESPACIAL "/>
    <s v="20 Ha 419 m2"/>
    <s v="El FMI 140-116973 identifica el predio denominado “LT SIN DIRECCION” ubicado en el municipio de Montería, Cordoba, se encuentra activo, es de tipo Rural según lo registrado en el folio, no registra folio segregado, registra cuatro folios matrices 140-34841, 140-77882, 140-86530 y 140-80321 los últimos tres matrices devienen de 140-41248 acreditan propiedad privada mediante sus complementaciones narran que nace mediante adjudicación de baldío._x000a__x000a_En cuanto a su FMI 140-116973, con la cadena traslaticia de dominio anterior al título inscrito, en la primera anotación sobre el FMI en estudio hace referencia a la  ESCRITURA 1048 DEL 2008-04-18 NOTARIA SEGUNDA DE MONTERIA publicitando un englobe.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32 ha + 8419 m2 por su parte el área reportada en la base de gestor catastral corresponde a 0 HA +  0 m2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la señora RODRIGUEZ CARRILLO GUILLERMINA DEL CARMEN CC 34964387 consultado en la Registraduría Nacional del Estado Civil se confirma la vigencia del número de documento de identidad, de acuerdo con lo publicitado en la anotación No.6 ESCRITURA 1440 DEL 2009-05-29 NOTARIA SEGUNDA DE MONTERIAA. El predio no registra algún gravamen o limitación que interrumpa el proceso de compra con la entidad._x000a__x000a_En conclusión, el predio se considera VIABLE por ADJUDICACION de acuerdo con lo establecido por las directrices centrales. El presente estudio se realiza únicamente con la información obrante en consulta del FMI en el aplicativo de la SNR con 10 anotaciones en la fecha del 09/01/2024."/>
    <s v="SI"/>
    <s v="NO"/>
    <m/>
    <s v="APROBADO"/>
    <s v="NO"/>
    <s v="ANT- Direccion De Acceso a Tierras"/>
    <s v="RETIRADO"/>
    <s v="LISTA RESTRICTIVA_x000a_2024-01-23"/>
    <m/>
    <m/>
    <m/>
    <m/>
    <s v="GUILLERMINARODRIGUEZ"/>
    <n v="0"/>
    <n v="3008015657"/>
    <s v="SI"/>
    <s v="SI"/>
    <s v="SIN DATOS"/>
    <s v="COMPLETO "/>
    <s v="SIN DATOS"/>
    <s v="SI"/>
    <s v="NO"/>
    <n v="0"/>
    <s v="COMPLETO"/>
    <s v="SI"/>
    <n v="0"/>
    <s v="COMPLETO"/>
    <s v="SI TIENE"/>
    <s v="PASA"/>
    <d v="1899-12-30T00:00:00"/>
    <d v="2024-12-30T00:00:00"/>
    <d v="1899-12-30T00:00:00"/>
    <d v="2024-01-26T00:00:00"/>
    <n v="0"/>
    <s v="EN REVISION DE ANT"/>
    <s v="VALIDAR EL 05/02/2024 SE RECIBE CORREO INDICANDO NO CONTINUAR"/>
    <n v="0"/>
    <s v="EN REVISION ANT"/>
    <n v="0"/>
    <d v="2024-01-13T00:00:00"/>
    <d v="2024-12-30T00:00:00"/>
    <d v="1899-12-30T00:00:00"/>
    <d v="1899-12-30T00:00:00"/>
    <n v="18400000"/>
  </r>
  <r>
    <s v="ID5088"/>
    <x v="2"/>
    <s v="Avalúo"/>
    <m/>
    <s v="CÓRDOBA"/>
    <s v="MONTERÍA"/>
    <n v="49.464201000000003"/>
    <n v="18400000"/>
    <n v="0"/>
    <m/>
    <m/>
    <s v="140-12245"/>
    <x v="6"/>
    <m/>
    <x v="8"/>
    <n v="45297"/>
    <n v="45317"/>
    <m/>
    <m/>
    <n v="18400000"/>
    <m/>
    <m/>
    <m/>
    <n v="45008"/>
    <s v="230010004000000650004000000000"/>
    <s v="VIABLE"/>
    <n v="0"/>
    <n v="43"/>
    <s v="Concepto de viabilidad juridica realizado con fecha 09/01/2024.El predio rural identificado con FMI 140-12245 denominado “NUEVA RUMBA” es de naturaleza jurídica privada, por cuanto se evidencio en el sistema instrumental registral como antecedente de apertura el título originario inscrito mediante Resolución de adjudicación de baldíos # 112 de fecha 1981-03-09, emitida por el INSTITUTO COLOMBIANO DE LA REFORMA AGRARIA INCORA DE MONTERIA. De lo anterior se colige que se cumple con la primera condición establecida por el artículo 48 de la ley 160 de 1994. Se precisa que el predio no registra medidas cautelares, gravámenes ni limitaciones al dominio. Del estudio jurídico se avizora que quien ostenta como ultimo propietario es el señor LINDO LENGUA LEONARDO LUIS, identificado con cedula de ciudadanía número 78031358, con quien se deberá efectuar la negociación de compra, ya que adquiere el dominio del predio mediante el acto de compraventa, elevado e inscrito a Escritura pública # 327 del 11 de febrero de 2009, otorgado por la Notaría Segunda de Montería, información que se registra en la notación # 4 del FMI. Se concluye que el predio es viable para la compra registra un área jurídica de 43 hectáreas y no se evidencian segregaciones ni mutaciones."/>
    <s v="SI"/>
    <s v="NO"/>
    <m/>
    <s v="APROBADO"/>
    <s v="SI"/>
    <s v="ANT- Direccion De Acceso a Tierras"/>
    <m/>
    <m/>
    <m/>
    <m/>
    <m/>
    <m/>
    <s v="Leonardo Luis Lindo Lengua"/>
    <n v="0"/>
    <n v="3023890134"/>
    <s v="SI"/>
    <s v="SI"/>
    <s v="SIN DATOS"/>
    <s v="COMPLETO "/>
    <s v="SIN DATOS"/>
    <s v="SI"/>
    <s v="NO"/>
    <n v="0"/>
    <s v="COMPLETO"/>
    <s v="SI"/>
    <n v="0"/>
    <s v="COMPLETO"/>
    <s v="SI TIENE"/>
    <s v="PASA"/>
    <d v="1899-12-30T00:00:00"/>
    <d v="2024-01-06T00:00:00"/>
    <d v="1899-12-30T00:00:00"/>
    <d v="2024-01-26T00:00:00"/>
    <n v="0"/>
    <s v="EN CONTROL DE CALIDAD"/>
    <n v="0"/>
    <n v="0"/>
    <s v="EN CONTROL DE CALIDAD"/>
    <n v="0"/>
    <d v="2024-01-13T00:00:00"/>
    <d v="2024-01-06T00:00:00"/>
    <d v="1899-12-30T00:00:00"/>
    <d v="1899-12-30T00:00:00"/>
    <n v="18400000"/>
  </r>
  <r>
    <s v="ID5089"/>
    <x v="2"/>
    <s v="Avalúo"/>
    <m/>
    <s v="CÓRDOBA"/>
    <s v="MONTERÍA"/>
    <n v="30.197230000000001"/>
    <n v="18400000"/>
    <n v="1800000"/>
    <m/>
    <m/>
    <s v="140-12689"/>
    <x v="5"/>
    <m/>
    <x v="8"/>
    <n v="45297"/>
    <n v="45317"/>
    <m/>
    <m/>
    <n v="16600000"/>
    <m/>
    <m/>
    <m/>
    <n v="45008"/>
    <s v="230010004000000650013000000000"/>
    <s v="VIABLE"/>
    <n v="0"/>
    <n v="51"/>
    <s v="Predio denominado “EL SILENCIO”, identificado con FMI 140-12689, se apertura mediante adjudicación de baldíos de dos lotes a saber,_x000a_i. Lote 1, mediante Resolución No. 4 del 16/01/1987 emitida por el INCORA a favor de María del Carmen Rodríguez Arias._x000a_ii. Lote 2, mediante Resolución No. 3 del 16/01/1987 emitida por el INCORA a favor de Marcos Antonio Humanez Rodríguez_x000a_Lo anterior permite acreditar propiedad privada en los términos del art. 48 de la Ley 160/94._x000a_Como titular del derecho de dominio reporta en FMI el señor Leonardo Luis Lindo Lengua, quien adquiere mediante Escritura Pública 2815 del 28/12/2010 otorgada por la Notaría 1 de Montería._x000a_El folio objeto de estudio se encuentra activo y el tipo de predio es rural. _x000a_Sobre el predio no recaen medidas cautelares, gravámenes ni limitacion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El FMI reporta área de 59 Has, siendo aclarada mediante Escritura Pública 1981 del 14/10/2003, la cual indicó que el área real del predio corresponde a 51 Has._x000a_De conformidad con lo anterior, el predio se considera VIABLE para la continuidad del proceso de compra._x000a_Estudio realizado exclusivamente con base en el certificado de tradición y libertad de fecha 09 de enero de 2024 y cuenta con 18 anotaciones. "/>
    <s v="SI"/>
    <s v="NO"/>
    <s v="DECISIÓN RATIFICADA URT"/>
    <s v="APROBADO"/>
    <s v="SI"/>
    <s v="ANT- Direccion De Acceso a Tierras"/>
    <m/>
    <m/>
    <m/>
    <m/>
    <m/>
    <m/>
    <s v="Leonardo Luis Lindo Lengua"/>
    <n v="0"/>
    <n v="3023890134"/>
    <s v="SI"/>
    <s v="SI"/>
    <s v="SIN DATOS"/>
    <s v="COMPLETO "/>
    <s v="SIN DATOS"/>
    <s v="SI"/>
    <s v="NO"/>
    <n v="0"/>
    <s v="COMPLETO"/>
    <s v="SI"/>
    <n v="0"/>
    <s v="COMPLETO"/>
    <s v="SI TIENE"/>
    <s v="PASA"/>
    <d v="1899-12-30T00:00:00"/>
    <d v="2024-01-06T00:00:00"/>
    <d v="1899-12-30T00:00:00"/>
    <d v="2024-01-26T00:00:00"/>
    <n v="0"/>
    <s v="EN REVISION DE ANT"/>
    <s v="APROBADO EN REUNION"/>
    <n v="0"/>
    <s v="EN REVISION ANT"/>
    <n v="0"/>
    <d v="2024-01-13T00:00:00"/>
    <d v="2024-01-06T00:00:00"/>
    <d v="1899-12-30T00:00:00"/>
    <d v="1899-12-30T00:00:00"/>
    <n v="16600000"/>
  </r>
  <r>
    <s v="ID4337"/>
    <x v="2"/>
    <s v="Avalúo"/>
    <m/>
    <s v="LA GUAJIRA"/>
    <s v="FONSECA"/>
    <n v="11.196580000000001"/>
    <n v="16600000"/>
    <n v="0"/>
    <m/>
    <m/>
    <s v="214-23941"/>
    <x v="5"/>
    <m/>
    <x v="8"/>
    <n v="45295"/>
    <n v="45317"/>
    <m/>
    <m/>
    <n v="16600000"/>
    <m/>
    <m/>
    <m/>
    <n v="45019"/>
    <s v="440980002000000040008000000000 "/>
    <s v="VIABLE"/>
    <n v="0"/>
    <n v="31.598700000000001"/>
    <s v="1. El predio denominado “PAPA POLO” identificado con el folio de matrícula inmobiliaria No. 214-23941, ubicado en el municipio de Distracción, vereda Distracción del Departamento de La Guajira, con estado de folio ACTIVO y  tipo de predio RURAL, de acuerdo con su primera anotación tiene su origen en la adjudicación de baldíos realizada por medio de la Resolución 321 de fecha 31/08/2009 del INCODER, en razón a lo anterior el folio cumple con la regla primera establecida por el artículo 48 de la ley 160 de 1994 para la acreditación de la propiedad._x000a__x000a_2. La propietaria actual del predio es la señora Deyanira Bayona de León identificada con cedula de ciudadanía No. 27765547, quien adquirió el predio por medio de la compraventa protocolizada por medio de la Escritura Pública No. 373 de fecha 25/05/2015 de la Notaría Única de Fonseca, publicitada en la anotación No. 4 del FMI._x000a__x000a_3. El área indicada en el acápite de cabida y linderos del folio de matrícula es de 31 Has 5987 M2._x000a__x000a_4. Se evidencia la inscripción de una condición administrativa en el sentido de no poder fraccionar el predio (ant 2) y una condición resolutoria relacionada con la prohibición de enajenar por el termino de 5 años (ant 3), sin embargo, es menester mencionar que ya pasaron los 5 años desde el momento que se realizó la adjudicación y que la Agencia Nacional de Tierras tiene la primera opción de compra._x000a__x000a_5. El presente estudio se realizó con la información contenida en la Ventanilla Única de Registro-VUR el día 09/01/2024._x000a__x000a_6. Revisados los antecedentes jurídicos, penales y disciplinarios con el número de documento asociado al folio de matrícula inmobiliaria de los propietarios actuales del inmueble, así como tampoco se encuentran relacionadas en las listas restrictivas, por otro lado, se realiza la búsqueda en la página de la registraduría nacional encontrando que la cedula de ciudadanía se encuentra vigente por lo anterior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s v="APROBADO"/>
    <s v="SI"/>
    <s v="ANT- Direccion De Acceso a Tierras"/>
    <m/>
    <m/>
    <m/>
    <m/>
    <m/>
    <m/>
    <s v="DEYANIRABAYONA"/>
    <n v="0"/>
    <n v="3145353212"/>
    <s v="SI"/>
    <s v="SI"/>
    <s v="SIN DATOS"/>
    <s v="COMPLETO "/>
    <s v="SIN DATOS"/>
    <s v="SI"/>
    <s v="NO"/>
    <n v="0"/>
    <s v="COMPLETO"/>
    <s v="SI"/>
    <n v="0"/>
    <s v="COMPLETO"/>
    <s v="SI TIENE"/>
    <s v="PASA"/>
    <d v="1899-12-30T00:00:00"/>
    <d v="2024-01-04T00:00:00"/>
    <d v="1899-12-30T00:00:00"/>
    <d v="2024-01-26T00:00:00"/>
    <n v="0"/>
    <s v="EN REVISION DE ANT"/>
    <s v="APROBADO EN REUNION"/>
    <n v="0"/>
    <s v="EN REVISION ANT"/>
    <n v="0"/>
    <d v="2024-01-13T00:00:00"/>
    <d v="2024-01-04T00:00:00"/>
    <d v="1899-12-30T00:00:00"/>
    <d v="1899-12-30T00:00:00"/>
    <n v="16600000"/>
  </r>
  <r>
    <s v="ID9540"/>
    <x v="2"/>
    <s v="Avalúo"/>
    <m/>
    <s v="LA GUAJIRA"/>
    <s v="DISTRACCIÓN"/>
    <n v="78.888694000000001"/>
    <n v="25000000"/>
    <n v="0"/>
    <m/>
    <m/>
    <s v="214-11018"/>
    <x v="6"/>
    <m/>
    <x v="8"/>
    <n v="45296"/>
    <n v="45317"/>
    <n v="45348"/>
    <m/>
    <n v="25000000"/>
    <m/>
    <m/>
    <m/>
    <n v="45111"/>
    <s v="440980001000000020033000000000"/>
    <s v="VIABLE"/>
    <n v="0"/>
    <s v="46, 1394"/>
    <s v="1. El predio denominado “VILLA OMAIRA” identificado con el folio de matrícula inmobiliaria No. 214-11018, ubicado en el municipio de Fonseca, Departamento de La Guajira, con estado de folio ACTIVO y  tipo de predio RURAL, de acuerdo con su primera anotación tiene su origen en la adjudicación de baldíos realizada por medio de la Resolución No.1987 de 28 de octubre de 1982 emitida por INCORA de Valledupar, en razón a lo anterior el folio cumple con la regla primera establecida por el artículo 48 de la ley 160 de 1994 para la acreditación de la propiedad._x000a_2. El propietario actual es el señor Antonio María Ocampo Toro, identificado con cédula de ciudadanía 5.161.341, quien adquirió el predio por medio de adjudicación mediante Resolución No.1987 de 28 de octubre de 1982 emitida por INCORA de Valledupar._x000a_3. El área indicada en el acápite de cabida y linderos del folio de matrícula es de 46 Ha + 1394Mt2._x000a_4. 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5. Tampoco se encuentra inscrita ninguna solicitud de restitución respecto a este predio, en virtud de la Ley 1448 de 2011- Ley de Víctimas y Restitución de tierras._x000a_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ANTONIOOCAMPO"/>
    <n v="0"/>
    <n v="3116576436"/>
    <s v="SI"/>
    <s v="SI"/>
    <s v="SIN DATOS"/>
    <s v="COMPLETO "/>
    <s v="SIN DATOS"/>
    <s v="SI"/>
    <s v="NO"/>
    <n v="0"/>
    <s v="COMPLETO"/>
    <s v="SI"/>
    <n v="0"/>
    <s v="COMPLETO"/>
    <s v="SI TIENE"/>
    <s v="PASA"/>
    <d v="1899-12-30T00:00:00"/>
    <d v="2024-01-05T00:00:00"/>
    <d v="1899-12-30T00:00:00"/>
    <d v="2024-01-26T00:00:00"/>
    <n v="0"/>
    <s v="EN CONTROL DE CALIDAD"/>
    <n v="0"/>
    <n v="0"/>
    <s v="EN CONTROL DE CALIDAD"/>
    <n v="0"/>
    <d v="2024-01-13T00:00:00"/>
    <d v="2024-01-05T00:00:00"/>
    <d v="2024-02-26T00:00:00"/>
    <d v="1899-12-30T00:00:00"/>
    <n v="25000000"/>
  </r>
  <r>
    <s v="ID4886"/>
    <x v="2"/>
    <s v="AV Cabida"/>
    <m/>
    <s v="SUCRE"/>
    <s v="MAJAGUAL"/>
    <n v="706.27750500000002"/>
    <n v="25000000"/>
    <n v="0"/>
    <m/>
    <m/>
    <s v="340-93436"/>
    <x v="0"/>
    <m/>
    <x v="8"/>
    <n v="45302"/>
    <n v="45317"/>
    <n v="45348"/>
    <n v="45362"/>
    <n v="25000000"/>
    <m/>
    <m/>
    <m/>
    <n v="45030"/>
    <s v="704290003000000030094000000000"/>
    <s v="VIABLE"/>
    <n v="0"/>
    <s v="706, 8472"/>
    <s v="09/01/24: Predio rural sin nombre, con FMI activo, con folios matrices 340-85699, 340-54912 y 340-93380 (cerrados) y complementaciones. Sin folios segregados. Se acredita propiedad privada por ANOTACIÓN 1. Propietario actual AGROPECUARIA SANTORINI S.A.S., quien adquirió mediante compraventa conforme a la ANOTACIÓN 3. Registra HIPOTECA DE: AGROPECUARIA SANTORINI S.A.S. NIT. 9009554575 A: GRUPO FINANCIERO DE LA COSTA S.A.S NIT. 9000850633 conforme a la ANOTACION 16. Predio NO VIABLE para proceso de compra por parte de la ANT."/>
    <s v="NO"/>
    <s v="NO"/>
    <m/>
    <m/>
    <s v="NO"/>
    <m/>
    <m/>
    <m/>
    <m/>
    <m/>
    <m/>
    <m/>
    <s v="LILIANA"/>
    <s v="PARDO"/>
    <n v="3145454096"/>
    <s v="SI"/>
    <s v="SI"/>
    <s v="SIN DATOS"/>
    <s v="COMPLETO "/>
    <s v="SIN DATOS"/>
    <s v="SI"/>
    <s v="NO"/>
    <n v="0"/>
    <s v="COMPLETO"/>
    <s v="SI"/>
    <n v="0"/>
    <s v="COMPLETO"/>
    <s v="SI TIENE"/>
    <s v="PASA"/>
    <d v="1899-12-30T00:00:00"/>
    <d v="2024-01-11T00:00:00"/>
    <d v="1899-12-30T00:00:00"/>
    <d v="2024-01-26T00:00:00"/>
    <n v="0"/>
    <s v="EN CONTROL DE CALIDAD"/>
    <n v="0"/>
    <n v="0"/>
    <s v="EN CONTROL DE CALIDAD"/>
    <n v="0"/>
    <d v="2024-01-13T00:00:00"/>
    <d v="2024-01-11T00:00:00"/>
    <d v="2024-02-26T00:00:00"/>
    <d v="2024-03-11T00:00:00"/>
    <n v="25000000"/>
  </r>
  <r>
    <s v="ID2437"/>
    <x v="2"/>
    <s v="Avalúo"/>
    <m/>
    <s v="SUCRE"/>
    <s v="SAN ONOFRE"/>
    <n v="160.69704999999999"/>
    <n v="25000000"/>
    <n v="0"/>
    <m/>
    <m/>
    <s v="340-2888"/>
    <x v="5"/>
    <m/>
    <x v="8"/>
    <n v="45303"/>
    <n v="45317"/>
    <m/>
    <m/>
    <n v="25000000"/>
    <m/>
    <m/>
    <m/>
    <n v="0"/>
    <s v="707130004000000010082000000000"/>
    <s v="VIABLE"/>
    <n v="0"/>
    <n v="199.20689999999999"/>
    <s v="Al realizar el análisis del registro de propiedad calificado en el folio de matrícula inmobiliaria del predio denominado SIN DIRECCION SANTA LUCIA mediante consulta en la ventanilla única de registro (VUR), se evidenció un derecho real del dominio en los términos del Artículo 48, de la Ley 160 de 1994, así:1. El inmueble identificado con el Folio de Matrícula Inmobiliaria No. 340-2888 se apertura el 24 de agosto de 1978 con la Escritura Pública de compraventa No. 108 de 15 de octubre de 1951 otorgada en la Notaría Única de San Onofre, debidamente registrada el 23 de noviembre de 1951, por lo cual acredita propiedad por FORMULA TRANSACCIONAL._x000a_2. El estado del folio es ACTIVO, de tipo RURAL._x000a_3. Registra inscritas 21 anotaciones._x000a_4. No registra folio matriz_x000a_5. No registra folios derivados_x000a_6. No registra complementación._x000a_7. No registra gravámenes, limitaciones ni medidas cautelares._x000a_8. Viable para continuar con el procedimiento adoptado por la entidad._x000a__x000a_CONCLUSIÓN_x000a__x000a_TENIENDO EN CUENTA LAS OBSERVACIONES ANTERIORES Y CONFORME SE ESTABLECE EN LA LEY 160 DE 1994 Y EL DECRETO 1071 DE 2015, UNA VEZ VERIFICADA LA TRADICION DEL INMUEBLE Y LOS DEMAS REQUISITOS EXIGIDOS POR LA LEY SE DARA CONTINUIDAD AL PROCESO DE ADQUISICION."/>
    <s v="SI"/>
    <s v="NO"/>
    <m/>
    <s v="APROBADO"/>
    <s v="SI"/>
    <s v="ANT- Direccion De Acceso a Tierras"/>
    <m/>
    <m/>
    <m/>
    <m/>
    <m/>
    <m/>
    <s v="BRUNO MARTIN  BERRIO BELLO    "/>
    <n v="0"/>
    <n v="3127988276"/>
    <s v="SI"/>
    <s v="SI"/>
    <s v="SIN DATOS"/>
    <s v="COMPLETO "/>
    <s v="SIN DATOS"/>
    <s v="SI"/>
    <s v="NO"/>
    <n v="0"/>
    <s v="COMPLETO"/>
    <s v="SI"/>
    <n v="0"/>
    <s v="COMPLETO"/>
    <s v="SI TIENE"/>
    <s v="PASA"/>
    <d v="1899-12-30T00:00:00"/>
    <d v="2024-01-12T00:00:00"/>
    <d v="1899-12-30T00:00:00"/>
    <d v="2024-01-26T00:00:00"/>
    <n v="0"/>
    <s v="EN REVISION DE ANT"/>
    <s v="APROBADO SIN SOPORTES "/>
    <n v="0"/>
    <s v="EN REVISION ANT"/>
    <n v="0"/>
    <d v="2024-01-13T00:00:00"/>
    <d v="2024-01-12T00:00:00"/>
    <d v="1899-12-30T00:00:00"/>
    <d v="1899-12-30T00:00:00"/>
    <n v="25000000"/>
  </r>
  <r>
    <s v="ID8006"/>
    <x v="2"/>
    <s v="Avalúo"/>
    <m/>
    <s v="SUCRE"/>
    <s v="LA UNIÓN"/>
    <n v="129.084306"/>
    <n v="25000000"/>
    <n v="0"/>
    <m/>
    <m/>
    <s v="346-874"/>
    <x v="0"/>
    <m/>
    <x v="8"/>
    <n v="45302"/>
    <n v="45317"/>
    <n v="45348"/>
    <n v="45362"/>
    <n v="25000000"/>
    <m/>
    <m/>
    <m/>
    <n v="45035"/>
    <s v="704000002000000030087000000000"/>
    <s v="VIABLE"/>
    <n v="0"/>
    <n v="144.72139999999999"/>
    <s v=" Al realizar el análisis del registro de propiedad en el folio de matrícula inmobiliaria del predio denominado “BONANZA EL DILUVINO&quot; mediante consulta en la ventanilla única de registro (VUR) y (SIT), se evidenció un derecho real del dominio en los términos del Artículo 48, de la Ley 160 de 1994, así:_x000a__x000a_1. El inmueble identificado con el Folio de Matrícula Inmobiliaria No. 346-874, estado activo de tipo rural, registra en su 1 anotación, la escritura pública de compraventa No. 39 del 1956-02-07, de la Notaria de Sincelejo._x000a__x000a_2. Registra 24 anotaciones._x000a__x000a_3. No registra folio matriz._x000a_4. Registra el folio derivado No. 346-1989._x000a_5. No registra complementaciones._x000a_6. Propietario: LUIS ALBERTO GALINDO GARCES, adquirió por medio de la escritura publica de permuta No. 1080 del 2017-07-04, de la Notaria Única de Cerete_x000a__x000a_7. Área: 144 HS 7.214 M2._x000a_8. Sobre el predio no recaen medidas cautelares, gravámenes ni limitaciones._x000a__x000a_9. Estudio realizado con base en el certificado de tradición y libertad de fecha 09 de enero de 2024._x000a__x000a_CONCLUSIÓN_x000a__x000a_Por lo anterior, se concluye que el predio objeto de estudio acredita propiedad privada en los términos del artículo 48 de la Ley 160 de 1994, formula transaccional. Viable para compra"/>
    <s v="SI"/>
    <s v="NO"/>
    <m/>
    <s v="APROBADO"/>
    <s v="SI"/>
    <s v="ANT- Direccion De Acceso a Tierras"/>
    <m/>
    <m/>
    <m/>
    <m/>
    <m/>
    <m/>
    <s v="LUISGALINDO"/>
    <n v="0"/>
    <n v="3205411304"/>
    <s v="SI"/>
    <s v="SI"/>
    <s v="SIN DATOS"/>
    <s v="COMPLETO "/>
    <s v="SIN DATOS"/>
    <s v="SI"/>
    <s v="NO"/>
    <n v="0"/>
    <s v="COMPLETO"/>
    <s v="SI"/>
    <n v="0"/>
    <s v="COMPLETO"/>
    <s v="SI TIENE"/>
    <s v="PASA"/>
    <d v="1899-12-30T00:00:00"/>
    <d v="2024-01-11T00:00:00"/>
    <d v="1899-12-30T00:00:00"/>
    <d v="2024-01-26T00:00:00"/>
    <n v="0"/>
    <s v="EN REVISION DE ANT"/>
    <s v="APROBADO SIN SOPORTES "/>
    <n v="0"/>
    <s v="EN REVISION ANT"/>
    <n v="0"/>
    <d v="2024-01-13T00:00:00"/>
    <d v="2024-01-11T00:00:00"/>
    <d v="2024-02-26T00:00:00"/>
    <d v="2024-03-11T00:00:00"/>
    <n v="25000000"/>
  </r>
  <r>
    <s v="ID8008"/>
    <x v="2"/>
    <s v="Avalúo"/>
    <m/>
    <s v="SUCRE"/>
    <s v="LA UNIÓN"/>
    <n v="14.650995"/>
    <n v="16600000"/>
    <n v="0"/>
    <m/>
    <m/>
    <s v="346-8386"/>
    <x v="5"/>
    <m/>
    <x v="8"/>
    <n v="45301"/>
    <n v="45317"/>
    <m/>
    <m/>
    <n v="16600000"/>
    <m/>
    <m/>
    <m/>
    <n v="45035"/>
    <s v="704000002000000030203000000000_x000a_"/>
    <s v="VIABLE"/>
    <n v="0"/>
    <n v="12.5"/>
    <s v="El predio rural denominado “LT”, identificado con FMI 346-8386 de naturaleza privada nace a la vida jurídica a través de compraventa parcial (código registral 126) mediante Escritura Pública nº 123 del 15 de mayo de 1999 de la Notaría Única de San Marcos._x000a__x000a_Según análisis de la cadena traslaticia de dominio se evidencia que, el predio objeto de estudio salió del dominio del estado a través de su matriz FMI 346-3942 (complementaciones) mediante Escritura Pública nº 368 del 20 de mayo de 1959 de la Notaría Única de Sahagún._x000a__x000a_De conformidad a la anotación 6, el titular del derecho de dominio es el señor Gómez Mejía Norbey de Jesús quien adquirió el 100% por compraventa a Peralta Jaramillo Andrés Miguel (código registral 125) mediante Escritura Pública nº 45 del 13 de febrero de 2015 de la Notaría Única de San Marcos aclarada con la nº 1080 del 04/07/2017 y la nº 537 del 01/03/2018 de la Notaría Única de Cerete (anotaciones 7 y 8)._x000a__x000a_Sobre el predio no recaen medidas cautelares ni gravámenes vigentes, así como tampoco presenta limitaciones al dominio._x000a__x000a_De conformidad a la anotación 2 se evidencia que se desprende una derivada cual es la FMI 346-12004, la cual deviene de una compraventa parcial por 3 has + 0000 m2 a través de Escritura Pública nº 627 del 18 de octubre de 2008 de la Notaría Única de San Marcos. En ese sentido, en anotación 3 se realizó declaración de parte restante dejando al predio objeto de estudio con un área de 9 has + 5000 m2._x000a__x000a_El predio denominado “LT” registra la siguiente matriz: FMI 346-3942._x000a__x000a_El área registrada en el folio inicialmente es de 12 has + 5000 m2, sin embargo, a través de su lectura se observa que, señala un área reservada de 9 has + 5000 m2 equivalente al área de la declaración de parte restante de la anotación 3 anteriormente mencionada. Adicionalmente, no se evidencia mutaciones ni segregaciones._x000a__x000a_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 cual es de 9 has + 5000 m2.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09 de enero de 2024 con 09 anotaciones registradas._x000a_Revisados los antecedentes judiciales, fiscales y penales no se evidencia novedad alguna. La cédula continua vigente."/>
    <s v="SI"/>
    <s v="NO"/>
    <m/>
    <s v="APROBADO"/>
    <s v="SI"/>
    <s v="ANT- Direccion De Acceso a Tierras"/>
    <m/>
    <m/>
    <m/>
    <m/>
    <m/>
    <m/>
    <s v="LUISGALINDO"/>
    <n v="0"/>
    <n v="3205411304"/>
    <s v="SI"/>
    <s v="SI"/>
    <s v="SIN DATOS"/>
    <s v="COMPLETO "/>
    <s v="SIN DATOS"/>
    <s v="SI"/>
    <s v="NO"/>
    <n v="0"/>
    <s v="COMPLETO"/>
    <s v="SI"/>
    <n v="0"/>
    <s v="COMPLETO"/>
    <s v="SI TIENE"/>
    <s v="PASA"/>
    <d v="1899-12-30T00:00:00"/>
    <d v="2024-01-10T00:00:00"/>
    <d v="1899-12-30T00:00:00"/>
    <d v="2024-01-26T00:00:00"/>
    <n v="0"/>
    <s v="EN REVISION DE ANT"/>
    <s v="APROBADO SIN SOPORTES "/>
    <n v="0"/>
    <s v="EN REVISION ANT"/>
    <n v="0"/>
    <d v="2024-01-13T00:00:00"/>
    <d v="2024-01-10T00:00:00"/>
    <d v="1899-12-30T00:00:00"/>
    <d v="1899-12-30T00:00:00"/>
    <n v="16600000"/>
  </r>
  <r>
    <s v="ID1107"/>
    <x v="2"/>
    <s v="Avalúo"/>
    <m/>
    <s v="SUCRE"/>
    <s v="SAN ONOFRE"/>
    <n v="289.69898000000001"/>
    <n v="25000000"/>
    <n v="0"/>
    <m/>
    <m/>
    <s v="340-14457"/>
    <x v="7"/>
    <m/>
    <x v="8"/>
    <m/>
    <m/>
    <m/>
    <m/>
    <n v="25000000"/>
    <m/>
    <s v="SI"/>
    <m/>
    <n v="0"/>
    <s v="707130005000000010792000000000"/>
    <s v="VIABLE"/>
    <n v="0"/>
    <n v="0"/>
    <s v="El predio rural denominado “Sin Dirección Sin Dirección Divisiones Tanaurin Zipatoca y Campo Amalia”, identificado con FMI 340-14457 es de naturaleza privada por formula transaccional. _x000a__x000a_Se apertura con las Escrituras nº 346 del 16 de marzo de 1959 de la Notaría 2 de Cartagena, nº 47 del 29 de marzo de 1959 y la nº 222 del 09 de noviembre de 1959 de la Notaría Única de San Onofre (anotaciones 1,2 y 3). _x000a__x000a_De conformidad a lo mencionado, se realizó verificación de las Escrituras en mención de a través de las cuales se obtiene lo siguientes:_x000a__x000a_En primera, respecto de la Escritura nº 346 del 16/03/1959 a través de la lectura de la misma se puede determinar que la señora Vélez de Cavelier Carlina era propietaria de varios lotes de terreno entre ellos la finca “La Comandancia” del cual se desprende el predio objeto de estudio, y, en ese sentido, la señora Carlina adquirió en debida forma pues este título se encuentra consignado en el libro primero, el cual es proveniente del antiguo sistema registral._x000a__x000a_En segunda, de la lectura de la Escritura nº 47 del 29/03/1959 en su página 3 se evidencia que el señor Rodríguez González Emilio adquirió por Escritura nº 100 del 28/08/1921 de la Notaría de San Onofre._x000a__x000a_En tercera, de la lectura de la Escritura nº 222 del 09/11/1959 en su página 3 se observa que el señor Juan Chadid Buelvas adquirió por mayor extensión mediante Escritura Pública nº 352 de 1952 (no se logra evidenciar el mes y el año).  _x000a__x000a_Lo anterior, predica que la señora Vélez de Cavelier Carlina (anotación 1), el señor Rodríguez González Emilio (anotación 2) y el señor Juan Chadid (anotación 3) adquirieron por la regla 2da de la Ley 160 de 1994, es decir, por “títulos debidamente inscritos otorgados con anterioridad a la vigencia de esta Ley, en que consten tradiciones de dominio por un lapso no menor del término que señalan las leyes para la prescripción extraordinaria”_x000a__x000a_Así las cosas, de conformidad al estudio de los títulos mencionados se evidencia que la cadena traslaticia de dominio es clara, por ende Ganadería Cavelier &amp; CIA Ltda a quien se le transfirió en las anotaciones 1,2 y 3 habría adquirido en su momento de manera idónea. _x000a__x000a_Ahora bien, según anotación 4 el titular de derecho de dominio es el señor Cavalier Martínez Carlos E., quien adquirió a través de adjudicación por liquidación de la sociedad Ganadería Cavalier y CIA LTDA protocolizada en Escritura Pública nº 425 del 29 de marzo de 1983 de la Notaría 2 de Cartagena._x000a__x000a_Sobre el predio no recaen medidas cautelares ni gravámenes vigentes, así como tampoco se evidencia limitaciones al dominio. _x000a__x000a_Se evidencia que un error en documento de identificación registrado en el certificado de tradición y libertad, dado que el apellido correcto es CAVELIER, al ser contrastado con la copia de cédula de ciudadanía aportado por el ofertante._x000a__x000a_El predio denominado “Sin Dirección Sin Dirección Divisiones Tanaurin Zipatoca y Campo Amalia”, identificado con FMI 340-14457 no registra matriz ni derivadas._x000a__x000a_El área registrada en el folio es de 317 has + 0000 m2, no se evidencian segregaciones ni mutaciones. Se evidencia un error registral ya que en el folio señala “tipo de predio” urbano, sin embargo, de la lectura de la “cabida y linderos” no se observa que el folio describa la propiedad con las condiciones físicas de un predio urbano, por el contrario de su interpretación se atañen características, condiciones y propiedades intrínsecas de un predio rural. Así mismo, se sugiere que el área técnica valide la ubicación del predio.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09 de enero de 2024 con 06 anotaciones registradas._x000a_"/>
    <s v="SI"/>
    <s v="NO"/>
    <m/>
    <s v="APROBADO"/>
    <s v="SI"/>
    <s v="ANT- Direccion De Acceso a Tierras"/>
    <m/>
    <m/>
    <m/>
    <m/>
    <m/>
    <m/>
    <s v="SIN DATOS"/>
    <s v="SIN DATOS"/>
    <s v="SIN DATOS"/>
    <s v="SI"/>
    <s v="SI"/>
    <s v="SIN DATOS"/>
    <s v="COMPLETO "/>
    <s v="SIN DATOS"/>
    <s v="SI"/>
    <s v="NO"/>
    <n v="0"/>
    <s v="COMPLETO"/>
    <s v="SI"/>
    <n v="0"/>
    <s v="COMPLETO"/>
    <s v="SI TIENE"/>
    <s v="PASA"/>
    <d v="1899-12-30T00:00:00"/>
    <s v="SIN VISITA"/>
    <d v="1899-12-30T00:00:00"/>
    <d v="1899-12-30T00:00:00"/>
    <n v="0"/>
    <s v="DESISTIDO"/>
    <s v="EL BENEFICIARIO DESITE DEL PROCESO"/>
    <n v="0"/>
    <s v="DESISTIDO"/>
    <n v="0"/>
    <d v="2024-01-13T00:00:00"/>
    <s v="N/A"/>
    <d v="1899-12-30T00:00:00"/>
    <d v="1899-12-30T00:00:00"/>
    <n v="25000000"/>
  </r>
  <r>
    <s v="ID14094"/>
    <x v="2"/>
    <s v="AV Cabida"/>
    <m/>
    <s v="SANTANDER"/>
    <s v="BOLÍVAR"/>
    <n v="178.893416"/>
    <n v="25000000"/>
    <n v="0"/>
    <m/>
    <m/>
    <s v="324-72424"/>
    <x v="5"/>
    <m/>
    <x v="9"/>
    <n v="45335"/>
    <n v="45344"/>
    <m/>
    <m/>
    <n v="25000000"/>
    <m/>
    <m/>
    <m/>
    <n v="45261"/>
    <s v="681010002000000130131000000000"/>
    <s v="VIABLE"/>
    <n v="0"/>
    <s v="147 HA"/>
    <s v="Predio denominado “EL SILENCIO”, identificado con FMI 140-12689, es segregado del FMI 324-36923, el cual nace a la vida jurídica producto del englobe de 4 predios a saber,_x000a_i. 324 – 10798: Se apertura mediante adjudicación de baldíos contenida en Resolución 9001 del 07/07/1967 otorgada por el INCORA de Vélez._x000a_ii. 324 – 10799: Se apertura mediante adjudicación de baldíos contenida en Resolución 16684 del 09/11/1967 otorgada por el INCORA de Vélez._x000a_iii. 324 – 12579: Según complementaciones, se apertura mediante adjudicación de baldíos contenida en Resolución 86J de 24/08/1964 otorgada por la Gobernación de Santander._x000a_iv. 324 – 12820: Según complementaciones, se apertura mediante adjudicación de baldíos contenida en Resolución 86J de 24/08/1964 otorgada por la Gobernación de Santander._x000a_Lo anterior permite acreditar propiedad privada en los términos del art. 48 de la Ley 160/94._x000a__x000a_Como titular del derecho de dominio reporta en FMI reporta AGROPECUARIA LA VIA LACTEA S.A, quien adquiere mediante Escritura Pública 2628 del 03/08/2017 otorgada por la Notaría 32 de Bogotá._x000a_El folio objeto de estudio se encuentra activo y el tipo de predio es rural. _x000a_Sobre el predio recae servidumbre de oleoducto petrolera de tránsito y ocupación permanente (anot.1)_x000a_No se cuenta con títulos de tradición que permitan verificar si el área y los linderos presentan diferencia con la información que registra el Folio de Matrícula Inmobiliaria._x000a_El FMI reporta área de 147 Has, mediante escritura 201 del 05/10/2013 se realizó corrección de área, instrumento que deberá ser verificado a fin de constatar área actual._x000a_De conformidad con lo anterior, el predio se considera VIABLE para la continuidad del proceso de compra._x000a_Estudio realizado exclusivamente con base en el certificado de tradición y libertad de fecha 09 de enero de 2024 y cuenta con 8 anotaciones. "/>
    <s v="SI"/>
    <s v="NO"/>
    <m/>
    <m/>
    <s v="SI"/>
    <m/>
    <m/>
    <m/>
    <m/>
    <m/>
    <m/>
    <m/>
    <s v="PEDRO  MAURICIO"/>
    <s v="GIL ROJAS"/>
    <n v="0"/>
    <s v="SI"/>
    <s v="SI"/>
    <s v="SIN DATOS"/>
    <s v="COMPLETO "/>
    <s v="SIN DATOS"/>
    <s v="SI"/>
    <s v="NO"/>
    <n v="0"/>
    <s v="COMPLETO"/>
    <s v="SI"/>
    <n v="0"/>
    <s v="COMPLETO"/>
    <s v="SI TIENE"/>
    <s v="PASA"/>
    <d v="2024-02-06T00:00:00"/>
    <d v="2024-02-13T00:00:00"/>
    <d v="1899-12-30T00:00:00"/>
    <d v="2024-02-22T00:00:00"/>
    <n v="0"/>
    <s v="EN REVISION DE ANT"/>
    <n v="0"/>
    <n v="0"/>
    <s v="EN REVISION ANT"/>
    <n v="0"/>
    <d v="2024-01-18T00:00:00"/>
    <d v="2024-02-13T00:00:00"/>
    <d v="1899-12-30T00:00:00"/>
    <d v="1899-12-30T00:00:00"/>
    <n v="25000000"/>
  </r>
  <r>
    <s v="ID253"/>
    <x v="2"/>
    <s v="GDB"/>
    <m/>
    <s v="BOLÍVAR"/>
    <s v="SAN JACINTO DEL CAUCA"/>
    <n v="1756.994314"/>
    <n v="25000000"/>
    <n v="0"/>
    <m/>
    <m/>
    <s v="064-575"/>
    <x v="3"/>
    <m/>
    <x v="9"/>
    <n v="45327"/>
    <m/>
    <m/>
    <m/>
    <n v="25000000"/>
    <m/>
    <m/>
    <m/>
    <n v="0"/>
    <s v="136550000000000020019000000000"/>
    <s v="NO VIABLE"/>
    <n v="0"/>
    <n v="0"/>
    <s v="Al realizar en la fecha de 12/01/2024 el análisis del registro de propiedad calificado en el folio de matrícula inmobiliaria del predio denominado “HACIENDA CAIMITAL” mediante consulta en la ventanilla única de registro (VUR) y (SIT), se evidenció un derecho real del dominio en los términos del Artículo 48, de la Ley 160 de 1994, así:_x000a__x000a_1. El inmueble identificado con el Folio de Matrícula Inmobiliaria No.  064-575, Tiene fecha de apertura el 27/04/1987, mediante OFICIO 233 DEL 1984-03-27 JUZGADO 4 CIVIL MUNICIPAL DE PALMIRA VALLE (CANCELA ANOTACION # 14) Y ACREDITA PROPIEDAD por RESOLUCION 489 DEL 1959-11-09 MINISTERIO DE AGRICULTURA DE BOGOTA, según la Anotación # 3 del FMI, acredita propiedad por ADJUDICACION DE BALDIO, ya que el predio ha pasado por una tradición clara y formal, el estado del folio es ACTIVO, de tipo RURAL_x000a_2. Registra inscritas 31 anotación_x000a_3. No Registra folio matriz_x000a_4. No Registra folios derivados_x000a_5. No Registra complementación_x000a_6. Área es de 1.496. Has 9521 M2._x000a_7. Sin limitación o gravamen que afecte la transferencia_x000a_8. Con medida cautelar vigente de embargo ante DIAN (EMBARGO POR JURIDICCION CUATIVA)_x000a_9. Viable para continuar con el procedimiento adoptado por la entidad_x000a__x000a_CONCLUSIÓN_x000a__x000a_10. TENIENDO EN CUENTA LAS OBSERVACIONES ANTERIORES Y CONFORME SE ESTABLECE EL LA LEY 160 DE 1994 Y DECRETO 1071 DE 2015 VERIFICADA LA TRADICION DEL INMUEBLE Y LOS DEMAS REQUISITOS EXIGIDOS POR LA LEY SE DARA CONTINUIDAD AL PROCESO DE ADQUISISCION"/>
    <s v="SI"/>
    <s v="SI"/>
    <m/>
    <s v="APROBADO"/>
    <s v="NO"/>
    <s v="ANT- Direccion De Acceso a Tierras"/>
    <m/>
    <m/>
    <m/>
    <m/>
    <m/>
    <m/>
    <s v="AGROPECUARIA H2O"/>
    <n v="0"/>
    <n v="0"/>
    <s v="SI"/>
    <s v="SI"/>
    <s v="SIN DATOS"/>
    <s v="COMPLETO "/>
    <s v="SIN DATOS"/>
    <s v="SI"/>
    <s v="NO"/>
    <n v="0"/>
    <s v="COMPLETO"/>
    <s v="SI"/>
    <n v="0"/>
    <s v="COMPLETO"/>
    <s v="SI TIENE"/>
    <s v="PASA"/>
    <d v="1899-12-30T00:00:00"/>
    <d v="2024-02-05T00:00:00"/>
    <d v="1899-12-30T00:00:00"/>
    <d v="1899-12-30T00:00:00"/>
    <n v="0"/>
    <s v="EN ELABORACION DE INFORME"/>
    <s v="PARTE DEL PREDIO APARECE COMO PREDIO URBANO"/>
    <s v="DE ACUERDO AL COMITÉ REALIZADO 21/02/2024"/>
    <s v="EN ELABORACION DE INFORME"/>
    <n v="0"/>
    <d v="2024-01-18T00:00:00"/>
    <d v="2024-02-05T00:00:00"/>
    <d v="1899-12-30T00:00:00"/>
    <d v="1899-12-30T00:00:00"/>
    <n v="25000000"/>
  </r>
  <r>
    <s v="ID10675"/>
    <x v="2"/>
    <s v="AV Cabida"/>
    <m/>
    <s v="META"/>
    <s v="PUERTO GAITÁN"/>
    <n v="1197.0304040000001"/>
    <n v="25000000"/>
    <n v="0"/>
    <m/>
    <m/>
    <s v="234-3701"/>
    <x v="3"/>
    <m/>
    <x v="9"/>
    <n v="45351"/>
    <m/>
    <m/>
    <m/>
    <n v="25000000"/>
    <m/>
    <m/>
    <m/>
    <n v="45162"/>
    <s v="505680001000000010522000000000 "/>
    <s v="NO VIABLE"/>
    <n v="0"/>
    <n v="1000"/>
    <s v="1. El predio denominado “MACAPAY I” identificado con el folio de matrícula inmobiliaria No. 234-3701, ubicado en el municipio de Puerto Gaitán, vereda Planas del Departamento de Meta, con estado de folio ACTIVO y  tipo de predio RURAL, de acuerdo con su primera anotación tiene su origen en la adjudicación de baldíos realizada por medio de la Resolución 01797 de fecha 29/11/1984 del INCORA, en razón a lo anterior el folio cumple con la regla primera establecida por el artículo 48 de la ley 160 de 1994 para la acreditación de la propiedad._x000a__x000a_2. El propietario actual del predio es el señor Eduard Antonio Cardona Castro identificado con cedula de ciudadanía No. 16788364, quien adquirió el predio por medio de la compraventa protocolizada por medio de la Escritura Pública No. 2577 de fecha 15/11/2013 de la Notaría 63 de Bogotá, publicitada en la anotación No. 9 del FMI._x000a__x000a_3. El área indicada en el acápite de cabida y linderos del folio de matrícula es de 1000 Has.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1/01/2024._x000a__x000a_6. Revisados los antecedentes jurídicos, penales y disciplinarios con el número de documento asociado al folio de matrícula inmobiliaria de los propietarios actuales del inmueble, por otro lado, se realiza la búsqueda en la página de la registraduría nacional encontrando que la cedula de ciudadanía se encuentra vigente, por lo anterior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SI"/>
    <m/>
    <m/>
    <s v="NO"/>
    <m/>
    <m/>
    <m/>
    <m/>
    <m/>
    <m/>
    <m/>
    <s v="ARIEL"/>
    <s v="VASQUEZ"/>
    <n v="0"/>
    <s v="SI"/>
    <s v="SI"/>
    <s v="SIN DATOS"/>
    <s v="COMPLETO "/>
    <s v="SIN DATOS"/>
    <s v="NO"/>
    <s v="SI"/>
    <n v="0"/>
    <s v="COMPLETO"/>
    <s v="SI"/>
    <n v="0"/>
    <s v="COMPLETO"/>
    <s v="SI TIENE"/>
    <s v="PASA"/>
    <d v="1899-12-30T00:00:00"/>
    <d v="2024-02-26T00:00:00"/>
    <d v="1899-12-30T00:00:00"/>
    <d v="1899-12-30T00:00:00"/>
    <n v="0"/>
    <s v="VISITA PROGRAMADA"/>
    <n v="0"/>
    <n v="0"/>
    <s v="VISITA PROGRAMADA"/>
    <n v="0"/>
    <d v="2024-01-18T00:00:00"/>
    <d v="2024-02-29T00:00:00"/>
    <d v="1899-12-30T00:00:00"/>
    <d v="1899-12-30T00:00:00"/>
    <n v="25000000"/>
  </r>
  <r>
    <s v="ID13521"/>
    <x v="2"/>
    <s v="AV Cabida"/>
    <m/>
    <s v="CÓRDOBA"/>
    <s v="MONTERÍA"/>
    <n v="3.4869210000000002"/>
    <n v="10100000"/>
    <n v="0"/>
    <m/>
    <m/>
    <s v="140-106424"/>
    <x v="4"/>
    <m/>
    <x v="9"/>
    <m/>
    <m/>
    <m/>
    <m/>
    <n v="10100000"/>
    <m/>
    <m/>
    <m/>
    <n v="45216"/>
    <s v="230010002000000170001000000000"/>
    <s v="VIABLE"/>
    <n v="0"/>
    <n v="3.3144"/>
    <s v="Mediante estudio realizado el 11/01/2024, se puede observar lo siguiente:_x000a_El FMI 140-106424 identifica el predio denominado “LT VICTORIA 1” ubicado en vereda de Buenos Aires, municipio de Montería Córdoba, se encuentra activo, es de tipo Rural según lo registrado en el folio, no registra folio segregado, no registra folio matriz._x000a_En cuanto a su FMI 140-106424, cumple con la cadena traslaticia de dominio anterior al título inscrito, su anotación que trasfiere el dominio sobre el folio de matrícula hace referencia a la RESOLUCION 0353 DEL 2005-07-07 INCODER DE MONTERIA registrando una adjudicación de baldi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3 HA + 3144 MTS 2 por su part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el señor GABRIEL EDUARDO GOMEZ BOTERO identificado con CC 70690838 de acuerdo con lo publicitado en la anotación No.5 mediante ESCRITURA 2913 DEL 2021-12-13 NOTARIA TERCERA DE MONTERIA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5 anotacione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5958"/>
    <x v="2"/>
    <s v="AV Cabida"/>
    <m/>
    <s v="META"/>
    <s v="SAN MARTÍN"/>
    <n v="961.36494800000003"/>
    <n v="25000000"/>
    <n v="0"/>
    <m/>
    <m/>
    <s v="236-11748"/>
    <x v="3"/>
    <m/>
    <x v="9"/>
    <n v="45351"/>
    <m/>
    <m/>
    <m/>
    <n v="25000000"/>
    <m/>
    <m/>
    <m/>
    <n v="45091"/>
    <s v="506890003000000010119000000000"/>
    <s v="VIABLE"/>
    <n v="0"/>
    <n v="962.46969999999999"/>
    <s v="El predio rural identificado con FMI 236-11748 denominado &quot;SIN DIRECCION LA RIVERA&quot; es de naturaleza jurídica privada, por cuanto se evidencio en el sistema instrumental registral como antecedente registral de apertura el título originario inscrito mediante Resolución de adjudicación de baldíos # 1122 de fecha 31-08-1983, emitida por el INSTITUTO COLOMBIANO DE LA REFORMA AGRARIA INCORA VILLAVICENCIO. De lo anterior se colige que se cumple con la primera condición establecida por el artículo 48 de la ley 160 de 1994. Se precisa que el predio no registra gravamen, no registra medidas cautelares ni limitaciones. Del estudio jurídico se avizora que quien ostenta como ultimo propietario es el señor GALVIS NIETO JESUS ANTONIO, identificado con cedula de ciudadanía 6210474, con quien se deberá efectuar la negociación de compra, ya que adquiere el dominio del predio mediante el acto de compraventa, elevada en la Escritura pública #126 del 09-03-2011, otorgado por la Notaría Única San Martín, información que se registra en la notación #7 del FMI. Se concluye que el predio es viable para la compra registra un área jurídica de (962 HECTAREAS 4697M2) y no se evidencian segregaciones ni mutaciones."/>
    <s v="SI"/>
    <s v="NO"/>
    <m/>
    <m/>
    <s v="SI"/>
    <m/>
    <m/>
    <m/>
    <m/>
    <m/>
    <m/>
    <m/>
    <s v="NOLBERTO"/>
    <s v="CABRERA URAZAN"/>
    <n v="0"/>
    <s v="SI"/>
    <s v="SI"/>
    <s v="SIN DATOS"/>
    <s v="COMPLETO "/>
    <s v="SIN DATOS"/>
    <s v="NO"/>
    <s v="NO"/>
    <n v="0"/>
    <s v="COMPLETO"/>
    <s v="SI"/>
    <n v="0"/>
    <s v="COMPLETO"/>
    <s v="SI TIENE"/>
    <s v="PASA"/>
    <d v="1899-12-30T00:00:00"/>
    <d v="2024-02-27T00:00:00"/>
    <d v="1899-12-30T00:00:00"/>
    <d v="1899-12-30T00:00:00"/>
    <n v="0"/>
    <s v="VISITA PROGRAMADA"/>
    <n v="0"/>
    <s v="ESTABA PROGRAMADA PARA EL 23 DE FEBRERO PERO SE DEBIO REPORGRAMR PARA EL 27 POR DIFICULTADES EN LA RUTA "/>
    <s v="EN ELABORACION DE INFORME"/>
    <n v="0"/>
    <d v="2024-01-18T00:00:00"/>
    <d v="2024-02-29T00:00:00"/>
    <d v="1899-12-30T00:00:00"/>
    <d v="1899-12-30T00:00:00"/>
    <n v="25000000"/>
  </r>
  <r>
    <s v="ID6670"/>
    <x v="2"/>
    <s v="AV Cabida"/>
    <m/>
    <s v="META"/>
    <s v="SAN MARTÍN"/>
    <n v="2145.4604639999998"/>
    <n v="25000000"/>
    <n v="0"/>
    <m/>
    <m/>
    <s v="236-60408"/>
    <x v="3"/>
    <m/>
    <x v="9"/>
    <n v="45351"/>
    <m/>
    <m/>
    <m/>
    <n v="25000000"/>
    <m/>
    <m/>
    <m/>
    <n v="45155"/>
    <s v="506890003000000020268000000000"/>
    <s v="VIABLE"/>
    <n v="0"/>
    <s v="1086, 228 "/>
    <s v="14/01/24: Predio rural con FMI activo, folio matriz 57599 (cerrado), con complementaciones. Sin folios segregados. Se acredita propiedad privada por ANOTACION 1. Propietario actual INVERSIONES REFAH S.A.S., quien lo adquirió mediante COMPRAVENTA registrada en la ANOTACION 3. Predio VIABLE para proceso de compra por parte de la ANT."/>
    <s v="SI"/>
    <s v="NO"/>
    <m/>
    <m/>
    <s v="SI"/>
    <m/>
    <m/>
    <m/>
    <m/>
    <m/>
    <m/>
    <m/>
    <s v="MARIO"/>
    <s v="VELEZ VELEZ"/>
    <n v="0"/>
    <s v="SI"/>
    <s v="SI"/>
    <s v="SIN DATOS"/>
    <s v="COMPLETO "/>
    <s v="SIN DATOS"/>
    <s v="SI"/>
    <s v="NO"/>
    <n v="0"/>
    <s v="COMPLETO"/>
    <s v="SI"/>
    <n v="0"/>
    <s v="COMPLETO"/>
    <s v="SI TIENE"/>
    <s v="PASA"/>
    <d v="1899-12-30T00:00:00"/>
    <d v="2024-02-27T00:00:00"/>
    <d v="1899-12-30T00:00:00"/>
    <d v="1899-12-30T00:00:00"/>
    <n v="0"/>
    <s v="VISITA PROGRAMADA"/>
    <n v="0"/>
    <s v="ESTABA PROGRAMADA PARA EL 23 DE FEBRERO PERO SE DEBIO REPORGRAMR PARA EL 27 POR DIFICULTADES EN LA RUTA "/>
    <s v="VISITA PROGRAMADA"/>
    <n v="0"/>
    <d v="2024-01-18T00:00:00"/>
    <d v="2024-02-29T00:00:00"/>
    <d v="1899-12-30T00:00:00"/>
    <d v="1899-12-30T00:00:00"/>
    <n v="25000000"/>
  </r>
  <r>
    <s v="ID13513"/>
    <x v="2"/>
    <s v="AV Cabida"/>
    <m/>
    <s v="SUCRE"/>
    <s v="CAIMITO"/>
    <n v="61.067433000000001"/>
    <n v="25000000"/>
    <n v="0"/>
    <m/>
    <m/>
    <s v="346-2287"/>
    <x v="4"/>
    <m/>
    <x v="9"/>
    <m/>
    <m/>
    <m/>
    <m/>
    <n v="25000000"/>
    <m/>
    <m/>
    <m/>
    <n v="45216"/>
    <s v="701240001000000030211000000000"/>
    <s v="VIABLE"/>
    <n v="0"/>
    <n v="65"/>
    <s v="El predio rural denominado “La Milagrosa Antes Santa Inés Manzanares”, identificado con FMI 346-2287 es de naturaleza privada según análisis del folio por formula transaccional toda vez que, se apertura con compraventa (código registral 101) mediante Escritura Publica nº 107 del 27 de septiembre de 1952 de la Notaría Única de Chinú._x000a__x000a_Según anotación 16, 21 y 23 el titular de derecho de dominio es la Sociedad Agropecuaria Londoño Jaramillo S.A.S – AGROLONJA S.A.S-, quien adquirió el 100% así: en primera, por compraventa de derechos de cuota al señor Moussa Nader Badih mediante Escritura Pública nº 05/11/2020 aclarada con la nº 212 del 03/03/2021 y la nº 1519 del 30/11/2021 de la Notaría Única de Sahagún, en segunda, por compraventa de derechos y acciones a la señora Nader Soraya a través de Escritura Pública nº 384 del 07/04/2022 aclarada por la nº 896 del 23/08/2022 de la Notaría Única de Sahagún, y, por último por adjudicación en sucesión del señor Nader Nader Mario a través de Escritura  Pública nº 1491 del 21/12/2022 de la Notaría Única de Sahagún._x000a__x000a_Sobre el predio no recaen medidas cautelares ni gravámenes vigentes, así como tampoco se evidencia limitaciones al dominio._x000a__x000a_El predio denominado “La Milagrosa Antes Santa Inés Manzanares”, identificado con FMI 346-2287 no registra matriz ni registra derivadas. Tampoco registra complementaciones._x000a__x000a_El folio registra un área de 65 has + 0000 m2. Adicionalmente, no se evidencian segregaciones ni mutaciones._x000a__x000a_En atención a lo dispuesto en el art. 15 de la Res conjunta IGAC 1101- SNR 11344 del 31/12/2020 se evidencia que el predio objeto de estudio no requiere procedimiento catastral pues el folio registra una cabida de 65 has + 0000 m2 (VUR “cabida y linderos”) y al tratarse de un rango de área “mayor a 50 has”, una vez verificada el área alfanumérica de la columna “Y” de la matriz de compra (65 has + 6300 m2) se observa únicamente un 0,99% de diferencia._x000a__x000a_De conformidad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2 de enero de 2024 con 13 anotaciones registrada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25000000"/>
  </r>
  <r>
    <s v="ID5957"/>
    <x v="2"/>
    <s v="AV Cabida"/>
    <m/>
    <s v="META"/>
    <s v="SAN MARTÍN"/>
    <n v="1057.9369409999999"/>
    <n v="25000000"/>
    <n v="0"/>
    <m/>
    <m/>
    <s v="236-11730"/>
    <x v="3"/>
    <m/>
    <x v="9"/>
    <n v="45351"/>
    <m/>
    <m/>
    <m/>
    <n v="25000000"/>
    <m/>
    <m/>
    <m/>
    <n v="45091"/>
    <s v="506890003000000010032000000000"/>
    <s v="VIABLE"/>
    <n v="0"/>
    <n v="1054.9166"/>
    <s v="Mediante estudio realizado el 12/01/2024, se puede observar lo siguiente:_x000a__x000a_El FMI 236-11730 identifica el predio denominado “SIN DIRECCIÓN LA SIBERIA” ubicado en la vereda Serranía del Manacacias en el municipio de SAN MARTIN META, se encuentra activo, es de tipo Rural según lo registrado en el folio, no registra folio segregado no registra folio matriz._x000a_En cuanto a su FMI 236-11730, cumple con la cadena traslaticia de dominio anterior al título inscrito, su anotación que trasfiere el dominio sobre el folio de matrícula hace referencia a la  RESOLUCION 1123 DEL 1983-08-31  DEL INCORA DE VILLAVICENCIO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1054 HA + 9166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JESUS ANTONIO GALVIS NIETO identificado con CC:  6210474 y GUSTAVO OSORIO PELAEZ Identificado con CC: 6208349 de acuerdo con lo publicitado en la anotación No.11 mediante ESCRITURA 127 DEL 2011-03-09 00:00:00 NOTARIA UNICA DE SAN MARTIN registrando una compraventa. El predio NO registra algún gravamen, medida cautelar o limitación. _x000a_En conclusión, el predio se considera NO VIABLE de acuerdo con lo establecido por las directrices centrales. El presente estudio se realiza únicamente con la información obrante en consulta del FMI en el aplicativo de la SNR con 11 anotaciones._x000a__x000a_"/>
    <s v="NO"/>
    <s v="NO"/>
    <m/>
    <m/>
    <s v="NO"/>
    <m/>
    <m/>
    <m/>
    <m/>
    <m/>
    <m/>
    <m/>
    <s v="JESUS ANTONIO "/>
    <s v="GALVIS NIETO"/>
    <n v="0"/>
    <s v="SI"/>
    <s v="SI"/>
    <s v="SIN DATOS"/>
    <s v="COMPLETO "/>
    <s v="SIN DATOS"/>
    <s v="NO"/>
    <s v="NO"/>
    <n v="0"/>
    <s v="COMPLETO"/>
    <s v="SI"/>
    <n v="0"/>
    <s v="COMPLETO"/>
    <s v="SI TIENE"/>
    <s v="PASA"/>
    <d v="1899-12-30T00:00:00"/>
    <d v="2024-02-27T00:00:00"/>
    <d v="1899-12-30T00:00:00"/>
    <d v="1899-12-30T00:00:00"/>
    <n v="0"/>
    <s v="VISITA PROGRAMADA"/>
    <n v="0"/>
    <s v="ESTABA PROGRAMADA PARA EL 23 DE FEBRERO PERO SE DEBIO REPORGRAMR PARA EL 27 POR DIFICULTADES EN LA RUTA "/>
    <s v="EN ELABORACION DE INFORME"/>
    <n v="0"/>
    <d v="2024-01-18T00:00:00"/>
    <d v="2024-02-29T00:00:00"/>
    <d v="1899-12-30T00:00:00"/>
    <d v="1899-12-30T00:00:00"/>
    <n v="25000000"/>
  </r>
  <r>
    <s v="ID8165"/>
    <x v="2"/>
    <s v="AV Cabida"/>
    <m/>
    <s v="META"/>
    <s v="PUERTO LÓPEZ"/>
    <n v="872.10294699999997"/>
    <n v="25000000"/>
    <n v="0"/>
    <m/>
    <m/>
    <s v="234-8788"/>
    <x v="3"/>
    <m/>
    <x v="9"/>
    <n v="45341"/>
    <m/>
    <m/>
    <m/>
    <n v="25000000"/>
    <m/>
    <m/>
    <m/>
    <n v="45044"/>
    <s v="505730002000000130150000000000"/>
    <s v="VIABLE"/>
    <n v="0"/>
    <n v="961.91099999999994"/>
    <s v="Mediante estudio realizado el 12/01/2024, se puede observar lo siguiente:_x000a__x000a_El FMI 234-8788 identifica el predio denominado “HOLANDA” ubicado en el municipio de PUERTO LOPEZ, se encuentra activo, es de tipo Rural según lo registrado en el folio, no registra folio segregado, no registra folio matriz._x000a_En cuanto a su FMI 234-8788, cumple con la cadena traslaticia de dominio anterior al título inscrito, su anotación que trasfiere el dominio sobre el folio de matrícula hace referencia a la RESOLUCION 0013 DEL 1994-01-21 DEL INCORA DE VILLAVICENCIO registrando una adjudicación de baldío.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El FMI reporta 961 HA + 9110 m 2 por su parte se recomienda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El actual titular del dominio es JOSE ANTONIO SAAVEDRA ESPITIA identificado con CC: 19269972 y HECTOR SAAVEDRA ESPITIA identificado con CC: 19414669 de acuerdo con lo publicitado en la anotación No.10 mediante ESCRITURA 4008 DEL 2005-10-28 DE NOTARIA VEINTIOCHO DE BOGOTA registrando una compraventa. El predio NO registra algún gravamen, medida cautelar o limitación._x000a_En conclusión, el predio se considera VIABLE por ADJUDICACION de acuerdo con lo establecido por las directrices centrales. El presente estudio se realiza únicamente con la información obrante en consulta del FMI en el aplicativo de la SNR con 11 anotaciones."/>
    <s v="SI"/>
    <s v="NO"/>
    <m/>
    <m/>
    <s v="SI"/>
    <m/>
    <m/>
    <m/>
    <m/>
    <m/>
    <m/>
    <m/>
    <s v="JOSE"/>
    <s v="SAAVEDRA"/>
    <n v="0"/>
    <s v="SI"/>
    <s v="SI"/>
    <s v="SIN DATOS"/>
    <s v="COMPLETO "/>
    <s v="SIN DATOS"/>
    <s v="NO"/>
    <s v="NO"/>
    <n v="0"/>
    <s v="COMPLETO"/>
    <s v="SI"/>
    <n v="0"/>
    <s v="COMPLETO"/>
    <s v="SI TIENE"/>
    <s v="PASA"/>
    <d v="1899-12-30T00:00:00"/>
    <d v="2024-02-19T00:00:00"/>
    <d v="1899-12-30T00:00:00"/>
    <d v="1899-12-30T00:00:00"/>
    <n v="0"/>
    <s v="EN ELABORACION DE INFORME"/>
    <n v="0"/>
    <n v="0"/>
    <s v="EN ELABORACION DE INFORME"/>
    <n v="0"/>
    <d v="2024-01-18T00:00:00"/>
    <d v="2024-02-19T00:00:00"/>
    <d v="1899-12-30T00:00:00"/>
    <d v="1899-12-30T00:00:00"/>
    <n v="25000000"/>
  </r>
  <r>
    <s v="ID13492"/>
    <x v="2"/>
    <s v="AV Cabida"/>
    <m/>
    <s v="CÓRDOBA"/>
    <s v="SAN PELAYO"/>
    <n v="5.0644410000000004"/>
    <n v="12600000"/>
    <n v="0"/>
    <m/>
    <m/>
    <s v="143-24564"/>
    <x v="4"/>
    <m/>
    <x v="9"/>
    <m/>
    <m/>
    <m/>
    <m/>
    <n v="12600000"/>
    <m/>
    <m/>
    <m/>
    <n v="45216"/>
    <s v="236860002000000010136000000000"/>
    <s v="VIABLE"/>
    <n v="0"/>
    <s v="4 HAS 7181M2"/>
    <s v="_x000a_Predio denominado EL PALMAR, identificado con FMI 143-24564, nace a la vida jurídica producto del englobe de dos predios que se aperturan con adjudicación de baldíos mediante Resolución 1366 del 18/11/1997 emitida por el INCORA de Montería a favor de Elena Pérez de Narváez._x000a_Según descripción del FMI, el predio es rural y se encuentra activo._x000a_Como actual titular del derecho de dominio reporta en FMI la SOCIEDAD AGROTUSA S.A.S., identificada con NIT 901658554-1, que según consulta al RUES, se encuentra con matrícula mercantil activa y su domicilio radica en Montería; quien adquiere mediante compraventa contenida en Escritura Pública 2826 del 12/12/2022 otorgada por la Notaría 3 de Montería._x000a_Sobre el predio no recaen medidas cautelares, gravámenes ni limitaciones vigent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El FMI reporta área de 4 Has 7181m2._x000a_De conformidad con lo anterior, el predio se considera VIABLE para la continuidad del proceso de compra._x000a_Estudio realizado exclusivamente con base en el certificado de tradición y libertad de fecha 16 de enero de 2024 y cuenta con 6 anotacione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2600000"/>
  </r>
  <r>
    <s v="ID13514"/>
    <x v="2"/>
    <s v="AV Cabida"/>
    <m/>
    <s v="SUCRE"/>
    <s v="CAIMITO"/>
    <n v="131.58451500000001"/>
    <n v="25000000"/>
    <n v="0"/>
    <m/>
    <m/>
    <s v="346-6044"/>
    <x v="4"/>
    <m/>
    <x v="9"/>
    <m/>
    <m/>
    <m/>
    <m/>
    <n v="25000000"/>
    <m/>
    <m/>
    <m/>
    <n v="45216"/>
    <s v="701240001000000030432000000000"/>
    <s v="VIABLE"/>
    <n v="0"/>
    <s v="S/I"/>
    <s v="Se realiza el análisis del folio de matrícula inmobiliaria del predio denominado “EL Rosario” con folio de matrícula inmobiliaria 346-6044, se trata de un globo de terreno adquirido originalmente por la señora Campo Gaibao Elida María en tres partes así: una parte por escritura Nos. 55 de 1962, otra parte por escritura 56 de 1962 y otra parte por escritura 16 de 1965, posteriormente la citada propietaria realiza englobe por EP No. 21 de 1994, es así que se puede considerar que el predio se desprendió del domino del estado por aplicación de la presunción contenida en el artículo 48 de la Ley 160 de 1994 además que se ha dado tratamiento de propiedad privada desde antes del 05 de agosto de 1974, este folio tiene fecha de apertura el 02/03/1994, su estado es ACTIVO, de tipo RURAL. Registra inscritas 12 anotaciones; si bien la anotación No. 11 publicita una compraventa de derechos y acciones, en la siguiente anotación (No. 12) se sanea por adjudicación en sucesión de derecho de cuota mediante escritura 1491 de 2022 a favor de Agropecuaria Londoño Jaramillo S.A.S. – Agrolonja S.A.S., se aclara que la misma sociedad comercial había adquirido el 50% restante por compraventa mediante EP 905 de 2020, de tal forma que dicha persona jurídica se registra como titular exclusivo del pleno derecho real de domino. El inmueble no presenta gravámenes, medidas cautelares ni limitaciones al dominio que afecten el derecho a transferir la propiedad. No se reporta área en FMI ni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Evidencia una segregación por venta parcial a la cual se le abrió el FMI No. 346-6045. En conclusión, se conceptúa VIABLE para continuar en proceso de compra por aplicación de formula transaccional. Estudio realizado con base en el certificado de tradición y libertad de fecha 16 de enero de 2024."/>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25000000"/>
  </r>
  <r>
    <s v="ID14076"/>
    <x v="2"/>
    <s v="AV Cabida"/>
    <m/>
    <s v="CAQUETÁ"/>
    <s v="SAN VICENTE DEL CAGUÁN"/>
    <n v="8.1415659999999992"/>
    <n v="12600000"/>
    <n v="0"/>
    <m/>
    <m/>
    <s v="425-70305"/>
    <x v="2"/>
    <s v="BENEFICIARIO CON VARIOS PREDIO NO PERMITE VISITA "/>
    <x v="9"/>
    <m/>
    <m/>
    <m/>
    <m/>
    <n v="12600000"/>
    <m/>
    <m/>
    <m/>
    <n v="45259"/>
    <s v="187530001000001800003000000000"/>
    <s v="VIABLE"/>
    <n v="0"/>
    <s v="8 HECTÁREAS + 2000 METROS CUADRADO"/>
    <s v="El predio objeto de estudio, identificado con FMI  425-70305, denominado “Finca La Esperanza”, ubicado en el municipio de San Vicente del Caguán, se encuentra activo, es de tipo rural, no registra folios derivados, ni matrices._x000a__x000a_El predio es de naturaleza jurídica privada, por cuanto se evidenció como antecedente registral en la anotación primera, que se apertura con adjudicación de baldíos, mediante Resolución 361 del 2001-06-06 del Incora de Florencia, acreditando propiedad privada en cumplimiento de la primera regla establecida en art 48 de la Ley 160 de 1994._x000a__x000a_Del estudio jurídico realizado se idéntica que quien ostenta como último propietario del predio es INVERSIONES AGROPECUARIAS JCPV SAS, identificada con NIT 9004343098, quien adquirió por compra que le hicieron a Ricardo Pinzón Puentes, mediante Escritura pública 779 del 2012-04-21 de la Notaria Segunda de Neiva._x000a_No se evidencian medidas cautelares, gravámenes, así como limitaciones al dominio vigentes._x000a__x000a_Se concluye que el predio es viable para la compra y reporta área en cabidas y linderos, de 8 Hta 2000 M2. El presente estudio se realiza únicamente con la información obrante en consulta del FMI en el aplicativo de la SNR."/>
    <s v="SI"/>
    <m/>
    <m/>
    <m/>
    <s v="NO"/>
    <m/>
    <s v="RETIRADO"/>
    <s v="PROPIETARIO DESISTE DEL PROCESO 26-02-2024"/>
    <m/>
    <m/>
    <m/>
    <m/>
    <s v="SIN DATOS"/>
    <s v="SIN DATOS"/>
    <s v="SIN DATOS"/>
    <s v="SI"/>
    <s v="SI"/>
    <s v="SIN DATOS"/>
    <s v="COMPLETO "/>
    <s v="SIN DATOS"/>
    <s v="SI"/>
    <s v="NO"/>
    <n v="0"/>
    <s v="COMPLETO"/>
    <s v="SI"/>
    <n v="0"/>
    <s v="COMPLETO"/>
    <s v="SI TIENE"/>
    <s v="PASA"/>
    <d v="2024-02-06T00:00:00"/>
    <s v="SIN VISITA"/>
    <d v="1899-12-30T00:00:00"/>
    <d v="1899-12-30T00:00:00"/>
    <n v="0"/>
    <s v="EN ESPERA DE RESPUESTA DE ANT "/>
    <s v="BENEFICIARIO CON VARIOS PREDIO NO PERMITE VISITA "/>
    <s v="SE ENVIO CORREO CON NOVEDAD EL 01 DE FEBRERO"/>
    <s v="EN ESPERA DE RESPUESTA DE ANT "/>
    <s v="BENEFICIARIO CON VARIOS PREDIO NO PERMITE VISITA "/>
    <d v="2024-01-18T00:00:00"/>
    <d v="1899-12-30T00:00:00"/>
    <d v="1899-12-30T00:00:00"/>
    <d v="1899-12-30T00:00:00"/>
    <n v="12600000"/>
  </r>
  <r>
    <s v="ID9668"/>
    <x v="2"/>
    <s v="AV Cabida"/>
    <m/>
    <s v="BOLÍVAR"/>
    <s v="SAN PABLO"/>
    <n v="271"/>
    <n v="25000000"/>
    <n v="0"/>
    <m/>
    <m/>
    <s v="068-2982"/>
    <x v="3"/>
    <m/>
    <x v="9"/>
    <n v="45335"/>
    <m/>
    <m/>
    <m/>
    <n v="25000000"/>
    <m/>
    <m/>
    <m/>
    <n v="45126"/>
    <s v="136700003000000000273000000000"/>
    <n v="0"/>
    <s v="NO SE HA IDENTIFICADO EL POLIGONO INICIAL PARA HACER VALIDACIONES, SE SOLICITO DOCUMENTACIÓN PARA COMPLMENTAR LA ACTIVIDAD Y TENER CERTEZA DEL POLGIONO ESPACIAL "/>
    <n v="134.69999999999999"/>
    <s v="Predio denominado ´´La Esperanza´´, identificado con FMI  068-2982, es de propiedad privada ya que registra en su primera anotación la Resolución de adjudicación No. 151 de 23 de febrero de 1988 expedida por el INCORA de Bucaramanga. Por lo anterior, se concluye que el predio objeto de estudio acredita propiedad privada en los términos del artículo 48 de la Ley 160 de 1994, en el que se dispone taxativamente que para acreditar y constituir legalmente la propiedad en Colombia sobre inmuebles rurales que se ubican en el territorio nacional, se requiere como prueba el “título originario expedido por el estado que no haya perdido su eficacia legal”. Los actuales propietarios de derecho real de dominio según el FMI son SANDRA PATRICIA GOMEZ MUÑOZ, MARLENE GOMEZ MUÑOZ, NUVIA GOMEZ ARCHILA, ISMAEL GOMEZ MUÑOZ, URIEL GOMEZ MUÑOZ, SENOVIA GOMEZ ARCHILA, BEATRIZ GOMEZ MUÑOZ, MARIA DEL CARMEN GOMEZ MUÑOZ, BRICEIDA GOMEZ MUÑOZ, RAUL GOMEZ MUÑOZ, quienes adquieren a través de SENTENCIA 069 DEL 2015-10-20 del JUZGADO PROMISCUO DEL CIRCUITO DE SIMITI; por otro lado TRILLOS LOBO ONEIDA, adquiere a través del negocio de la compraventa, contenido en la ESCRITURA 287 DEL 2022-09-02 de la NOTARIA UNICA DE SIMITI, mientras MANCHEGO MONTERROSA EDILBERTO, adquiere su derecho real de dominio a través de ESCRITURA 112 DEL 2023-03-22 de la NOTARIA UNICA DE SIMITI, todos ellos  cuentan con absoluta capacidad jurídica para adelantar cualquier tipo de negocio jurídico. El predio no presenta gravámenes o medidas cautelare. El FMI reporta un área de 134, HA +  7000 m2, por su parte el área reportada en la base de gestor catastral corresponde a 271, HA +  2806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 En conclusión, el predio se considera viable, de acuerdo con lo establecido por las directrices centrales, no obstante, para la adquisición por parte de esta entidad todos los propietarios deben estar de acuerdo y vender, ya que esta entidad no compra cuotas partes. El presente estudio se realiza únicamente con la información obrante en consulta del FMI en el aplicativo de la SNR con fecha del 04 de enero de 2024."/>
    <s v="SI"/>
    <s v="NO"/>
    <m/>
    <m/>
    <s v="EN PROCESO"/>
    <m/>
    <m/>
    <m/>
    <m/>
    <m/>
    <m/>
    <m/>
    <s v="BEATRIZ"/>
    <s v="MUÑOZ"/>
    <n v="0"/>
    <s v="SI"/>
    <s v="SI"/>
    <s v="SIN DATOS"/>
    <s v="COMPLETO "/>
    <s v="SIN DATOS"/>
    <s v="SI"/>
    <s v="NO"/>
    <n v="0"/>
    <s v="COMPLETO"/>
    <s v="SI"/>
    <n v="0"/>
    <s v="COMPLETO"/>
    <s v="SI TIENE"/>
    <s v="PASA"/>
    <d v="2024-02-06T00:00:00"/>
    <d v="2024-02-13T00:00:00"/>
    <d v="1899-12-30T00:00:00"/>
    <d v="1899-12-30T00:00:00"/>
    <n v="0"/>
    <s v="EN ELABORACION DE INFORME"/>
    <n v="0"/>
    <n v="0"/>
    <s v="EN ELABORACION DE INFORME"/>
    <n v="0"/>
    <d v="2024-01-18T00:00:00"/>
    <d v="2024-02-13T00:00:00"/>
    <d v="1899-12-30T00:00:00"/>
    <d v="1899-12-30T00:00:00"/>
    <n v="25000000"/>
  </r>
  <r>
    <s v="ID13506"/>
    <x v="2"/>
    <s v="AV Cabida"/>
    <m/>
    <s v="SUCRE"/>
    <s v="CAIMITO"/>
    <n v="95.482527000000005"/>
    <n v="25000000"/>
    <n v="0"/>
    <m/>
    <m/>
    <s v="346-6123"/>
    <x v="4"/>
    <m/>
    <x v="9"/>
    <m/>
    <m/>
    <m/>
    <m/>
    <n v="25000000"/>
    <m/>
    <m/>
    <m/>
    <n v="45216"/>
    <s v="7,0124E+29"/>
    <n v="0"/>
    <s v="NO SE HA IDENTIFICADO EL POLIGONO INICIAL PARA HACER VALIDACIONES, SE SOLICITO DOCUMENTACIÓN PARA COMPLMENTAR LA ACTIVIDAD Y TENER CERTEZA DEL POLGIONO ESPACIAL "/>
    <n v="0"/>
    <s v="1. El presente estudio se realizó con la información contenida en la Ventanilla Única de Registro-VUR el día 16 de enero de 2024._x000a_2. El predio denominado “SANTA ISABEL” identificado con el folio de matrícula inmobiliaria No. 346-6123, ubicado en el municipio de Caimito, Departamento de Sucre, con estado de folio ACTIVO y tipo de predio RURAL, no tiene matriz ni segregados, de acuerdo con su antecedente registrado en la anotación No. 1, se encuentra la Escritura Pública de Compraventa No. 53 de 16 de diciembre de 1966, suscrita en la Notaria de Comito, en razón a lo anterior el folio el predio objeto de estudio acredita pleno dominio, de acuerdo con lo establecido en la regla segunda del artículo 48 de la ley 160 de 1994 (Formula transaccional)._x000a_3. El propietario actual es AGROPECUARIA LONDOÑO JARAMILLO S.A.S. SIGLA AGROLONJA S.A.S identificado con NIT 812004367, quien lo adquirió mediante Escritura Pública No. 1491 de 21 de diciembre de 2022 suscrita en la Notaria Única de Sahaun, registrada en la anotación No.10._x000a_4. El área indicada en el acápite de cabida y linderos del folio de matrícula es de 93 Ha._x000a_5. 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 se encuentra cancelada.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EN PROCESO"/>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25000000"/>
  </r>
  <r>
    <s v="ID13528"/>
    <x v="2"/>
    <s v="AV Cabida"/>
    <m/>
    <s v="CÓRDOBA"/>
    <s v="MONTERÍA"/>
    <n v="2.990945"/>
    <n v="10100000"/>
    <n v="0"/>
    <m/>
    <m/>
    <s v="140-107259"/>
    <x v="4"/>
    <m/>
    <x v="9"/>
    <m/>
    <m/>
    <m/>
    <m/>
    <n v="10100000"/>
    <m/>
    <m/>
    <m/>
    <n v="45216"/>
    <s v="230010002000000170043000000000"/>
    <n v="0"/>
    <s v="NO SE HA IDENTIFICADO EL POLIGONO INICIAL PARA HACER VALIDACIONES, SE SOLICITO DOCUMENTACIÓN PARA COMPLMENTAR LA ACTIVIDAD Y TENER CERTEZA DEL POLGIONO ESPACIAL "/>
    <s v="3.3144, 0"/>
    <s v="Al realizar en la fecha de 15/01/2024 el análisis del registro de propiedad calificado en el folio de matrícula inmobiliaria del predio denominado “LT VICTORIA 11” mediante consulta en la ventanilla única de registro (VUR) y (SIT), se evidenció un derecho real del dominio en los términos del Artículo 48, de la Ley 160 de 1994, así:_x000a__x000a_1. El inmueble identificado con el Folio de Matrícula Inmobiliaria No. 140-107259, Tiene fecha de apertura el  : 12-10-2005, mediante ADJUDICACION DE BALDIO, según  RESOLUCION 0356 DEL 07-07-2005 INCODER DE MONTERIA, acredita propiedad por ADJUDICACION ya que el predio ha pasado por una tradición clara y formal, el estado del folio es ACTIVO, de tipo RURAL_x000a_2. de acuerdo a la consulta, el predio objeto de estudio es viable, toda vez que salió del dominio del estado título expedido por autoridad competente, es viable para compra no se observa gravámenes ni limitaciones de dominio_x000a_3. Registra inscritas 04 anotación_x000a_4. No Registra folios derivados_x000a_5. No Registra Complementación_x000a_6. No Registra folio matriz_x000a_7. Área SEGÚN VUR-SIT es de 3 HECTAREAS 3144 MTS2_x000a_8.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EN PROCESO"/>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3529"/>
    <x v="2"/>
    <s v="AV Cabida"/>
    <m/>
    <s v="CÓRDOBA"/>
    <s v="MONTERÍA"/>
    <n v="7.7819029999999998"/>
    <n v="12600000"/>
    <n v="0"/>
    <m/>
    <m/>
    <s v="140-106553"/>
    <x v="4"/>
    <m/>
    <x v="9"/>
    <m/>
    <m/>
    <m/>
    <m/>
    <n v="12600000"/>
    <m/>
    <m/>
    <m/>
    <n v="45216"/>
    <s v="230010002000000170044000000000"/>
    <n v="0"/>
    <s v="NO SE HA IDENTIFICADO EL POLIGONO INICIAL PARA HACER VALIDACIONES, SE SOLICITO DOCUMENTACIÓN PARA COMPLMENTAR LA ACTIVIDAD Y TENER CERTEZA DEL POLGIONO ESPACIAL "/>
    <s v="6.628, 0"/>
    <s v="Al realizar el análisis del registro de propiedad en el folio de matrícula inmobiliaria del predio denominado “FI VICTORIA 12&quot; del municipio de Montería, Córdoba, mediante consulta en la ventanilla única de registro (VUR) y (SIT), se evidenció un derecho real del dominio en los términos del Artículo 48, de la Ley 160 de 1994, así:_x000a__x000a_El inmueble identificado con el Folio de Matrícula Inmobiliaria No. 140-106553, estado activo, tipo rural registra en su 1 anotación la Resolución de adjudicación No. 0366 del 2005-07-07, INCODER de Montería._x000a__x000a_Registra 4 anotaciones._x000a__x000a_No registra folio matriz._x000a__x000a_No registra folio derivado._x000a__x000a_No registra complementaciones._x000a__x000a_Propietario: AGROPECUARIA LONDO􀳦O JARAMILLO S.A.S - AGROLONJA S.A.S.-, mediante escritura publica No. 2914 del 2021-12-13 de la Notaria Tercera de Montería._x000a__x000a_Área: 6 HAS + 6.288 MTS2_x000a__x000a_El predio objeto de estudio en su anotación No. 2 registra prohibición de enajenar sin autorización, no se encuentra cancelada._x000a__x000a__x000a_Estudio realizado con base en el certificado de tradición y libertad de fecha 16 de enero de 2024._x000a__x000a_CONCLUSIÓN_x000a__x000a_Por lo anterior, se concluye que el predio objeto de estudio acredita propiedad privada en los términos del artículo 48 de la Ley 160 de 1994, titulo originario. Viable para compra."/>
    <s v="SI"/>
    <s v="NO"/>
    <m/>
    <m/>
    <s v="EN PROCESO"/>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2600000"/>
  </r>
  <r>
    <s v="ID5889"/>
    <x v="2"/>
    <s v="AV Cabida"/>
    <m/>
    <s v="CUNDINAMARCA"/>
    <s v="PACHO"/>
    <n v="11.433058000000001"/>
    <n v="16600000"/>
    <n v="0"/>
    <m/>
    <m/>
    <s v="170-35026"/>
    <x v="0"/>
    <m/>
    <x v="9"/>
    <n v="45329"/>
    <n v="45341"/>
    <n v="45349"/>
    <n v="45362"/>
    <n v="16600000"/>
    <s v="estado del proceso"/>
    <m/>
    <m/>
    <n v="45086"/>
    <s v="250130002000000170360000000000"/>
    <s v="VIABLE"/>
    <n v="0"/>
    <s v="12, 04321"/>
    <s v="10/01/24: Predio rural con FMI activo, folio matriz 18267 (activo), con complementaciones, sin folios segregados. Se acredita propiedad privada por ANOTACION 1. Propietario actual AFORESTAR S.A.S., quien lo adquirió mediante compraventa registrada en la ANOTACIÓN 2. Registra SERVIDUMBRE DE ENERGÍA ELÉCTRICA A GRUPO ENERGIA BOGOTA S.A. ESP NIT. 8999990823 conforme a la ANOTACIÓN 3. Predio VIABLE para proceso de compra por parte de la ANT."/>
    <s v="SI"/>
    <s v="NO"/>
    <m/>
    <m/>
    <s v="SI"/>
    <m/>
    <m/>
    <m/>
    <m/>
    <m/>
    <m/>
    <m/>
    <s v="ANDREA"/>
    <s v="OSORIO GOMEZ"/>
    <n v="0"/>
    <s v="SI"/>
    <s v="SI"/>
    <s v="SIN DATOS"/>
    <s v="COMPLETO "/>
    <s v="SIN DATOS"/>
    <s v="SI"/>
    <s v="NO"/>
    <n v="0"/>
    <s v="COMPLETO"/>
    <s v="SI"/>
    <n v="0"/>
    <s v="COMPLETO"/>
    <s v="SI TIENE"/>
    <s v="PASA"/>
    <d v="1899-12-30T00:00:00"/>
    <d v="2024-02-07T00:00:00"/>
    <d v="1899-12-30T00:00:00"/>
    <d v="2024-02-19T00:00:00"/>
    <n v="0"/>
    <s v="EN REVISION DE ANT"/>
    <s v="APROBADO SIN SOPORTES "/>
    <n v="0"/>
    <s v="EN REVISION ANT"/>
    <n v="0"/>
    <d v="2024-01-18T00:00:00"/>
    <d v="2024-02-07T00:00:00"/>
    <d v="2024-02-27T00:00:00"/>
    <d v="2024-03-11T00:00:00"/>
    <n v="16600000"/>
  </r>
  <r>
    <s v="ID13461"/>
    <x v="2"/>
    <s v="AV Cabida"/>
    <m/>
    <s v="CÓRDOBA"/>
    <s v="MONTERÍA"/>
    <n v="49.930650999999997"/>
    <n v="18400000"/>
    <n v="0"/>
    <m/>
    <m/>
    <s v="140-100193"/>
    <x v="4"/>
    <m/>
    <x v="9"/>
    <m/>
    <m/>
    <m/>
    <m/>
    <n v="18400000"/>
    <m/>
    <m/>
    <m/>
    <n v="45216"/>
    <s v="230010002000000510022000000000"/>
    <s v="VIABLE"/>
    <n v="0"/>
    <n v="55.082799999999999"/>
    <s v="El siguiente concepto se realiza con fecha 16/01/2024_x000a__x000a_El FMI 140-100193 identifica el predio denominado “LAS VIRGINIAS” ubicado en el municipio de Monteria, Cordoba, se encuentra activo, es de tipo Rural según lo registrado en el folio, no registra folio segregado, registra folio matriz FMI 140-71313, 140,58742 y 140-51274 los cuales acreditan propiedad privada mediante resolución de adjudicación de baldío._x000a__x000a_En cuanto a su FMI 140-100193, cumple con la cadena traslaticia de dominio anterior al título inscrito, su anotación que trasfiere el dominio  sobre el folio de matrícula  hace referencia a la  ESCRITURA 1324 DEL 2003-07-17 NOTARIA 2A DE MONTERIA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86 HA + 828 M2 por su parte el área reportada en la base de gestor catastral corresponde a 49, HA +  930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 _x000a_El actual titular del dominio es el señor  GOMEZ BOTERO GABRIEL EDUARDO identificado con CC 70690838 con un 33.33% y la sociedad AGROLONJA S.A.S identificada con NIT 812004367 con un 66.67% de acuerdo con lo publicitado en la anotación No.10 mediante ESCRITURA 1970 DEL 2023-11-01 14:41:51 NOTARIA UNICA DE CERETE haciendo referencia a una compraventa. El predio no registra gravámenes, medidas cautelares o limitaciones sobre el bien inmueble._x000a__x000a_Conjuntamente se consultaron los antecedentes fiscales, disciplinarios  y judicial los cuales mo registran sanciones o inhabilidades vigentes._x000a__x000a_El predio se considera VIABLE por FORMULA TRANSACCIONAL de acuerdo con lo establecido por las directrices centrales. El presente estudio se realiza únicamente con la información obrante en consulta del FMI en el aplicativo de la SNR con 10 anotacione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8400000"/>
  </r>
  <r>
    <s v="ID13527"/>
    <x v="2"/>
    <s v="AV Cabida"/>
    <m/>
    <s v="CÓRDOBA"/>
    <s v="MONTERÍA"/>
    <n v="3.417125"/>
    <n v="10100000"/>
    <n v="0"/>
    <m/>
    <m/>
    <s v="140-109185"/>
    <x v="4"/>
    <m/>
    <x v="9"/>
    <m/>
    <m/>
    <m/>
    <m/>
    <n v="10100000"/>
    <m/>
    <m/>
    <m/>
    <n v="45216"/>
    <s v="230010002000000170041000000000"/>
    <s v="VIABLE"/>
    <n v="0"/>
    <s v="3.3144, 0"/>
    <s v="Estudio realizado el 16 de enero de 2024_x000a__x000a_1. El inmueble identificado con el Folio de Matrícula Inmobiliaria No. 140-109185 se aperturo el 22 de mayo de 2006. Registra en la primera anotación la Resolución de adjudicación No. 371 de 11 de julio de 2005 expedida por el Incoder, por lo cual acredita propiedad por TITULO ORIGINARIO._x000a_2. El estado del folio es ACTIVO, de tipo RURAL._x000a_3. Registra inscritas 3 anotaciones._x000a_4. No registra folio matriz._x000a_5. No registra folios derivados_x000a_6. No registra complementación._x000a_7. No registra gravamenes, limitaciones ni medidas cautelares._x000a_8. Viable para continuar con el procedimiento adoptado por la entidad."/>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3486"/>
    <x v="2"/>
    <s v="AV Cabida"/>
    <m/>
    <s v="CÓRDOBA"/>
    <s v="SAN PELAYO"/>
    <n v="10.930357000000001"/>
    <n v="16600000"/>
    <n v="0"/>
    <m/>
    <m/>
    <s v="143-41966"/>
    <x v="4"/>
    <m/>
    <x v="9"/>
    <m/>
    <m/>
    <m/>
    <m/>
    <n v="16600000"/>
    <m/>
    <m/>
    <m/>
    <n v="45216"/>
    <s v="236860002000000010186000000000"/>
    <s v="VIABLE"/>
    <n v="0"/>
    <s v="11, HA"/>
    <s v="Predio denominado ´´CR LA MADERA CIUDAD SAN PELAYO LT DE TERRENO´´, identificado con FMI 143-41966, este predio es un segregado de la matriz denominada 143-7731, que a su vez deviene de la matriz 143-7045, la cual se apertura con la ESCRITURA 170 DEL 1983-04-15 00:00:00 NOTARIA UNICA DE CERETE, la cual es producto del englobe de dos o más matrices, las cuales no se identifican, los títulos citados en complementaciones son los siguientes:_x000a_Ø RESOLUCION NO-13140 DE FECHA 26 DE SEPTIEMBRE DE 1.967. DE INCORA DE MONTERIA_x000a_Ø RESOLUCION NO-13139 DE FECHA 26 DE SEPTIEMBRE DE 1.967. DE INCORA DE MONTERIA_x000a__x000a_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no obstante los títulos citados anteriormente deben ser analizados, para dar certeza de la naturaleza jurídica del predio, no obstante se deben revisar los antecedentes que se citaron anteriormente, esto para asegurarse de la naturaleza del predio. El actual titular del derecho de dominio según el FMI es SOCIEDAD GILBERTO VALLEJO E. Y. CIA S. EN C, identificado con numero de NIT 8910008166, quien adquiere a través de la ESCRITURA 347 DEL 2006-02-28 de la NOTARIA PRIMERA DE MONTERIA. El FMI reporta un área de 11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s v="PENDIENTE"/>
    <s v="NO"/>
    <m/>
    <m/>
    <s v="EN PROCESO"/>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6600000"/>
  </r>
  <r>
    <s v="ID13508"/>
    <x v="2"/>
    <s v="AV Cabida"/>
    <m/>
    <s v="SUCRE"/>
    <s v="CAIMITO"/>
    <n v="46.947763000000002"/>
    <n v="18400000"/>
    <n v="0"/>
    <m/>
    <m/>
    <s v="346-463"/>
    <x v="4"/>
    <m/>
    <x v="9"/>
    <m/>
    <m/>
    <m/>
    <m/>
    <n v="18400000"/>
    <m/>
    <m/>
    <m/>
    <n v="45216"/>
    <s v="701240001000000030226000000000"/>
    <s v="VIABLE"/>
    <n v="0"/>
    <n v="0"/>
    <s v="1. El presente estudio se realizó con la información contenida en la Ventanilla Única de Registro-VUR el día 16 de enero de 2024._x000a_2. El predio denominado “VILLA MARLENE” identificado con el folio de matrícula inmobiliaria No. 346-463, ubicado en el municipio de Caimito, Departamento de Sucre, con estado de folio ACTIVO y tipo de predio RURAL, no tiene matriz ni segregados, de acuerdo con su antecedente registrado en la anotación No. 1, se encuentra la Escritura Pública de Compraventa No. 13 de 14 de mayo de 1958, suscrita en la Notaria de Comito, en razón a lo anterior el folio el predio objeto de estudio acredita pleno dominio, de acuerdo con lo establecido en la regla segunda del artículo 48 de la ley 160 de 1994 (Formula transaccional)._x000a_3. El propietario actual es AGROPECUARIA LONDOÑO JARAMILLO S.A.S. SIGLA AGROLONJA S.A.S identificado con NIT 812004367, quien lo adquirió mediante Escritura Pública No. 1491 de 21 de diciembre de 2022 suscrita en la Notaria Única de Sahaun, registrada en la anotación No.10._x000a_4. El área indicada en el acápite de cabida y linderos del folio de matrícula es de 51 Ha._x000a_5. El predio objeto de estudio registra en la anotación No. 8 Hipoteca de cuerpo cierto mediante Escritura Pública No. 294 de 26 de marzo de 1984 suscrita en la Notaria de Segunda se Sincelejo, la cual a la fecha no se encuentra cancelada._x000a_6. Sobre el predio, NO se encuentra inscrita ninguna medida de protección jurídica colectiva o individual, mediante la cual se pretenda salvaguardar jurídicamente los derechos sobre la tierra en cabeza de la población víctima del desplazamiento o en riesgo de desplazamiento._x000a_7. Tampoco se encuentra inscrita ninguna solicitud de restitución respecto a este predio, en virtud de la Ley 1448 de 2011- Ley de Víctimas y Restitución de tierras, se encuentra cancelada._x000a_8.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8400000"/>
  </r>
  <r>
    <s v="ID13530"/>
    <x v="2"/>
    <s v="AV Cabida"/>
    <m/>
    <s v="CÓRDOBA"/>
    <s v="MONTERÍA"/>
    <n v="2.956318"/>
    <n v="10100000"/>
    <n v="0"/>
    <m/>
    <m/>
    <s v="140-106631"/>
    <x v="4"/>
    <m/>
    <x v="9"/>
    <m/>
    <m/>
    <m/>
    <m/>
    <n v="10100000"/>
    <m/>
    <m/>
    <m/>
    <n v="45216"/>
    <s v="230010002000000170042000000000"/>
    <s v="VIABLE"/>
    <n v="0"/>
    <s v="3.3144, 0"/>
    <s v="Bogotá 16/01/2024_x000a_ID13530 – FMI 140-106631 TITULO ORIGINARIO (VIABLE)_x000a_El predio rural identificado con FMI 140-106631 denominado &quot;LT VICTORIA 10&quot; es de naturaleza jurídica privada, por cuanto se evidencio en el sistema instrumental registral como antecedente registral de apertura el título originario inscrito mediante Resolución de adjudicación de baldíos No. 0358 DEL 2005-07-07, emitida por el INSTITUTO COLOMBIANO DE LA REFORMA AGRARIA INCORA DE MONTERIA.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AGROPECUARIA LONDOÑO JARAMILLO S.A.S - AGROLONJA S.A.S., identificado con NIT: 812004367-1, con quien se deberá efectuar la negociación de compra, ya que adquiere el dominio del predio mediante el acto de compraventa, elevado inscrito a Escritura pública No. 2914 del 2021-12-13, otorgado por la NOTARIA TERCERA DE MONTERIA, información que se registra en la notación No. 4 del FMI. Se concluye que el predio es viable para la compra registra un área jurídica de (3 HA + 3144 m 2) y no se evidencian segregaciones ni mutacione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3490"/>
    <x v="2"/>
    <s v="AV Cabida"/>
    <m/>
    <s v="CÓRDOBA"/>
    <s v="SAN PELAYO"/>
    <n v="4.9574299999999996"/>
    <n v="10100000"/>
    <n v="0"/>
    <m/>
    <m/>
    <s v="143-35134"/>
    <x v="4"/>
    <m/>
    <x v="9"/>
    <m/>
    <m/>
    <m/>
    <m/>
    <n v="10100000"/>
    <m/>
    <m/>
    <m/>
    <n v="45216"/>
    <s v="236860002000000010189000000000"/>
    <s v="VIABLE"/>
    <n v="0"/>
    <s v="5 HA,1.338M2"/>
    <s v="Predio denominado LT, identificado con FMI 143-35134, es segregado de uno de mayor extensión identificado con FMI 143-7045, el cual nace a la vida jurídica producto del englobe de dos predios que se aperturan con adjudicación de baldíos mediante las resoluciones 13139 y 13140 del 26/09/1967 emitidas por el INCORA a favor de Celinda Rosa Banda de Anaya._x000a_Según descripción del FMI, el predio es rural y se encuentra activo._x000a_El predio objeto de estudio se apertura mediante compraventa contenida en Escritura Pública 827 del 22-09-2012 otorgada por la Notaría Segunda de Montería._x000a_Como actual titular del derecho de dominio reporta en FMI la SOCIEDAD AGROTUSA S.A.S., identificada con NIT 901658554-1, que según consulta al RUES, se encuentra con matrícula mercantil activa y su domicilio radica en Montería, quien adquiere mediante Escritura Pública 2844 del 13/12/2022 otorgada por la Notaría Tercera de Montería._x000a_Sobre el predio no recaen medidas cautelares, gravámenes ni limitaciones vigentes que deban ser resueltas como requisito de procedibilidad para la continuidad del proceso de compra._x000a_No se cuenta con títulos de tradición que permitan verificar si el área y los linderos presentan diferencia con la información que registra el Folio de Matrícula Inmobiliaria._x000a_El FMI reporta área de 5 Has 1338M2._x000a_De conformidad con lo anterior, el predio se considera VIABLE para la continuidad del proceso de compra._x000a_Estudio realizado exclusivamente con base en el certificado de tradición y libertad de fecha 16 de enero de 2024 y cuenta con 6 anotaciones."/>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3519"/>
    <x v="2"/>
    <s v="AV Cabida"/>
    <m/>
    <s v="CÓRDOBA"/>
    <s v="MONTERÍA"/>
    <n v="8.4100280000000005"/>
    <n v="12600000"/>
    <n v="0"/>
    <m/>
    <m/>
    <s v="140-106551"/>
    <x v="4"/>
    <m/>
    <x v="9"/>
    <m/>
    <m/>
    <m/>
    <m/>
    <n v="12600000"/>
    <m/>
    <m/>
    <m/>
    <n v="45216"/>
    <s v="230010002000000170045000000000"/>
    <s v="VIABLE"/>
    <n v="0"/>
    <n v="8.1857000000000006"/>
    <s v="Concepto de viabilidad juridica realizado con fecha 16/01/2024.El predio rural asociado con el FMI 140-106551 denominado “FI LOS DOCE” es de naturaleza jurídica privada por título originario, por cuanto se evidencio en el sistema registral instrumental que se apertura a través de la resolución de adjudicación de baldíos # 00456 de fecha 18 de agosto de 2005, emitido por  INCODER DE MONTERIA, dando cumplimiento con la primera condición establecida por el artículo 48 de la ley 160 de 1994. Se precisa que el predio no registra medidas cautelares, gravámenes ni limitaciones. Del estudio jurídico se avizora que quien ostenta como ultimo propietario es el señor GOMEZ BOTERO GABRIEL EDUARDO, con quien se deberá efectuar la negociación de compra, ya que adquiere el dominio del predio a través de la Escritura pública # 2913 del 13 de diciembre de 2021, otorgado por la Notaría tercera de montería, modo compraventa codigo registral 125, información que se registra en la notación # 4 del FMI. Se concluye que el predio es viable para la compra registra un área jurídica de 8 hectáreas con 1857 metros cuadrados, no se evidencian segregaciones ni mutaciones de áreas en FMI."/>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2600000"/>
  </r>
  <r>
    <s v="ID13498"/>
    <x v="2"/>
    <s v="AV Cabida"/>
    <m/>
    <s v="CÓRDOBA"/>
    <s v="SAN PELAYO"/>
    <n v="25.558084000000001"/>
    <n v="16600000"/>
    <n v="0"/>
    <m/>
    <m/>
    <s v="143-9609"/>
    <x v="4"/>
    <m/>
    <x v="9"/>
    <m/>
    <m/>
    <m/>
    <m/>
    <n v="16600000"/>
    <m/>
    <m/>
    <m/>
    <n v="45216"/>
    <s v="236860002000000220024000000000"/>
    <s v="VIABLE"/>
    <n v="0"/>
    <s v="26, 5000"/>
    <s v="16 de enero de 2024_x000a__x000a_1. El predio denominado “TREMENTINO” identificado con el folio de matrícula inmobiliaria No. 143-9609, ubicado en el municipio de San Pelayo, vereda La Madera del Departamento de Córdoba, con estado de folio ACTIVO y tipo de predio SIN INFORMACION, de acuerdo con su complementación proviene del englobe de dos predios cuyos actos de apertura se relacionan a continuación: 1. Liquidación de la sociedad conyugal protocolizada por medio de la Escritura Pública No. 871 de fecha 27/12/1963 de la Notaría Segunda de Montería 2.  Compraventa protocolizada por medio de la Escritura Pública No. 81 de fecha 12/03/1973 de la Notaría Única de Cerete, en razón a lo anterior el folio cumple con la regla segunda establecida por el artículo 48 de la ley 160 de 1994 para la acreditación de la propiedad._x000a__x000a_2. El propietario actual del predio en común y proindiviso es el señor Manuel Garcés Ángel y la empresa Sociedad Agrotusa S.A.S. identificada con Nit 9016585541, el primero adquirió el predio por medio de la compraventa protocolizada por medio de la Escritura Pública No. 383 de fecha 06/08/1985 de la Notaría Única de Cerete y la empresa adquirió por medio de la compraventa protocolizada por medio de la Escritura Pública No. 737 de fecha 04/05/2023 de la Notaría Única de Cerete._x000a__x000a_3. El área indicada en el acápite de cabida y linderos del folio de matrícula es de 26 Has 5000 M2.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6/01/2024._x000a__x000a_6. Revisados los antecedentes jurídicos, penales y disciplinarios con el número de documento asociado al folio de matrícula inmobiliaria de los propietarios actuales del inmueble, se concluye que no se evidencio información relevante dentro del proceso de compra, sin embargo, no fue posible revisar los antecedentes del señor Manuel Garcés Ángel debido a que no registra número de cedul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6600000"/>
  </r>
  <r>
    <s v="ID13520"/>
    <x v="2"/>
    <s v="AV Cabida"/>
    <m/>
    <s v="CÓRDOBA"/>
    <s v="MONTERÍA"/>
    <n v="3.6794690000000001"/>
    <n v="10100000"/>
    <n v="0"/>
    <m/>
    <m/>
    <s v="140-106555"/>
    <x v="4"/>
    <m/>
    <x v="9"/>
    <m/>
    <m/>
    <m/>
    <m/>
    <n v="10100000"/>
    <m/>
    <m/>
    <m/>
    <n v="45216"/>
    <s v="230010002000000170036000000000"/>
    <s v="VIABLE"/>
    <n v="0"/>
    <n v="3.3144"/>
    <s v="Concepto de viabilidad juridica realizado con fecha 16/01/2024.El predio rural asociado con el FMI 140-106555 denominado “LT VICTORIA 4” es de naturaleza jurídica privada por título originario, por cuanto se evidencio en el sistema registral instrumental que se apertura a través de la resolución de adjudicación de baldíos # 00452 de fecha 18 de agosto de 2005, emitido por INCODER DE MONTERIA, dando cumplimiento con la primera condición establecida por el artículo 48 de la ley 160 de 1994. Se precisa que el predio no registra medidas cautelares, gravámenes ni limitaciones. Del estudio jurídico se avizora que quien ostenta como ultimo propietario es el señor GOMEZ BOTERO GABRIEL EDUARDO, identificado con cedula de ciudadanía 70.690.838, con quien se deberá efectuar la negociación de compra, ya que adquiere el dominio del predio a través de la Escritura pública # 2913 del 13 de diciembre de 2021, otorgado por la Notaría tercera de montería, modo compraventa código registral 125, información que se registra en la notación # 4 del FMI. Se concluye que el predio es viable para la compra registra un área jurídica de 3 hectáreas con 3.144 metros cuadrados, no se evidencian segregaciones ni mutaciones de áreas en FMI."/>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3480"/>
    <x v="2"/>
    <s v="AV Cabida"/>
    <m/>
    <s v="CÓRDOBA"/>
    <s v="SAN PELAYO"/>
    <n v="26.369572999999999"/>
    <n v="16600000"/>
    <n v="0"/>
    <m/>
    <m/>
    <s v="143-13735"/>
    <x v="4"/>
    <m/>
    <x v="9"/>
    <m/>
    <m/>
    <m/>
    <m/>
    <n v="16600000"/>
    <m/>
    <m/>
    <m/>
    <n v="45216"/>
    <s v="236860002000000010134000000000"/>
    <s v="VIABLE"/>
    <n v="0"/>
    <n v="32"/>
    <s v="Predio denominado ´´ Lote de Terreno´´, identificado con FMI 143-13735, este predio es de propiedad privada, ya que es producto del englobe de dos matrices, las cuales no se identifican, los títulos citados en complementaciones son los siguientes:_x000a_Ø ESCRITURA NO-81 DE FECHA 29-02-68. NOTARIA DE CERETE_x000a_Ø ESCRITURA NO-184 DE FECHA 06-06-63. NOTARIA UNICA DE CERETE_x000a_Ø ESCRITURA NO-396 DE FECHA 04-11-54. NOTARIA DE CERETE_x000a__x000a_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no obstante los títulos citados anteriormente deben ser analizados, para dar certeza de la naturaleza jurídica del predio, no obstante se deben revisar los antecedentes que se citaron anteriormente, esto para asegurarse de la naturaleza del predio. El actual titular del derecho de dominio según el FMI es SOCIEDAD GILBERTO VALLEJO E. Y. CIA S. EN C, identificado con numero de NIT 8910008166, quien adquiere a través de la ESCRITURA 347 DEL 2006-02-28 de la NOTARIA PRIMERA DE MONTERIA. El FMI reporta un área de 32 HA + 0000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s v="PENDIENTE"/>
    <s v="NO"/>
    <m/>
    <m/>
    <s v="EN PROCESO"/>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6600000"/>
  </r>
  <r>
    <s v="ID13524"/>
    <x v="2"/>
    <s v="AV Cabida"/>
    <m/>
    <s v="CÓRDOBA"/>
    <s v="MONTERÍA"/>
    <n v="3.7183929999999998"/>
    <n v="10100000"/>
    <n v="0"/>
    <m/>
    <m/>
    <s v="140-106525"/>
    <x v="4"/>
    <m/>
    <x v="9"/>
    <m/>
    <m/>
    <m/>
    <m/>
    <n v="10100000"/>
    <m/>
    <m/>
    <m/>
    <n v="45216"/>
    <s v="230010002000000170038000000000"/>
    <s v="VIABLE"/>
    <n v="0"/>
    <n v="3.3144"/>
    <s v="El predio rural denominado “Sin Direccion Lt La Victoria 6 &quot;, identificado con FMI 140-106525 es de naturaleza privada por adjudicación de baldíos a través de Resolución nº 355 del 07/07/2005 del Incora de Montería._x000a__x000a_Según anotación 4 el titular de derecho de dominio es la sociedad Agropecuaria Londoño Jaramillo S.A.S - AGROLONJA S.A.S , quien adquirió el 100% por compraventa (código registral 125) a la señora Vallejo Villalba Grace Stella Domingo protocolizada en Escritura Pública nº 2914 del 13/12/2021 de la Notaría 3 de Montería._x000a__x000a_El predio rural denominado “Sin Direccion Lt La Victoria 6 &quot;, identificado con FMI 140-106525  no registra matrices ni registra derivadas. Tampoco se evidencian complementaciones._x000a__x000a_Sobre el predio no recaen medidas cautelares, gravámenes vigentes ni limitaciones al dominio_x000a__x000a_El folio registra un área de 3 has + 3144 m2. La cabida y los linderos se encuentran en la resolución de adjudicación. Adicionalmente, no se evidencian segregaciones ni mutaciones._x000a__x000a_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2 de enero de 2024 con 04 anotaciones registradas._x000a__x000a_Revisados los antecedentes fiscales, disciplinarios y judiciales de la sociedad Agropecuaria Londoño Jaramillo S.A.S - AGROLONJA S.A.S, identificada con NIT 812004367- 1,  no se evidencia novedad alguna."/>
    <s v="SI"/>
    <s v="NO"/>
    <m/>
    <m/>
    <s v="SI"/>
    <m/>
    <m/>
    <m/>
    <m/>
    <m/>
    <m/>
    <m/>
    <s v="HECTOR JOSE"/>
    <s v="DE VIVEROS PEREZ"/>
    <n v="0"/>
    <s v="SI"/>
    <s v="SI"/>
    <s v="SIN DATOS"/>
    <s v="COMPLETO "/>
    <s v="SIN DATOS"/>
    <s v="SI"/>
    <s v="NO"/>
    <n v="0"/>
    <s v="COMPLETO"/>
    <s v="SI"/>
    <n v="0"/>
    <s v="COMPLETO"/>
    <s v="SI TIENE"/>
    <s v="PASA"/>
    <d v="1899-12-30T00:00:00"/>
    <s v="SIN VISITA"/>
    <d v="1899-12-30T00:00:00"/>
    <d v="1899-12-30T00:00:00"/>
    <n v="0"/>
    <s v="RETIRADO"/>
    <s v="BENEFICIARIO CON VARIOS PREDIO SERAN ASIGANDOS A OTRO OPERADOR "/>
    <n v="0"/>
    <s v="RETIRADO"/>
    <n v="0"/>
    <d v="2024-01-18T00:00:00"/>
    <s v="N/A"/>
    <d v="1899-12-30T00:00:00"/>
    <d v="1899-12-30T00:00:00"/>
    <n v="10100000"/>
  </r>
  <r>
    <s v="ID10140"/>
    <x v="2"/>
    <s v="AV Cabida"/>
    <m/>
    <s v="SANTANDER"/>
    <s v="PUERTO WILCHES"/>
    <n v="280.037667"/>
    <n v="25000000"/>
    <n v="0"/>
    <m/>
    <m/>
    <s v="303-2593"/>
    <x v="4"/>
    <m/>
    <x v="9"/>
    <m/>
    <m/>
    <m/>
    <m/>
    <n v="25000000"/>
    <m/>
    <m/>
    <m/>
    <n v="45152"/>
    <s v="685750002000000030034000000000"/>
    <s v="VIABLE"/>
    <n v="0"/>
    <n v="1000"/>
    <s v="El siguiente concepto se realiza con fecha 16/01/2024_x000a__x000a_El FMI 303-2593 identifica el predio denominado “SANTA CRUZ” ubicado en el municipio de Puerto Wilches, Santander, se encuentra activo, es de tipo Rural según lo registrado en el folio, no registra folio segregado, ni registra folio matriz._x000a__x000a_En cuanto a su FMI 303-2593, cumple con la cadena traslaticia de dominio anterior al título inscrito, su anotación que trasfiere el dominio  sobre el folio de matrícula  hace referencia a la  ESCRITURA 3935 del 1977-08-17 NOTARIA 5. de MEDELLIN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1000 HA + 0 M2 por su parte el área reportada en la base de gestor catastral corresponde a 280, HA +  037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la sociedad SALCEDO CARDOZO ECEQUIEL identificado con CC 91269665 de acuerdo con lo publicitado en la anotación No.8 mediante ESCRITURA 4277 del 2022-07-26 00:00:00 NOTARIA SEPTIMA de BUCARAMANGA haciendo referencia a una compraventa. El predio no registra gravámenes, medidas cautelares o limitaciones sobre el bien inmueble._x000a__x000a_Conjuntamente se consultaron los antecedentes fiscales, disciplinarios  y judicial los cuales mo registran sanciones o inhabilidades vigentes._x000a__x000a_El predio se considera VIABLE por FORMULA TRANSACCIONAL de acuerdo con lo establecido por las directrices centrales. El presente estudio se realiza únicamente con la información obrante en consulta del FMI en el aplicativo de la SNR con 9 anotaciones."/>
    <s v="SI"/>
    <s v="NO"/>
    <m/>
    <m/>
    <s v="NO"/>
    <m/>
    <s v="RECHAZADA"/>
    <s v="PROPIETARIO DESISTE DEL PROCESO, SE ENVIA CORREO POR COORDINADOR DE CONVENIOS  12-02-2024"/>
    <m/>
    <m/>
    <m/>
    <m/>
    <s v="ECEQUIEL"/>
    <s v="CARDOZO"/>
    <n v="0"/>
    <s v="SI"/>
    <s v="SI"/>
    <s v="SIN DATOS"/>
    <s v="COMPLETO "/>
    <s v="SIN DATOS"/>
    <s v="SI"/>
    <s v="NO"/>
    <n v="0"/>
    <s v="COMPLETO"/>
    <s v="SI"/>
    <n v="0"/>
    <s v="COMPLETO"/>
    <s v="SI TIENE"/>
    <s v="PASA"/>
    <d v="2024-02-06T00:00:00"/>
    <s v="SIN VISITA"/>
    <d v="1899-12-30T00:00:00"/>
    <d v="1899-12-30T00:00:00"/>
    <n v="0"/>
    <s v="RETIRADO"/>
    <s v="ANT ENVIA CORREO DE NO CONTINUAR"/>
    <n v="0"/>
    <s v="RETIRADO"/>
    <n v="0"/>
    <d v="2024-01-18T00:00:00"/>
    <s v="N/A"/>
    <d v="1899-12-30T00:00:00"/>
    <d v="1899-12-30T00:00:00"/>
    <n v="25000000"/>
  </r>
  <r>
    <s v="ID11813"/>
    <x v="2"/>
    <s v="AV Cabida"/>
    <m/>
    <s v="META"/>
    <s v="PUERTO CONCORDIA"/>
    <n v="485.77447799999999"/>
    <n v="25000000"/>
    <n v="0"/>
    <m/>
    <m/>
    <s v="236-45564"/>
    <x v="2"/>
    <s v="SIN DATOS DE CONTACTO "/>
    <x v="9"/>
    <m/>
    <m/>
    <m/>
    <m/>
    <n v="25000000"/>
    <m/>
    <m/>
    <m/>
    <n v="45264"/>
    <s v="504500001000000010073000000000"/>
    <s v="VIABLE"/>
    <n v="0"/>
    <s v="575HA"/>
    <s v="El siguiente concepto se realiza con fecha 16/01/2024_x000a__x000a_El FMI 236-45564 identifica el predio denominado “LOTE RURAL” ubicado en el municipio de Puerto Concordia, Meta, se encuentra activo, es de tipo Rural según lo registrado en el folio, no registra folio segregado,  registra folio matriz FMI 236-13274 del cual deviene folio de matricula 236-13158 y este mismo deviene del folio matriz 236-13158 del cual nace de dos matrices FMI 236 – 11721 y FMI 236 - 11758 acredita propiedad mediante resolución de adjudicación de baldío._x000a__x000a_En cuanto a su FMI 236-45564, cumple con la cadena traslaticia de dominio anterior al título inscrito, su anotación que trasfiere el dominio  sobre el folio de matrícula  hace referencia a la  ESCRITURA 1069 DEL 2000-03-10 00:00:00 NOTARIA PRIMERA DE VILLAVICENCI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741 HA + 7068 M2 por su parte el área reportada en la base de gestor catastral corresponde a 485, HA +  7745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el señor  REY JOSE ALFEREDES identificado con CC 3292815 de acuerdo con lo publicitado en la anotación No.7 mediante ESCRITURA 7907 DEL 2022-12-02 14:22:00 NOTARIA PRIMERA DE VILLAVICENCIO haciendo referencia a una adjudicación liquidación de la sociedad conyugal. El predio no registra gravámenes, medidas cautelares o limitaciones sobre el bien inmueble._x000a__x000a_El predio se considera VIABLE por FORMULA TRANSACCIONAL  de acuerdo con lo establecido por las directrices centrales. El presente estudio se realiza únicamente con la información obrante en consulta del FMI en el aplicativo de la SNR con 7 anotaciones."/>
    <s v="SI"/>
    <s v="NO"/>
    <m/>
    <m/>
    <s v="SI"/>
    <m/>
    <m/>
    <m/>
    <m/>
    <m/>
    <m/>
    <m/>
    <s v="SIN DATOS"/>
    <s v="SIN DATOS"/>
    <s v="SIN DATOS"/>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25000000"/>
  </r>
  <r>
    <s v="ID13347"/>
    <x v="2"/>
    <s v="AV Cabida"/>
    <m/>
    <s v="META"/>
    <s v="PUERTO LLERAS"/>
    <n v="446.38569999999999"/>
    <n v="25000000"/>
    <n v="0"/>
    <m/>
    <m/>
    <s v="236-38588"/>
    <x v="2"/>
    <s v="SIN DATOS DE CONTACTO "/>
    <x v="9"/>
    <m/>
    <m/>
    <m/>
    <m/>
    <n v="25000000"/>
    <m/>
    <m/>
    <m/>
    <n v="45208"/>
    <s v="505770002000000020096000000000"/>
    <n v="0"/>
    <s v="NO SE HA IDENTIFICADO EL POLIGONO INICIAL PARA HACER VALIDACIONES, SE SOLICITO DOCUMENTACIÓN PARA COMPLMENTAR LA ACTIVIDAD Y TENER CERTEZA DEL POLGIONO ESPACIAL "/>
    <s v="407 Ha + 6987 m2"/>
    <s v="El siguiente concepto se realiza con fecha 16/01/2024_x000a__x000a_El FMI 236-38588 identifica el predio denominado “APARITO II” ubicado en el municipio de Puerto Lleras, Meta, se encuentra activo, es de tipo Rural según lo registrado en el folio, no registra folio segregado, no registra folio matriz._x000a__x000a_En cuanto a su FMI 236-38588, cumple con la cadena traslaticia de dominio anterior al título inscrito, su anotación que trasfiere el dominio  sobre el folio de matrícula  hace referencia a la  RESOLUCION 1012 DEL 1996-09-25 INCORA DE VILLAVICENCIO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407 HA + 6987 M2 por su parte el área reportada en la base de gestor catastral corresponde a 447, HA +  2583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el señor  QUITIAN GUASCA BRAYAN NICOLAS identificado con CC 1014290752 de acuerdo con lo publicitado en la anotación No.15 mediante ESCRITURA 4183 DEL 2018-12-15 00:00:00 NOTARIA CUARENTA DE BOGOTA, D.C. haciendo referencia a una compraventa. El predio no registra gravámenes, medidas cautelares o limitaciones sobre el bien inmueble._x000a__x000a_El predio se considera VIABLE por ADJUDICACION de acuerdo con lo establecido por las directrices centrales. El presente estudio se realiza únicamente con la información obrante en consulta del FMI en el aplicativo de la SNR con 7 anotaciones."/>
    <s v="SI"/>
    <m/>
    <m/>
    <m/>
    <s v="EN PROCESO"/>
    <m/>
    <m/>
    <m/>
    <m/>
    <m/>
    <m/>
    <m/>
    <s v="DIEGO "/>
    <s v="BOHORQUEZ AGUDELO"/>
    <n v="0"/>
    <s v="SI"/>
    <s v="SI"/>
    <s v="SIN DATOS"/>
    <s v="COMPLETO "/>
    <s v="SIN DATOS"/>
    <s v="SI"/>
    <s v="NO"/>
    <n v="0"/>
    <s v="COMPLETO"/>
    <s v="SI"/>
    <n v="0"/>
    <s v="COMPLETO"/>
    <s v="SIN CONTACTO"/>
    <s v="NO PASA"/>
    <d v="1899-12-30T00:00:00"/>
    <s v="SIN VISITA"/>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25000000"/>
  </r>
  <r>
    <s v="ID14031"/>
    <x v="2"/>
    <s v="AV Cabida"/>
    <m/>
    <s v="META"/>
    <s v="PUERTO LLERAS"/>
    <n v="297.21542199999999"/>
    <n v="25000000"/>
    <n v="0"/>
    <m/>
    <m/>
    <s v="236-68576"/>
    <x v="3"/>
    <m/>
    <x v="9"/>
    <n v="45351"/>
    <m/>
    <m/>
    <m/>
    <n v="25000000"/>
    <m/>
    <m/>
    <m/>
    <n v="45253"/>
    <s v="505770003000000070153000000000"/>
    <s v="VIABLE"/>
    <n v="0"/>
    <n v="88.690799999999996"/>
    <s v="17 de enero de 2024_x000a__x000a_1. El predio denominado “LOS VIENTOS” identificado con el folio de matrícula inmobiliaria No. 192-744, ubicado en el municipio de Astrea, vereda Astrea del Departamento de Cesar, con estado de folio ACTIVO y  tipo de predio RURAL, el cual  de acuerdo con su primera anotación tiene su origen en la compraventa proindiviso protocolizada por medio de la Escritura Pública No. 199 de fecha 24/06/1953 de la Notaría Única de El Banco, en razón a lo anterior el folio cumple con la regla segunda establecida por el artículo 48 de la ley 160 de 1994 para la acreditación de la propiedad._x000a__x000a_2. El propietario actual del predio es el señor Ezequiel José Dávila Dangond identificado con cedula de ciudadanía No. 7454275 quien adquirió el predio por medio de la compraventa protocolizada por medio de la Escritura Pública No. 1961 de fecha 30/09/2004 de la Notaría 6 de Barranquilla  y la señora María del Pilar Perez Gutiérrez identificada con cedula de ciudadanía No. 32615808 , quien adquirió el predio por medio de la compraventa de derechos de cuota (50%) protocolizada por medio de la Escritura Pública No. 1850 de fecha 02/11/2010 de la Notaría 1 de Barranquilla._x000a__x000a_3. El área indicada en el acápite de cabida y linderos del folio de matrícula es de 1000 Has, información que coincide con la Escritura Pública No. 192 de fecha 03/02/1999 de la Notaría 9 de Barranquilla.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7/01/2024 y la información contenida en la Carpeta de Antecedentes Registrales de la Oficina de Registro de Instrumentos Públicos de Chimichagua.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m/>
    <m/>
    <m/>
    <s v="SI"/>
    <m/>
    <m/>
    <m/>
    <m/>
    <m/>
    <m/>
    <m/>
    <s v="Edgar Barragan Capera y María_x000a_Josefa Cruz"/>
    <s v="Edgar Barragan Capera y María_x000a_Josefa Cruz"/>
    <n v="0"/>
    <s v="SI"/>
    <s v="SI"/>
    <s v="SIN DATOS"/>
    <s v="COMPLETO "/>
    <s v="SIN DATOS"/>
    <s v="SI"/>
    <s v="NO"/>
    <n v="0"/>
    <s v="COMPLETO"/>
    <s v="SI"/>
    <n v="0"/>
    <s v="COMPLETO"/>
    <s v="SI TIENE"/>
    <s v="PASA"/>
    <d v="1899-12-30T00:00:00"/>
    <d v="2024-02-25T00:00:00"/>
    <d v="1899-12-30T00:00:00"/>
    <d v="1899-12-30T00:00:00"/>
    <n v="0"/>
    <s v="VISITA PROGRAMADA"/>
    <n v="0"/>
    <n v="0"/>
    <s v="VISITA PROGRAMADA"/>
    <n v="0"/>
    <d v="2024-01-18T00:00:00"/>
    <d v="2024-02-29T00:00:00"/>
    <d v="1899-12-30T00:00:00"/>
    <d v="1899-12-30T00:00:00"/>
    <n v="25000000"/>
  </r>
  <r>
    <s v="ID14032"/>
    <x v="2"/>
    <s v="AV Cabida"/>
    <m/>
    <s v="META"/>
    <s v="PUERTO LLERAS"/>
    <n v="259.16520700000001"/>
    <n v="25000000"/>
    <n v="0"/>
    <m/>
    <m/>
    <s v="236-13107"/>
    <x v="3"/>
    <m/>
    <x v="9"/>
    <n v="45351"/>
    <m/>
    <m/>
    <m/>
    <n v="25000000"/>
    <m/>
    <m/>
    <m/>
    <n v="45253"/>
    <s v="505770003000000070108000000000"/>
    <s v="VIABLE"/>
    <n v="0"/>
    <s v="332, 5230"/>
    <s v="24 de enero de 2024_x000a__x000a_1. El predio denominado “SIN DIRECCION LA FLORIDA” identificado con el folio de matrícula inmobiliaria No. 236-24031, ubicado en el municipio de Mesetas, vereda La Florida del Departamento de Meta, con estado de folio ACTIVO y  tipo de predio RURAL, de acuerdo con su primera anotación tiene su origen en la adjudicación de baldíos realizada por medio de la Resolución 401 de fecha 10/05/1988 del INCORA, en razón a lo anterior el folio cumple con la regla primera establecida por el artículo 48 de la ley 160 de 1994 para la acreditación de la propiedad._x000a__x000a_2. La propietaria actual del predio es el señor Carlos Álvarez Galindo identificado con cedula de ciudadanía No. 79518454, quien adquirió el predio por medio de la compraventa protocolizada por medio de la Escritura Pública No. 33 de fecha 20/02/2020 de la Notaría Única de San Juan de Arama, publicitada en la anotación No. 6 del FMI._x000a__x000a_3. El área indicada en el acápite de cabida y linderos del folio de matrícula es de 107 Has 3392 M2._x000a_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6/01/2024._x000a__x000a_6. Revisados los antecedentes jurídicos, penales y disciplinarios con el número de documento asociado al folio de matrícula inmobiliaria de los propietarios actuales del inmueble, se concluye que no se evidencio información relevante dentro del proceso de compra._x000a_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m/>
    <m/>
    <m/>
    <s v="SI"/>
    <m/>
    <m/>
    <m/>
    <m/>
    <m/>
    <m/>
    <m/>
    <s v="Edgar Barraga"/>
    <s v="Edgar Barraga"/>
    <n v="0"/>
    <s v="SI"/>
    <s v="SI"/>
    <s v="SIN DATOS"/>
    <s v="COMPLETO "/>
    <s v="SIN DATOS"/>
    <s v="SI"/>
    <s v="NO"/>
    <n v="0"/>
    <s v="COMPLETO"/>
    <s v="SI"/>
    <n v="0"/>
    <s v="COMPLETO"/>
    <s v="SI TIENE"/>
    <s v="PASA"/>
    <d v="1899-12-30T00:00:00"/>
    <d v="2024-02-25T00:00:00"/>
    <d v="1899-12-30T00:00:00"/>
    <d v="1899-12-30T00:00:00"/>
    <n v="0"/>
    <s v="VISITA PROGRAMADA"/>
    <n v="0"/>
    <n v="0"/>
    <s v="VISITA PROGRAMADA"/>
    <n v="0"/>
    <d v="2024-01-18T00:00:00"/>
    <d v="2024-02-29T00:00:00"/>
    <d v="1899-12-30T00:00:00"/>
    <d v="1899-12-30T00:00:00"/>
    <n v="25000000"/>
  </r>
  <r>
    <s v="ID4584"/>
    <x v="2"/>
    <s v="GDB"/>
    <m/>
    <s v="TOLIMA"/>
    <s v="CHAPARRAL"/>
    <n v="494.90869300000003"/>
    <n v="25000000"/>
    <n v="0"/>
    <m/>
    <m/>
    <s v="355-3066"/>
    <x v="7"/>
    <m/>
    <x v="9"/>
    <m/>
    <m/>
    <m/>
    <m/>
    <n v="25000000"/>
    <m/>
    <m/>
    <m/>
    <n v="45030"/>
    <s v="731680004000000170053000000000"/>
    <s v="VIABLE"/>
    <n v="0"/>
    <n v="494.53120000000001"/>
    <s v="Al realizar en la fecha de 15/01/2024 el análisis del registro de propiedad calificado en el folio de matrícula inmobiliaria del predio denominado “LA ESTACION” mediante consulta en la ventanilla única de registro (VUR) y (SIT), se evidenció un derecho real del dominio en los términos del Artículo 48, de la Ley 160 de 1994, así:_x000a__x000a_1. El inmueble identificado con el Folio de Matrícula Inmobiliaria No.  355-3066, Tiene fecha de apertura el 18/10/1984, mediante COMPRAVENTA según ESCRITURA 284 DEL 1911-01-30 00:00:00 NOTARIA DE CHAPARRAL, acredita propiedad por FORMULA TRANSACCIONAL ya que el predio ha pasado por una tradición clara y formal, el estado del folio es ACTIVO, de tipo RURAL_x000a_2. El folio de matrícula inmobiliaria No. 355-3066 registra en su primera anotación la Escritura Pública de compraventa No. 284 de 30 de enero de 1911 otorgada en la Notaría de Chaparral. Por lo anterior, se concluye que el predio objeto de estudio acredita propiedad privada en los términos del artículo 48 de la Ley 160 de 1994, toda vez que registra una cadena de tradición con fecha anterior al 5 de agosto de 1974._x000a_3. Los propietarios del predio son Luis Gabriel Campos Prada, Juan Carlos Campos Prada y Luz Elena Campos Prada, quienes ostentan el pleno derecho de dominio sobre el inmueble, es decir cuentan con absoluta capacidad jurídica para adelantar cualquier tipo de negocio jurídico._x000a_4. El predio en estudio NO presenta gravámenes o limitaciones, medidas cautelares adicionales, que afectan el derecho de transferir la propiedad y que como requisito de procedibilidad deben ser resueltos antes de acordar la transferencia de dominio a favor de la ANT._x000a_5. Estudio realizado con base en el certificado de tradición y libertad de fecha 16 de enero de 2023 con 10 anotaciones._x000a_6. El FMI reporta área de 494, HA +  5312 m2, por su parte el área reportada en la base de gestor catastral corresponde a 494, HA +  9087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7. No Registra folios derivados_x000a_8. No Registra complementación_x000a_9. Se debe aclarar, que el estudio se realizó al folio de matrícula inmobiliaria, por cuanto no se cuenta con títulos de tradición que permitan verificar la cadena traslaticia, linderos, ni área del predio, que registra el Folio de Matrícula Inmobiliaria_x000a_10.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CAMPOS"/>
    <s v="OVIEDO"/>
    <n v="0"/>
    <s v="SI"/>
    <s v="SI"/>
    <s v="SIN DATOS"/>
    <s v="COMPLETO "/>
    <s v="SIN DATOS"/>
    <s v="SI"/>
    <s v="NO"/>
    <n v="0"/>
    <s v="COMPLETO"/>
    <s v="SI"/>
    <n v="0"/>
    <s v="COMPLETO"/>
    <s v="SI TIENE"/>
    <s v="PASA"/>
    <d v="1899-12-30T00:00:00"/>
    <s v="SIN VISITA"/>
    <d v="1899-12-30T00:00:00"/>
    <d v="1899-12-30T00:00:00"/>
    <n v="0"/>
    <s v="DESISTIDO"/>
    <s v="EL BENEFICIARIO DESITE DEL PROCESO"/>
    <s v="INFORMACION TRATADA CON DAVID TORREO"/>
    <s v="DESISTIDO"/>
    <n v="0"/>
    <d v="2024-01-18T00:00:00"/>
    <s v="N/A"/>
    <d v="1899-12-30T00:00:00"/>
    <d v="1899-12-30T00:00:00"/>
    <n v="25000000"/>
  </r>
  <r>
    <s v="ID11627"/>
    <x v="2"/>
    <s v="AV Cabida"/>
    <m/>
    <s v="ANTIOQUIA"/>
    <s v="CAUCASIA"/>
    <n v="341.47742399999998"/>
    <n v="25000000"/>
    <n v="0"/>
    <m/>
    <m/>
    <s v="015-43248"/>
    <x v="2"/>
    <s v="SIN DATOS DE CONTACTO "/>
    <x v="9"/>
    <m/>
    <m/>
    <m/>
    <m/>
    <n v="25000000"/>
    <m/>
    <m/>
    <m/>
    <n v="45273"/>
    <s v="051540003000000050001000000000"/>
    <s v="VIABLE"/>
    <n v="0"/>
    <s v="300 HA +  745 M2"/>
    <s v="16 de enero de 2024_x000a__x000a_1. El predio denominado “FINCA LAS NEGRITAS” identificado con el folio de matrícula inmobiliaria No. 015-43248, ubicado en el municipio de Caucasia, vereda Cuturu del Departamento de Antioquia, con estado de folio ACTIVO y tipo de predio RURAL, proviene de las siguientes matrices:_x000a__x000a_• 015-4452: Adjudicación de baldíos realizado por medio de la resolución 0538 de fecha 30/04/1980 del INCORA._x000a_• 015-222: Adjudicación de baldíos realizado por medio de la resolución 052-0594 de fecha 20/11/73 del INCORA._x000a__x000a_En razón a lo anterior el folio cumple con la regla segunda establecida por el artículo 48 de la ley 160 de 1994 para la acreditación de la propiedad._x000a__x000a_2. Los propietarios actuales del predio son los señores John Diego Echeverri Giraldo y Juan Guillermo Echeverri Giraldo, quienes adquirieron el predio por medio de la compraventa protocolizada por medio de la Escritura Pública No.495 de fecha 10/04/2008 de la Notaría 22 de Medellín._x000a__x000a_3. El área indicada en el acápite de cabida y linderos del folio de matrícula es de 300 Has 745 M2._x000a__x000a_4. No se evidencia la inscripción de gravámenes, medidas cautelares o limitaciones al derecho de dominio que se encuentren vigentes y que afecten al bien._x000a__x000a_5. El presente estudio se realizó con la información contenida en la Ventanilla Única de Registro-VUR el día 16/01/2024._x000a__x000a_6.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
    <s v="SI"/>
    <s v="NO"/>
    <m/>
    <m/>
    <s v="SI"/>
    <m/>
    <m/>
    <m/>
    <m/>
    <m/>
    <m/>
    <m/>
    <s v="JUAN GUILLERMO"/>
    <s v="ECHEVERRI GIRALDO"/>
    <n v="0"/>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25000000"/>
  </r>
  <r>
    <s v="ID5577"/>
    <x v="2"/>
    <s v="AV Cabida"/>
    <m/>
    <s v="ANTIOQUIA"/>
    <s v="CAUCASIA"/>
    <n v="318.29853700000001"/>
    <n v="25000000"/>
    <n v="0"/>
    <m/>
    <m/>
    <s v="015-20989"/>
    <x v="2"/>
    <s v="SE REQUIERE VALIDAR EXPEDIENTE ODATOS DE CONTACTO "/>
    <x v="9"/>
    <m/>
    <m/>
    <m/>
    <m/>
    <n v="25000000"/>
    <m/>
    <m/>
    <m/>
    <n v="45050"/>
    <s v="051540004000000040004000000000"/>
    <s v="VIABLE"/>
    <n v="0"/>
    <n v="262.6157"/>
    <s v="Bogotá 16/01/2024_x000a_ID5577 – FMI 015-20989 TITULO ORIGINARIO (VIABLE)_x000a_El predio rural identificado con FMI 015-20989 denominado &quot;EL PERILLO&quot; es de naturaleza jurídica privada, por cuanto se evidencio en el sistema instrumental registral como antecedente registral de apertura el título originario inscrito mediante Resolución de adjudicación de baldíos No. 2574 DEL 1989-09-27 emitida por el INCORA DE MEDELLIN.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la SOCIEDAD INVERSIONES AGROINDUSTRIALES Y MINERAS EL PORVENIR S.A.S. - INAMEP S.A.S., identificado con NIT: 901185436-1, con quien se deberá efectuar la negociación de compra, ya que adquiere el dominio del predio mediante el acto de compraventa, elevado inscrito a ESCRITURA 1667 DEL 2018-09-26 DE LA NOTARIA DECIMA DE MEDELLIN, información que se registra en la notación # 11 del FMI. Se concluye que el predio es viable para la compra registra un área jurídica de (262 HA + 6157 m 2) y no se evidencian segregaciones ni mutaciones."/>
    <s v="SI"/>
    <s v="SI"/>
    <m/>
    <m/>
    <s v="SI"/>
    <m/>
    <m/>
    <m/>
    <m/>
    <m/>
    <m/>
    <m/>
    <s v="ROSMIRA"/>
    <s v="RINCON LEON"/>
    <n v="0"/>
    <s v="SI"/>
    <s v="SI"/>
    <s v="SIN DATOS"/>
    <s v="COMPLETO "/>
    <s v="SIN DATOS"/>
    <s v="SI"/>
    <s v="NO"/>
    <n v="0"/>
    <s v="COMPLETO"/>
    <s v="SI"/>
    <n v="0"/>
    <s v="COMPLETO"/>
    <s v="SIN CONTACTO"/>
    <s v="PASA"/>
    <d v="1899-12-30T00:00:00"/>
    <s v="SIN VISITA"/>
    <d v="1899-12-30T00:00:00"/>
    <d v="1899-12-30T00:00:00"/>
    <n v="0"/>
    <s v="EN ESPERA DE RESPUESTA DE ANT "/>
    <s v="SE REQUIERE VALIDAR EXPEDIENTE ODATOS DE CONTACTO "/>
    <s v="AL CONTARTAR AL BEENFICARIO MANIFIESTA QUE EL PREDIO ES EN EL CESAR"/>
    <s v="EN ESPERA DE RESPUESTA DE ANT "/>
    <s v="SE REQUIERE VALIDAR EXPEDIENTE ODATOS DE CONTACTO "/>
    <d v="2024-01-18T00:00:00"/>
    <d v="1899-12-30T00:00:00"/>
    <d v="1899-12-30T00:00:00"/>
    <d v="1899-12-30T00:00:00"/>
    <n v="25000000"/>
  </r>
  <r>
    <s v="ID13027"/>
    <x v="2"/>
    <s v="AV Cabida"/>
    <m/>
    <s v="ANTIOQUIA"/>
    <s v="CAUCASIA"/>
    <n v="315.98509200000001"/>
    <n v="25000000"/>
    <n v="0"/>
    <m/>
    <m/>
    <s v="015-3568"/>
    <x v="4"/>
    <m/>
    <x v="9"/>
    <m/>
    <m/>
    <m/>
    <m/>
    <n v="25000000"/>
    <m/>
    <m/>
    <m/>
    <n v="45190"/>
    <s v="051542005000000200058000000000"/>
    <s v="VIABLE"/>
    <n v="0"/>
    <s v="439 1/2 HA"/>
    <s v="Bogotá 16/01/2024:_x000a__x000a_ID13027 – FMI 015-3568- TITULO ORIGINARIO (VIABLE)_x000a_El predio rural identificado con FMI 015-3568 denominado &quot;LA ALBORADA&quot; es de naturaleza jurídica privada, por cuanto se evidencio en el sistema instrumental registral como antecedente registral de apertura el título originario inscrito mediante Resolución de adjudicación de baldíos No. 13761 DEL 1965-12-05 emitida por el INCORA.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FONDO PARA LA REPARACION DE LAS VICTIMAS ADMINISTRADO POR LA UNIDAD ADMINISTRATIVA ESPECIAL PARA LA ATENCIÓN Y REPARACION INTEGRAL A LAS VICTIMAS - UARIV, con quien se deberá efectuar la negociación de compra, ya que adquiere el dominio del predio mediante el acto EXTINCION DEL DERECHO DE DOMINIO PRIVADO MEDIANTE OFICIO 1201 DEL 2021-05-07 DEL JUZGADO PENAL DEL CIRCUITO CON FUNCION DE EJECUCIÓN DE SENTENCIAS PARA LAS DE BOGOTA D.C. Información que se registra en la notación # 16 del FMI. Se concluye que el predio ES VIABLE para la compra registra un área jurídica de (439 1/2 HA) y no se evidencian segregaciones ni mutaciones."/>
    <s v="SI"/>
    <s v="NO"/>
    <m/>
    <m/>
    <s v="SI"/>
    <m/>
    <m/>
    <m/>
    <m/>
    <m/>
    <m/>
    <m/>
    <s v="SIN DATOS"/>
    <s v="SIN DATOS"/>
    <s v="SIN DATOS"/>
    <s v="SI"/>
    <s v="SI"/>
    <s v="SIN DATOS"/>
    <s v="COMPLETO "/>
    <s v="SIN DATOS"/>
    <s v="SI"/>
    <s v="NO"/>
    <n v="0"/>
    <s v="COMPLETO"/>
    <s v="SI"/>
    <n v="0"/>
    <s v="COMPLETO"/>
    <s v="SIN CONTACTO"/>
    <s v="NO PASA"/>
    <d v="1899-12-30T00:00:00"/>
    <s v="SIN VISITA"/>
    <d v="1899-12-30T00:00:00"/>
    <d v="1899-12-30T00:00:00"/>
    <n v="0"/>
    <s v="RETIRADO"/>
    <s v="PENIENTE SOPORTE"/>
    <n v="0"/>
    <s v="RETIRADO"/>
    <n v="0"/>
    <d v="2024-01-18T00:00:00"/>
    <s v="N/A"/>
    <d v="1899-12-30T00:00:00"/>
    <d v="1899-12-30T00:00:00"/>
    <n v="25000000"/>
  </r>
  <r>
    <s v="ID1494"/>
    <x v="2"/>
    <s v="GDB"/>
    <m/>
    <s v="CAUCA"/>
    <s v="CORINTO"/>
    <n v="315.771072"/>
    <n v="25000000"/>
    <n v="0"/>
    <m/>
    <m/>
    <s v="124-3173"/>
    <x v="2"/>
    <s v="SIN DATOS DE CONTACTO "/>
    <x v="9"/>
    <m/>
    <m/>
    <m/>
    <m/>
    <n v="25000000"/>
    <m/>
    <m/>
    <m/>
    <n v="0"/>
    <s v="192120002000000040082000000000"/>
    <s v="VIABLE"/>
    <n v="0"/>
    <n v="386.25599999999997"/>
    <s v="Bogotá 16/01/2024:_x000a_ID1494 – FMI 124-3173 FORMULA TRANSACCIONAL (VIABLE)_x000a_El predio rural identificado con FMI 124-3173 denominado &quot;HACIENDA HUASANO&quot; es de naturaleza jurídica privada, por formula transaccional, por cuanto nace jurídicamente de apertura el título inscrito mediante ESCRITURA 305 DEL 1980-02-11, compraventa modo de adquisición emitida por la NOTARIA 3 DE CALI. De lo anterior se colige que se cumple con la primera condición establecida por el artículo 48 de la ley 160 de 1994. Se precisa que el predio no registra gravamen hipotecario, no registran medidas cautelares ni limitaciones. Del estudio jurídico se avizora que quien ostenta como ultimo propietario es el señor ALBERTO BERNAL GARCIA, identificado con CC: número 6063996, con quien se deberá efectuar la negociación de compra, ya que adquiere el dominio del predio mediante el acto de compraventa, elevado inscrito a Escritura pública No.6135 DEL 1994-12-30, otorgado por La NOTARIA 6 DE CALI, información que se registra en la notación # 9 del FMI. Se concluye que el predio es viable para la compra registra un área jurídica de (386 HA 256.00 m 2) y no se evidencian segregaciones ni mutaciones."/>
    <s v="SI"/>
    <s v="NO"/>
    <m/>
    <m/>
    <s v="NO"/>
    <m/>
    <s v="RETIRADO"/>
    <s v="EN PROCESO CON DAE"/>
    <m/>
    <m/>
    <m/>
    <m/>
    <s v="LILIANA"/>
    <s v="Bernal Reyes "/>
    <n v="0"/>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25000000"/>
  </r>
  <r>
    <s v="ID6180"/>
    <x v="2"/>
    <s v="AV Cabida"/>
    <m/>
    <s v="ANTIOQUIA"/>
    <s v="CAUCASIA"/>
    <n v="314.22659800000002"/>
    <n v="25000000"/>
    <n v="0"/>
    <m/>
    <m/>
    <s v="015-1901"/>
    <x v="4"/>
    <m/>
    <x v="9"/>
    <m/>
    <m/>
    <m/>
    <m/>
    <n v="25000000"/>
    <m/>
    <m/>
    <m/>
    <n v="45120"/>
    <s v="051542008000000100020000000000"/>
    <s v="VIABLE"/>
    <n v="0"/>
    <n v="411"/>
    <s v="&quot;27 de enero de 2024_x000a__x000a_NATURALEZA JURIDICA:_x000a_Predio denominado “Hacienda La Coqueta” identificado con FMI No. 015-1901, de naturaleza baldía, ubicado en la vereda La Ilusión del municipio de Caucasia del Departamento de Antioquia, con estado de folio ACTIVO de tipo RURAL, registra negocio jurídico originario en la complementación del folio la cual indica que Martha Lucia Vásquez de Aguado adquirió una parte por adjudicación que le hizo el INCORA el 28 de octubre de 1978, otra parte por compra a Luis Amador Arbelaez Salazar quien a su vez adquirió en varias partes así: una parte por compra a Erasmo Arias Zabaleta quien adquirió por posesión material de más de cuatro años , otra parte por adjudicación que le hizo la Gobernación de Antioquia mediante resolución 129 del 15-04-1964, otra parte por partición con José Mario, Gilberto y Hernando Sierra Londoño  por EP 44 del 05-02-1973 y otra parte por ocupación de baldíos y explotación de los mismos durante un lapso superior a cinco años,  en razón a lo anterior el predio no cumple con los postulados del artículo 48 de la ley 160 de 1994 para acreditar que hubo desprendimiento total del dominio por parte del estado._x000a__x000a_TITULAR DEL DERECHO DE DOMINIO:_x000a_El actual ocupante del inmueble es la sociedad Agroganadera Los Santos quien adquirió por compraventa mediante escritura pública número 2789 del 27 de septiembre de 2004 de la notaría 20 de Medellín._x000a__x000a_ÁREA_x000a_El área indicada en el aparte de cabida y linderos del folio de matrícula inmobiliaria es de 411, HA + 2608 m2._x000a__x000a_MEDIDAS CAUTELARES, DEPOSITO Y TENENCIA:_x000a_Registra medida cautelar de embargo ordenado por la Fiscalía 28 especializada adscrita a la Unidad Nacional para la Extinción del Derecho de Dominio y Contra el Lavado de Activos, comunicado mediante oficio No. 12867 del 20/08/2010._x000a_En la actualidad se encuentra como depositario provisional/liquidador a la sociedad Proobras y Construcciones S.A.S., designado mediante resolución 383 del 2012-06-05 por la Dirección Nacional de Estupefacientes._x000a_La última anotación del folio (18) registra medida cautelar de Declaratoria de Utilidad Pública decretada por la Agencia Nacional de Tierras mediante resolución No. 202340006253256 del 30 de octubre de 2023._x000a__x000a_CONCLUSIÓN:_x000a_Teniendo en cuenta las observaciones anteriores y una vez verificada la tradición del inmueble conforme a los lineamientos de la ley 160 de 1994 se considera que el predio objeto de estudio NO ES VIABLE para continuar en proceso de compra por presunción de baldio._x000a_El presente estudio se realizó con la información contenida en la Ventanilla Única de Registro-VUR el día 27/01/2024.&quot;"/>
    <s v="NO"/>
    <s v="NO"/>
    <m/>
    <m/>
    <s v="NO"/>
    <m/>
    <m/>
    <m/>
    <m/>
    <s v="ACTIVO SOCIAL"/>
    <s v="EN PROCESO 100.00"/>
    <s v="APROBADO"/>
    <s v="SIN DATOS"/>
    <s v="SIN DATOS"/>
    <s v="SIN DATOS"/>
    <s v="SI"/>
    <s v="SI"/>
    <s v="SIN DATOS"/>
    <s v="COMPLETO "/>
    <s v="SIN DATOS"/>
    <s v="SI"/>
    <s v="NO"/>
    <n v="0"/>
    <s v="COMPLETO"/>
    <s v="SI"/>
    <n v="0"/>
    <s v="COMPLETO"/>
    <s v="SIN CONTACTO"/>
    <s v="NO PASA"/>
    <d v="1899-12-30T00:00:00"/>
    <s v="SIN VISITA"/>
    <d v="1899-12-30T00:00:00"/>
    <d v="1899-12-30T00:00:00"/>
    <n v="0"/>
    <s v="RETIRADO"/>
    <s v="ANT ENVIA CORREO DE NO CONTINUAR"/>
    <s v="CORREO DE 09/02/2024"/>
    <s v="RETIRADO"/>
    <n v="0"/>
    <d v="2024-01-18T00:00:00"/>
    <s v="N/A"/>
    <d v="1899-12-30T00:00:00"/>
    <d v="1899-12-30T00:00:00"/>
    <n v="25000000"/>
  </r>
  <r>
    <s v="ID15103"/>
    <x v="2"/>
    <s v="AV Cabida"/>
    <m/>
    <s v="CAQUETÁ"/>
    <s v="PUERTO RICO"/>
    <n v="265.54294499999997"/>
    <n v="25000000"/>
    <n v="0"/>
    <m/>
    <m/>
    <s v="425-30496"/>
    <x v="2"/>
    <s v="BENEFICIARIO CON VARIOS PREDIO NO PERMITE VISITA "/>
    <x v="9"/>
    <m/>
    <m/>
    <m/>
    <m/>
    <n v="25000000"/>
    <m/>
    <m/>
    <m/>
    <n v="45264"/>
    <s v="185920002000000030091000000000"/>
    <s v="VIABLE"/>
    <n v="0"/>
    <s v="200 HA + 0000 M2"/>
    <s v="Al realizar el análisis del registro de propiedad en el folio de matrícula inmobiliaria del predio denominado “SIN DIRECCION. &quot; JAMAICA LOTE # 1&quot; del municipio de Puerto Rico, Chaqueta, mediante consulta en la ventanilla única de registro (VUR) y (SIT), se evidenció un derecho real del dominio en los términos del Artículo 48, de la Ley 160 de 1994, así:_x000a__x000a_El inmueble identificado con el Folio de Matrícula Inmobiliaria No. 425-30496, estado activo, registra en su 1 anotación la Resolución de adjudicación No. 469 del 1958-10-27 del Ministerio de Agricultura._x000a__x000a_Registra 11 anotaciones._x000a__x000a_No registra folio matriz._x000a__x000a_No registra folio derivado._x000a__x000a_No registra complementaciones._x000a__x000a_Propietario: Gloria luz Vásquez Granada, mediante escritura publica No. 2373 del 2013-12-30, de la Notaria Primera de Manizales._x000a__x000a__x000a__x000a_Área: 200 ha_x000a__x000a__x000a_El predio objeto de estudio en su anotación No. 11 registra fideicomiso._x000a__x000a__x000a_Estudio realizado con base en el certificado de tradición y libertad de fecha 16 de enero de 2024._x000a__x000a_CONCLUSIÓN_x000a__x000a_Por lo anterior, se concluye que el predio objeto de estudio acredita propiedad privada en los términos del artículo 48 de la Ley 160 de 1994, titulo originario. Viable para compra."/>
    <s v="SI"/>
    <s v="NO"/>
    <m/>
    <m/>
    <s v="NO"/>
    <m/>
    <s v="RETIRADO"/>
    <s v="PROPIETARIO DESISTE DEL PROCESO 26-02-2024"/>
    <m/>
    <m/>
    <m/>
    <m/>
    <s v="GLORIA LUZ"/>
    <s v="VASQUEZ GRANADA"/>
    <n v="0"/>
    <s v="SI"/>
    <s v="SI"/>
    <s v="SIN DATOS"/>
    <s v="COMPLETO "/>
    <s v="SIN DATOS"/>
    <s v="SI"/>
    <s v="NO"/>
    <n v="0"/>
    <s v="COMPLETO"/>
    <s v="SI"/>
    <n v="0"/>
    <s v="COMPLETO"/>
    <s v="SI TIENE"/>
    <s v="PASA"/>
    <d v="2024-02-06T00:00:00"/>
    <s v="SIN VISITA"/>
    <d v="1899-12-30T00:00:00"/>
    <d v="1899-12-30T00:00:00"/>
    <n v="0"/>
    <s v="EN ESPERA DE RESPUESTA DE ANT "/>
    <s v="BENEFICIARIO CON VARIOS PREDIO NO PERMITE VISITA "/>
    <s v="SE ENVIO CORREO CON NOVEDAD EL 09 DE FEBRERO"/>
    <s v="EN ESPERA DE RESPUESTA DE ANT "/>
    <s v="BENEFICIARIO CON VARIOS PREDIO NO PERMITE VISITA "/>
    <d v="2024-01-18T00:00:00"/>
    <d v="1899-12-30T00:00:00"/>
    <d v="1899-12-30T00:00:00"/>
    <d v="1899-12-30T00:00:00"/>
    <n v="25000000"/>
  </r>
  <r>
    <s v="ID13137"/>
    <x v="2"/>
    <s v="AV Cabida"/>
    <m/>
    <s v="CÓRDOBA"/>
    <s v="VALENCIA"/>
    <n v="264.86269600000003"/>
    <n v="25000000"/>
    <n v="0"/>
    <m/>
    <m/>
    <s v="140-105337"/>
    <x v="7"/>
    <m/>
    <x v="9"/>
    <m/>
    <m/>
    <m/>
    <m/>
    <n v="25000000"/>
    <m/>
    <m/>
    <m/>
    <n v="45190"/>
    <s v="238550000000000190027000000000"/>
    <s v="VIABLE"/>
    <n v="0"/>
    <n v="256"/>
    <s v="Al realizar el análisis del registro de propiedad en el folio de matrícula inmobiliaria del predio denominado “NR&quot; del municipio de Valencia, Córdoba, mediante consulta en la ventanilla única de registro (VUR) y (SIT), se evidenció un derecho real del dominio en los términos del Artículo 48, de la Ley 160 de 1994, así:_x000a__x000a_El inmueble identificado con el Folio de Matrícula Inmobiliaria No. 140-105337, estado activo, tipo rural._x000a__x000a_Registra como folio matriz la matrícula 140-104254. Que, el folio matriz, señala como matrices los FMI 140-104251 y 140-104253, los cuales a su vez devienen de las siguientes matrices: 140-80362, 140-102373, 140-50672, 140-23681, 140-23679, 140-29784 y 140-23680._x000a__x000a_El predio es de naturaleza privada de conformidad con el estudio, revisados los matrices se evidencia que fueron adquiridos así: el primero, por Resolución de Adjudicación No. 710 del 18 de junio de 1984 expedida por el INCORA de Montería, el segundo, por Resolución de Adjudicación No. 711 del 18 de junio de 1984 expedida por el INCORA de Montería, el tercero, por Resolución de Adjudicación No. 28 del 10 de febrero de 1959 expedida por el Ministerio de Agricultura y, el cuarto por Resolución de Adjudicación No. 712 del 18 de junio de 1984_x000a__x000a__x000a_Registra 5 anotaciones._x000a__x000a__x000a_No registra folio derivado._x000a__x000a_Registra complementaciones._x000a__x000a_Propietario: REFORESTADORA DEL SINU SUCURSAL COLOMBIA_x000a__x000a_Área: 256 ha_x000a__x000a__x000a_El predio registra los siguientes gravámenes activos, la anotación No. 3 publicita el registro del Oficio 170-UNJT del 20 de mayo de 2015 expedido por la Fiscalía General de la Nación de Bogotá D.C., a través del cual se postula el inmueble como bien destinado para reparación de víctimas; en las anotaciones No. 4 y 5, se registra el Oficio 1075L del 04 de agosto de 2021 expedido por la Sala de Justicia y Paz del Tribunal Superior de Medellín, en el cual se decreta la suspensión del poder dispositivo del bien por embargo en proceso de justicia y Paz._x000a__x000a__x000a_Estudio realizado con base en el certificado de tradición y libertad de fecha 16 de enero de 2024._x000a__x000a_CONCLUSIÓN_x000a__x000a_Por lo anterior, se concluye que el predio objeto de estudio acredita propiedad privada en los términos del artículo 48 de la Ley 160 de 1994, titulo originario. Viable para compra."/>
    <s v="SI"/>
    <s v="SI"/>
    <m/>
    <m/>
    <s v="SI"/>
    <m/>
    <m/>
    <m/>
    <m/>
    <m/>
    <m/>
    <m/>
    <s v="SIN DATOS"/>
    <s v="SIN DATOS"/>
    <s v="SIN DATOS"/>
    <s v="SI"/>
    <s v="SI"/>
    <s v="SIN DATOS"/>
    <s v="COMPLETO "/>
    <s v="SIN DATOS"/>
    <s v="SI"/>
    <s v="NO"/>
    <n v="0"/>
    <s v="COMPLETO"/>
    <s v="SI"/>
    <n v="0"/>
    <s v="COMPLETO"/>
    <s v="SIN CONTACTO"/>
    <s v="NO PASA"/>
    <d v="1899-12-30T00:00:00"/>
    <d v="1899-12-30T00:00:00"/>
    <d v="1899-12-30T00:00:00"/>
    <d v="1899-12-30T00:00:00"/>
    <n v="0"/>
    <s v="DESISTIDO"/>
    <s v="EL BENEFICIARIO DESITE DEL PROCESO"/>
    <s v="SE ENVIARON  CORREO CON SOLICITUD DE INFORMACION VALIDAR DIAS 23, 24, 26, 29 DE ENERO Y 01 DE FEBRERO"/>
    <s v="DESISTIDO"/>
    <n v="0"/>
    <d v="2024-01-18T00:00:00"/>
    <s v="N/A"/>
    <d v="1899-12-30T00:00:00"/>
    <d v="1899-12-30T00:00:00"/>
    <n v="25000000"/>
  </r>
  <r>
    <s v="ID10956"/>
    <x v="2"/>
    <s v="AV Cabida"/>
    <m/>
    <s v="BOLÍVAR"/>
    <s v="MORALES"/>
    <n v="239.74871999999999"/>
    <n v="25000000"/>
    <n v="0"/>
    <m/>
    <m/>
    <s v="068-182"/>
    <x v="2"/>
    <s v="BENEFICIARIO CON VARIOS PREDIO NO PERMITE VISITA "/>
    <x v="9"/>
    <m/>
    <m/>
    <m/>
    <m/>
    <n v="25000000"/>
    <m/>
    <m/>
    <m/>
    <n v="45169"/>
    <s v="134730002000000000652000000000"/>
    <s v="VIABLE"/>
    <n v="0"/>
    <n v="0"/>
    <s v="Se realiza el análisis del folio de matrícula inmobiliaria del predio denominado “Finca la Julia” con folio de matrícula inmobiliaria 068-182 mediante consulta en la ventanilla única de registro (VUR) y SIT registra título originario de adjudicación de baldíos del INCORA Bogotá por resolución No. 399 del 05 de diciembre de 1963 la cual no ha perdido eficacia legal, de acuerdo con lo anterior se puede considerar que el predio objeto de estudio salió del domino del estado al evidenciar un derecho real de dominio en los términos del Artículo 48, de la Ley 160 de 1994, este folio tiene fecha de apertura del 10/03/1977, su estado es ACTIVO, de tipo RURAL, se debe señalar que la anotación número 29° del folio de matrícula inmobiliaria publicita una declaración judicial de pertenencia mediante sentencia del 2022-09-14 proferida por el juzgado primero civil del circuito de Simití, al respecto hay que indicar que el folio registra titular de derecho real de dominio previo tal como se ha indicado, por lo que la citada providencia cumple su efecto jurídico cual es el de usucapir en favor del demandante Lemus López Freddy Humberto actual titular de derecho real de dominio pleno, adicionalmente según consulta en línea de Antecedentes Penales y Requerimiento Judiciales no registra asuntos pendientes con las autoridades judiciales. Registra inscritas 30 anotaciones con tradiciones claras, ininterrumpidas y sin informalidades, El inmueble presenta limitación al dominio a favor de la Electrificadora de Bolívar S.A. constituida por EP 437 de 1992, en todo caso no evidencia gravámenes hipotecarios, alertas o medidas cautelares que afecten el derecho a transferir la propiedad. Según actualización de área y linderos realizada mediante EP 1428 de 2009 el FMI registra un área actualizada de 311 ha + 3408 m2, pero no se reporta área en base de gestor catastral con lo cual no se puede establecer si presenta discrepancia que haga necesario aplicar rectificación o aclaración de áreas de acuerdo con lo establecido por la resolución conjunta 1101 IGAC 11344 SNR, en todo caso esta información debe ser contrastada con los levantamientos planimétricos prediales. No evidencia la existencia de mutaciones en el área por ventas parciales ni tampoco folios segregados. En conclusión, se conceptúa VIABLE para continuar en proceso de compra por adjudicación de baldíos. Estudio realizado con base en el certificado de tradición y libertad de fecha 16 de enero de 2024 que cuenta con 30 anotaciones."/>
    <s v="SI"/>
    <s v="NO"/>
    <m/>
    <m/>
    <s v="SI"/>
    <m/>
    <m/>
    <m/>
    <m/>
    <m/>
    <m/>
    <m/>
    <s v="FREDDY"/>
    <s v="LEMUS"/>
    <n v="0"/>
    <s v="SI"/>
    <s v="SI"/>
    <s v="SIN DATOS"/>
    <s v="COMPLETO "/>
    <s v="SIN DATOS"/>
    <s v="SI"/>
    <s v="NO"/>
    <n v="0"/>
    <s v="COMPLETO"/>
    <s v="SI"/>
    <n v="0"/>
    <s v="COMPLETO"/>
    <s v="SI TIENE"/>
    <s v="PASA"/>
    <d v="2024-02-06T00:00:00"/>
    <s v="SIN VISITA"/>
    <d v="1899-12-30T00:00:00"/>
    <d v="1899-12-30T00:00:00"/>
    <n v="0"/>
    <s v="EN ESPERA DE RESPUESTA DE ANT "/>
    <s v="BENEFICIARIO CON VARIOS PREDIO NO PERMITE VISITA "/>
    <s v="SE ENVIO CORREO CON NOVEDAD EL 09 DE FEBRERO"/>
    <s v="EN ESPERA DE RESPUESTA DE ANT "/>
    <s v="BENEFICIARIO CON VARIOS PREDIO NO PERMITE VISITA "/>
    <d v="2024-01-18T00:00:00"/>
    <d v="1899-12-30T00:00:00"/>
    <d v="1899-12-30T00:00:00"/>
    <d v="1899-12-30T00:00:00"/>
    <n v="25000000"/>
  </r>
  <r>
    <s v="ID15147"/>
    <x v="2"/>
    <s v="AV Cabida"/>
    <m/>
    <s v="ANTIOQUIA"/>
    <s v="VALDIVIA"/>
    <n v="238.649585"/>
    <n v="25000000"/>
    <n v="0"/>
    <m/>
    <m/>
    <s v="037-52747"/>
    <x v="5"/>
    <m/>
    <x v="9"/>
    <n v="45334"/>
    <n v="45343"/>
    <m/>
    <m/>
    <n v="25000000"/>
    <m/>
    <m/>
    <m/>
    <n v="45264"/>
    <s v="058540001000000200034000000000"/>
    <s v="VIABLE"/>
    <n v="0"/>
    <s v="238.7739H"/>
    <s v="Predio denominado “Finca El Castillo” identificado con FMI No. 037-52747, de presunta naturaleza privada al conservar la naturaleza jurídica de su matriz ya que deviene del folio 037-51329, que es resultado del englobe de los predios 037-851 que nace con una compraventa mediante escritura 183 de 04-03-1959 notaria 1 de Yarumal, 037-7733 Registra adjudicación de baldíos del Ministerio de Agricultura (Medellín) mediante resolución 133 del 15 de febrero de 1939, 037-47125 que deviene del matriz 037-3204 el cual registra como negocio jurídico originario una compraventa mediante escritura 885 de 1945, el folio objeto de estudio observa cadena traditicia de dominio clara sin saltos ni informalidades de acuerdo con los postulados del art. 48 de la ley 160 de 1994 además que se ha dado tratamiento de propiedad privada desde antes del 05 de agosto de 1974. Los actuales titulares del derecho de dominio, según FMI son los señores Oscar Humberto y William Alberto Vásquez Castillo quienes adquirieron por adjudicación en liquidación de comunidad mediante EP 12 de 2007 otorgada por la Notaría 2 de Yarumal._x000a_El folio registra servidumbre de energía eléctrica constituida por escritura pública 150 de 1979 de la notaría segunda de Yarumal y gravamen hipotecario en cuantía indeterminada mediante escritura pública 162 de 2007 pero no medidas cautelares inscritas._x000a_Es importante indicar que la anotación número 5° publicita apertura de procedimiento único de ordenamiento social de la propiedad rural por parte de la ANT mediante resolución 2821 del 27 de junio de 2018 la cual se encuentra vigente._x000a_El FMI reporta un área de 238, ha +7739 m2 en todo caso se debe realizar levantamiento planimétrico predial a fin de establecer si requiere aplicación de rectificación o aclaración de áreas, en concordancia con los lineamientos de la resolución conjunta 1101 IGAC 11344 SNR, no se evidencia la existencia de mutaciones en el área ni predios segregados por ventas parciales._x000a_En conclusión, se conceptúa como VIABLE para continuar en proceso de compra_x000a_El presente estudio se realiza únicamente con la información obrante en consulta del FMI en el aplicativo de la SNR, de fecha 16 de enero de 2024 con 05 anotaciones."/>
    <s v="SI"/>
    <s v="NO"/>
    <m/>
    <m/>
    <s v="SI"/>
    <m/>
    <m/>
    <m/>
    <m/>
    <m/>
    <m/>
    <m/>
    <s v="OSCAR HUMBERTO"/>
    <s v="VASQUEZ CASTILLO"/>
    <n v="0"/>
    <s v="SI"/>
    <s v="SI"/>
    <s v="SIN DATOS"/>
    <s v="COMPLETO "/>
    <s v="SIN DATOS"/>
    <s v="SI"/>
    <s v="NO"/>
    <n v="0"/>
    <s v="COMPLETO"/>
    <s v="SI"/>
    <n v="0"/>
    <s v="COMPLETO"/>
    <s v="SI TIENE"/>
    <s v="PASA"/>
    <d v="2024-02-06T00:00:00"/>
    <d v="2024-02-12T00:00:00"/>
    <d v="1899-12-30T00:00:00"/>
    <d v="2024-02-21T00:00:00"/>
    <n v="0"/>
    <s v="EN REVISION DE ANT"/>
    <s v="APROBADO SIN SOPORTES "/>
    <n v="0"/>
    <s v="EN REVISION ANT"/>
    <n v="0"/>
    <d v="2024-01-18T00:00:00"/>
    <d v="2024-02-12T00:00:00"/>
    <d v="1899-12-30T00:00:00"/>
    <d v="1899-12-30T00:00:00"/>
    <n v="25000000"/>
  </r>
  <r>
    <s v="ID9260"/>
    <x v="2"/>
    <s v="AV Cabida"/>
    <m/>
    <s v="CESAR"/>
    <s v="VALLEDUPAR"/>
    <n v="206.46449999999999"/>
    <n v="25000000"/>
    <n v="0"/>
    <m/>
    <m/>
    <s v="190-20019"/>
    <x v="3"/>
    <m/>
    <x v="9"/>
    <n v="45341"/>
    <m/>
    <m/>
    <m/>
    <n v="25000000"/>
    <m/>
    <m/>
    <m/>
    <n v="45100"/>
    <s v="200010004000000020515000000000"/>
    <n v="0"/>
    <s v="NO SE HA IDENTIFICADO EL POLIGONO INICIAL PARA HACER VALIDACIONES, SE SOLICITO DOCUMENTACIÓN PARA COMPLMENTAR LA ACTIVIDAD Y TENER CERTEZA DEL POLGIONO ESPACIAL "/>
    <n v="146.5"/>
    <s v="El predio rural denominado “Sin Dirección La Isla&quot;, identificado con FMI 190-20019 es de naturaleza privada por adjudicación de baldíos a través de Resolución nº 4919 del 24 de abril del 1967 del Incora._x000a__x000a_Según anotación 5 el titular de derecho de dominio es la señora Remolina Patiño Yasmín, quien adquirió el 100% por adjudicación en sucesión (código registral 109) del señor Remolina Domingo protocolizada en Escritura Pública nº 1595 del 30/11/2015 de la Notaría 3 de Valledupar._x000a__x000a_Sobre el predio objeto de estudio a través de Resolución nº 30 del 11/09/2018 del Instituto Geográfico Agustín Codazzi se realizó corrección del título respecto a los linderos y área (anotación 6)._x000a__x000a_El predio rural denominado “Sin Dirección La Isla&quot;, identificado con FMI 190-20019 no registra matrices ni registra derivadas. Tampoco se evidencian complementaciones._x000a__x000a_Sobre el predio no recaen medidas cautelares, gravámenes vigentes ni limitaciones al dominio_x000a__x000a_El folio registra un área de 146 has + 5000 m2. Adicionalmente, no se evidencian segregaciones ni mutaciones._x000a__x000a_En atención a lo dispuesto en el art. 15 de la Res conjunta IGAC 1101- SNR 11344 del 31/12/2020 el predio objeto de estudio no requiere procedimiento catastral ya que verificada el área alfanumérica de la matriz de compra (columna “Y”) y lo dispuesto en el folio se evidencia una cabida y linderos concordante._x000a__x000a_En atención a lo anteriormente expuesto, una vez verificada la tradición del inmueble, y, en atención a los lineamientos del art. 48 de la Ley 160 de 1994 y el Decreto 1071 de 2015 se tiene que, el predio objeto de estudio es viable para continuar con el procedimiento de compra._x000a__x000a_El presente análisis se realizó con la información obrante en consulta VUR y SIT del 12 de enero de 2024 con 06 anotaciones registradas._x000a__x000a_Revisados los antecedentes fiscales, disciplinarios y judiciales de la señora Remolina Patiño Yasmín, identificada con c.c 49773963, no se evidencia novedad alguna. La cédula esta vigente."/>
    <s v="SI"/>
    <s v="SI"/>
    <m/>
    <m/>
    <s v="EN PROCESO"/>
    <m/>
    <m/>
    <m/>
    <m/>
    <m/>
    <m/>
    <m/>
    <s v="YASMIN"/>
    <s v="PATIÑO"/>
    <n v="0"/>
    <s v="SI"/>
    <s v="SI"/>
    <s v="SIN DATOS"/>
    <s v="COMPLETO "/>
    <s v="SIN DATOS"/>
    <s v="SI"/>
    <s v="NO"/>
    <n v="0"/>
    <s v="COMPLETO"/>
    <s v="SI"/>
    <n v="0"/>
    <s v="COMPLETO"/>
    <s v="SI TIENE"/>
    <s v="PASA"/>
    <d v="1899-12-30T00:00:00"/>
    <d v="2024-02-19T00:00:00"/>
    <d v="1899-12-30T00:00:00"/>
    <d v="1899-12-30T00:00:00"/>
    <n v="0"/>
    <s v="EN ELABORACION DE INFORME"/>
    <n v="0"/>
    <n v="0"/>
    <s v="EN ELABORACION DE INFORME"/>
    <n v="0"/>
    <d v="2024-01-18T00:00:00"/>
    <d v="2024-02-19T00:00:00"/>
    <d v="1899-12-30T00:00:00"/>
    <d v="1899-12-30T00:00:00"/>
    <n v="25000000"/>
  </r>
  <r>
    <s v="ID9345"/>
    <x v="2"/>
    <s v="AV Cabida"/>
    <m/>
    <s v="META"/>
    <s v="SAN MARTÍN"/>
    <n v="924.71039599999995"/>
    <n v="25000000"/>
    <n v="0"/>
    <m/>
    <m/>
    <s v="236-23909"/>
    <x v="3"/>
    <m/>
    <x v="9"/>
    <n v="45345"/>
    <n v="45362"/>
    <m/>
    <m/>
    <n v="25000000"/>
    <m/>
    <m/>
    <m/>
    <n v="45100"/>
    <s v="506890003000000010089000000000"/>
    <s v="VIABLE"/>
    <n v="0"/>
    <n v="902.29380000000003"/>
    <s v="Este concepto se realiza en fecha 16/01/2024_x000a__x000a_El predio objeto de estudio, identificado con FMI 236-23909, denominado “LA GUARATARA”, ubicado en la vereda serranía de Manacacias, municipio de Santa Martin - Meta, se encuentra activo, es de tipo rural, no registra folios derivados, ni registra folio matriz._x000a__x000a_El predio es de naturaleza jurídica privada, por cuanto se evidenció que se apertura con título originario expedido por el estado, es decir, adjudicación de baldíos, mediante la Resolución 1829 del 1988-12-30 del Incora, acreditando propiedad privada en cumplimiento de la primera regla establecida en art 48 de la Ley 160 de 1994._x000a__x000a_Del estudio jurídico realizado se idéntica que quien ostenta como propietario del predio, de acuerdo con la anotación 13 del folio, es JORGE EDUARDO OSPINA RODRIGUEZ, identifico con Cedula  de ciudadanía 79602346, quien adquirió por compra realizada a Jorge Enel Ruiz Ruiz, mediante la Escritura 1918  del 2023-07-13 de la Notaría Única de Granada._x000a__x000a_No se evidencian medidas cautelares, gravámenes, ni limitaciones vigentes._x000a__x000a_A fecha 16/01/2024 no registra antecedentes fiscales, disciplinarios, ni judiciales._x000a__x000a_Se concluye que el predio es viable para la compra y reporta área en cabidas y linderos de 902 Hta + 2938 M2. El presente estudio se realiza únicamente con la información obrante en consulta del FMI en el aplicativo de la SNR a fecha de 16/01/2024."/>
    <s v="SI"/>
    <s v="NO"/>
    <s v="CAMBIÓ ESTADO URT"/>
    <m/>
    <s v="SI"/>
    <m/>
    <m/>
    <m/>
    <m/>
    <m/>
    <m/>
    <m/>
    <s v="JORGE"/>
    <s v="RUIZ"/>
    <n v="0"/>
    <s v="SI"/>
    <s v="SI"/>
    <s v="SIN DATOS"/>
    <s v="COMPLETO "/>
    <s v="SIN DATOS"/>
    <s v="NO"/>
    <s v="SI"/>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2024-02-23T00:00:00"/>
    <d v="1899-12-30T00:00:00"/>
    <d v="1899-12-30T00:00:00"/>
    <n v="25000000"/>
  </r>
  <r>
    <s v="ID10070"/>
    <x v="2"/>
    <s v="AV Cabida"/>
    <m/>
    <s v="HUILA"/>
    <s v="YAGUARÁ"/>
    <n v="845.79443000000003"/>
    <n v="25000000"/>
    <n v="0"/>
    <m/>
    <m/>
    <s v="200-52795"/>
    <x v="5"/>
    <m/>
    <x v="9"/>
    <n v="45327"/>
    <n v="45338"/>
    <m/>
    <m/>
    <n v="25000000"/>
    <m/>
    <m/>
    <m/>
    <n v="45138"/>
    <s v="418850002000000020095000000000"/>
    <s v="VIABLE"/>
    <n v="0"/>
    <s v="790HAS 4038M2"/>
    <s v="El análisis se realiza a fecha del 16/01/2024._x000a__x000a_El predio objeto de estudio, identificado con FMI 200-52795, denominado “ZN DOS 2 VILU”, ubicado en el municipio de Yaguara, Huila, se encuentra activo, es de tipo rural, registra folio derivado 200-87411, registra como folio matriz 200-9136._x000a__x000a_El predio es de naturaleza jurídica privada, por cuanto se evidenció como antecedente registral en el folio matriz 200-9136, en la anotación primera, que se apertura con un título traslaticio de dominio anterior al 5 de agosto de 1974, Sentencia del 1951-06-19 del Juzgado Primero Civil del Circuito de Neiva, acreditando propiedad privada en cumplimiento de la segunda regla establecida en art 48 de la Ley 160 de 1994._x000a__x000a_Del estudio jurídico realizado se idéntica que quien ostenta como último propietario del predio es SOCIEDAD GURA GROUP S.A.S, identificada con NIT 8002434133, quien adquirió por aporte a sociedad de Liliana Stella Gutiérrez Ramos, Felipe Andrés Gutiérrez Ramos, Tulio Adolfo Gutiérrez Ramos, mediante escritura de compraventa 1503 del 2021-05-28 de la Notaria Tercera de Neiva._x000a__x000a_No se evidencian medidas cautelares, gravámenes, así como limitaciones al dominio vigentes, ya que todas fueron canceladas._x000a__x000a_A fecha de 16/01/2024 se deja constancia que no se encontraron resultados en la descarga de Rues, antecedentes fiscales y disciplinarios._x000a__x000a_Se concluye que el predio es viable para la compra y reporta área en cabidas y linderos de 790 HTA + 4.038 M2. El presente estudio se realiza únicamente con la información obrante en consulta del FMI en el aplicativo de la SNR a fecha de 16/01/2024."/>
    <s v="SI"/>
    <s v="NO"/>
    <m/>
    <m/>
    <s v="SI"/>
    <m/>
    <m/>
    <m/>
    <m/>
    <m/>
    <m/>
    <m/>
    <s v="FELIPE"/>
    <s v="GUTIERREZ"/>
    <n v="0"/>
    <s v="SI"/>
    <s v="SI"/>
    <s v="SIN DATOS"/>
    <s v="COMPLETO "/>
    <s v="SIN DATOS"/>
    <s v="SI"/>
    <s v="NO"/>
    <n v="0"/>
    <s v="COMPLETO"/>
    <s v="SI"/>
    <n v="0"/>
    <s v="COMPLETO"/>
    <s v="SI TIENE"/>
    <s v="PASA"/>
    <d v="1899-12-30T00:00:00"/>
    <d v="2024-02-05T00:00:00"/>
    <d v="1899-12-30T00:00:00"/>
    <d v="2024-02-16T00:00:00"/>
    <n v="0"/>
    <s v="EN REVISION DE ANT"/>
    <n v="0"/>
    <n v="0"/>
    <s v="EN REVISION ANT"/>
    <n v="0"/>
    <d v="2024-01-18T00:00:00"/>
    <d v="2024-02-05T00:00:00"/>
    <d v="1899-12-30T00:00:00"/>
    <d v="1899-12-30T00:00:00"/>
    <n v="25000000"/>
  </r>
  <r>
    <s v="ID10071"/>
    <x v="2"/>
    <s v="AV Cabida"/>
    <m/>
    <s v="HUILA"/>
    <s v="YAGUARÁ"/>
    <n v="321.21245599999997"/>
    <n v="25000000"/>
    <n v="0"/>
    <m/>
    <m/>
    <s v="200-57556"/>
    <x v="5"/>
    <m/>
    <x v="9"/>
    <n v="45327"/>
    <n v="45338"/>
    <m/>
    <m/>
    <n v="25000000"/>
    <m/>
    <m/>
    <m/>
    <n v="45138"/>
    <s v="418850002000000020157000000000"/>
    <s v="VIABLE"/>
    <n v="0"/>
    <n v="316.8168"/>
    <s v="El siguiente concepto se realiza con fecha 16/01/2024_x000a__x000a_El FMI 200-57556 identifica el predio denominado “ZN DOS PALMIRA” ubicado en el municipio de Yaguara, Huila, se encuentra activo, es de tipo Rural según lo registrado en el folio, no registra folio segregado, registra folio matriz FMI 200-5648 el cual acredita propiedad privada mediante SENTENCIA 9999999999 DEL 1901-01-01 00:00:00 JUZGADO 3 CIVIL DEL CIRCUITO DE BOGOTA._x000a__x000a_En cuanto a su FMI 200-57556, cumple con la cadena traslaticia de dominio anterior al título inscrito, su anotación que trasfiere el dominio  sobre el folio de matrícula  hace referencia a la  ESCRITURA 2905 DEL 1986-09-08 NOTARIA 1 DE NEIVA registrando una compraventa. Lo anterior, teniendo en cuenta que los instrumentos públicos registrados en las complementaciones de los Folios Matrices datan de años anteriores al 1974, se podría indicar que el predio objeto de estudio acredita pleno dominio, de acuerdo con lo establecido en la regla segunda del artículo 48 de la ley 160 de1994._x000a_ _x000a_Sobre el predio, NO se encuentra inscrita ninguna medida de protección jurídica colectiva o individual, mediante la cual se pretenda salvaguardar jurídicamente los derechos sobre la tierra en cabeza de la población víctima del desplazamiento o en riesgo de desplazamiento. Tampoco se encuentra inscrita ninguna solicitud de restitución respecto a este predio, en virtud de la Ley 1448 de 2011- Ley de Víctimas y Restitución de tierras._x000a__x000a_El FMI reporta 316 HA + 8168 M2 por su parte el área reportada en la base de gestor catastral corresponde a 321, HA +  2125 m2 arrojando una diferencia que hace necesario que se aplique rectificación o aclaración de áreas, en concordancia con los lineamientos de la resolución conjunta 1101 IGAC 11344 SNR, no obstante, esta información se debe contrastar con los levantamientos planimétricos prediales, no se evidencia la existencia de mutaciones en el área ni predios segregaciones, tampoco depositario inscrito._x000a__x000a_El actual titular del dominio es la sociedad SOCIEDAD GURA GROUP S.A.S identificado con NIT 8002434133 de acuerdo con lo publicitado en la anotación No.13 mediante ESCRITURA 1503 DEL 2021-05-28 NOTARIA TERCERA DE NEIVA haciendo referencia a un aporte sociedad. El predio no registra gravámenes, medidas cautelares o limitaciones sobre el bien inmueble._x000a__x000a_Conjuntamente se consultaron los antecedentes fiscales y disciplinarios este ultimo no se encuentra registrado en el sistema de la procuraduría._x000a__x000a_El predio se considera VIABLE por FORMULA TRANSACCIONAL de acuerdo con lo establecido por las directrices centrales. El presente estudio se realiza únicamente con la información obrante en consulta del FMI en el aplicativo de la SNR con 13 anotaciones."/>
    <s v="SI"/>
    <s v="NO"/>
    <m/>
    <m/>
    <s v="SI"/>
    <m/>
    <m/>
    <m/>
    <m/>
    <m/>
    <m/>
    <m/>
    <s v="FELIPE"/>
    <s v="GUTIERREZ"/>
    <n v="0"/>
    <s v="SI"/>
    <s v="SI"/>
    <s v="SIN DATOS"/>
    <s v="COMPLETO "/>
    <s v="SIN DATOS"/>
    <s v="SI"/>
    <s v="NO"/>
    <n v="0"/>
    <s v="COMPLETO"/>
    <s v="SI"/>
    <n v="0"/>
    <s v="COMPLETO"/>
    <s v="SI TIENE"/>
    <s v="PASA"/>
    <d v="1899-12-30T00:00:00"/>
    <d v="2024-02-05T00:00:00"/>
    <d v="1899-12-30T00:00:00"/>
    <d v="2024-02-16T00:00:00"/>
    <n v="0"/>
    <s v="EN REVISION DE ANT"/>
    <n v="0"/>
    <n v="0"/>
    <s v="EN REVISION ANT"/>
    <n v="0"/>
    <d v="2024-01-18T00:00:00"/>
    <d v="2024-02-05T00:00:00"/>
    <d v="1899-12-30T00:00:00"/>
    <d v="1899-12-30T00:00:00"/>
    <n v="25000000"/>
  </r>
  <r>
    <s v="ID8403"/>
    <x v="2"/>
    <s v="AV Cabida"/>
    <m/>
    <s v="LA GUAJIRA"/>
    <s v="FONSECA"/>
    <n v="153"/>
    <n v="25000000"/>
    <n v="0"/>
    <m/>
    <m/>
    <s v="214-5648"/>
    <x v="4"/>
    <m/>
    <x v="9"/>
    <m/>
    <m/>
    <m/>
    <m/>
    <n v="25000000"/>
    <m/>
    <m/>
    <m/>
    <n v="45054"/>
    <s v="442790002000000060023000000000"/>
    <n v="0"/>
    <s v="NO SE HA IDENTIFICADO EL POLIGONO INICIAL PARA HACER VALIDACIONES, SE SOLICITO DOCUMENTACIÓN PARA COMPLMENTAR LA ACTIVIDAD Y TENER CERTEZA DEL POLGIONO ESPACIAL "/>
    <s v="154, 2600"/>
    <s v="Estudio realizado el 16 de enero de 2024_x000a__x000a_1.El inmueble identificado con el Folio de Matrícula Inmobiliaria No. 214-5648 se aperturo el 21 de octubre de 1985 con la Escritur aPública de compraventa y englobe No. 102 de 23 de julio de 1985 de la Notaría Única de Barranas de los predios La Felicidad y Julia Leonor, que de acuerdo con la complementación registran como antecedente la Escritura Pública No. 70 de 03-10-1958 de la Notaría Única de Fonseca y la Resolución de adjudicación No. 211 de 11-07-1962 del INCORA, por lo cual acredita propiedad por FORMULA TRANSACCIONAL y TITULO ORIGINARIO._x000a_2.El estado del folio es ACTIVO, de tipo RURAL._x000a_3.Registra inscrita 4 anotaciones._x000a_4.No registra folio matriz._x000a_5.No registra folios derivados_x000a_6.No registra complementación._x000a_7.No registra gravamenes, limitaciones ni medidas cautelares._x000a_8.Viable para continuar con el procedimiento adoptado por la entidad."/>
    <s v="SI"/>
    <s v="NO"/>
    <m/>
    <m/>
    <s v="NO"/>
    <m/>
    <s v="RETIRADO"/>
    <s v="LISTA RESTRICTIVA_x000a_2024-01-23"/>
    <m/>
    <m/>
    <m/>
    <m/>
    <s v="CARLOS"/>
    <s v="LEON"/>
    <n v="0"/>
    <s v="SI"/>
    <s v="SI"/>
    <s v="SIN DATOS"/>
    <s v="COMPLETO "/>
    <s v="SIN DATOS"/>
    <s v="SI"/>
    <s v="NO"/>
    <n v="0"/>
    <s v="COMPLETO"/>
    <s v="SI"/>
    <n v="0"/>
    <s v="COMPLETO"/>
    <s v="SIN CONTACTO"/>
    <s v="NO PASA"/>
    <d v="1899-12-30T00:00:00"/>
    <d v="1899-12-30T00:00:00"/>
    <d v="1899-12-30T00:00:00"/>
    <d v="1899-12-30T00:00:00"/>
    <n v="0"/>
    <s v="RETIRADO"/>
    <s v="ANT ENVIA CORREO DE NO CONTINUAR"/>
    <n v="0"/>
    <s v="RETIRADO"/>
    <n v="0"/>
    <d v="2024-01-18T00:00:00"/>
    <s v="N/A"/>
    <d v="1899-12-30T00:00:00"/>
    <d v="1899-12-30T00:00:00"/>
    <n v="25000000"/>
  </r>
  <r>
    <s v="ID13575"/>
    <x v="2"/>
    <s v="AV Cabida"/>
    <m/>
    <s v="LA GUAJIRA"/>
    <s v="FONSECA"/>
    <n v="152.150507"/>
    <n v="25000000"/>
    <n v="0"/>
    <m/>
    <m/>
    <s v="214-812"/>
    <x v="2"/>
    <s v="SIN DATOS DE CONTACTO "/>
    <x v="9"/>
    <m/>
    <m/>
    <m/>
    <m/>
    <n v="25000000"/>
    <m/>
    <m/>
    <m/>
    <n v="45220"/>
    <s v="176620004000000010524000000000"/>
    <s v="VIABLE"/>
    <n v="0"/>
    <n v="156"/>
    <s v="Estudio realizado el 16 de enero de 2024_x000a__x000a_1. El inmueble identificado con el Folio de Matrícula Inmobiliaria No. 214-812 se aperturo el 19 de junio de 1978. Registra en la primera anotación la Resolución de adjudicación No. 443 de 10 de octubre de 1959 del Ministerio de Agricultura, por lo cual acredita propiedad por TITULO ORIGINARIO._x000a_2. El estado del folio es ACTIVO, de tipo RURAL._x000a_3. Registra inscritas 13 anotaciones._x000a_4. No registra folio matriz._x000a_5. No registra folios derivados_x000a_6. No registra complementación._x000a_7. No registra limitaciones ni medidas cautelares._x000a_8. Registra hiopoteca en la anotaicón No. 3 a favor de la Caja de Crédito Agrario, la cual debe ser cancelada previo a la transferencia a favor de la ANT_x000a_9.     Viable para continuar con el procedimiento adoptado por la entidad."/>
    <s v="SI"/>
    <s v="NO"/>
    <m/>
    <m/>
    <s v="SI"/>
    <m/>
    <m/>
    <m/>
    <m/>
    <m/>
    <m/>
    <m/>
    <s v="SIN DATOS"/>
    <s v="SIN DATOS"/>
    <s v="SIN DATOS"/>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25000000"/>
  </r>
  <r>
    <s v="ID13673"/>
    <x v="2"/>
    <s v="AV Cabida"/>
    <m/>
    <s v="ANTIOQUIA"/>
    <s v="ANORÍ"/>
    <n v="122.627655"/>
    <n v="25000000"/>
    <n v="0"/>
    <m/>
    <m/>
    <s v="003-14156"/>
    <x v="5"/>
    <m/>
    <x v="9"/>
    <n v="45327"/>
    <n v="45341"/>
    <m/>
    <m/>
    <n v="25000000"/>
    <m/>
    <m/>
    <m/>
    <n v="45225"/>
    <s v="050400001000000210100000000000"/>
    <s v="VIABLE"/>
    <n v="0"/>
    <n v="123.1848"/>
    <s v="Al realizar en la fecha de 12/01/2024 el análisis del registro de propiedad calificado en el folio de matrícula inmobiliaria del predio denominado “LA ESMERALDA” mediante consulta en la ventanilla única de registro (VUR) y (SIT), se evidenció un derecho real del dominio en los términos del Artículo 48, de la Ley 160 de 1994, así:_x000a__x000a_1. El inmueble identificado con el Folio de Matrícula Inmobiliaria No. 003-14156, Tiene fecha de apertura el 23/02/2009, mediante EMGLOBE (AYB), según ESCRITURA 019 DEL 11-02-2009 NOTARIA UNICA DE ANORI, acredita propiedad por FORMULA TRANSACCIONAL ya que el predio ha pasado por una tradición clara y formal, el estado del folio es ACTIVO, de tipo RURAL._x000a_2. Predio denominado “La Esmeralda” identificado con FMI No. 003-14156, de presunta naturaleza privada al conservar la naturaleza jurídica de sus matrices ya que deviene del folio matriz 003-9782 que a su vez es segregado del FMI 003-6106 que resulta del englobe de tres matrices, el primero 003-1642 que a su vez deviene del No. 003-1148 que nace a la vida jurídica por compraventa mediante EP 111 de 1952 el segundo es una parte del anterior folio (003-1148), y el tercero No. 003-73 cuyo negocio jurídico originario es una compraventa mediante escritura 56 de 1958 por lo anterior se puede concluir que ha dado tratamiento de propiedad privada por aplicación de formula transaccional de acuerdo con los postulados del art. 48 de la ley 160 de 1994._x000a_3. registra cadena traditicia de domino ininterrumpida, clara y sin informalidades_x000a_4. registra gravamen por valorización departamental (pavimentación de la vía el Limón- Anorí). El actual titular del derecho de dominio es el señor Mejía Peláez Carlos Mauricio quien adquirió por escritura No. 266 de 2014 por lo que cuenta con capacidad legal para realizar cualquier tipo de negocio jurídico sobre el inmueble, realizada consulta en linea de antecedentes penales y requerimientos judiciales se encuentra que no tiene asuntos pendientes con las autoridades judiciales._x000a_5. El FMI reporta un área de 123, ha + 1848 m2 por su parte el área registrada en base de gestor catastral corresponde a 122, ha + 6277 m2, porcentaje que en principio hace que no requiera rectificación o aclaración de área, en concordancia con los lineamientos de la resolución conjunta 1101 IGAC 11344 SNR, no obstante, esta información debe ser contrastada con los levantamientos planimétricos prediales, no registra mutaciones en el área o segregaciones por ventas parciales._x000a_6. Registra inscritas 03 anotación_x000a_7. No Registra folios derivados_x000a_8. Registra complementación acredita la propiedad privada en los términos de la ley 160/94_x000a_9.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SI"/>
    <m/>
    <m/>
    <m/>
    <m/>
    <m/>
    <m/>
    <m/>
    <s v="SIN DATOS"/>
    <s v="SIN DATOS"/>
    <s v="SIN DATOS"/>
    <s v="SI"/>
    <s v="SI"/>
    <s v="SIN DATOS"/>
    <s v="COMPLETO "/>
    <s v="SIN DATOS"/>
    <s v="SI"/>
    <s v="NO"/>
    <n v="0"/>
    <s v="COMPLETO"/>
    <s v="SI"/>
    <n v="0"/>
    <s v="COMPLETO"/>
    <s v="SI TIENE"/>
    <s v="PASA"/>
    <d v="1899-12-30T00:00:00"/>
    <d v="2024-02-05T00:00:00"/>
    <d v="1899-12-30T00:00:00"/>
    <d v="2024-02-19T00:00:00"/>
    <n v="0"/>
    <s v="EN REVISION DE ANT"/>
    <s v="APROBADO EN REUNION"/>
    <n v="0"/>
    <s v="EN REVISION ANT"/>
    <n v="0"/>
    <d v="2024-01-18T00:00:00"/>
    <d v="2024-02-05T00:00:00"/>
    <d v="1899-12-30T00:00:00"/>
    <d v="1899-12-30T00:00:00"/>
    <n v="25000000"/>
  </r>
  <r>
    <s v="ID5598"/>
    <x v="2"/>
    <s v="AV Cabida"/>
    <m/>
    <s v="META"/>
    <s v="SAN JUAN DE ARAMA"/>
    <n v="67.207516999999996"/>
    <n v="25000000"/>
    <n v="0"/>
    <m/>
    <m/>
    <s v="236-10165"/>
    <x v="3"/>
    <m/>
    <x v="9"/>
    <n v="45351"/>
    <m/>
    <m/>
    <m/>
    <n v="25000000"/>
    <m/>
    <m/>
    <m/>
    <n v="45050"/>
    <s v="506830001000000080003000000000"/>
    <s v="VIABLE"/>
    <n v="0"/>
    <n v="68.704700000000003"/>
    <s v="1. El presente estudio se realizó con la información contenida en la Ventanilla Única de Registro-VUR el día 16 de enero de 2024_x000a_2. El predio denominado “SIN DIRECCION BELLAVISTA” identificado con el folio de matrícula inmobiliaria No. 236-10165, ubicado en el municipio de San Juan De Arama, Departamento de Meta, con estado de folio ACTIVO y  tipo de predio RURAL, el cual cuanta con una matriz 236-641, el predio objeto de estudio registra en la anotación No. 1 adjudicación de baldíos realizada por medio de la Resolución No. 1406 del 31 de octubre 1974 emitida por el Incora de Villavicencio, en razón a lo anterior el folio cumple con la regla primera establecida por el artículo 48 de la ley 160 de 1994 para la acreditación de la propiedad._x000a_3. El Propietario actual es José Vargas Rincón, identificado con cédula de ciudadanía 17634873, quien adquirió el predio por medio de la Escritura Pública de compraventa No. 3730 de 1 de diciembre de 2008, suscrita en la Notaria 57 de Bogotá, tal como se observa en la anotación No. 5._x000a_4. El área indicada en el acápite de cabida y linderos del folio de matrícula es de 68 Ha + 7047MT2.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DOMICIANO"/>
    <s v="DOMINGUEZ RINCÓN"/>
    <n v="0"/>
    <s v="SI"/>
    <s v="SI"/>
    <s v="SIN DATOS"/>
    <s v="COMPLETO "/>
    <s v="SIN DATOS"/>
    <s v="SI"/>
    <s v="NO"/>
    <n v="0"/>
    <s v="COMPLETO"/>
    <s v="SI"/>
    <n v="0"/>
    <s v="COMPLETO"/>
    <s v="SI TIENE"/>
    <s v="PASA"/>
    <d v="1899-12-30T00:00:00"/>
    <d v="2024-02-18T00:00:00"/>
    <d v="1899-12-30T00:00:00"/>
    <d v="1899-12-30T00:00:00"/>
    <n v="0"/>
    <s v="EN ELABORACION DE INFORME"/>
    <n v="0"/>
    <n v="0"/>
    <s v="EN ELABORACION DE INFORME"/>
    <n v="0"/>
    <d v="2024-01-18T00:00:00"/>
    <d v="2024-02-29T00:00:00"/>
    <d v="1899-12-30T00:00:00"/>
    <d v="1899-12-30T00:00:00"/>
    <n v="25000000"/>
  </r>
  <r>
    <s v="ID13910"/>
    <x v="2"/>
    <s v="AV Cabida"/>
    <m/>
    <s v="ANTIOQUIA"/>
    <s v="ANORÍ"/>
    <n v="53.224240999999999"/>
    <n v="25000000"/>
    <n v="0"/>
    <m/>
    <m/>
    <s v="003-15033"/>
    <x v="5"/>
    <m/>
    <x v="9"/>
    <n v="45327"/>
    <n v="45338"/>
    <m/>
    <m/>
    <n v="25000000"/>
    <m/>
    <m/>
    <m/>
    <n v="45245"/>
    <s v="050400001000000210112000000000"/>
    <n v="0"/>
    <s v="NO SE HA IDENTIFICADO EL POLIGONO INICIAL PARA HACER VALIDACIONES, SE SOLICITO DOCUMENTACIÓN PARA COMPLMENTAR LA ACTIVIDAD Y TENER CERTEZA DEL POLGIONO ESPACIAL "/>
    <s v="162 Has 4.000 M2"/>
    <s v="Al realizar en la fecha de 12/01/2024 el análisis del registro de propiedad calificado en el folio de matrícula inmobiliaria del predio denominado “LAS BRISAS” mediante consulta en la ventanilla única de registro (VUR) y (SIT), se evidenció un derecho real del dominio en los términos del Artículo 48, de la Ley 160 de 1994, así:_x000a__x000a_1. El inmueble identificado con el Folio de Matrícula Inmobiliaria No.  003-15033, Tiene fecha de apertura el 30/05/2011, mediante ENGLOBE (LOTES A Y B), segúnESCRITURA 141 DEL 17-05-2011 NOTARIA UNICA DE ANORI, acredita propiedad por FORMULA TRANSACCIONAL ya que el predio ha pasado por una tradición clara y formal, el estado del folio es ACTIVO, de tipo RURA_x000a_2. Registra como folio matriz el No. 003-15031 que remite al folio No 003-136 de este se estable como derivado el predio en estudio No 003-15033, el cual acredita propiedad por su primera anotación # 1  RESOLUCION 0520075 DEL 09-07-1970 INCORA DE MEDELLIN._x000a_3. Analizados los FMI matrices se observa que acreditan propiedad privada por formula transaccional._x000a_4. Registra inscritas 16 anotación_x000a_5. Registra folios derivados Nos 003-17013, 003-18285, 003-18311,003-18385 y 003-18386_x000a_6. Registra folio matriz Nos 003-15031 y 003-136_x000a_7. Registra complementación acredita la propiedad privada en los términos de la ley 160/94_x000a_8. Área SEGÚN VUR-SIT es de 162 Has 4.000 M2_x000a_9. Viable para continuar con el procedimiento adoptado por la entidad_x000a__x000a_CONCLUSIÓN_x000a__x000a_DE CONFORMIDAD CON LA LEY 160/1994-ARTICULO 48, ARTICULO 756, 2532 DEL CODIGO CIVIL COLOMBIANO Y ARTICULO 4 DEL DECRETO LEY 1579 DE 2012_x000a__x000a_REVISTEN DE MÉRITO PROBATORIO (BAJO LOS PRINCIPIOS QUE RIGEN EL SISTEMA DE REGISTRO INMOBILIARIO COMO SON: ROGACIÓN, ESPECIALIDAD, PRIORIDAD Y RANGO, LEGALIDAD, LEGITIMACIÓN Y TRACTO SUCESIIVO). TODOS LOS ANTECEDENTES REGISTRALES ANALIZADOS._x000a__x000a_TENIENDO EN CUENTA LAS OBSERVACIONES ANTERIORES Y CONFORME SE ESTABLECE EL LA LEY 160 DE 1994 Y DECRETO 1071 DE 2015 VERIFICADA LA TRADICION DEL INMUEBLE Y LOS DEMAS REQUISITOS EXIGIDOS POR LA LEY SE DARA CONTINUIDAD AL PROCESO DE ADQUISISCION"/>
    <s v="SI"/>
    <s v="NO"/>
    <m/>
    <m/>
    <s v="EN PROCESO"/>
    <m/>
    <m/>
    <m/>
    <m/>
    <m/>
    <m/>
    <m/>
    <s v="Eucaris de Jesús"/>
    <s v=" Ossa Marulanda"/>
    <n v="0"/>
    <s v="SI"/>
    <s v="SI"/>
    <s v="SIN DATOS"/>
    <s v="COMPLETO "/>
    <s v="SIN DATOS"/>
    <s v="SI"/>
    <s v="NO"/>
    <n v="0"/>
    <s v="COMPLETO"/>
    <s v="SI"/>
    <n v="0"/>
    <s v="COMPLETO"/>
    <s v="SI TIENE"/>
    <s v="PASA"/>
    <d v="1899-12-30T00:00:00"/>
    <d v="2024-02-05T00:00:00"/>
    <d v="1899-12-30T00:00:00"/>
    <d v="2024-02-16T00:00:00"/>
    <n v="0"/>
    <s v="EN REVISION DE ANT"/>
    <n v="0"/>
    <n v="0"/>
    <s v="EN REVISION ANT"/>
    <n v="0"/>
    <d v="2024-01-18T00:00:00"/>
    <d v="2024-02-05T00:00:00"/>
    <d v="1899-12-30T00:00:00"/>
    <d v="1899-12-30T00:00:00"/>
    <n v="25000000"/>
  </r>
  <r>
    <s v="ID13909"/>
    <x v="2"/>
    <s v="AV Cabida"/>
    <m/>
    <s v="SUCRE"/>
    <s v="OVEJAS"/>
    <n v="20.208859"/>
    <n v="16600000"/>
    <n v="0"/>
    <m/>
    <m/>
    <s v="342-9002"/>
    <x v="5"/>
    <m/>
    <x v="9"/>
    <n v="45328"/>
    <n v="45338"/>
    <m/>
    <m/>
    <n v="16600000"/>
    <m/>
    <m/>
    <m/>
    <n v="45245"/>
    <s v="705080002000000060017000000000"/>
    <n v="0"/>
    <s v="NO SE HA IDENTIFICADO EL POLIGONO INICIAL PARA HACER VALIDACIONES, SE SOLICITO DOCUMENTACIÓN PARA COMPLMENTAR LA ACTIVIDAD Y TENER CERTEZA DEL POLGIONO ESPACIAL "/>
    <s v="N/R"/>
    <s v="Concepto de viabilidad juridica realizado con fecha 16/01/2024.El predio rural asociado con el FMI 342-9002 denominado “EL PALMAR” es de naturaleza jurídica privada por formula transaccional, por cuanto se evidencio en el sistema registral instrumental la existencia de títulos traslaticios de dominio debidamente inscritos y registrados con anterioridad a la entrada en vigencia de la ley 160 de 1994. Lo anterior se acredita a través de la Escritura Publica # 35 de fecha 16-05-1972, otorgado por la NOTARIA UNICA DE OVEJAS, modo compraventa código registral 101. Se precisa que el predio no registra con medidas cautelares, gravámenes ni limitaciones. Del estudio jurídico se avizora que quien ostenta como ultimo propietario es el señor SALGADO FUENTES CESAR ADOLFO, identificado con cedula de ciudadanía 10.171.244, con quien se deberá efectuar la negociación de compra, ya que adquiere el dominio, a través de la Escritura pública # 341 del 27 de febrero de 2023, otorgado por la Notaría tercera de Sincelejo, información que se registra en la notación # 7 del FMI. Se concluye que el predio es viable para la compra, no registra área jurídica en su parte básica."/>
    <s v="SI"/>
    <s v="NO"/>
    <m/>
    <m/>
    <s v="EN PROCESO"/>
    <m/>
    <m/>
    <m/>
    <m/>
    <m/>
    <m/>
    <m/>
    <s v="SIN DATOS"/>
    <s v="SIN DATOS"/>
    <s v="SIN DATOS"/>
    <s v="SI"/>
    <s v="SI"/>
    <s v="SIN DATOS"/>
    <s v="COMPLETO "/>
    <s v="SIN DATOS"/>
    <s v="SI"/>
    <s v="NO"/>
    <n v="0"/>
    <s v="COMPLETO"/>
    <s v="SI"/>
    <n v="0"/>
    <s v="COMPLETO"/>
    <s v="SI TIENE"/>
    <s v="PASA"/>
    <d v="1899-12-30T00:00:00"/>
    <d v="2024-02-06T00:00:00"/>
    <d v="1899-12-30T00:00:00"/>
    <d v="2024-02-16T00:00:00"/>
    <n v="0"/>
    <s v="EN REVISION DE ANT"/>
    <n v="0"/>
    <n v="0"/>
    <s v="EN REVISION ANT"/>
    <n v="0"/>
    <d v="2024-01-18T00:00:00"/>
    <d v="2024-02-06T00:00:00"/>
    <d v="1899-12-30T00:00:00"/>
    <d v="1899-12-30T00:00:00"/>
    <n v="16600000"/>
  </r>
  <r>
    <s v="ID5592"/>
    <x v="2"/>
    <s v="AV Cabida"/>
    <m/>
    <s v="META"/>
    <s v="SAN JUAN DE ARAMA"/>
    <n v="18.249182000000001"/>
    <n v="16600000"/>
    <n v="0"/>
    <m/>
    <m/>
    <s v="236-25360"/>
    <x v="3"/>
    <m/>
    <x v="9"/>
    <n v="45351"/>
    <m/>
    <m/>
    <m/>
    <n v="16600000"/>
    <m/>
    <m/>
    <m/>
    <n v="45050"/>
    <s v="506830001000000080008000000000"/>
    <n v="0"/>
    <s v="NO SE HA IDENTIFICADO EL POLIGONO INICIAL PARA HACER VALIDACIONES, SE SOLICITO DOCUMENTACIÓN PARA COMPLMENTAR LA ACTIVIDAD Y TENER CERTEZA DEL POLGIONO ESPACIAL "/>
    <n v="13.8"/>
    <s v="1. El presente estudio se realizó con la información contenida en la Ventanilla Única de Registro-VUR el día 16 de enero de 2024_x000a_2. El predio denominado “SIN DIRECCION EL DANUBIO” identificado con el folio de matrícula inmobiliaria No. 236-25360, ubicado en el municipio de San Juan De Arama, Departamento de Meta, con estado de folio ACTIVO y  tipo de predio RURAL, el cual cuanta con una matriz 236-641, el predio objeto de estudio registra en la anotación No. 1 adjudicación de baldíos realizada por medio de la Resolución No. 1082 del 2 de octubre 1987 emitida por el Incora de Villavicencio, en razón a lo anterior el folio cumple con la regla primera establecida por el artículo 48 de la ley 160 de 1994 para la acreditación de la propiedad._x000a_3. El Propietario actual es Domiciano Domínguez Rincón, identificado con cédula de ciudadanía 18162141, quien adquirió el predio por medio de la Escritura Pública de compraventa No. 1740 de 11 de octubre de 2005, suscrita en la Notaria de Granada, tal como se observa en la anotación No. 3._x000a_4. El área indicada en el acápite de cabida y linderos del folio de matrícula es de 13 Ha + 8000MT2.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EN PROCESO"/>
    <m/>
    <m/>
    <m/>
    <m/>
    <m/>
    <m/>
    <m/>
    <s v="DOMICIANO"/>
    <s v="DOMINGUEZ RINCÓN"/>
    <n v="0"/>
    <s v="SI"/>
    <s v="SI"/>
    <s v="SIN DATOS"/>
    <s v="COMPLETO "/>
    <s v="SIN DATOS"/>
    <s v="SI"/>
    <s v="NO"/>
    <n v="0"/>
    <s v="COMPLETO"/>
    <s v="SI"/>
    <n v="0"/>
    <s v="COMPLETO"/>
    <s v="SI TIENE"/>
    <s v="PASA"/>
    <d v="1899-12-30T00:00:00"/>
    <d v="2024-02-18T00:00:00"/>
    <d v="1899-12-30T00:00:00"/>
    <d v="1899-12-30T00:00:00"/>
    <n v="0"/>
    <s v="EN ELABORACION DE INFORME"/>
    <n v="0"/>
    <n v="0"/>
    <s v="EN ELABORACION DE INFORME"/>
    <n v="0"/>
    <d v="2024-01-18T00:00:00"/>
    <d v="2024-02-29T00:00:00"/>
    <d v="1899-12-30T00:00:00"/>
    <d v="1899-12-30T00:00:00"/>
    <n v="16600000"/>
  </r>
  <r>
    <s v="ID5597"/>
    <x v="2"/>
    <s v="AV Cabida"/>
    <m/>
    <s v="META"/>
    <s v="SAN JUAN DE ARAMA"/>
    <n v="11.373035"/>
    <n v="16600000"/>
    <n v="0"/>
    <m/>
    <m/>
    <s v="236-2645"/>
    <x v="3"/>
    <m/>
    <x v="9"/>
    <n v="45351"/>
    <m/>
    <m/>
    <m/>
    <n v="16600000"/>
    <m/>
    <m/>
    <m/>
    <n v="45050"/>
    <s v="506830001000000010018000000000"/>
    <s v="VIABLE"/>
    <n v="0"/>
    <n v="22.3917"/>
    <s v="1. El presente estudio se realizó con la información contenida en la Ventanilla Única de Registro-VUR el día 16 de enero de 2024_x000a_2. El predio denominado “SIN DIRECCION LA LUISA” identificado con el folio de matrícula inmobiliaria No. 236-2645, ubicado en el municipio de San Juan De Arama, Departamento de Meta, con estado de folio ACTIVO y  tipo de predio RURAL, el predio objeto de estudio registra en la anotación No. 1 adjudicación de baldíos realizada por medio de la Resolución No. 587 del 24 de junio 1974 emitida por el Incora de Villavicencio, en razón a lo anterior el folio cumple con la regla primera establecida por el artículo 48 de la ley 160 de 1994 para la acreditación de la propiedad._x000a_3. El Propietario actual es Alba Mery Portilla Mambuscay, identificado con cédula de ciudadanía 41104117, quien adquirió el predio por medio de la Escritura Pública de compraventa No. 241 de 12 de diciembre de 2007, suscrita en la Notaria Única de Vistahermosa, tal como se observa en la anotación No. 4._x000a_4. El área indicada en el acápite de cabida y linderos del folio de matrícula es de 22 Ha + 3917MT2, sin embargo, en la anotación No. 3 se vende 22 Has 3.900 M2, situación que se recomienda verificar._x000a_5. El predio NO se encuentra inscrita ninguna medida de protección jurídica colectiva o individual, mediante la cual se pretenda salvaguardar jurídicamente los derechos sobre la tierra en cabeza de la población víctima del desplazamiento o en riesgo de desplazamiento._x000a_6. Tampoco se encuentra inscrita ninguna solicitud de restitución respecto a este predio, en virtud de la Ley 1448 de 2011- Ley de Víctimas y Restitución de tierras._x000a_7. Teniendo en cuenta las observaciones anteriores y conforme se establece en la ley 160 de 1994 y el decreto 1071 de 2015 verificada la tradición del inmueble y los demás requisitos exigidos por la ley se considera que el predio antes señalado es viable para continuar con el proceso de compra."/>
    <s v="SI"/>
    <s v="NO"/>
    <m/>
    <m/>
    <s v="SI"/>
    <m/>
    <m/>
    <m/>
    <m/>
    <m/>
    <m/>
    <m/>
    <s v="DOMICIANO"/>
    <s v="DOMINGUEZ RINCÓN"/>
    <n v="0"/>
    <s v="SI"/>
    <s v="SI"/>
    <s v="SIN DATOS"/>
    <s v="COMPLETO "/>
    <s v="SIN DATOS"/>
    <s v="SI"/>
    <s v="NO"/>
    <n v="0"/>
    <s v="COMPLETO"/>
    <s v="SI"/>
    <n v="0"/>
    <s v="COMPLETO"/>
    <s v="SI TIENE"/>
    <s v="PASA"/>
    <d v="1899-12-30T00:00:00"/>
    <d v="2024-02-18T00:00:00"/>
    <d v="1899-12-30T00:00:00"/>
    <d v="1899-12-30T00:00:00"/>
    <n v="0"/>
    <s v="EN ELABORACION DE INFORME"/>
    <n v="0"/>
    <n v="0"/>
    <s v="EN ELABORACION DE INFORME"/>
    <n v="0"/>
    <d v="2024-01-18T00:00:00"/>
    <d v="2024-02-29T00:00:00"/>
    <d v="1899-12-30T00:00:00"/>
    <d v="1899-12-30T00:00:00"/>
    <n v="16600000"/>
  </r>
  <r>
    <s v="ID13901"/>
    <x v="2"/>
    <s v="AV Cabida"/>
    <m/>
    <s v="SUCRE"/>
    <s v="COLOSÓ"/>
    <n v="6.871855"/>
    <n v="12600000"/>
    <n v="0"/>
    <m/>
    <m/>
    <s v="342-9293"/>
    <x v="2"/>
    <s v="SIN DATOS DE CONTACTO "/>
    <x v="9"/>
    <m/>
    <m/>
    <m/>
    <m/>
    <n v="12600000"/>
    <m/>
    <m/>
    <m/>
    <n v="45245"/>
    <s v="702040002000000020115000000000"/>
    <s v="VIABLE"/>
    <n v="0"/>
    <n v="6.9"/>
    <s v="Predio denominado ´´ San Antonio de Joney Parc 11 ´´, identificado con FMI 342-9293, este predio es de propiedad privada, ya que se apertura con la RESOLUCION 739 DEL 1987-05-26 del INCORA DE SINCELEJO, adicional a esto, se observa que en sus complementaciones existen antecedentes registrales, que demuestran propiedad privada,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es VILLEGAS GUERRERO LUZ MARINA, quien adquiere a través de la ESCRITURA 27 DEL 2022-08-16 de la NOTARIA UNICA DE COLOSO. Este predio no cuenta con gravámenes, ni limitaciones al dominio. El FIM reporta un área de 6 HA+ 9397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En conclusión, el predio se considera viable, de acuerdo con lo establecido por las directrices centrales. El presente estudio se realiza únicamente con la información obrante en consulta del FMI en el aplicativo de la SNR con fecha del 16 de enero de 2024."/>
    <s v="SI"/>
    <s v="NO"/>
    <m/>
    <m/>
    <s v="SI"/>
    <m/>
    <m/>
    <m/>
    <m/>
    <m/>
    <m/>
    <m/>
    <s v="SIN DATOS"/>
    <s v="SIN DATOS"/>
    <s v="SIN DATOS"/>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12600000"/>
  </r>
  <r>
    <s v="ID13902"/>
    <x v="2"/>
    <s v="AV Cabida"/>
    <m/>
    <s v="SUCRE"/>
    <s v="COLOSÓ"/>
    <n v="6.7098360000000001"/>
    <n v="12600000"/>
    <n v="0"/>
    <m/>
    <m/>
    <s v="342-9281"/>
    <x v="2"/>
    <s v="SIN DATOS DE CONTACTO "/>
    <x v="9"/>
    <m/>
    <m/>
    <m/>
    <m/>
    <n v="12600000"/>
    <m/>
    <m/>
    <m/>
    <n v="45245"/>
    <s v="702040002000000020117000000000._x000a_"/>
    <s v="VIABLE"/>
    <n v="0"/>
    <n v="5.9"/>
    <s v="Predio denominado ´´ San Antonio Parc 6 ´´, identificado con FMI 342-9281, este predio es de propiedad privada, ya que se apertura con la RESOLUCION 00740 DEL 1987-05-26 del INCORA DE SINCELEJO, adicional a esto, se observa que en sus complementaciones existen antecedentes registrales, que demuestran propiedad privada, por lo anterior, se concluye que el predio objeto de estudio acredita propiedad privada en los términos del artículo 48 de la Ley 160 de 1994, es decir, se dispone taxativamente que para acreditar y constituir legalmente la propiedad en Colombia sobre inmuebles rurales que se ubican en el territorio nacional, se requiere como prueba el “título originario expedido por el estado que no haya perdido su eficacia legal”, cumple con la calidad jurídica, susceptible de aplicación de Formula transaccional. Los actuales titulares del derecho de dominio según el FMI es VILLEGAS GUERRERO LUZ MARINA, quien adquiere a través de la ESCRITURA 28 DEL 2022-08-16 de la NOTARIA UNICA DE COLOSO. Este predio no cuenta con gravámenes, ni limitaciones al dominio. El FIM reporta un área de 5 HA + 9397 M2, es susceptible de aplicación de rectificación o aclaración de áreas, en concordancia con los lineamientos de la resolución conjunta 1101 IGAC 11344 SNR, no obstante, esta información se debe contrastar con los levantamientos planimétricos prediales, no se evidencia la existencia de mutaciones en el área por predios segregados. En conclusión, el predio se considera viable, de acuerdo con lo establecido por las directrices centrales. El presente estudio se realiza únicamente con la información obrante en consulta del FMI en el aplicativo de la SNR con fecha del 16 de enero de 2024. "/>
    <s v="SI"/>
    <s v="NO"/>
    <m/>
    <m/>
    <s v="SI"/>
    <m/>
    <m/>
    <m/>
    <m/>
    <m/>
    <m/>
    <m/>
    <s v="SIN DATOS"/>
    <s v="SIN DATOS"/>
    <s v="SIN DATOS"/>
    <s v="SI"/>
    <s v="SI"/>
    <s v="SIN DATOS"/>
    <s v="COMPLETO "/>
    <s v="SIN DATOS"/>
    <s v="SI"/>
    <s v="NO"/>
    <n v="0"/>
    <s v="COMPLETO"/>
    <s v="SI"/>
    <n v="0"/>
    <s v="COMPLETO"/>
    <s v="SIN CONTACTO"/>
    <s v="NO PASA"/>
    <d v="1899-12-30T00:00:00"/>
    <d v="1899-12-30T00:00:00"/>
    <d v="1899-12-30T00:00:00"/>
    <d v="1899-12-30T00:00:00"/>
    <n v="0"/>
    <s v="EN ESPERA DE RESPUESTA DE ANT "/>
    <s v="SIN DATOS DE CONTACTO "/>
    <s v="SE ENVIARON  CORREO CON SOLICITUD DE INFORMACION VALIDAR DIAS 23, 24, 26, 29 DE ENERO Y 01 DE FEBRERO"/>
    <s v="EN ESPERA DE RESPUESTA DE ANT "/>
    <s v="SIN DATOS DE CONTACTO "/>
    <d v="2024-01-18T00:00:00"/>
    <d v="1899-12-30T00:00:00"/>
    <d v="1899-12-30T00:00:00"/>
    <d v="1899-12-30T00:00:00"/>
    <n v="12600000"/>
  </r>
  <r>
    <s v="ID5562"/>
    <x v="2"/>
    <s v="AV Cabida"/>
    <m/>
    <s v="HUILA"/>
    <s v="NEIVA "/>
    <n v="1100"/>
    <n v="25000000"/>
    <n v="0"/>
    <m/>
    <m/>
    <s v="200-4161"/>
    <x v="5"/>
    <m/>
    <x v="10"/>
    <n v="45333"/>
    <n v="45344"/>
    <m/>
    <m/>
    <n v="25000000"/>
    <m/>
    <m/>
    <m/>
    <n v="45050"/>
    <n v="0"/>
    <s v="VIABLE"/>
    <n v="0"/>
    <n v="1"/>
    <s v="VUR 23/01/24: Predio rural con FMI activo, sin folio matriz, con complementaciones. Sin folios segregados. Se acredita propiedad privada por ANOTACION 1. Propietario actual MONICA MARIA LOPERA RODRIGUEZ conforme a la anotación 15. Predio VIABLE para proceso de compra por parte de la ANT."/>
    <s v="SI"/>
    <s v="NO"/>
    <m/>
    <m/>
    <s v="SI"/>
    <m/>
    <m/>
    <m/>
    <m/>
    <m/>
    <m/>
    <m/>
    <s v="MONICA MARIA"/>
    <s v="LOPERA RODRIGUEZ"/>
    <n v="0"/>
    <s v="SI"/>
    <s v="SI"/>
    <s v="SIN DATOS"/>
    <s v="COMPLETO "/>
    <s v="SIN DATOS"/>
    <s v="SI"/>
    <s v="NO"/>
    <n v="0"/>
    <s v="COMPLETO"/>
    <s v="SI"/>
    <n v="0"/>
    <s v="COMPLETO"/>
    <s v="SI TIENE"/>
    <s v="PASA"/>
    <d v="1899-12-30T00:00:00"/>
    <d v="2024-02-11T00:00:00"/>
    <d v="1899-12-30T00:00:00"/>
    <d v="2024-02-22T00:00:00"/>
    <n v="0"/>
    <s v="EN REVISION DE ANT"/>
    <n v="0"/>
    <n v="0"/>
    <s v="EN REVISION ANT"/>
    <n v="0"/>
    <d v="2024-02-06T00:00:00"/>
    <d v="2024-02-11T00:00:00"/>
    <d v="1899-12-30T00:00:00"/>
    <d v="1899-12-30T00:00:00"/>
    <n v="25000000"/>
  </r>
  <r>
    <s v="ID8452"/>
    <x v="2"/>
    <s v="AV Cabida"/>
    <m/>
    <s v="SUCRE"/>
    <s v="LOS PALMITOS "/>
    <n v="364"/>
    <n v="25000000"/>
    <n v="0"/>
    <m/>
    <m/>
    <s v="342-23328"/>
    <x v="3"/>
    <m/>
    <x v="10"/>
    <n v="45343"/>
    <m/>
    <m/>
    <m/>
    <n v="25000000"/>
    <m/>
    <m/>
    <m/>
    <n v="45054"/>
    <s v="704180002000000010118000000000"/>
    <s v="VIABLE"/>
    <n v="0"/>
    <n v="364"/>
    <s v="VUR 19/01/24: Predio rural con FMI activo, folio matriz 208, complementaciones, folio segregado 29452. Se acredita propiedad privada por ANOTACION 1. Propietario actual KIRA EUGENIA GUERRA ESPINOSA, quien lo adquirió mediante COMPRAVENTA registrada en la ANOTACION 1.  Registra en la anotación 3 PROHIBICION ENAJENAR SIN AUTORIZACION POR MEDIO DE LA CUAL SE AVALA EL INFORME DE PREDIOS DE LA ZONA DECLARADA EN RIESGO DE DESPLAZAMIENTO Y EN DESPLAZAMIENTO FORZADO UNA ZONA RURAL DEL MUNICIPIO DE LOS PALMITOS (MEDIDA CAUTELAR) DE: COMITE MUNICIPAL DE ATENCION INTEGRAL A LA POBLA CION DESPLAZADA POR LA VIOLENCIA DEL MUNICIPIO DE LOS PALMITOS. Registra HIPOTECA en la ANOTACIÓN 18. Predio NO VIABLE para proceso de compra por parte de la ANT."/>
    <s v="NO"/>
    <s v="SI"/>
    <m/>
    <m/>
    <s v="NO"/>
    <m/>
    <m/>
    <m/>
    <m/>
    <m/>
    <m/>
    <m/>
    <s v="KIRA EUGENIA"/>
    <s v="GUERRA ESPINOSA"/>
    <n v="0"/>
    <s v="SI"/>
    <s v="SI"/>
    <s v="SIN DATOS"/>
    <s v="COMPLETO "/>
    <s v="SIN DATOS"/>
    <s v="SI"/>
    <s v="NO"/>
    <n v="0"/>
    <s v="COMPLETO"/>
    <s v="SI"/>
    <n v="0"/>
    <s v="COMPLETO"/>
    <s v="SI TIENE"/>
    <s v="PASA"/>
    <d v="1899-12-30T00:00:00"/>
    <d v="2024-02-21T00:00:00"/>
    <d v="1899-12-30T00:00:00"/>
    <d v="1899-12-30T00:00:00"/>
    <n v="0"/>
    <s v="EN ELABORACION DE INFORME"/>
    <n v="0"/>
    <n v="0"/>
    <s v="EN ELABORACION DE INFORME"/>
    <n v="0"/>
    <d v="2024-02-06T00:00:00"/>
    <d v="2024-02-21T00:00:00"/>
    <d v="1899-12-30T00:00:00"/>
    <d v="1899-12-30T00:00:00"/>
    <n v="25000000"/>
  </r>
  <r>
    <s v="ID401"/>
    <x v="1"/>
    <s v="LEVANTAMIENTO "/>
    <m/>
    <s v="CASANARE"/>
    <s v="PAZ DE ARIPORO"/>
    <n v="831.005"/>
    <n v="0"/>
    <n v="0"/>
    <n v="78422400"/>
    <n v="78422400"/>
    <m/>
    <x v="8"/>
    <m/>
    <x v="7"/>
    <m/>
    <m/>
    <m/>
    <m/>
    <m/>
    <m/>
    <m/>
    <m/>
    <m/>
    <m/>
    <m/>
    <m/>
    <m/>
    <m/>
    <m/>
    <m/>
    <m/>
    <m/>
    <m/>
    <m/>
    <m/>
    <m/>
    <m/>
    <m/>
    <m/>
    <m/>
    <e v="#N/A"/>
    <e v="#N/A"/>
    <e v="#N/A"/>
    <e v="#N/A"/>
    <e v="#N/A"/>
    <e v="#N/A"/>
    <e v="#N/A"/>
    <e v="#N/A"/>
    <e v="#N/A"/>
    <e v="#N/A"/>
    <e v="#N/A"/>
    <e v="#N/A"/>
    <e v="#N/A"/>
    <e v="#N/A"/>
    <e v="#N/A"/>
    <e v="#N/A"/>
    <e v="#N/A"/>
    <e v="#N/A"/>
    <e v="#N/A"/>
    <e v="#N/A"/>
    <e v="#N/A"/>
    <e v="#N/A"/>
    <e v="#N/A"/>
    <e v="#N/A"/>
    <e v="#N/A"/>
    <e v="#N/A"/>
    <e v="#N/A"/>
    <e v="#N/A"/>
    <e v="#N/A"/>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26EC77-69FC-4E5E-8653-717CB858AF20}"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I17" firstHeaderRow="1" firstDataRow="3" firstDataCol="1"/>
  <pivotFields count="73">
    <pivotField dataField="1" showAll="0"/>
    <pivotField axis="axisCol" showAll="0">
      <items count="4">
        <item x="2"/>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sortType="ascending">
      <items count="13">
        <item x="8"/>
        <item x="9"/>
        <item x="10"/>
        <item m="1" x="11"/>
        <item x="2"/>
        <item x="0"/>
        <item x="1"/>
        <item x="4"/>
        <item x="5"/>
        <item x="6"/>
        <item x="3"/>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2">
    <i>
      <x/>
    </i>
    <i>
      <x v="1"/>
    </i>
    <i>
      <x v="2"/>
    </i>
    <i>
      <x v="4"/>
    </i>
    <i>
      <x v="5"/>
    </i>
    <i>
      <x v="6"/>
    </i>
    <i>
      <x v="7"/>
    </i>
    <i>
      <x v="8"/>
    </i>
    <i>
      <x v="9"/>
    </i>
    <i>
      <x v="10"/>
    </i>
    <i>
      <x v="11"/>
    </i>
    <i t="grand">
      <x/>
    </i>
  </rowItems>
  <colFields count="2">
    <field x="1"/>
    <field x="-2"/>
  </colFields>
  <colItems count="8">
    <i>
      <x/>
      <x/>
    </i>
    <i r="1" i="1">
      <x v="1"/>
    </i>
    <i>
      <x v="1"/>
      <x/>
    </i>
    <i r="1" i="1">
      <x v="1"/>
    </i>
    <i>
      <x v="2"/>
      <x/>
    </i>
    <i r="1" i="1">
      <x v="1"/>
    </i>
    <i t="grand">
      <x/>
    </i>
    <i t="grand" i="1">
      <x/>
    </i>
  </colItems>
  <dataFields count="2">
    <dataField name="Cuenta de ID" fld="0" subtotal="count" baseField="0" baseItem="0"/>
    <dataField name="Suma de VALOR AVALUO" fld="7" baseField="0" baseItem="0"/>
  </dataFields>
  <formats count="6">
    <format dxfId="6">
      <pivotArea type="origin" dataOnly="0" labelOnly="1" outline="0" fieldPosition="0"/>
    </format>
    <format dxfId="5">
      <pivotArea field="14" type="button" dataOnly="0" labelOnly="1" outline="0" axis="axisRow" fieldPosition="0"/>
    </format>
    <format dxfId="4">
      <pivotArea dataOnly="0" labelOnly="1" fieldPosition="0">
        <references count="1">
          <reference field="14" count="0"/>
        </references>
      </pivotArea>
    </format>
    <format dxfId="3">
      <pivotArea dataOnly="0" labelOnly="1" grandRow="1" outline="0" fieldPosition="0"/>
    </format>
    <format dxfId="2">
      <pivotArea collapsedLevelsAreSubtotals="1" fieldPosition="0">
        <references count="3">
          <reference field="4294967294" count="1" selected="0">
            <x v="1"/>
          </reference>
          <reference field="1" count="1" selected="0">
            <x v="0"/>
          </reference>
          <reference field="14" count="3">
            <x v="0"/>
            <x v="1"/>
            <x v="2"/>
          </reference>
        </references>
      </pivotArea>
    </format>
    <format dxfId="1">
      <pivotArea collapsedLevelsAreSubtotals="1" fieldPosition="0">
        <references count="3">
          <reference field="4294967294" count="1" selected="0">
            <x v="1"/>
          </reference>
          <reference field="1" count="1" selected="0">
            <x v="1"/>
          </reference>
          <reference field="14" count="7">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CCC656-9711-4567-9008-E23E5B38B379}" name="TablaDinámica2"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C15" firstHeaderRow="0" firstDataRow="1" firstDataCol="1"/>
  <pivotFields count="73">
    <pivotField dataField="1" showAll="0"/>
    <pivotField axis="axisRow" showAll="0">
      <items count="4">
        <item x="2"/>
        <item x="0"/>
        <item x="1"/>
        <item t="default"/>
      </items>
    </pivotField>
    <pivotField showAll="0"/>
    <pivotField showAll="0"/>
    <pivotField showAll="0"/>
    <pivotField showAll="0"/>
    <pivotField showAll="0"/>
    <pivotField dataField="1" showAll="0"/>
    <pivotField showAll="0"/>
    <pivotField showAll="0"/>
    <pivotField showAll="0"/>
    <pivotField showAll="0"/>
    <pivotField axis="axisRow" showAll="0">
      <items count="11">
        <item x="1"/>
        <item h="1" x="7"/>
        <item x="0"/>
        <item x="6"/>
        <item m="1" x="9"/>
        <item h="1" x="2"/>
        <item x="5"/>
        <item h="1" x="4"/>
        <item h="1" x="8"/>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12"/>
  </rowFields>
  <rowItems count="12">
    <i>
      <x/>
    </i>
    <i r="1">
      <x v="2"/>
    </i>
    <i r="1">
      <x v="3"/>
    </i>
    <i r="1">
      <x v="6"/>
    </i>
    <i r="1">
      <x v="9"/>
    </i>
    <i>
      <x v="1"/>
    </i>
    <i r="1">
      <x/>
    </i>
    <i r="1">
      <x v="2"/>
    </i>
    <i r="1">
      <x v="9"/>
    </i>
    <i>
      <x v="2"/>
    </i>
    <i r="1">
      <x/>
    </i>
    <i t="grand">
      <x/>
    </i>
  </rowItems>
  <colFields count="1">
    <field x="-2"/>
  </colFields>
  <colItems count="2">
    <i>
      <x/>
    </i>
    <i i="1">
      <x v="1"/>
    </i>
  </colItems>
  <dataFields count="2">
    <dataField name="Cuenta de ID" fld="0" subtotal="count" baseField="0" baseItem="0"/>
    <dataField name="Suma de VALOR AVALUO" fld="7" baseField="0" baseItem="0" numFmtId="164"/>
  </dataFields>
  <formats count="1">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CBAE-D107-4D99-8439-85E07B36CFFE}">
  <sheetPr codeName="Hoja1"/>
  <dimension ref="A1:BU271"/>
  <sheetViews>
    <sheetView topLeftCell="BO1" workbookViewId="0">
      <pane ySplit="1" topLeftCell="A2" activePane="bottomLeft" state="frozen"/>
      <selection pane="bottomLeft" activeCell="BQ3" sqref="BQ3"/>
    </sheetView>
  </sheetViews>
  <sheetFormatPr baseColWidth="10" defaultRowHeight="12.5" x14ac:dyDescent="0.25"/>
  <cols>
    <col min="1" max="1" width="9.36328125" bestFit="1" customWidth="1"/>
    <col min="2" max="2" width="17" bestFit="1" customWidth="1"/>
    <col min="3" max="3" width="18.81640625" bestFit="1" customWidth="1"/>
    <col min="4" max="4" width="29.6328125" bestFit="1" customWidth="1"/>
    <col min="5" max="5" width="14.36328125" bestFit="1" customWidth="1"/>
    <col min="6" max="6" width="27.90625" bestFit="1" customWidth="1"/>
    <col min="7" max="7" width="11.81640625" bestFit="1" customWidth="1"/>
    <col min="8" max="8" width="13.453125" bestFit="1" customWidth="1"/>
    <col min="9" max="9" width="12.7265625" customWidth="1"/>
    <col min="10" max="10" width="8.81640625" bestFit="1" customWidth="1"/>
    <col min="11" max="11" width="10.453125" bestFit="1" customWidth="1"/>
    <col min="12" max="12" width="42.7265625" bestFit="1" customWidth="1"/>
    <col min="13" max="13" width="51.54296875" bestFit="1" customWidth="1"/>
    <col min="14" max="14" width="17.1796875" style="2" bestFit="1" customWidth="1"/>
    <col min="15" max="15" width="12.26953125" style="2" bestFit="1" customWidth="1"/>
    <col min="16" max="16" width="25.6328125" style="2" bestFit="1" customWidth="1"/>
    <col min="17" max="17" width="22.453125" style="2" bestFit="1" customWidth="1"/>
    <col min="18" max="18" width="27.90625" bestFit="1" customWidth="1"/>
    <col min="19" max="19" width="21.6328125" bestFit="1" customWidth="1"/>
    <col min="20" max="20" width="16.1796875" bestFit="1" customWidth="1"/>
    <col min="21" max="21" width="7.26953125" bestFit="1" customWidth="1"/>
    <col min="22" max="22" width="10.26953125" bestFit="1" customWidth="1"/>
    <col min="23" max="23" width="21.36328125" style="2" bestFit="1" customWidth="1"/>
    <col min="24" max="24" width="65" bestFit="1" customWidth="1"/>
    <col min="25" max="25" width="31.54296875" bestFit="1" customWidth="1"/>
    <col min="26" max="26" width="32.26953125" customWidth="1"/>
    <col min="27" max="27" width="21.453125" customWidth="1"/>
    <col min="28" max="28" width="48.81640625" customWidth="1"/>
    <col min="29" max="29" width="15.7265625" customWidth="1"/>
    <col min="30" max="30" width="5.36328125" bestFit="1" customWidth="1"/>
    <col min="31" max="31" width="23.54296875" bestFit="1" customWidth="1"/>
    <col min="32" max="32" width="22.26953125" bestFit="1" customWidth="1"/>
    <col min="33" max="33" width="28.1796875" bestFit="1" customWidth="1"/>
    <col min="34" max="34" width="29.7265625" bestFit="1" customWidth="1"/>
    <col min="35" max="35" width="16.7265625" bestFit="1" customWidth="1"/>
    <col min="36" max="36" width="92.36328125" bestFit="1" customWidth="1"/>
    <col min="37" max="37" width="16.26953125" bestFit="1" customWidth="1"/>
    <col min="38" max="38" width="15.26953125" bestFit="1" customWidth="1"/>
    <col min="39" max="39" width="17.453125" bestFit="1" customWidth="1"/>
    <col min="40" max="40" width="12.90625" bestFit="1" customWidth="1"/>
    <col min="56" max="56" width="10.90625" style="2"/>
    <col min="63" max="63" width="45.81640625" bestFit="1" customWidth="1"/>
    <col min="64" max="64" width="42.7265625" customWidth="1"/>
    <col min="65" max="65" width="103.81640625" bestFit="1" customWidth="1"/>
  </cols>
  <sheetData>
    <row r="1" spans="1:73" x14ac:dyDescent="0.25">
      <c r="A1" t="s">
        <v>0</v>
      </c>
      <c r="B1" t="s">
        <v>1</v>
      </c>
      <c r="C1" t="s">
        <v>2</v>
      </c>
      <c r="D1" t="s">
        <v>3</v>
      </c>
      <c r="E1" t="s">
        <v>4</v>
      </c>
      <c r="F1" t="s">
        <v>5</v>
      </c>
      <c r="G1" t="s">
        <v>6</v>
      </c>
      <c r="H1" t="s">
        <v>7</v>
      </c>
      <c r="I1" t="s">
        <v>1504</v>
      </c>
      <c r="J1" t="s">
        <v>1505</v>
      </c>
      <c r="K1" t="s">
        <v>1506</v>
      </c>
      <c r="L1" t="s">
        <v>8</v>
      </c>
      <c r="M1" t="s">
        <v>9</v>
      </c>
      <c r="N1" s="2" t="s">
        <v>10</v>
      </c>
      <c r="O1" s="2" t="s">
        <v>11</v>
      </c>
      <c r="P1" s="2" t="s">
        <v>12</v>
      </c>
      <c r="Q1" s="2" t="s">
        <v>13</v>
      </c>
      <c r="R1" t="s">
        <v>14</v>
      </c>
      <c r="S1" t="s">
        <v>15</v>
      </c>
      <c r="T1" t="s">
        <v>16</v>
      </c>
      <c r="U1" t="s">
        <v>17</v>
      </c>
      <c r="V1" t="s">
        <v>18</v>
      </c>
      <c r="W1" s="2"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1501</v>
      </c>
      <c r="AP1" t="s">
        <v>1502</v>
      </c>
      <c r="AQ1" t="str">
        <f>+VLOOKUP(A1,'[1]ASIGNACION CONTRATISTAS'!$A$5:$M$275,13,FALSE)</f>
        <v>TELEFONO</v>
      </c>
      <c r="AR1" t="str">
        <f>+VLOOKUP(A1,'[1]ASIGNACION CONTRATISTAS'!$A$5:$AQ$275,14,FALSE)</f>
        <v>CONCEPTO VIABILIDAD JURIDICA</v>
      </c>
      <c r="AS1" t="str">
        <f>+VLOOKUP(A1,'[1]ASIGNACION CONTRATISTAS'!$A$5:$AQ$275,15,FALSE)</f>
        <v>FMI</v>
      </c>
      <c r="AT1" t="s">
        <v>24</v>
      </c>
      <c r="AU1" t="str">
        <f>+VLOOKUP(A1,'[1]ASIGNACION CONTRATISTAS'!$A$5:$AQ$275,17,FALSE)</f>
        <v>ESTADO</v>
      </c>
      <c r="AV1" t="str">
        <f>+VLOOKUP(A1,'[1]ASIGNACION CONTRATISTAS'!$A$5:$AQ$275,18,FALSE)</f>
        <v>CONCEPTO DE VIABILIDAD TECNICA</v>
      </c>
      <c r="AW1" t="str">
        <f>+VLOOKUP(A1,'[1]ASIGNACION CONTRATISTAS'!$A$5:$AQ$275,19,FALSE)</f>
        <v>SHAPE</v>
      </c>
      <c r="AX1" t="str">
        <f>+VLOOKUP(A1,'[1]ASIGNACION CONTRATISTAS'!$A$5:$AQ$275,20,FALSE)</f>
        <v xml:space="preserve">PLANO </v>
      </c>
      <c r="AY1" t="s">
        <v>1507</v>
      </c>
      <c r="AZ1" t="str">
        <f>+VLOOKUP(A1,'[1]ASIGNACION CONTRATISTAS'!$A$5:$AQ$275,22,FALSE)</f>
        <v>ESTADO</v>
      </c>
      <c r="BA1" t="str">
        <f>+VLOOKUP(A1,'[1]ASIGNACION CONTRATISTAS'!$A$5:$AQ$275,23,FALSE)</f>
        <v xml:space="preserve">CONCEPTO VIABILIDAD AGRONOMICO </v>
      </c>
      <c r="BB1" t="s">
        <v>1508</v>
      </c>
      <c r="BC1" t="str">
        <f>+VLOOKUP(A1,'[1]ASIGNACION CONTRATISTAS'!$A$5:$AQ$275,25,FALSE)</f>
        <v>ESTADO</v>
      </c>
      <c r="BD1" s="2" t="str">
        <f>+VLOOKUP(A1,'[1]ASIGNACION CONTRATISTAS'!$A$5:$AQ$275,26,FALSE)</f>
        <v xml:space="preserve">SE RECIBIO DATOS DE CONTACTO </v>
      </c>
      <c r="BE1" t="str">
        <f>+VLOOKUP(A1,'[1]ASIGNACION CONTRATISTAS'!$A$5:$AQ$275,27,FALSE)</f>
        <v xml:space="preserve">DECISIÓN </v>
      </c>
      <c r="BF1" t="str">
        <f>+VLOOKUP(A1,'[1]ASIGNACION CONTRATISTAS'!$A$5:$AQ$275,28,FALSE)</f>
        <v xml:space="preserve">FECHA DE CONTATO BENEFICIARIO </v>
      </c>
      <c r="BG1" t="str">
        <f>+VLOOKUP(A1,'[1]ASIGNACION CONTRATISTAS'!$A$5:$AQ$275,29,FALSE)</f>
        <v xml:space="preserve">FECHA DE VISITA </v>
      </c>
      <c r="BH1" t="str">
        <f>+VLOOKUP(A1,'[1]ASIGNACION CONTRATISTAS'!$A$5:$AQ$275,30,FALSE)</f>
        <v>FECHA DE ENTREGA SEGÚN
TERMINOS</v>
      </c>
      <c r="BI1" t="str">
        <f>+VLOOKUP(A1,'[1]ASIGNACION CONTRATISTAS'!$A$5:$AQ$275,31,FALSE)</f>
        <v xml:space="preserve">ENTREGA INFORME </v>
      </c>
      <c r="BJ1" t="str">
        <f>+VLOOKUP(A1,'[1]ASIGNACION CONTRATISTAS'!$A$5:$AQ$275,32,FALSE)</f>
        <v>DIAS DE RETRASO</v>
      </c>
      <c r="BK1" t="str">
        <f>+VLOOKUP(A1,'[1]ASIGNACION CONTRATISTAS'!$A$5:$AQ$275,33,FALSE)</f>
        <v xml:space="preserve">ESTADO </v>
      </c>
      <c r="BL1" t="str">
        <f>+VLOOKUP(A1,'[1]ASIGNACION CONTRATISTAS'!$A$5:$AQ$275,34,FALSE)</f>
        <v>NOVEDAD</v>
      </c>
      <c r="BM1" t="str">
        <f>+VLOOKUP(A1,'[1]ASIGNACION CONTRATISTAS'!$A$5:$AQ$275,35,FALSE)</f>
        <v>OBSERVACIONES</v>
      </c>
      <c r="BN1" t="str">
        <f>+VLOOKUP(A1,'[1]ASIGNACION CONTRATISTAS'!$A$5:$AQ$275,36,FALSE)</f>
        <v>ESTADO 29/02/2024</v>
      </c>
      <c r="BO1" t="str">
        <f>+VLOOKUP(A1,'[1]ASIGNACION CONTRATISTAS'!$A$5:$AQ$275,37,FALSE)</f>
        <v>NOVEDAD</v>
      </c>
      <c r="BP1">
        <f>+VLOOKUP(A1,'[1]ASIGNACION CONTRATISTAS'!$A$5:$AQ$275,38,FALSE)</f>
        <v>0</v>
      </c>
      <c r="BQ1" t="str">
        <f>+VLOOKUP(A1,'[1]ASIGNACION CONTRATISTAS'!$A$5:$AQ$275,39,FALSE)</f>
        <v>FECHA VISITA</v>
      </c>
      <c r="BR1" t="str">
        <f>+VLOOKUP(A1,'[1]ASIGNACION CONTRATISTAS'!$A$5:$AQ$275,40,FALSE)</f>
        <v>FECHA INFORME</v>
      </c>
      <c r="BS1" t="str">
        <f>+VLOOKUP(A1,'[1]ASIGNACION CONTRATISTAS'!$A$5:$AQ$275,41,FALSE)</f>
        <v xml:space="preserve">FECHA DE NO CONFORME </v>
      </c>
      <c r="BT1" t="str">
        <f>+VLOOKUP(A1,'[1]ASIGNACION CONTRATISTAS'!$A$5:$AQ$275,42,FALSE)</f>
        <v>FECHA DE ENTREGA DE AJSUTES</v>
      </c>
      <c r="BU1" t="str">
        <f>+VLOOKUP(A1,'[1]ASIGNACION CONTRATISTAS'!$A$5:$AQ$275,43,FALSE)</f>
        <v xml:space="preserve">VALOR PAGADO AVALUO </v>
      </c>
    </row>
    <row r="2" spans="1:73" x14ac:dyDescent="0.25">
      <c r="A2" t="s">
        <v>37</v>
      </c>
      <c r="B2" t="s">
        <v>38</v>
      </c>
      <c r="C2" t="s">
        <v>39</v>
      </c>
      <c r="D2" t="s">
        <v>40</v>
      </c>
      <c r="E2" t="s">
        <v>41</v>
      </c>
      <c r="F2" t="s">
        <v>42</v>
      </c>
      <c r="G2">
        <v>987.99348499999996</v>
      </c>
      <c r="H2">
        <v>25000000</v>
      </c>
      <c r="K2" t="s">
        <v>43</v>
      </c>
      <c r="L2" t="s">
        <v>44</v>
      </c>
      <c r="N2" s="2">
        <v>45310</v>
      </c>
      <c r="O2" s="2">
        <v>45322</v>
      </c>
      <c r="P2" s="2">
        <v>45336</v>
      </c>
      <c r="Q2" s="2">
        <v>45348</v>
      </c>
      <c r="R2">
        <v>45362</v>
      </c>
      <c r="S2">
        <v>25000000</v>
      </c>
      <c r="W2" s="2">
        <v>45030</v>
      </c>
      <c r="X2" t="s">
        <v>45</v>
      </c>
      <c r="Y2" t="s">
        <v>46</v>
      </c>
      <c r="Z2">
        <v>0</v>
      </c>
      <c r="AA2">
        <v>1150</v>
      </c>
      <c r="AB2" t="s">
        <v>47</v>
      </c>
      <c r="AC2" t="s">
        <v>48</v>
      </c>
      <c r="AD2" t="s">
        <v>49</v>
      </c>
      <c r="AG2" t="s">
        <v>48</v>
      </c>
      <c r="AO2" t="str">
        <f>+VLOOKUP(A2,'[1]ASIGNACION CONTRATISTAS'!$A$5:$M$275,11,FALSE)</f>
        <v>SIN DATOS</v>
      </c>
      <c r="AP2" t="str">
        <f>+VLOOKUP(A2,'[1]ASIGNACION CONTRATISTAS'!$A$5:$M$275,12,FALSE)</f>
        <v>SIN DATOS</v>
      </c>
      <c r="AQ2" t="str">
        <f>+VLOOKUP(A2,'[1]ASIGNACION CONTRATISTAS'!$A$5:$M$275,13,FALSE)</f>
        <v>SIN DATOS</v>
      </c>
      <c r="AR2" t="str">
        <f>+VLOOKUP(A2,'[1]ASIGNACION CONTRATISTAS'!$A$5:$AQ$275,14,FALSE)</f>
        <v>SI</v>
      </c>
      <c r="AS2" t="str">
        <f>+VLOOKUP(A2,'[1]ASIGNACION CONTRATISTAS'!$A$5:$AQ$275,15,FALSE)</f>
        <v>SI</v>
      </c>
      <c r="AT2" t="str">
        <f>+VLOOKUP(A2,'[1]ASIGNACION CONTRATISTAS'!$A$5:$AQ$275,16,FALSE)</f>
        <v>SIN DATOS</v>
      </c>
      <c r="AU2">
        <f>+VLOOKUP(A2,'[1]ASIGNACION CONTRATISTAS'!$A$5:$AQ$275,17,FALSE)</f>
        <v>0</v>
      </c>
      <c r="AV2" t="str">
        <f>+VLOOKUP(A2,'[1]ASIGNACION CONTRATISTAS'!$A$5:$AQ$275,18,FALSE)</f>
        <v>SI</v>
      </c>
      <c r="AW2" t="str">
        <f>+VLOOKUP(A2,'[1]ASIGNACION CONTRATISTAS'!$A$5:$AQ$275,19,FALSE)</f>
        <v>SI</v>
      </c>
      <c r="AX2" t="str">
        <f>+VLOOKUP(A2,'[1]ASIGNACION CONTRATISTAS'!$A$5:$AQ$275,20,FALSE)</f>
        <v>SIN DATOS</v>
      </c>
      <c r="AY2">
        <f>+VLOOKUP(A2,'[1]ASIGNACION CONTRATISTAS'!$A$5:$AQ$275,21,FALSE)</f>
        <v>0</v>
      </c>
      <c r="AZ2">
        <f>+VLOOKUP(A2,'[1]ASIGNACION CONTRATISTAS'!$A$5:$AQ$275,22,FALSE)</f>
        <v>0</v>
      </c>
      <c r="BA2" t="str">
        <f>+VLOOKUP(A2,'[1]ASIGNACION CONTRATISTAS'!$A$5:$AQ$275,23,FALSE)</f>
        <v>SI</v>
      </c>
      <c r="BB2">
        <f>+VLOOKUP(A2,'[1]ASIGNACION CONTRATISTAS'!$A$5:$AQ$275,24,FALSE)</f>
        <v>0</v>
      </c>
      <c r="BC2">
        <f>+VLOOKUP(A2,'[1]ASIGNACION CONTRATISTAS'!$A$5:$AQ$275,25,FALSE)</f>
        <v>0</v>
      </c>
      <c r="BD2" s="2">
        <f>+VLOOKUP(A2,'[1]ASIGNACION CONTRATISTAS'!$A$5:$AQ$275,26,FALSE)</f>
        <v>45315</v>
      </c>
      <c r="BE2">
        <f>+VLOOKUP(A2,'[1]ASIGNACION CONTRATISTAS'!$A$5:$AQ$275,27,FALSE)</f>
        <v>0</v>
      </c>
      <c r="BF2">
        <f>+VLOOKUP(A2,'[1]ASIGNACION CONTRATISTAS'!$A$5:$AQ$275,28,FALSE)</f>
        <v>0</v>
      </c>
      <c r="BG2">
        <f>+VLOOKUP(A2,'[1]ASIGNACION CONTRATISTAS'!$A$5:$AQ$275,29,FALSE)</f>
        <v>45322</v>
      </c>
      <c r="BH2">
        <f>+VLOOKUP(A2,'[1]ASIGNACION CONTRATISTAS'!$A$5:$AQ$275,30,FALSE)</f>
        <v>0</v>
      </c>
      <c r="BI2">
        <f>+VLOOKUP(A2,'[1]ASIGNACION CONTRATISTAS'!$A$5:$AQ$275,31,FALSE)</f>
        <v>45337</v>
      </c>
      <c r="BJ2">
        <f>+VLOOKUP(A2,'[1]ASIGNACION CONTRATISTAS'!$A$5:$AQ$275,32,FALSE)</f>
        <v>0</v>
      </c>
      <c r="BK2" t="str">
        <f>+VLOOKUP(A2,'[1]ASIGNACION CONTRATISTAS'!$A$5:$AQ$275,33,FALSE)</f>
        <v>EN REVISION DE LA ANT</v>
      </c>
      <c r="BL2">
        <f>+VLOOKUP(A2,'[1]ASIGNACION CONTRATISTAS'!$A$5:$AQ$275,34,FALSE)</f>
        <v>0</v>
      </c>
      <c r="BM2">
        <f>+VLOOKUP(A2,'[1]ASIGNACION CONTRATISTAS'!$A$5:$AQ$275,35,FALSE)</f>
        <v>0</v>
      </c>
      <c r="BN2" t="str">
        <f>+VLOOKUP(A2,'[1]ASIGNACION CONTRATISTAS'!$A$5:$AQ$275,36,FALSE)</f>
        <v>EN REVISION ANT</v>
      </c>
      <c r="BO2">
        <f>+VLOOKUP(A2,'[1]ASIGNACION CONTRATISTAS'!$A$5:$AQ$275,37,FALSE)</f>
        <v>0</v>
      </c>
      <c r="BP2">
        <f>+VLOOKUP(A2,'[1]ASIGNACION CONTRATISTAS'!$A$5:$AQ$275,38,FALSE)</f>
        <v>0</v>
      </c>
      <c r="BQ2">
        <f>+VLOOKUP(A2,'[1]ASIGNACION CONTRATISTAS'!$A$5:$AQ$275,39,FALSE)</f>
        <v>45310</v>
      </c>
      <c r="BR2">
        <f>+VLOOKUP(A2,'[1]ASIGNACION CONTRATISTAS'!$A$5:$AQ$275,40,FALSE)</f>
        <v>45322</v>
      </c>
      <c r="BS2">
        <f>+VLOOKUP(A2,'[1]ASIGNACION CONTRATISTAS'!$A$5:$AQ$275,41,FALSE)</f>
        <v>45348</v>
      </c>
      <c r="BT2">
        <f>+VLOOKUP(A2,'[1]ASIGNACION CONTRATISTAS'!$A$5:$AQ$275,42,FALSE)</f>
        <v>45362</v>
      </c>
      <c r="BU2">
        <f>+VLOOKUP(A2,'[1]ASIGNACION CONTRATISTAS'!$A$5:$AQ$275,43,FALSE)</f>
        <v>25000000</v>
      </c>
    </row>
    <row r="3" spans="1:73" x14ac:dyDescent="0.25">
      <c r="A3" t="s">
        <v>50</v>
      </c>
      <c r="B3" t="s">
        <v>38</v>
      </c>
      <c r="C3" t="s">
        <v>39</v>
      </c>
      <c r="D3" t="s">
        <v>51</v>
      </c>
      <c r="E3" t="s">
        <v>41</v>
      </c>
      <c r="F3" t="s">
        <v>42</v>
      </c>
      <c r="G3">
        <v>684.44322099999999</v>
      </c>
      <c r="H3">
        <v>25000000</v>
      </c>
      <c r="K3" t="s">
        <v>52</v>
      </c>
      <c r="L3" t="s">
        <v>53</v>
      </c>
      <c r="N3" s="2">
        <v>45310</v>
      </c>
      <c r="O3" s="2">
        <v>45322</v>
      </c>
      <c r="P3" s="2">
        <v>45331</v>
      </c>
      <c r="S3">
        <v>25000000</v>
      </c>
      <c r="W3" s="2">
        <v>45030</v>
      </c>
      <c r="X3" t="s">
        <v>54</v>
      </c>
      <c r="Y3" t="s">
        <v>46</v>
      </c>
      <c r="Z3">
        <v>0</v>
      </c>
      <c r="AA3">
        <v>664.05719999999997</v>
      </c>
      <c r="AB3" t="s">
        <v>55</v>
      </c>
      <c r="AC3" t="s">
        <v>48</v>
      </c>
      <c r="AD3" t="s">
        <v>49</v>
      </c>
      <c r="AG3" t="s">
        <v>48</v>
      </c>
      <c r="AO3" t="str">
        <f>+VLOOKUP(A3,'[1]ASIGNACION CONTRATISTAS'!$A$5:$M$275,11,FALSE)</f>
        <v>SIN DATOS</v>
      </c>
      <c r="AP3" t="str">
        <f>+VLOOKUP(A3,'[1]ASIGNACION CONTRATISTAS'!$A$5:$M$275,12,FALSE)</f>
        <v>SIN DATOS</v>
      </c>
      <c r="AQ3" t="str">
        <f>+VLOOKUP(A3,'[1]ASIGNACION CONTRATISTAS'!$A$5:$M$275,13,FALSE)</f>
        <v>SIN DATOS</v>
      </c>
      <c r="AR3" t="str">
        <f>+VLOOKUP(A3,'[1]ASIGNACION CONTRATISTAS'!$A$5:$AQ$275,14,FALSE)</f>
        <v>SI</v>
      </c>
      <c r="AS3" t="str">
        <f>+VLOOKUP(A3,'[1]ASIGNACION CONTRATISTAS'!$A$5:$AQ$275,15,FALSE)</f>
        <v>SI</v>
      </c>
      <c r="AT3" t="str">
        <f>+VLOOKUP(A3,'[1]ASIGNACION CONTRATISTAS'!$A$5:$AQ$275,16,FALSE)</f>
        <v>SIN DATOS</v>
      </c>
      <c r="AU3">
        <f>+VLOOKUP(A3,'[1]ASIGNACION CONTRATISTAS'!$A$5:$AQ$275,17,FALSE)</f>
        <v>0</v>
      </c>
      <c r="AV3" t="str">
        <f>+VLOOKUP(A3,'[1]ASIGNACION CONTRATISTAS'!$A$5:$AQ$275,18,FALSE)</f>
        <v>SI</v>
      </c>
      <c r="AW3" t="str">
        <f>+VLOOKUP(A3,'[1]ASIGNACION CONTRATISTAS'!$A$5:$AQ$275,19,FALSE)</f>
        <v>SI</v>
      </c>
      <c r="AX3" t="str">
        <f>+VLOOKUP(A3,'[1]ASIGNACION CONTRATISTAS'!$A$5:$AQ$275,20,FALSE)</f>
        <v>SIN DATOS</v>
      </c>
      <c r="AY3">
        <f>+VLOOKUP(A3,'[1]ASIGNACION CONTRATISTAS'!$A$5:$AQ$275,21,FALSE)</f>
        <v>0</v>
      </c>
      <c r="AZ3">
        <f>+VLOOKUP(A3,'[1]ASIGNACION CONTRATISTAS'!$A$5:$AQ$275,22,FALSE)</f>
        <v>0</v>
      </c>
      <c r="BA3" t="str">
        <f>+VLOOKUP(A3,'[1]ASIGNACION CONTRATISTAS'!$A$5:$AQ$275,23,FALSE)</f>
        <v>SI</v>
      </c>
      <c r="BB3">
        <f>+VLOOKUP(A3,'[1]ASIGNACION CONTRATISTAS'!$A$5:$AQ$275,24,FALSE)</f>
        <v>0</v>
      </c>
      <c r="BC3">
        <f>+VLOOKUP(A3,'[1]ASIGNACION CONTRATISTAS'!$A$5:$AQ$275,25,FALSE)</f>
        <v>0</v>
      </c>
      <c r="BD3" s="2">
        <f>+VLOOKUP(A3,'[1]ASIGNACION CONTRATISTAS'!$A$5:$AQ$275,26,FALSE)</f>
        <v>45315</v>
      </c>
      <c r="BE3">
        <f>+VLOOKUP(A3,'[1]ASIGNACION CONTRATISTAS'!$A$5:$AQ$275,27,FALSE)</f>
        <v>0</v>
      </c>
      <c r="BF3">
        <f>+VLOOKUP(A3,'[1]ASIGNACION CONTRATISTAS'!$A$5:$AQ$275,28,FALSE)</f>
        <v>0</v>
      </c>
      <c r="BG3">
        <f>+VLOOKUP(A3,'[1]ASIGNACION CONTRATISTAS'!$A$5:$AQ$275,29,FALSE)</f>
        <v>45322</v>
      </c>
      <c r="BH3">
        <f>+VLOOKUP(A3,'[1]ASIGNACION CONTRATISTAS'!$A$5:$AQ$275,30,FALSE)</f>
        <v>0</v>
      </c>
      <c r="BI3">
        <f>+VLOOKUP(A3,'[1]ASIGNACION CONTRATISTAS'!$A$5:$AQ$275,31,FALSE)</f>
        <v>45331</v>
      </c>
      <c r="BJ3">
        <f>+VLOOKUP(A3,'[1]ASIGNACION CONTRATISTAS'!$A$5:$AQ$275,32,FALSE)</f>
        <v>0</v>
      </c>
      <c r="BK3" t="str">
        <f>+VLOOKUP(A3,'[1]ASIGNACION CONTRATISTAS'!$A$5:$AQ$275,33,FALSE)</f>
        <v>APROBADO CON SOPORTE</v>
      </c>
      <c r="BL3">
        <f>+VLOOKUP(A3,'[1]ASIGNACION CONTRATISTAS'!$A$5:$AQ$275,34,FALSE)</f>
        <v>0</v>
      </c>
      <c r="BM3" t="str">
        <f>+VLOOKUP(A3,'[1]ASIGNACION CONTRATISTAS'!$A$5:$AQ$275,35,FALSE)</f>
        <v>CORREO DEL 22/02/2024</v>
      </c>
      <c r="BN3" t="str">
        <f>+VLOOKUP(A3,'[1]ASIGNACION CONTRATISTAS'!$A$5:$AQ$275,36,FALSE)</f>
        <v>APROBADO</v>
      </c>
      <c r="BO3">
        <f>+VLOOKUP(A3,'[1]ASIGNACION CONTRATISTAS'!$A$5:$AQ$275,37,FALSE)</f>
        <v>0</v>
      </c>
      <c r="BP3">
        <f>+VLOOKUP(A3,'[1]ASIGNACION CONTRATISTAS'!$A$5:$AQ$275,38,FALSE)</f>
        <v>0</v>
      </c>
      <c r="BQ3">
        <f>+VLOOKUP(A3,'[1]ASIGNACION CONTRATISTAS'!$A$5:$AQ$275,39,FALSE)</f>
        <v>45310</v>
      </c>
      <c r="BR3">
        <f>+VLOOKUP(A3,'[1]ASIGNACION CONTRATISTAS'!$A$5:$AQ$275,40,FALSE)</f>
        <v>45322</v>
      </c>
      <c r="BS3">
        <f>+VLOOKUP(A3,'[1]ASIGNACION CONTRATISTAS'!$A$5:$AQ$275,41,FALSE)</f>
        <v>0</v>
      </c>
      <c r="BT3">
        <f>+VLOOKUP(A3,'[1]ASIGNACION CONTRATISTAS'!$A$5:$AQ$275,42,FALSE)</f>
        <v>0</v>
      </c>
      <c r="BU3">
        <f>+VLOOKUP(A3,'[1]ASIGNACION CONTRATISTAS'!$A$5:$AQ$275,43,FALSE)</f>
        <v>25000000</v>
      </c>
    </row>
    <row r="4" spans="1:73" x14ac:dyDescent="0.25">
      <c r="A4" t="s">
        <v>56</v>
      </c>
      <c r="B4" t="s">
        <v>38</v>
      </c>
      <c r="C4" t="s">
        <v>39</v>
      </c>
      <c r="D4" t="s">
        <v>57</v>
      </c>
      <c r="E4" t="s">
        <v>41</v>
      </c>
      <c r="F4" t="s">
        <v>42</v>
      </c>
      <c r="G4">
        <v>633.49654899999996</v>
      </c>
      <c r="H4">
        <v>25000000</v>
      </c>
      <c r="K4" t="s">
        <v>58</v>
      </c>
      <c r="L4" t="s">
        <v>59</v>
      </c>
      <c r="M4" t="s">
        <v>60</v>
      </c>
      <c r="N4" s="2">
        <v>45310</v>
      </c>
      <c r="S4">
        <v>25000000</v>
      </c>
      <c r="W4" s="2">
        <v>45208</v>
      </c>
      <c r="X4" t="s">
        <v>61</v>
      </c>
      <c r="Y4" t="s">
        <v>46</v>
      </c>
      <c r="Z4">
        <v>0</v>
      </c>
      <c r="AA4">
        <v>923</v>
      </c>
      <c r="AB4" t="s">
        <v>62</v>
      </c>
      <c r="AC4" t="s">
        <v>48</v>
      </c>
      <c r="AG4" t="s">
        <v>48</v>
      </c>
      <c r="AO4" t="str">
        <f>+VLOOKUP(A4,'[1]ASIGNACION CONTRATISTAS'!$A$5:$M$275,11,FALSE)</f>
        <v>SIN DATOS</v>
      </c>
      <c r="AP4" t="str">
        <f>+VLOOKUP(A4,'[1]ASIGNACION CONTRATISTAS'!$A$5:$M$275,12,FALSE)</f>
        <v>SIN DATOS</v>
      </c>
      <c r="AQ4" t="str">
        <f>+VLOOKUP(A4,'[1]ASIGNACION CONTRATISTAS'!$A$5:$M$275,13,FALSE)</f>
        <v>SIN DATOS</v>
      </c>
      <c r="AR4" t="str">
        <f>+VLOOKUP(A4,'[1]ASIGNACION CONTRATISTAS'!$A$5:$AQ$275,14,FALSE)</f>
        <v>SI</v>
      </c>
      <c r="AS4" t="str">
        <f>+VLOOKUP(A4,'[1]ASIGNACION CONTRATISTAS'!$A$5:$AQ$275,15,FALSE)</f>
        <v>SI</v>
      </c>
      <c r="AT4" t="str">
        <f>+VLOOKUP(A4,'[1]ASIGNACION CONTRATISTAS'!$A$5:$AQ$275,16,FALSE)</f>
        <v>SIN DATOS</v>
      </c>
      <c r="AU4">
        <f>+VLOOKUP(A4,'[1]ASIGNACION CONTRATISTAS'!$A$5:$AQ$275,17,FALSE)</f>
        <v>0</v>
      </c>
      <c r="AV4" t="str">
        <f>+VLOOKUP(A4,'[1]ASIGNACION CONTRATISTAS'!$A$5:$AQ$275,18,FALSE)</f>
        <v>SI</v>
      </c>
      <c r="AW4" t="str">
        <f>+VLOOKUP(A4,'[1]ASIGNACION CONTRATISTAS'!$A$5:$AQ$275,19,FALSE)</f>
        <v>SI</v>
      </c>
      <c r="AX4" t="str">
        <f>+VLOOKUP(A4,'[1]ASIGNACION CONTRATISTAS'!$A$5:$AQ$275,20,FALSE)</f>
        <v>SIN DATOS</v>
      </c>
      <c r="AY4">
        <f>+VLOOKUP(A4,'[1]ASIGNACION CONTRATISTAS'!$A$5:$AQ$275,21,FALSE)</f>
        <v>0</v>
      </c>
      <c r="AZ4">
        <f>+VLOOKUP(A4,'[1]ASIGNACION CONTRATISTAS'!$A$5:$AQ$275,22,FALSE)</f>
        <v>0</v>
      </c>
      <c r="BA4" t="str">
        <f>+VLOOKUP(A4,'[1]ASIGNACION CONTRATISTAS'!$A$5:$AQ$275,23,FALSE)</f>
        <v>SI</v>
      </c>
      <c r="BB4">
        <f>+VLOOKUP(A4,'[1]ASIGNACION CONTRATISTAS'!$A$5:$AQ$275,24,FALSE)</f>
        <v>0</v>
      </c>
      <c r="BC4">
        <f>+VLOOKUP(A4,'[1]ASIGNACION CONTRATISTAS'!$A$5:$AQ$275,25,FALSE)</f>
        <v>0</v>
      </c>
      <c r="BD4" s="2" t="str">
        <f>+VLOOKUP(A4,'[1]ASIGNACION CONTRATISTAS'!$A$5:$AQ$275,26,FALSE)</f>
        <v>N/A</v>
      </c>
      <c r="BE4">
        <f>+VLOOKUP(A4,'[1]ASIGNACION CONTRATISTAS'!$A$5:$AQ$275,27,FALSE)</f>
        <v>0</v>
      </c>
      <c r="BF4">
        <f>+VLOOKUP(A4,'[1]ASIGNACION CONTRATISTAS'!$A$5:$AQ$275,28,FALSE)</f>
        <v>0</v>
      </c>
      <c r="BG4" t="str">
        <f>+VLOOKUP(A4,'[1]ASIGNACION CONTRATISTAS'!$A$5:$AQ$275,29,FALSE)</f>
        <v>N/A</v>
      </c>
      <c r="BH4">
        <f>+VLOOKUP(A4,'[1]ASIGNACION CONTRATISTAS'!$A$5:$AQ$275,30,FALSE)</f>
        <v>0</v>
      </c>
      <c r="BI4" t="str">
        <f>+VLOOKUP(A4,'[1]ASIGNACION CONTRATISTAS'!$A$5:$AQ$275,31,FALSE)</f>
        <v>N/A</v>
      </c>
      <c r="BJ4">
        <f>+VLOOKUP(A4,'[1]ASIGNACION CONTRATISTAS'!$A$5:$AQ$275,32,FALSE)</f>
        <v>0</v>
      </c>
      <c r="BK4" t="str">
        <f>+VLOOKUP(A4,'[1]ASIGNACION CONTRATISTAS'!$A$5:$AQ$275,33,FALSE)</f>
        <v xml:space="preserve">EN ESPERA DE RESPUESTA DE ANT </v>
      </c>
      <c r="BL4" t="str">
        <f>+VLOOKUP(A4,'[1]ASIGNACION CONTRATISTAS'!$A$5:$AQ$275,34,FALSE)</f>
        <v>VALIDAR CORREO ENVIADO HOY</v>
      </c>
      <c r="BM4" t="str">
        <f>+VLOOKUP(A4,'[1]ASIGNACION CONTRATISTAS'!$A$5:$AQ$275,35,FALSE)</f>
        <v xml:space="preserve">SE ENVIO CORREO EL 25 DE ENERO </v>
      </c>
      <c r="BN4" t="str">
        <f>+VLOOKUP(A4,'[1]ASIGNACION CONTRATISTAS'!$A$5:$AQ$275,36,FALSE)</f>
        <v xml:space="preserve">EN ESPERA DE RESPUESTA DE ANT </v>
      </c>
      <c r="BO4" t="str">
        <f>+VLOOKUP(A4,'[1]ASIGNACION CONTRATISTAS'!$A$5:$AQ$275,37,FALSE)</f>
        <v>VALIDAR CORREO ENVIADO HOY</v>
      </c>
      <c r="BP4">
        <f>+VLOOKUP(A4,'[1]ASIGNACION CONTRATISTAS'!$A$5:$AQ$275,38,FALSE)</f>
        <v>0</v>
      </c>
      <c r="BQ4">
        <f>+VLOOKUP(A4,'[1]ASIGNACION CONTRATISTAS'!$A$5:$AQ$275,39,FALSE)</f>
        <v>45310</v>
      </c>
      <c r="BR4">
        <f>+VLOOKUP(A4,'[1]ASIGNACION CONTRATISTAS'!$A$5:$AQ$275,40,FALSE)</f>
        <v>0</v>
      </c>
      <c r="BS4">
        <f>+VLOOKUP(A4,'[1]ASIGNACION CONTRATISTAS'!$A$5:$AQ$275,41,FALSE)</f>
        <v>0</v>
      </c>
      <c r="BT4">
        <f>+VLOOKUP(A4,'[1]ASIGNACION CONTRATISTAS'!$A$5:$AQ$275,42,FALSE)</f>
        <v>0</v>
      </c>
      <c r="BU4">
        <f>+VLOOKUP(A4,'[1]ASIGNACION CONTRATISTAS'!$A$5:$AQ$275,43,FALSE)</f>
        <v>25000000</v>
      </c>
    </row>
    <row r="5" spans="1:73" x14ac:dyDescent="0.25">
      <c r="A5" t="s">
        <v>63</v>
      </c>
      <c r="B5" t="s">
        <v>38</v>
      </c>
      <c r="C5" t="s">
        <v>39</v>
      </c>
      <c r="D5" t="s">
        <v>64</v>
      </c>
      <c r="E5" t="s">
        <v>41</v>
      </c>
      <c r="F5" t="s">
        <v>65</v>
      </c>
      <c r="G5">
        <v>538.80978000000005</v>
      </c>
      <c r="H5">
        <v>25000000</v>
      </c>
      <c r="K5" t="s">
        <v>66</v>
      </c>
      <c r="L5" t="s">
        <v>53</v>
      </c>
      <c r="N5" s="2">
        <v>45310</v>
      </c>
      <c r="O5" s="2">
        <v>45320</v>
      </c>
      <c r="P5" s="2">
        <v>45324</v>
      </c>
      <c r="S5">
        <v>25000000</v>
      </c>
      <c r="W5" s="2">
        <v>45019</v>
      </c>
      <c r="X5" t="s">
        <v>67</v>
      </c>
      <c r="Y5" t="s">
        <v>46</v>
      </c>
      <c r="Z5">
        <v>0</v>
      </c>
      <c r="AA5">
        <v>1200</v>
      </c>
      <c r="AB5" t="s">
        <v>68</v>
      </c>
      <c r="AC5" t="s">
        <v>48</v>
      </c>
      <c r="AD5" t="s">
        <v>49</v>
      </c>
      <c r="AE5" t="s">
        <v>69</v>
      </c>
      <c r="AG5" t="s">
        <v>48</v>
      </c>
      <c r="AO5" t="str">
        <f>+VLOOKUP(A5,'[1]ASIGNACION CONTRATISTAS'!$A$5:$M$275,11,FALSE)</f>
        <v>SIN DATOS</v>
      </c>
      <c r="AP5" t="str">
        <f>+VLOOKUP(A5,'[1]ASIGNACION CONTRATISTAS'!$A$5:$M$275,12,FALSE)</f>
        <v>SIN DATOS</v>
      </c>
      <c r="AQ5" t="str">
        <f>+VLOOKUP(A5,'[1]ASIGNACION CONTRATISTAS'!$A$5:$M$275,13,FALSE)</f>
        <v>SIN DATOS</v>
      </c>
      <c r="AR5" t="str">
        <f>+VLOOKUP(A5,'[1]ASIGNACION CONTRATISTAS'!$A$5:$AQ$275,14,FALSE)</f>
        <v>SI</v>
      </c>
      <c r="AS5" t="str">
        <f>+VLOOKUP(A5,'[1]ASIGNACION CONTRATISTAS'!$A$5:$AQ$275,15,FALSE)</f>
        <v>SI</v>
      </c>
      <c r="AT5" t="str">
        <f>+VLOOKUP(A5,'[1]ASIGNACION CONTRATISTAS'!$A$5:$AQ$275,16,FALSE)</f>
        <v>SIN DATOS</v>
      </c>
      <c r="AU5">
        <f>+VLOOKUP(A5,'[1]ASIGNACION CONTRATISTAS'!$A$5:$AQ$275,17,FALSE)</f>
        <v>0</v>
      </c>
      <c r="AV5" t="str">
        <f>+VLOOKUP(A5,'[1]ASIGNACION CONTRATISTAS'!$A$5:$AQ$275,18,FALSE)</f>
        <v>SI</v>
      </c>
      <c r="AW5" t="str">
        <f>+VLOOKUP(A5,'[1]ASIGNACION CONTRATISTAS'!$A$5:$AQ$275,19,FALSE)</f>
        <v>SI</v>
      </c>
      <c r="AX5" t="str">
        <f>+VLOOKUP(A5,'[1]ASIGNACION CONTRATISTAS'!$A$5:$AQ$275,20,FALSE)</f>
        <v>SI</v>
      </c>
      <c r="AY5">
        <f>+VLOOKUP(A5,'[1]ASIGNACION CONTRATISTAS'!$A$5:$AQ$275,21,FALSE)</f>
        <v>0</v>
      </c>
      <c r="AZ5">
        <f>+VLOOKUP(A5,'[1]ASIGNACION CONTRATISTAS'!$A$5:$AQ$275,22,FALSE)</f>
        <v>0</v>
      </c>
      <c r="BA5" t="str">
        <f>+VLOOKUP(A5,'[1]ASIGNACION CONTRATISTAS'!$A$5:$AQ$275,23,FALSE)</f>
        <v>SI</v>
      </c>
      <c r="BB5">
        <f>+VLOOKUP(A5,'[1]ASIGNACION CONTRATISTAS'!$A$5:$AQ$275,24,FALSE)</f>
        <v>0</v>
      </c>
      <c r="BC5">
        <f>+VLOOKUP(A5,'[1]ASIGNACION CONTRATISTAS'!$A$5:$AQ$275,25,FALSE)</f>
        <v>0</v>
      </c>
      <c r="BD5" s="2">
        <f>+VLOOKUP(A5,'[1]ASIGNACION CONTRATISTAS'!$A$5:$AQ$275,26,FALSE)</f>
        <v>45315</v>
      </c>
      <c r="BE5">
        <f>+VLOOKUP(A5,'[1]ASIGNACION CONTRATISTAS'!$A$5:$AQ$275,27,FALSE)</f>
        <v>0</v>
      </c>
      <c r="BF5">
        <f>+VLOOKUP(A5,'[1]ASIGNACION CONTRATISTAS'!$A$5:$AQ$275,28,FALSE)</f>
        <v>0</v>
      </c>
      <c r="BG5">
        <f>+VLOOKUP(A5,'[1]ASIGNACION CONTRATISTAS'!$A$5:$AQ$275,29,FALSE)</f>
        <v>45320</v>
      </c>
      <c r="BH5">
        <f>+VLOOKUP(A5,'[1]ASIGNACION CONTRATISTAS'!$A$5:$AQ$275,30,FALSE)</f>
        <v>0</v>
      </c>
      <c r="BI5">
        <f>+VLOOKUP(A5,'[1]ASIGNACION CONTRATISTAS'!$A$5:$AQ$275,31,FALSE)</f>
        <v>45327</v>
      </c>
      <c r="BJ5">
        <f>+VLOOKUP(A5,'[1]ASIGNACION CONTRATISTAS'!$A$5:$AQ$275,32,FALSE)</f>
        <v>0</v>
      </c>
      <c r="BK5" t="str">
        <f>+VLOOKUP(A5,'[1]ASIGNACION CONTRATISTAS'!$A$5:$AQ$275,33,FALSE)</f>
        <v>APROBADO CON SOPORTE</v>
      </c>
      <c r="BL5">
        <f>+VLOOKUP(A5,'[1]ASIGNACION CONTRATISTAS'!$A$5:$AQ$275,34,FALSE)</f>
        <v>0</v>
      </c>
      <c r="BM5" t="str">
        <f>+VLOOKUP(A5,'[1]ASIGNACION CONTRATISTAS'!$A$5:$AQ$275,35,FALSE)</f>
        <v>CORREO DEL 22/02/2024</v>
      </c>
      <c r="BN5" t="str">
        <f>+VLOOKUP(A5,'[1]ASIGNACION CONTRATISTAS'!$A$5:$AQ$275,36,FALSE)</f>
        <v>APROBADO</v>
      </c>
      <c r="BO5">
        <f>+VLOOKUP(A5,'[1]ASIGNACION CONTRATISTAS'!$A$5:$AQ$275,37,FALSE)</f>
        <v>0</v>
      </c>
      <c r="BP5">
        <f>+VLOOKUP(A5,'[1]ASIGNACION CONTRATISTAS'!$A$5:$AQ$275,38,FALSE)</f>
        <v>0</v>
      </c>
      <c r="BQ5">
        <f>+VLOOKUP(A5,'[1]ASIGNACION CONTRATISTAS'!$A$5:$AQ$275,39,FALSE)</f>
        <v>45310</v>
      </c>
      <c r="BR5">
        <f>+VLOOKUP(A5,'[1]ASIGNACION CONTRATISTAS'!$A$5:$AQ$275,40,FALSE)</f>
        <v>45320</v>
      </c>
      <c r="BS5">
        <f>+VLOOKUP(A5,'[1]ASIGNACION CONTRATISTAS'!$A$5:$AQ$275,41,FALSE)</f>
        <v>0</v>
      </c>
      <c r="BT5">
        <f>+VLOOKUP(A5,'[1]ASIGNACION CONTRATISTAS'!$A$5:$AQ$275,42,FALSE)</f>
        <v>0</v>
      </c>
      <c r="BU5">
        <f>+VLOOKUP(A5,'[1]ASIGNACION CONTRATISTAS'!$A$5:$AQ$275,43,FALSE)</f>
        <v>25000000</v>
      </c>
    </row>
    <row r="6" spans="1:73" x14ac:dyDescent="0.25">
      <c r="A6" t="s">
        <v>70</v>
      </c>
      <c r="B6" t="s">
        <v>38</v>
      </c>
      <c r="C6" t="s">
        <v>39</v>
      </c>
      <c r="D6" t="s">
        <v>71</v>
      </c>
      <c r="E6" t="s">
        <v>41</v>
      </c>
      <c r="F6" t="s">
        <v>72</v>
      </c>
      <c r="G6">
        <v>501.11795799999999</v>
      </c>
      <c r="H6">
        <v>25000000</v>
      </c>
      <c r="K6" t="s">
        <v>73</v>
      </c>
      <c r="L6" t="s">
        <v>74</v>
      </c>
      <c r="M6" t="s">
        <v>75</v>
      </c>
      <c r="N6" s="2">
        <v>45310</v>
      </c>
      <c r="O6" s="2">
        <v>45322</v>
      </c>
      <c r="P6" s="2" t="s">
        <v>76</v>
      </c>
      <c r="S6">
        <v>25000000</v>
      </c>
      <c r="W6" s="2">
        <v>45253</v>
      </c>
      <c r="X6" t="s">
        <v>77</v>
      </c>
      <c r="Y6" t="s">
        <v>46</v>
      </c>
      <c r="Z6">
        <v>0</v>
      </c>
      <c r="AA6" t="s">
        <v>78</v>
      </c>
      <c r="AB6" t="s">
        <v>79</v>
      </c>
      <c r="AC6" t="s">
        <v>48</v>
      </c>
      <c r="AG6" t="s">
        <v>48</v>
      </c>
      <c r="AO6" t="str">
        <f>+VLOOKUP(A6,'[1]ASIGNACION CONTRATISTAS'!$A$5:$M$275,11,FALSE)</f>
        <v>SIN DATOS</v>
      </c>
      <c r="AP6" t="str">
        <f>+VLOOKUP(A6,'[1]ASIGNACION CONTRATISTAS'!$A$5:$M$275,12,FALSE)</f>
        <v>SIN DATOS</v>
      </c>
      <c r="AQ6" t="str">
        <f>+VLOOKUP(A6,'[1]ASIGNACION CONTRATISTAS'!$A$5:$M$275,13,FALSE)</f>
        <v>SIN DATOS</v>
      </c>
      <c r="AR6" t="str">
        <f>+VLOOKUP(A6,'[1]ASIGNACION CONTRATISTAS'!$A$5:$AQ$275,14,FALSE)</f>
        <v>SI</v>
      </c>
      <c r="AS6" t="str">
        <f>+VLOOKUP(A6,'[1]ASIGNACION CONTRATISTAS'!$A$5:$AQ$275,15,FALSE)</f>
        <v>SI</v>
      </c>
      <c r="AT6" t="str">
        <f>+VLOOKUP(A6,'[1]ASIGNACION CONTRATISTAS'!$A$5:$AQ$275,16,FALSE)</f>
        <v>SIN DATOS</v>
      </c>
      <c r="AU6">
        <f>+VLOOKUP(A6,'[1]ASIGNACION CONTRATISTAS'!$A$5:$AQ$275,17,FALSE)</f>
        <v>0</v>
      </c>
      <c r="AV6" t="str">
        <f>+VLOOKUP(A6,'[1]ASIGNACION CONTRATISTAS'!$A$5:$AQ$275,18,FALSE)</f>
        <v>SI</v>
      </c>
      <c r="AW6" t="str">
        <f>+VLOOKUP(A6,'[1]ASIGNACION CONTRATISTAS'!$A$5:$AQ$275,19,FALSE)</f>
        <v>SI</v>
      </c>
      <c r="AX6" t="str">
        <f>+VLOOKUP(A6,'[1]ASIGNACION CONTRATISTAS'!$A$5:$AQ$275,20,FALSE)</f>
        <v>SIN DATOS</v>
      </c>
      <c r="AY6">
        <f>+VLOOKUP(A6,'[1]ASIGNACION CONTRATISTAS'!$A$5:$AQ$275,21,FALSE)</f>
        <v>0</v>
      </c>
      <c r="AZ6">
        <f>+VLOOKUP(A6,'[1]ASIGNACION CONTRATISTAS'!$A$5:$AQ$275,22,FALSE)</f>
        <v>0</v>
      </c>
      <c r="BA6" t="str">
        <f>+VLOOKUP(A6,'[1]ASIGNACION CONTRATISTAS'!$A$5:$AQ$275,23,FALSE)</f>
        <v>SI</v>
      </c>
      <c r="BB6">
        <f>+VLOOKUP(A6,'[1]ASIGNACION CONTRATISTAS'!$A$5:$AQ$275,24,FALSE)</f>
        <v>0</v>
      </c>
      <c r="BC6">
        <f>+VLOOKUP(A6,'[1]ASIGNACION CONTRATISTAS'!$A$5:$AQ$275,25,FALSE)</f>
        <v>0</v>
      </c>
      <c r="BD6" s="2">
        <f>+VLOOKUP(A6,'[1]ASIGNACION CONTRATISTAS'!$A$5:$AQ$275,26,FALSE)</f>
        <v>45315</v>
      </c>
      <c r="BE6">
        <f>+VLOOKUP(A6,'[1]ASIGNACION CONTRATISTAS'!$A$5:$AQ$275,27,FALSE)</f>
        <v>0</v>
      </c>
      <c r="BF6">
        <f>+VLOOKUP(A6,'[1]ASIGNACION CONTRATISTAS'!$A$5:$AQ$275,28,FALSE)</f>
        <v>0</v>
      </c>
      <c r="BG6">
        <f>+VLOOKUP(A6,'[1]ASIGNACION CONTRATISTAS'!$A$5:$AQ$275,29,FALSE)</f>
        <v>45322</v>
      </c>
      <c r="BH6">
        <f>+VLOOKUP(A6,'[1]ASIGNACION CONTRATISTAS'!$A$5:$AQ$275,30,FALSE)</f>
        <v>0</v>
      </c>
      <c r="BI6">
        <f>+VLOOKUP(A6,'[1]ASIGNACION CONTRATISTAS'!$A$5:$AQ$275,31,FALSE)</f>
        <v>45337</v>
      </c>
      <c r="BJ6">
        <f>+VLOOKUP(A6,'[1]ASIGNACION CONTRATISTAS'!$A$5:$AQ$275,32,FALSE)</f>
        <v>0</v>
      </c>
      <c r="BK6" t="str">
        <f>+VLOOKUP(A6,'[1]ASIGNACION CONTRATISTAS'!$A$5:$AQ$275,33,FALSE)</f>
        <v xml:space="preserve">PENDIENTE HACER CONTACTO CON EL BENEFICIARIO </v>
      </c>
      <c r="BL6" t="str">
        <f>+VLOOKUP(A6,'[1]ASIGNACION CONTRATISTAS'!$A$5:$AQ$275,34,FALSE)</f>
        <v>SE RECIBIO DATOS EL DI 26/02/2024</v>
      </c>
      <c r="BM6">
        <f>+VLOOKUP(A6,'[1]ASIGNACION CONTRATISTAS'!$A$5:$AQ$275,35,FALSE)</f>
        <v>0</v>
      </c>
      <c r="BN6" t="str">
        <f>+VLOOKUP(A6,'[1]ASIGNACION CONTRATISTAS'!$A$5:$AQ$275,36,FALSE)</f>
        <v xml:space="preserve">EN ESPERA DE RESPUESTA DE ANT </v>
      </c>
      <c r="BO6" t="str">
        <f>+VLOOKUP(A6,'[1]ASIGNACION CONTRATISTAS'!$A$5:$AQ$275,37,FALSE)</f>
        <v>SE RECIBIO DATOS EL DI 26/02/2024</v>
      </c>
      <c r="BP6">
        <f>+VLOOKUP(A6,'[1]ASIGNACION CONTRATISTAS'!$A$5:$AQ$275,38,FALSE)</f>
        <v>0</v>
      </c>
      <c r="BQ6">
        <f>+VLOOKUP(A6,'[1]ASIGNACION CONTRATISTAS'!$A$5:$AQ$275,39,FALSE)</f>
        <v>45310</v>
      </c>
      <c r="BR6">
        <f>+VLOOKUP(A6,'[1]ASIGNACION CONTRATISTAS'!$A$5:$AQ$275,40,FALSE)</f>
        <v>45322</v>
      </c>
      <c r="BS6">
        <f>+VLOOKUP(A6,'[1]ASIGNACION CONTRATISTAS'!$A$5:$AQ$275,41,FALSE)</f>
        <v>0</v>
      </c>
      <c r="BT6">
        <f>+VLOOKUP(A6,'[1]ASIGNACION CONTRATISTAS'!$A$5:$AQ$275,42,FALSE)</f>
        <v>0</v>
      </c>
      <c r="BU6">
        <f>+VLOOKUP(A6,'[1]ASIGNACION CONTRATISTAS'!$A$5:$AQ$275,43,FALSE)</f>
        <v>25000000</v>
      </c>
    </row>
    <row r="7" spans="1:73" x14ac:dyDescent="0.25">
      <c r="A7" t="s">
        <v>80</v>
      </c>
      <c r="B7" t="s">
        <v>38</v>
      </c>
      <c r="C7" t="s">
        <v>39</v>
      </c>
      <c r="D7" t="s">
        <v>81</v>
      </c>
      <c r="E7" t="s">
        <v>41</v>
      </c>
      <c r="F7" t="s">
        <v>42</v>
      </c>
      <c r="G7">
        <v>219.11644799999999</v>
      </c>
      <c r="H7">
        <v>25000000</v>
      </c>
      <c r="K7" t="s">
        <v>82</v>
      </c>
      <c r="L7" t="s">
        <v>44</v>
      </c>
      <c r="N7" s="2">
        <v>45310</v>
      </c>
      <c r="O7" s="2">
        <v>45322</v>
      </c>
      <c r="P7" s="2">
        <v>45334</v>
      </c>
      <c r="Q7" s="2">
        <v>45346</v>
      </c>
      <c r="R7">
        <v>45362</v>
      </c>
      <c r="S7">
        <v>25000000</v>
      </c>
      <c r="W7" s="2">
        <v>0</v>
      </c>
      <c r="X7" t="s">
        <v>83</v>
      </c>
      <c r="Y7" t="s">
        <v>46</v>
      </c>
      <c r="Z7">
        <v>0</v>
      </c>
      <c r="AA7">
        <v>200</v>
      </c>
      <c r="AB7" t="s">
        <v>84</v>
      </c>
      <c r="AC7" t="s">
        <v>48</v>
      </c>
      <c r="AD7" t="s">
        <v>48</v>
      </c>
      <c r="AG7" t="s">
        <v>48</v>
      </c>
      <c r="AO7" t="str">
        <f>+VLOOKUP(A7,'[1]ASIGNACION CONTRATISTAS'!$A$5:$M$275,11,FALSE)</f>
        <v>SIN DATOS</v>
      </c>
      <c r="AP7" t="str">
        <f>+VLOOKUP(A7,'[1]ASIGNACION CONTRATISTAS'!$A$5:$M$275,12,FALSE)</f>
        <v>SIN DATOS</v>
      </c>
      <c r="AQ7" t="str">
        <f>+VLOOKUP(A7,'[1]ASIGNACION CONTRATISTAS'!$A$5:$M$275,13,FALSE)</f>
        <v>SIN DATOS</v>
      </c>
      <c r="AR7" t="str">
        <f>+VLOOKUP(A7,'[1]ASIGNACION CONTRATISTAS'!$A$5:$AQ$275,14,FALSE)</f>
        <v>SI</v>
      </c>
      <c r="AS7" t="str">
        <f>+VLOOKUP(A7,'[1]ASIGNACION CONTRATISTAS'!$A$5:$AQ$275,15,FALSE)</f>
        <v>SI</v>
      </c>
      <c r="AT7" t="str">
        <f>+VLOOKUP(A7,'[1]ASIGNACION CONTRATISTAS'!$A$5:$AQ$275,16,FALSE)</f>
        <v>SIN DATOS</v>
      </c>
      <c r="AU7">
        <f>+VLOOKUP(A7,'[1]ASIGNACION CONTRATISTAS'!$A$5:$AQ$275,17,FALSE)</f>
        <v>0</v>
      </c>
      <c r="AV7" t="str">
        <f>+VLOOKUP(A7,'[1]ASIGNACION CONTRATISTAS'!$A$5:$AQ$275,18,FALSE)</f>
        <v>SI</v>
      </c>
      <c r="AW7" t="str">
        <f>+VLOOKUP(A7,'[1]ASIGNACION CONTRATISTAS'!$A$5:$AQ$275,19,FALSE)</f>
        <v>SI</v>
      </c>
      <c r="AX7" t="str">
        <f>+VLOOKUP(A7,'[1]ASIGNACION CONTRATISTAS'!$A$5:$AQ$275,20,FALSE)</f>
        <v>SIN DATOS</v>
      </c>
      <c r="AY7">
        <f>+VLOOKUP(A7,'[1]ASIGNACION CONTRATISTAS'!$A$5:$AQ$275,21,FALSE)</f>
        <v>0</v>
      </c>
      <c r="AZ7">
        <f>+VLOOKUP(A7,'[1]ASIGNACION CONTRATISTAS'!$A$5:$AQ$275,22,FALSE)</f>
        <v>0</v>
      </c>
      <c r="BA7" t="str">
        <f>+VLOOKUP(A7,'[1]ASIGNACION CONTRATISTAS'!$A$5:$AQ$275,23,FALSE)</f>
        <v>SI</v>
      </c>
      <c r="BB7">
        <f>+VLOOKUP(A7,'[1]ASIGNACION CONTRATISTAS'!$A$5:$AQ$275,24,FALSE)</f>
        <v>0</v>
      </c>
      <c r="BC7">
        <f>+VLOOKUP(A7,'[1]ASIGNACION CONTRATISTAS'!$A$5:$AQ$275,25,FALSE)</f>
        <v>0</v>
      </c>
      <c r="BD7" s="2">
        <f>+VLOOKUP(A7,'[1]ASIGNACION CONTRATISTAS'!$A$5:$AQ$275,26,FALSE)</f>
        <v>45315</v>
      </c>
      <c r="BE7">
        <f>+VLOOKUP(A7,'[1]ASIGNACION CONTRATISTAS'!$A$5:$AQ$275,27,FALSE)</f>
        <v>0</v>
      </c>
      <c r="BF7">
        <f>+VLOOKUP(A7,'[1]ASIGNACION CONTRATISTAS'!$A$5:$AQ$275,28,FALSE)</f>
        <v>0</v>
      </c>
      <c r="BG7">
        <f>+VLOOKUP(A7,'[1]ASIGNACION CONTRATISTAS'!$A$5:$AQ$275,29,FALSE)</f>
        <v>45322</v>
      </c>
      <c r="BH7">
        <f>+VLOOKUP(A7,'[1]ASIGNACION CONTRATISTAS'!$A$5:$AQ$275,30,FALSE)</f>
        <v>0</v>
      </c>
      <c r="BI7">
        <f>+VLOOKUP(A7,'[1]ASIGNACION CONTRATISTAS'!$A$5:$AQ$275,31,FALSE)</f>
        <v>45334</v>
      </c>
      <c r="BJ7">
        <f>+VLOOKUP(A7,'[1]ASIGNACION CONTRATISTAS'!$A$5:$AQ$275,32,FALSE)</f>
        <v>0</v>
      </c>
      <c r="BK7" t="str">
        <f>+VLOOKUP(A7,'[1]ASIGNACION CONTRATISTAS'!$A$5:$AQ$275,33,FALSE)</f>
        <v>EN AJUSTES POR PARTE DEL CONTRATANTE</v>
      </c>
      <c r="BL7" t="str">
        <f>+VLOOKUP(A7,'[1]ASIGNACION CONTRATISTAS'!$A$5:$AQ$275,34,FALSE)</f>
        <v>SE ENVIA 26/02/2024</v>
      </c>
      <c r="BM7">
        <f>+VLOOKUP(A7,'[1]ASIGNACION CONTRATISTAS'!$A$5:$AQ$275,35,FALSE)</f>
        <v>0</v>
      </c>
      <c r="BN7" t="str">
        <f>+VLOOKUP(A7,'[1]ASIGNACION CONTRATISTAS'!$A$5:$AQ$275,36,FALSE)</f>
        <v>EN ELABORACION DE INFORME</v>
      </c>
      <c r="BO7">
        <f>+VLOOKUP(A7,'[1]ASIGNACION CONTRATISTAS'!$A$5:$AQ$275,37,FALSE)</f>
        <v>0</v>
      </c>
      <c r="BP7">
        <f>+VLOOKUP(A7,'[1]ASIGNACION CONTRATISTAS'!$A$5:$AQ$275,38,FALSE)</f>
        <v>0</v>
      </c>
      <c r="BQ7">
        <f>+VLOOKUP(A7,'[1]ASIGNACION CONTRATISTAS'!$A$5:$AQ$275,39,FALSE)</f>
        <v>45310</v>
      </c>
      <c r="BR7">
        <f>+VLOOKUP(A7,'[1]ASIGNACION CONTRATISTAS'!$A$5:$AQ$275,40,FALSE)</f>
        <v>45322</v>
      </c>
      <c r="BS7">
        <f>+VLOOKUP(A7,'[1]ASIGNACION CONTRATISTAS'!$A$5:$AQ$275,41,FALSE)</f>
        <v>45346</v>
      </c>
      <c r="BT7">
        <f>+VLOOKUP(A7,'[1]ASIGNACION CONTRATISTAS'!$A$5:$AQ$275,42,FALSE)</f>
        <v>45362</v>
      </c>
      <c r="BU7">
        <f>+VLOOKUP(A7,'[1]ASIGNACION CONTRATISTAS'!$A$5:$AQ$275,43,FALSE)</f>
        <v>25000000</v>
      </c>
    </row>
    <row r="8" spans="1:73" x14ac:dyDescent="0.25">
      <c r="A8" t="s">
        <v>85</v>
      </c>
      <c r="B8" t="s">
        <v>38</v>
      </c>
      <c r="C8" t="s">
        <v>39</v>
      </c>
      <c r="D8" t="s">
        <v>86</v>
      </c>
      <c r="E8" t="s">
        <v>87</v>
      </c>
      <c r="F8" t="s">
        <v>88</v>
      </c>
      <c r="G8">
        <v>1961.539718</v>
      </c>
      <c r="H8">
        <v>25000000</v>
      </c>
      <c r="K8" t="s">
        <v>89</v>
      </c>
      <c r="L8" t="s">
        <v>74</v>
      </c>
      <c r="N8" s="2">
        <v>45310</v>
      </c>
      <c r="O8" s="2">
        <v>45329</v>
      </c>
      <c r="P8" s="2">
        <v>45362</v>
      </c>
      <c r="S8">
        <v>25000000</v>
      </c>
      <c r="W8" s="2">
        <v>45138</v>
      </c>
      <c r="X8" t="s">
        <v>90</v>
      </c>
      <c r="Y8" t="s">
        <v>46</v>
      </c>
      <c r="Z8">
        <v>0</v>
      </c>
      <c r="AA8" t="s">
        <v>91</v>
      </c>
      <c r="AB8" t="s">
        <v>92</v>
      </c>
      <c r="AC8" t="s">
        <v>49</v>
      </c>
      <c r="AD8" t="s">
        <v>49</v>
      </c>
      <c r="AG8" t="s">
        <v>49</v>
      </c>
      <c r="AO8" t="str">
        <f>+VLOOKUP(A8,'[1]ASIGNACION CONTRATISTAS'!$A$5:$M$275,11,FALSE)</f>
        <v>SIN DATOS</v>
      </c>
      <c r="AP8" t="str">
        <f>+VLOOKUP(A8,'[1]ASIGNACION CONTRATISTAS'!$A$5:$M$275,12,FALSE)</f>
        <v>SIN DATOS</v>
      </c>
      <c r="AQ8" t="str">
        <f>+VLOOKUP(A8,'[1]ASIGNACION CONTRATISTAS'!$A$5:$M$275,13,FALSE)</f>
        <v>SIN DATOS</v>
      </c>
      <c r="AR8" t="str">
        <f>+VLOOKUP(A8,'[1]ASIGNACION CONTRATISTAS'!$A$5:$AQ$275,14,FALSE)</f>
        <v>SI</v>
      </c>
      <c r="AS8" t="str">
        <f>+VLOOKUP(A8,'[1]ASIGNACION CONTRATISTAS'!$A$5:$AQ$275,15,FALSE)</f>
        <v>SI</v>
      </c>
      <c r="AT8" t="str">
        <f>+VLOOKUP(A8,'[1]ASIGNACION CONTRATISTAS'!$A$5:$AQ$275,16,FALSE)</f>
        <v>SIN DATOS</v>
      </c>
      <c r="AU8">
        <f>+VLOOKUP(A8,'[1]ASIGNACION CONTRATISTAS'!$A$5:$AQ$275,17,FALSE)</f>
        <v>0</v>
      </c>
      <c r="AV8" t="str">
        <f>+VLOOKUP(A8,'[1]ASIGNACION CONTRATISTAS'!$A$5:$AQ$275,18,FALSE)</f>
        <v>SI</v>
      </c>
      <c r="AW8" t="str">
        <f>+VLOOKUP(A8,'[1]ASIGNACION CONTRATISTAS'!$A$5:$AQ$275,19,FALSE)</f>
        <v>SI</v>
      </c>
      <c r="AX8" t="str">
        <f>+VLOOKUP(A8,'[1]ASIGNACION CONTRATISTAS'!$A$5:$AQ$275,20,FALSE)</f>
        <v>SIN DATOS</v>
      </c>
      <c r="AY8">
        <f>+VLOOKUP(A8,'[1]ASIGNACION CONTRATISTAS'!$A$5:$AQ$275,21,FALSE)</f>
        <v>0</v>
      </c>
      <c r="AZ8">
        <f>+VLOOKUP(A8,'[1]ASIGNACION CONTRATISTAS'!$A$5:$AQ$275,22,FALSE)</f>
        <v>0</v>
      </c>
      <c r="BA8" t="str">
        <f>+VLOOKUP(A8,'[1]ASIGNACION CONTRATISTAS'!$A$5:$AQ$275,23,FALSE)</f>
        <v>SI</v>
      </c>
      <c r="BB8">
        <f>+VLOOKUP(A8,'[1]ASIGNACION CONTRATISTAS'!$A$5:$AQ$275,24,FALSE)</f>
        <v>0</v>
      </c>
      <c r="BC8">
        <f>+VLOOKUP(A8,'[1]ASIGNACION CONTRATISTAS'!$A$5:$AQ$275,25,FALSE)</f>
        <v>0</v>
      </c>
      <c r="BD8" s="2">
        <f>+VLOOKUP(A8,'[1]ASIGNACION CONTRATISTAS'!$A$5:$AQ$275,26,FALSE)</f>
        <v>45315</v>
      </c>
      <c r="BE8">
        <f>+VLOOKUP(A8,'[1]ASIGNACION CONTRATISTAS'!$A$5:$AQ$275,27,FALSE)</f>
        <v>0</v>
      </c>
      <c r="BF8">
        <f>+VLOOKUP(A8,'[1]ASIGNACION CONTRATISTAS'!$A$5:$AQ$275,28,FALSE)</f>
        <v>0</v>
      </c>
      <c r="BG8">
        <f>+VLOOKUP(A8,'[1]ASIGNACION CONTRATISTAS'!$A$5:$AQ$275,29,FALSE)</f>
        <v>45329</v>
      </c>
      <c r="BH8">
        <f>+VLOOKUP(A8,'[1]ASIGNACION CONTRATISTAS'!$A$5:$AQ$275,30,FALSE)</f>
        <v>0</v>
      </c>
      <c r="BI8">
        <f>+VLOOKUP(A8,'[1]ASIGNACION CONTRATISTAS'!$A$5:$AQ$275,31,FALSE)</f>
        <v>0</v>
      </c>
      <c r="BJ8">
        <f>+VLOOKUP(A8,'[1]ASIGNACION CONTRATISTAS'!$A$5:$AQ$275,32,FALSE)</f>
        <v>0</v>
      </c>
      <c r="BK8" t="str">
        <f>+VLOOKUP(A8,'[1]ASIGNACION CONTRATISTAS'!$A$5:$AQ$275,33,FALSE)</f>
        <v>EN ELABORACION DE INFORME</v>
      </c>
      <c r="BL8">
        <f>+VLOOKUP(A8,'[1]ASIGNACION CONTRATISTAS'!$A$5:$AQ$275,34,FALSE)</f>
        <v>0</v>
      </c>
      <c r="BM8">
        <f>+VLOOKUP(A8,'[1]ASIGNACION CONTRATISTAS'!$A$5:$AQ$275,35,FALSE)</f>
        <v>0</v>
      </c>
      <c r="BN8" t="str">
        <f>+VLOOKUP(A8,'[1]ASIGNACION CONTRATISTAS'!$A$5:$AQ$275,36,FALSE)</f>
        <v>EN ELABORACION DE INFORME</v>
      </c>
      <c r="BO8">
        <f>+VLOOKUP(A8,'[1]ASIGNACION CONTRATISTAS'!$A$5:$AQ$275,37,FALSE)</f>
        <v>0</v>
      </c>
      <c r="BP8">
        <f>+VLOOKUP(A8,'[1]ASIGNACION CONTRATISTAS'!$A$5:$AQ$275,38,FALSE)</f>
        <v>0</v>
      </c>
      <c r="BQ8">
        <f>+VLOOKUP(A8,'[1]ASIGNACION CONTRATISTAS'!$A$5:$AQ$275,39,FALSE)</f>
        <v>45310</v>
      </c>
      <c r="BR8">
        <f>+VLOOKUP(A8,'[1]ASIGNACION CONTRATISTAS'!$A$5:$AQ$275,40,FALSE)</f>
        <v>45329</v>
      </c>
      <c r="BS8">
        <f>+VLOOKUP(A8,'[1]ASIGNACION CONTRATISTAS'!$A$5:$AQ$275,41,FALSE)</f>
        <v>0</v>
      </c>
      <c r="BT8">
        <f>+VLOOKUP(A8,'[1]ASIGNACION CONTRATISTAS'!$A$5:$AQ$275,42,FALSE)</f>
        <v>0</v>
      </c>
      <c r="BU8">
        <f>+VLOOKUP(A8,'[1]ASIGNACION CONTRATISTAS'!$A$5:$AQ$275,43,FALSE)</f>
        <v>25000000</v>
      </c>
    </row>
    <row r="9" spans="1:73" x14ac:dyDescent="0.25">
      <c r="A9" t="s">
        <v>93</v>
      </c>
      <c r="B9" t="s">
        <v>38</v>
      </c>
      <c r="C9" t="s">
        <v>39</v>
      </c>
      <c r="D9" t="s">
        <v>94</v>
      </c>
      <c r="E9" t="s">
        <v>87</v>
      </c>
      <c r="F9" t="s">
        <v>95</v>
      </c>
      <c r="G9">
        <v>1228.252379</v>
      </c>
      <c r="H9">
        <v>25000000</v>
      </c>
      <c r="K9" t="s">
        <v>96</v>
      </c>
      <c r="L9" t="s">
        <v>59</v>
      </c>
      <c r="M9" t="s">
        <v>97</v>
      </c>
      <c r="N9" s="2">
        <v>45310</v>
      </c>
      <c r="S9">
        <v>25000000</v>
      </c>
      <c r="W9" s="2">
        <v>45075</v>
      </c>
      <c r="X9" t="s">
        <v>98</v>
      </c>
      <c r="Y9" t="s">
        <v>46</v>
      </c>
      <c r="Z9">
        <v>0</v>
      </c>
      <c r="AA9">
        <v>876</v>
      </c>
      <c r="AB9" t="s">
        <v>99</v>
      </c>
      <c r="AC9" t="s">
        <v>49</v>
      </c>
      <c r="AD9" t="s">
        <v>48</v>
      </c>
      <c r="AG9" t="s">
        <v>49</v>
      </c>
      <c r="AO9" t="str">
        <f>+VLOOKUP(A9,'[1]ASIGNACION CONTRATISTAS'!$A$5:$M$275,11,FALSE)</f>
        <v>SIN DATOS</v>
      </c>
      <c r="AP9" t="str">
        <f>+VLOOKUP(A9,'[1]ASIGNACION CONTRATISTAS'!$A$5:$M$275,12,FALSE)</f>
        <v>SIN DATOS</v>
      </c>
      <c r="AQ9" t="str">
        <f>+VLOOKUP(A9,'[1]ASIGNACION CONTRATISTAS'!$A$5:$M$275,13,FALSE)</f>
        <v>SIN DATOS</v>
      </c>
      <c r="AR9" t="str">
        <f>+VLOOKUP(A9,'[1]ASIGNACION CONTRATISTAS'!$A$5:$AQ$275,14,FALSE)</f>
        <v>SI</v>
      </c>
      <c r="AS9" t="str">
        <f>+VLOOKUP(A9,'[1]ASIGNACION CONTRATISTAS'!$A$5:$AQ$275,15,FALSE)</f>
        <v>SI</v>
      </c>
      <c r="AT9" t="str">
        <f>+VLOOKUP(A9,'[1]ASIGNACION CONTRATISTAS'!$A$5:$AQ$275,16,FALSE)</f>
        <v>SIN DATOS</v>
      </c>
      <c r="AU9">
        <f>+VLOOKUP(A9,'[1]ASIGNACION CONTRATISTAS'!$A$5:$AQ$275,17,FALSE)</f>
        <v>0</v>
      </c>
      <c r="AV9" t="str">
        <f>+VLOOKUP(A9,'[1]ASIGNACION CONTRATISTAS'!$A$5:$AQ$275,18,FALSE)</f>
        <v>SI</v>
      </c>
      <c r="AW9" t="str">
        <f>+VLOOKUP(A9,'[1]ASIGNACION CONTRATISTAS'!$A$5:$AQ$275,19,FALSE)</f>
        <v>SI</v>
      </c>
      <c r="AX9" t="str">
        <f>+VLOOKUP(A9,'[1]ASIGNACION CONTRATISTAS'!$A$5:$AQ$275,20,FALSE)</f>
        <v>SIN DATOS</v>
      </c>
      <c r="AY9">
        <f>+VLOOKUP(A9,'[1]ASIGNACION CONTRATISTAS'!$A$5:$AQ$275,21,FALSE)</f>
        <v>0</v>
      </c>
      <c r="AZ9">
        <f>+VLOOKUP(A9,'[1]ASIGNACION CONTRATISTAS'!$A$5:$AQ$275,22,FALSE)</f>
        <v>0</v>
      </c>
      <c r="BA9" t="str">
        <f>+VLOOKUP(A9,'[1]ASIGNACION CONTRATISTAS'!$A$5:$AQ$275,23,FALSE)</f>
        <v>SI</v>
      </c>
      <c r="BB9">
        <f>+VLOOKUP(A9,'[1]ASIGNACION CONTRATISTAS'!$A$5:$AQ$275,24,FALSE)</f>
        <v>0</v>
      </c>
      <c r="BC9">
        <f>+VLOOKUP(A9,'[1]ASIGNACION CONTRATISTAS'!$A$5:$AQ$275,25,FALSE)</f>
        <v>0</v>
      </c>
      <c r="BD9" s="2" t="str">
        <f>+VLOOKUP(A9,'[1]ASIGNACION CONTRATISTAS'!$A$5:$AQ$275,26,FALSE)</f>
        <v>N/A</v>
      </c>
      <c r="BE9">
        <f>+VLOOKUP(A9,'[1]ASIGNACION CONTRATISTAS'!$A$5:$AQ$275,27,FALSE)</f>
        <v>0</v>
      </c>
      <c r="BF9">
        <f>+VLOOKUP(A9,'[1]ASIGNACION CONTRATISTAS'!$A$5:$AQ$275,28,FALSE)</f>
        <v>0</v>
      </c>
      <c r="BG9" t="str">
        <f>+VLOOKUP(A9,'[1]ASIGNACION CONTRATISTAS'!$A$5:$AQ$275,29,FALSE)</f>
        <v>N/A</v>
      </c>
      <c r="BH9">
        <f>+VLOOKUP(A9,'[1]ASIGNACION CONTRATISTAS'!$A$5:$AQ$275,30,FALSE)</f>
        <v>0</v>
      </c>
      <c r="BI9" t="str">
        <f>+VLOOKUP(A9,'[1]ASIGNACION CONTRATISTAS'!$A$5:$AQ$275,31,FALSE)</f>
        <v>N/A</v>
      </c>
      <c r="BJ9">
        <f>+VLOOKUP(A9,'[1]ASIGNACION CONTRATISTAS'!$A$5:$AQ$275,32,FALSE)</f>
        <v>0</v>
      </c>
      <c r="BK9" t="str">
        <f>+VLOOKUP(A9,'[1]ASIGNACION CONTRATISTAS'!$A$5:$AQ$275,33,FALSE)</f>
        <v xml:space="preserve">EN ESPERA DE RESPUESTA DE ANT </v>
      </c>
      <c r="BL9" t="str">
        <f>+VLOOKUP(A9,'[1]ASIGNACION CONTRATISTAS'!$A$5:$AQ$275,34,FALSE)</f>
        <v>SIN DATO DE CONTACTO</v>
      </c>
      <c r="BM9">
        <f>+VLOOKUP(A9,'[1]ASIGNACION CONTRATISTAS'!$A$5:$AQ$275,35,FALSE)</f>
        <v>0</v>
      </c>
      <c r="BN9" t="str">
        <f>+VLOOKUP(A9,'[1]ASIGNACION CONTRATISTAS'!$A$5:$AQ$275,36,FALSE)</f>
        <v xml:space="preserve">EN ESPERA DE RESPUESTA DE ANT </v>
      </c>
      <c r="BO9" t="str">
        <f>+VLOOKUP(A9,'[1]ASIGNACION CONTRATISTAS'!$A$5:$AQ$275,37,FALSE)</f>
        <v>SIN DATO DE CONTACTO</v>
      </c>
      <c r="BP9">
        <f>+VLOOKUP(A9,'[1]ASIGNACION CONTRATISTAS'!$A$5:$AQ$275,38,FALSE)</f>
        <v>0</v>
      </c>
      <c r="BQ9">
        <f>+VLOOKUP(A9,'[1]ASIGNACION CONTRATISTAS'!$A$5:$AQ$275,39,FALSE)</f>
        <v>45310</v>
      </c>
      <c r="BR9">
        <f>+VLOOKUP(A9,'[1]ASIGNACION CONTRATISTAS'!$A$5:$AQ$275,40,FALSE)</f>
        <v>0</v>
      </c>
      <c r="BS9">
        <f>+VLOOKUP(A9,'[1]ASIGNACION CONTRATISTAS'!$A$5:$AQ$275,41,FALSE)</f>
        <v>0</v>
      </c>
      <c r="BT9">
        <f>+VLOOKUP(A9,'[1]ASIGNACION CONTRATISTAS'!$A$5:$AQ$275,42,FALSE)</f>
        <v>0</v>
      </c>
      <c r="BU9">
        <f>+VLOOKUP(A9,'[1]ASIGNACION CONTRATISTAS'!$A$5:$AQ$275,43,FALSE)</f>
        <v>25000000</v>
      </c>
    </row>
    <row r="10" spans="1:73" x14ac:dyDescent="0.25">
      <c r="A10" t="s">
        <v>100</v>
      </c>
      <c r="B10" t="s">
        <v>38</v>
      </c>
      <c r="C10" t="s">
        <v>39</v>
      </c>
      <c r="D10" t="s">
        <v>101</v>
      </c>
      <c r="E10" t="s">
        <v>87</v>
      </c>
      <c r="F10" t="s">
        <v>95</v>
      </c>
      <c r="G10">
        <v>914.17600000000004</v>
      </c>
      <c r="H10">
        <v>25000000</v>
      </c>
      <c r="K10" t="s">
        <v>102</v>
      </c>
      <c r="L10" t="s">
        <v>59</v>
      </c>
      <c r="M10" t="s">
        <v>97</v>
      </c>
      <c r="N10" s="2">
        <v>45310</v>
      </c>
      <c r="S10">
        <v>25000000</v>
      </c>
      <c r="W10" s="2">
        <v>45190</v>
      </c>
      <c r="X10" t="s">
        <v>103</v>
      </c>
      <c r="Y10" t="s">
        <v>46</v>
      </c>
      <c r="Z10">
        <v>0</v>
      </c>
      <c r="AA10" t="s">
        <v>104</v>
      </c>
      <c r="AB10" t="s">
        <v>105</v>
      </c>
      <c r="AC10" t="s">
        <v>48</v>
      </c>
      <c r="AD10" t="s">
        <v>49</v>
      </c>
      <c r="AG10" t="s">
        <v>48</v>
      </c>
      <c r="AO10" t="str">
        <f>+VLOOKUP(A10,'[1]ASIGNACION CONTRATISTAS'!$A$5:$M$275,11,FALSE)</f>
        <v>SIN DATOS</v>
      </c>
      <c r="AP10" t="str">
        <f>+VLOOKUP(A10,'[1]ASIGNACION CONTRATISTAS'!$A$5:$M$275,12,FALSE)</f>
        <v>SIN DATOS</v>
      </c>
      <c r="AQ10" t="str">
        <f>+VLOOKUP(A10,'[1]ASIGNACION CONTRATISTAS'!$A$5:$M$275,13,FALSE)</f>
        <v>SIN DATOS</v>
      </c>
      <c r="AR10" t="str">
        <f>+VLOOKUP(A10,'[1]ASIGNACION CONTRATISTAS'!$A$5:$AQ$275,14,FALSE)</f>
        <v>SI</v>
      </c>
      <c r="AS10" t="str">
        <f>+VLOOKUP(A10,'[1]ASIGNACION CONTRATISTAS'!$A$5:$AQ$275,15,FALSE)</f>
        <v>SI</v>
      </c>
      <c r="AT10" t="str">
        <f>+VLOOKUP(A10,'[1]ASIGNACION CONTRATISTAS'!$A$5:$AQ$275,16,FALSE)</f>
        <v>SIN DATOS</v>
      </c>
      <c r="AU10">
        <f>+VLOOKUP(A10,'[1]ASIGNACION CONTRATISTAS'!$A$5:$AQ$275,17,FALSE)</f>
        <v>0</v>
      </c>
      <c r="AV10" t="str">
        <f>+VLOOKUP(A10,'[1]ASIGNACION CONTRATISTAS'!$A$5:$AQ$275,18,FALSE)</f>
        <v>SI</v>
      </c>
      <c r="AW10" t="str">
        <f>+VLOOKUP(A10,'[1]ASIGNACION CONTRATISTAS'!$A$5:$AQ$275,19,FALSE)</f>
        <v>SI</v>
      </c>
      <c r="AX10" t="str">
        <f>+VLOOKUP(A10,'[1]ASIGNACION CONTRATISTAS'!$A$5:$AQ$275,20,FALSE)</f>
        <v>SIN DATOS</v>
      </c>
      <c r="AY10">
        <f>+VLOOKUP(A10,'[1]ASIGNACION CONTRATISTAS'!$A$5:$AQ$275,21,FALSE)</f>
        <v>0</v>
      </c>
      <c r="AZ10">
        <f>+VLOOKUP(A10,'[1]ASIGNACION CONTRATISTAS'!$A$5:$AQ$275,22,FALSE)</f>
        <v>0</v>
      </c>
      <c r="BA10" t="str">
        <f>+VLOOKUP(A10,'[1]ASIGNACION CONTRATISTAS'!$A$5:$AQ$275,23,FALSE)</f>
        <v>SI</v>
      </c>
      <c r="BB10">
        <f>+VLOOKUP(A10,'[1]ASIGNACION CONTRATISTAS'!$A$5:$AQ$275,24,FALSE)</f>
        <v>0</v>
      </c>
      <c r="BC10">
        <f>+VLOOKUP(A10,'[1]ASIGNACION CONTRATISTAS'!$A$5:$AQ$275,25,FALSE)</f>
        <v>0</v>
      </c>
      <c r="BD10" s="2" t="str">
        <f>+VLOOKUP(A10,'[1]ASIGNACION CONTRATISTAS'!$A$5:$AQ$275,26,FALSE)</f>
        <v>N/A</v>
      </c>
      <c r="BE10">
        <f>+VLOOKUP(A10,'[1]ASIGNACION CONTRATISTAS'!$A$5:$AQ$275,27,FALSE)</f>
        <v>0</v>
      </c>
      <c r="BF10">
        <f>+VLOOKUP(A10,'[1]ASIGNACION CONTRATISTAS'!$A$5:$AQ$275,28,FALSE)</f>
        <v>0</v>
      </c>
      <c r="BG10" t="str">
        <f>+VLOOKUP(A10,'[1]ASIGNACION CONTRATISTAS'!$A$5:$AQ$275,29,FALSE)</f>
        <v>N/A</v>
      </c>
      <c r="BH10">
        <f>+VLOOKUP(A10,'[1]ASIGNACION CONTRATISTAS'!$A$5:$AQ$275,30,FALSE)</f>
        <v>0</v>
      </c>
      <c r="BI10" t="str">
        <f>+VLOOKUP(A10,'[1]ASIGNACION CONTRATISTAS'!$A$5:$AQ$275,31,FALSE)</f>
        <v>N/A</v>
      </c>
      <c r="BJ10">
        <f>+VLOOKUP(A10,'[1]ASIGNACION CONTRATISTAS'!$A$5:$AQ$275,32,FALSE)</f>
        <v>0</v>
      </c>
      <c r="BK10" t="str">
        <f>+VLOOKUP(A10,'[1]ASIGNACION CONTRATISTAS'!$A$5:$AQ$275,33,FALSE)</f>
        <v xml:space="preserve">EN ESPERA DE RESPUESTA DE ANT </v>
      </c>
      <c r="BL10" t="str">
        <f>+VLOOKUP(A10,'[1]ASIGNACION CONTRATISTAS'!$A$5:$AQ$275,34,FALSE)</f>
        <v>SIN DATO DE CONTACTO</v>
      </c>
      <c r="BM10">
        <f>+VLOOKUP(A10,'[1]ASIGNACION CONTRATISTAS'!$A$5:$AQ$275,35,FALSE)</f>
        <v>0</v>
      </c>
      <c r="BN10" t="str">
        <f>+VLOOKUP(A10,'[1]ASIGNACION CONTRATISTAS'!$A$5:$AQ$275,36,FALSE)</f>
        <v xml:space="preserve">EN ESPERA DE RESPUESTA DE ANT </v>
      </c>
      <c r="BO10" t="str">
        <f>+VLOOKUP(A10,'[1]ASIGNACION CONTRATISTAS'!$A$5:$AQ$275,37,FALSE)</f>
        <v>SIN DATO DE CONTACTO</v>
      </c>
      <c r="BP10">
        <f>+VLOOKUP(A10,'[1]ASIGNACION CONTRATISTAS'!$A$5:$AQ$275,38,FALSE)</f>
        <v>0</v>
      </c>
      <c r="BQ10">
        <f>+VLOOKUP(A10,'[1]ASIGNACION CONTRATISTAS'!$A$5:$AQ$275,39,FALSE)</f>
        <v>45310</v>
      </c>
      <c r="BR10">
        <f>+VLOOKUP(A10,'[1]ASIGNACION CONTRATISTAS'!$A$5:$AQ$275,40,FALSE)</f>
        <v>0</v>
      </c>
      <c r="BS10">
        <f>+VLOOKUP(A10,'[1]ASIGNACION CONTRATISTAS'!$A$5:$AQ$275,41,FALSE)</f>
        <v>0</v>
      </c>
      <c r="BT10">
        <f>+VLOOKUP(A10,'[1]ASIGNACION CONTRATISTAS'!$A$5:$AQ$275,42,FALSE)</f>
        <v>0</v>
      </c>
      <c r="BU10">
        <f>+VLOOKUP(A10,'[1]ASIGNACION CONTRATISTAS'!$A$5:$AQ$275,43,FALSE)</f>
        <v>25000000</v>
      </c>
    </row>
    <row r="11" spans="1:73" x14ac:dyDescent="0.25">
      <c r="A11" t="s">
        <v>106</v>
      </c>
      <c r="B11" t="s">
        <v>38</v>
      </c>
      <c r="C11" t="s">
        <v>39</v>
      </c>
      <c r="D11" t="s">
        <v>57</v>
      </c>
      <c r="E11" t="s">
        <v>107</v>
      </c>
      <c r="F11" t="s">
        <v>108</v>
      </c>
      <c r="G11">
        <v>515.22698000000003</v>
      </c>
      <c r="H11">
        <v>25000000</v>
      </c>
      <c r="K11" t="s">
        <v>109</v>
      </c>
      <c r="L11" t="s">
        <v>59</v>
      </c>
      <c r="M11" t="s">
        <v>110</v>
      </c>
      <c r="N11" s="2">
        <v>45310</v>
      </c>
      <c r="S11">
        <v>25000000</v>
      </c>
      <c r="W11" s="2">
        <v>0</v>
      </c>
      <c r="X11" t="s">
        <v>111</v>
      </c>
      <c r="Y11" t="s">
        <v>46</v>
      </c>
      <c r="Z11">
        <v>0</v>
      </c>
      <c r="AA11">
        <v>0.05</v>
      </c>
      <c r="AB11" t="s">
        <v>112</v>
      </c>
      <c r="AC11" t="s">
        <v>48</v>
      </c>
      <c r="AD11" t="s">
        <v>48</v>
      </c>
      <c r="AG11" t="s">
        <v>49</v>
      </c>
      <c r="AI11" t="s">
        <v>113</v>
      </c>
      <c r="AJ11" t="s">
        <v>114</v>
      </c>
      <c r="AO11" t="str">
        <f>+VLOOKUP(A11,'[1]ASIGNACION CONTRATISTAS'!$A$5:$M$275,11,FALSE)</f>
        <v>SIN DATOS</v>
      </c>
      <c r="AP11" t="str">
        <f>+VLOOKUP(A11,'[1]ASIGNACION CONTRATISTAS'!$A$5:$M$275,12,FALSE)</f>
        <v>SIN DATOS</v>
      </c>
      <c r="AQ11" t="str">
        <f>+VLOOKUP(A11,'[1]ASIGNACION CONTRATISTAS'!$A$5:$M$275,13,FALSE)</f>
        <v>SIN DATOS</v>
      </c>
      <c r="AR11" t="str">
        <f>+VLOOKUP(A11,'[1]ASIGNACION CONTRATISTAS'!$A$5:$AQ$275,14,FALSE)</f>
        <v>SI</v>
      </c>
      <c r="AS11" t="str">
        <f>+VLOOKUP(A11,'[1]ASIGNACION CONTRATISTAS'!$A$5:$AQ$275,15,FALSE)</f>
        <v>SI</v>
      </c>
      <c r="AT11" t="str">
        <f>+VLOOKUP(A11,'[1]ASIGNACION CONTRATISTAS'!$A$5:$AQ$275,16,FALSE)</f>
        <v>SIN DATOS</v>
      </c>
      <c r="AU11">
        <f>+VLOOKUP(A11,'[1]ASIGNACION CONTRATISTAS'!$A$5:$AQ$275,17,FALSE)</f>
        <v>0</v>
      </c>
      <c r="AV11" t="str">
        <f>+VLOOKUP(A11,'[1]ASIGNACION CONTRATISTAS'!$A$5:$AQ$275,18,FALSE)</f>
        <v>SI</v>
      </c>
      <c r="AW11" t="str">
        <f>+VLOOKUP(A11,'[1]ASIGNACION CONTRATISTAS'!$A$5:$AQ$275,19,FALSE)</f>
        <v>SI</v>
      </c>
      <c r="AX11" t="str">
        <f>+VLOOKUP(A11,'[1]ASIGNACION CONTRATISTAS'!$A$5:$AQ$275,20,FALSE)</f>
        <v>SIN DATOS</v>
      </c>
      <c r="AY11">
        <f>+VLOOKUP(A11,'[1]ASIGNACION CONTRATISTAS'!$A$5:$AQ$275,21,FALSE)</f>
        <v>0</v>
      </c>
      <c r="AZ11">
        <f>+VLOOKUP(A11,'[1]ASIGNACION CONTRATISTAS'!$A$5:$AQ$275,22,FALSE)</f>
        <v>0</v>
      </c>
      <c r="BA11" t="str">
        <f>+VLOOKUP(A11,'[1]ASIGNACION CONTRATISTAS'!$A$5:$AQ$275,23,FALSE)</f>
        <v>SI</v>
      </c>
      <c r="BB11">
        <f>+VLOOKUP(A11,'[1]ASIGNACION CONTRATISTAS'!$A$5:$AQ$275,24,FALSE)</f>
        <v>0</v>
      </c>
      <c r="BC11">
        <f>+VLOOKUP(A11,'[1]ASIGNACION CONTRATISTAS'!$A$5:$AQ$275,25,FALSE)</f>
        <v>0</v>
      </c>
      <c r="BD11" s="2">
        <f>+VLOOKUP(A11,'[1]ASIGNACION CONTRATISTAS'!$A$5:$AQ$275,26,FALSE)</f>
        <v>45315</v>
      </c>
      <c r="BE11">
        <f>+VLOOKUP(A11,'[1]ASIGNACION CONTRATISTAS'!$A$5:$AQ$275,27,FALSE)</f>
        <v>0</v>
      </c>
      <c r="BF11">
        <f>+VLOOKUP(A11,'[1]ASIGNACION CONTRATISTAS'!$A$5:$AQ$275,28,FALSE)</f>
        <v>0</v>
      </c>
      <c r="BG11" t="str">
        <f>+VLOOKUP(A11,'[1]ASIGNACION CONTRATISTAS'!$A$5:$AQ$275,29,FALSE)</f>
        <v>N/A</v>
      </c>
      <c r="BH11">
        <f>+VLOOKUP(A11,'[1]ASIGNACION CONTRATISTAS'!$A$5:$AQ$275,30,FALSE)</f>
        <v>0</v>
      </c>
      <c r="BI11" t="str">
        <f>+VLOOKUP(A11,'[1]ASIGNACION CONTRATISTAS'!$A$5:$AQ$275,31,FALSE)</f>
        <v>N/A</v>
      </c>
      <c r="BJ11">
        <f>+VLOOKUP(A11,'[1]ASIGNACION CONTRATISTAS'!$A$5:$AQ$275,32,FALSE)</f>
        <v>0</v>
      </c>
      <c r="BK11" t="str">
        <f>+VLOOKUP(A11,'[1]ASIGNACION CONTRATISTAS'!$A$5:$AQ$275,33,FALSE)</f>
        <v xml:space="preserve">EN ESPERA DE RESPUESTA DE ANT </v>
      </c>
      <c r="BL11" t="str">
        <f>+VLOOKUP(A11,'[1]ASIGNACION CONTRATISTAS'!$A$5:$AQ$275,34,FALSE)</f>
        <v xml:space="preserve">PREDIO CON PROBLEMAS JURIDICOS </v>
      </c>
      <c r="BM11">
        <f>+VLOOKUP(A11,'[1]ASIGNACION CONTRATISTAS'!$A$5:$AQ$275,35,FALSE)</f>
        <v>0</v>
      </c>
      <c r="BN11" t="str">
        <f>+VLOOKUP(A11,'[1]ASIGNACION CONTRATISTAS'!$A$5:$AQ$275,36,FALSE)</f>
        <v xml:space="preserve">EN ESPERA DE RESPUESTA DE ANT </v>
      </c>
      <c r="BO11" t="str">
        <f>+VLOOKUP(A11,'[1]ASIGNACION CONTRATISTAS'!$A$5:$AQ$275,37,FALSE)</f>
        <v xml:space="preserve">PREDIO CON PROBLEMAS JURIDICOS </v>
      </c>
      <c r="BP11">
        <f>+VLOOKUP(A11,'[1]ASIGNACION CONTRATISTAS'!$A$5:$AQ$275,38,FALSE)</f>
        <v>0</v>
      </c>
      <c r="BQ11">
        <f>+VLOOKUP(A11,'[1]ASIGNACION CONTRATISTAS'!$A$5:$AQ$275,39,FALSE)</f>
        <v>45310</v>
      </c>
      <c r="BR11">
        <f>+VLOOKUP(A11,'[1]ASIGNACION CONTRATISTAS'!$A$5:$AQ$275,40,FALSE)</f>
        <v>0</v>
      </c>
      <c r="BS11">
        <f>+VLOOKUP(A11,'[1]ASIGNACION CONTRATISTAS'!$A$5:$AQ$275,41,FALSE)</f>
        <v>0</v>
      </c>
      <c r="BT11">
        <f>+VLOOKUP(A11,'[1]ASIGNACION CONTRATISTAS'!$A$5:$AQ$275,42,FALSE)</f>
        <v>0</v>
      </c>
      <c r="BU11">
        <f>+VLOOKUP(A11,'[1]ASIGNACION CONTRATISTAS'!$A$5:$AQ$275,43,FALSE)</f>
        <v>25000000</v>
      </c>
    </row>
    <row r="12" spans="1:73" x14ac:dyDescent="0.25">
      <c r="A12" t="s">
        <v>115</v>
      </c>
      <c r="B12" t="s">
        <v>38</v>
      </c>
      <c r="C12" t="s">
        <v>39</v>
      </c>
      <c r="D12" t="s">
        <v>116</v>
      </c>
      <c r="E12" t="s">
        <v>117</v>
      </c>
      <c r="F12" t="s">
        <v>118</v>
      </c>
      <c r="G12">
        <v>501.61624799999998</v>
      </c>
      <c r="H12">
        <v>25000000</v>
      </c>
      <c r="K12" t="s">
        <v>119</v>
      </c>
      <c r="L12" t="s">
        <v>74</v>
      </c>
      <c r="M12" t="s">
        <v>120</v>
      </c>
      <c r="N12" s="2">
        <v>45310</v>
      </c>
      <c r="O12" s="2">
        <v>45329</v>
      </c>
      <c r="P12" s="2">
        <v>45362</v>
      </c>
      <c r="S12">
        <v>25000000</v>
      </c>
      <c r="W12" s="2">
        <v>0</v>
      </c>
      <c r="X12" t="s">
        <v>121</v>
      </c>
      <c r="Y12" t="s">
        <v>46</v>
      </c>
      <c r="Z12">
        <v>0</v>
      </c>
      <c r="AA12">
        <v>420</v>
      </c>
      <c r="AB12" t="s">
        <v>122</v>
      </c>
      <c r="AC12" t="s">
        <v>49</v>
      </c>
      <c r="AD12" t="s">
        <v>48</v>
      </c>
      <c r="AG12" t="s">
        <v>49</v>
      </c>
      <c r="AO12" t="str">
        <f>+VLOOKUP(A12,'[1]ASIGNACION CONTRATISTAS'!$A$5:$M$275,11,FALSE)</f>
        <v>SIN DATOS</v>
      </c>
      <c r="AP12" t="str">
        <f>+VLOOKUP(A12,'[1]ASIGNACION CONTRATISTAS'!$A$5:$M$275,12,FALSE)</f>
        <v>SIN DATOS</v>
      </c>
      <c r="AQ12" t="str">
        <f>+VLOOKUP(A12,'[1]ASIGNACION CONTRATISTAS'!$A$5:$M$275,13,FALSE)</f>
        <v>SIN DATOS</v>
      </c>
      <c r="AR12" t="str">
        <f>+VLOOKUP(A12,'[1]ASIGNACION CONTRATISTAS'!$A$5:$AQ$275,14,FALSE)</f>
        <v>SI</v>
      </c>
      <c r="AS12" t="str">
        <f>+VLOOKUP(A12,'[1]ASIGNACION CONTRATISTAS'!$A$5:$AQ$275,15,FALSE)</f>
        <v>SI</v>
      </c>
      <c r="AT12" t="str">
        <f>+VLOOKUP(A12,'[1]ASIGNACION CONTRATISTAS'!$A$5:$AQ$275,16,FALSE)</f>
        <v>SIN DATOS</v>
      </c>
      <c r="AU12">
        <f>+VLOOKUP(A12,'[1]ASIGNACION CONTRATISTAS'!$A$5:$AQ$275,17,FALSE)</f>
        <v>0</v>
      </c>
      <c r="AV12" t="str">
        <f>+VLOOKUP(A12,'[1]ASIGNACION CONTRATISTAS'!$A$5:$AQ$275,18,FALSE)</f>
        <v>SI</v>
      </c>
      <c r="AW12" t="str">
        <f>+VLOOKUP(A12,'[1]ASIGNACION CONTRATISTAS'!$A$5:$AQ$275,19,FALSE)</f>
        <v>SI</v>
      </c>
      <c r="AX12" t="str">
        <f>+VLOOKUP(A12,'[1]ASIGNACION CONTRATISTAS'!$A$5:$AQ$275,20,FALSE)</f>
        <v>SI</v>
      </c>
      <c r="AY12">
        <f>+VLOOKUP(A12,'[1]ASIGNACION CONTRATISTAS'!$A$5:$AQ$275,21,FALSE)</f>
        <v>0</v>
      </c>
      <c r="AZ12">
        <f>+VLOOKUP(A12,'[1]ASIGNACION CONTRATISTAS'!$A$5:$AQ$275,22,FALSE)</f>
        <v>0</v>
      </c>
      <c r="BA12" t="str">
        <f>+VLOOKUP(A12,'[1]ASIGNACION CONTRATISTAS'!$A$5:$AQ$275,23,FALSE)</f>
        <v>SI</v>
      </c>
      <c r="BB12">
        <f>+VLOOKUP(A12,'[1]ASIGNACION CONTRATISTAS'!$A$5:$AQ$275,24,FALSE)</f>
        <v>0</v>
      </c>
      <c r="BC12">
        <f>+VLOOKUP(A12,'[1]ASIGNACION CONTRATISTAS'!$A$5:$AQ$275,25,FALSE)</f>
        <v>0</v>
      </c>
      <c r="BD12" s="2">
        <f>+VLOOKUP(A12,'[1]ASIGNACION CONTRATISTAS'!$A$5:$AQ$275,26,FALSE)</f>
        <v>45315</v>
      </c>
      <c r="BE12">
        <f>+VLOOKUP(A12,'[1]ASIGNACION CONTRATISTAS'!$A$5:$AQ$275,27,FALSE)</f>
        <v>0</v>
      </c>
      <c r="BF12">
        <f>+VLOOKUP(A12,'[1]ASIGNACION CONTRATISTAS'!$A$5:$AQ$275,28,FALSE)</f>
        <v>0</v>
      </c>
      <c r="BG12">
        <f>+VLOOKUP(A12,'[1]ASIGNACION CONTRATISTAS'!$A$5:$AQ$275,29,FALSE)</f>
        <v>45329</v>
      </c>
      <c r="BH12">
        <f>+VLOOKUP(A12,'[1]ASIGNACION CONTRATISTAS'!$A$5:$AQ$275,30,FALSE)</f>
        <v>0</v>
      </c>
      <c r="BI12">
        <f>+VLOOKUP(A12,'[1]ASIGNACION CONTRATISTAS'!$A$5:$AQ$275,31,FALSE)</f>
        <v>0</v>
      </c>
      <c r="BJ12">
        <f>+VLOOKUP(A12,'[1]ASIGNACION CONTRATISTAS'!$A$5:$AQ$275,32,FALSE)</f>
        <v>0</v>
      </c>
      <c r="BK12" t="str">
        <f>+VLOOKUP(A12,'[1]ASIGNACION CONTRATISTAS'!$A$5:$AQ$275,33,FALSE)</f>
        <v>EN ELABORACION DE INFORME</v>
      </c>
      <c r="BL12">
        <f>+VLOOKUP(A12,'[1]ASIGNACION CONTRATISTAS'!$A$5:$AQ$275,34,FALSE)</f>
        <v>45349</v>
      </c>
      <c r="BM12">
        <f>+VLOOKUP(A12,'[1]ASIGNACION CONTRATISTAS'!$A$5:$AQ$275,35,FALSE)</f>
        <v>0</v>
      </c>
      <c r="BN12" t="str">
        <f>+VLOOKUP(A12,'[1]ASIGNACION CONTRATISTAS'!$A$5:$AQ$275,36,FALSE)</f>
        <v>EN ELABORACION DE INFORME</v>
      </c>
      <c r="BO12">
        <f>+VLOOKUP(A12,'[1]ASIGNACION CONTRATISTAS'!$A$5:$AQ$275,37,FALSE)</f>
        <v>0</v>
      </c>
      <c r="BP12">
        <f>+VLOOKUP(A12,'[1]ASIGNACION CONTRATISTAS'!$A$5:$AQ$275,38,FALSE)</f>
        <v>0</v>
      </c>
      <c r="BQ12">
        <f>+VLOOKUP(A12,'[1]ASIGNACION CONTRATISTAS'!$A$5:$AQ$275,39,FALSE)</f>
        <v>45310</v>
      </c>
      <c r="BR12">
        <f>+VLOOKUP(A12,'[1]ASIGNACION CONTRATISTAS'!$A$5:$AQ$275,40,FALSE)</f>
        <v>45329</v>
      </c>
      <c r="BS12">
        <f>+VLOOKUP(A12,'[1]ASIGNACION CONTRATISTAS'!$A$5:$AQ$275,41,FALSE)</f>
        <v>0</v>
      </c>
      <c r="BT12">
        <f>+VLOOKUP(A12,'[1]ASIGNACION CONTRATISTAS'!$A$5:$AQ$275,42,FALSE)</f>
        <v>0</v>
      </c>
      <c r="BU12">
        <f>+VLOOKUP(A12,'[1]ASIGNACION CONTRATISTAS'!$A$5:$AQ$275,43,FALSE)</f>
        <v>25000000</v>
      </c>
    </row>
    <row r="13" spans="1:73" x14ac:dyDescent="0.25">
      <c r="A13" t="s">
        <v>123</v>
      </c>
      <c r="B13" t="s">
        <v>38</v>
      </c>
      <c r="C13" t="s">
        <v>39</v>
      </c>
      <c r="D13" t="s">
        <v>124</v>
      </c>
      <c r="E13" t="s">
        <v>87</v>
      </c>
      <c r="F13" t="s">
        <v>125</v>
      </c>
      <c r="G13">
        <v>443.20966499999997</v>
      </c>
      <c r="H13">
        <v>25000000</v>
      </c>
      <c r="K13" t="s">
        <v>126</v>
      </c>
      <c r="L13" t="s">
        <v>127</v>
      </c>
      <c r="N13" s="2">
        <v>45310</v>
      </c>
      <c r="O13" s="2">
        <v>45325</v>
      </c>
      <c r="P13" s="2">
        <v>45341</v>
      </c>
      <c r="S13">
        <v>25000000</v>
      </c>
      <c r="W13" s="2">
        <v>45264</v>
      </c>
      <c r="X13" t="s">
        <v>128</v>
      </c>
      <c r="Y13" t="s">
        <v>46</v>
      </c>
      <c r="Z13">
        <v>0</v>
      </c>
      <c r="AA13" t="s">
        <v>129</v>
      </c>
      <c r="AB13" t="s">
        <v>130</v>
      </c>
      <c r="AC13" t="s">
        <v>49</v>
      </c>
      <c r="AD13" t="s">
        <v>49</v>
      </c>
      <c r="AG13" t="s">
        <v>49</v>
      </c>
      <c r="AO13" t="str">
        <f>+VLOOKUP(A13,'[1]ASIGNACION CONTRATISTAS'!$A$5:$M$275,11,FALSE)</f>
        <v>SIN DATOS</v>
      </c>
      <c r="AP13" t="str">
        <f>+VLOOKUP(A13,'[1]ASIGNACION CONTRATISTAS'!$A$5:$M$275,12,FALSE)</f>
        <v>SIN DATOS</v>
      </c>
      <c r="AQ13" t="str">
        <f>+VLOOKUP(A13,'[1]ASIGNACION CONTRATISTAS'!$A$5:$M$275,13,FALSE)</f>
        <v>SIN DATOS</v>
      </c>
      <c r="AR13" t="str">
        <f>+VLOOKUP(A13,'[1]ASIGNACION CONTRATISTAS'!$A$5:$AQ$275,14,FALSE)</f>
        <v>SI</v>
      </c>
      <c r="AS13" t="str">
        <f>+VLOOKUP(A13,'[1]ASIGNACION CONTRATISTAS'!$A$5:$AQ$275,15,FALSE)</f>
        <v>SI</v>
      </c>
      <c r="AT13" t="str">
        <f>+VLOOKUP(A13,'[1]ASIGNACION CONTRATISTAS'!$A$5:$AQ$275,16,FALSE)</f>
        <v>SIN DATOS</v>
      </c>
      <c r="AU13">
        <f>+VLOOKUP(A13,'[1]ASIGNACION CONTRATISTAS'!$A$5:$AQ$275,17,FALSE)</f>
        <v>0</v>
      </c>
      <c r="AV13" t="str">
        <f>+VLOOKUP(A13,'[1]ASIGNACION CONTRATISTAS'!$A$5:$AQ$275,18,FALSE)</f>
        <v>SI</v>
      </c>
      <c r="AW13" t="str">
        <f>+VLOOKUP(A13,'[1]ASIGNACION CONTRATISTAS'!$A$5:$AQ$275,19,FALSE)</f>
        <v>SI</v>
      </c>
      <c r="AX13" t="str">
        <f>+VLOOKUP(A13,'[1]ASIGNACION CONTRATISTAS'!$A$5:$AQ$275,20,FALSE)</f>
        <v>SIN DATOS</v>
      </c>
      <c r="AY13">
        <f>+VLOOKUP(A13,'[1]ASIGNACION CONTRATISTAS'!$A$5:$AQ$275,21,FALSE)</f>
        <v>0</v>
      </c>
      <c r="AZ13">
        <f>+VLOOKUP(A13,'[1]ASIGNACION CONTRATISTAS'!$A$5:$AQ$275,22,FALSE)</f>
        <v>0</v>
      </c>
      <c r="BA13" t="str">
        <f>+VLOOKUP(A13,'[1]ASIGNACION CONTRATISTAS'!$A$5:$AQ$275,23,FALSE)</f>
        <v>SI</v>
      </c>
      <c r="BB13">
        <f>+VLOOKUP(A13,'[1]ASIGNACION CONTRATISTAS'!$A$5:$AQ$275,24,FALSE)</f>
        <v>0</v>
      </c>
      <c r="BC13">
        <f>+VLOOKUP(A13,'[1]ASIGNACION CONTRATISTAS'!$A$5:$AQ$275,25,FALSE)</f>
        <v>0</v>
      </c>
      <c r="BD13" s="2">
        <f>+VLOOKUP(A13,'[1]ASIGNACION CONTRATISTAS'!$A$5:$AQ$275,26,FALSE)</f>
        <v>45315</v>
      </c>
      <c r="BE13">
        <f>+VLOOKUP(A13,'[1]ASIGNACION CONTRATISTAS'!$A$5:$AQ$275,27,FALSE)</f>
        <v>0</v>
      </c>
      <c r="BF13">
        <f>+VLOOKUP(A13,'[1]ASIGNACION CONTRATISTAS'!$A$5:$AQ$275,28,FALSE)</f>
        <v>0</v>
      </c>
      <c r="BG13">
        <f>+VLOOKUP(A13,'[1]ASIGNACION CONTRATISTAS'!$A$5:$AQ$275,29,FALSE)</f>
        <v>45325</v>
      </c>
      <c r="BH13">
        <f>+VLOOKUP(A13,'[1]ASIGNACION CONTRATISTAS'!$A$5:$AQ$275,30,FALSE)</f>
        <v>0</v>
      </c>
      <c r="BI13">
        <f>+VLOOKUP(A13,'[1]ASIGNACION CONTRATISTAS'!$A$5:$AQ$275,31,FALSE)</f>
        <v>45341</v>
      </c>
      <c r="BJ13">
        <f>+VLOOKUP(A13,'[1]ASIGNACION CONTRATISTAS'!$A$5:$AQ$275,32,FALSE)</f>
        <v>0</v>
      </c>
      <c r="BK13" t="str">
        <f>+VLOOKUP(A13,'[1]ASIGNACION CONTRATISTAS'!$A$5:$AQ$275,33,FALSE)</f>
        <v>EN REVISION DE LA ANT</v>
      </c>
      <c r="BL13">
        <f>+VLOOKUP(A13,'[1]ASIGNACION CONTRATISTAS'!$A$5:$AQ$275,34,FALSE)</f>
        <v>0</v>
      </c>
      <c r="BM13">
        <f>+VLOOKUP(A13,'[1]ASIGNACION CONTRATISTAS'!$A$5:$AQ$275,35,FALSE)</f>
        <v>0</v>
      </c>
      <c r="BN13" t="str">
        <f>+VLOOKUP(A13,'[1]ASIGNACION CONTRATISTAS'!$A$5:$AQ$275,36,FALSE)</f>
        <v>EN REVISION ANT</v>
      </c>
      <c r="BO13">
        <f>+VLOOKUP(A13,'[1]ASIGNACION CONTRATISTAS'!$A$5:$AQ$275,37,FALSE)</f>
        <v>0</v>
      </c>
      <c r="BP13">
        <f>+VLOOKUP(A13,'[1]ASIGNACION CONTRATISTAS'!$A$5:$AQ$275,38,FALSE)</f>
        <v>0</v>
      </c>
      <c r="BQ13">
        <f>+VLOOKUP(A13,'[1]ASIGNACION CONTRATISTAS'!$A$5:$AQ$275,39,FALSE)</f>
        <v>45310</v>
      </c>
      <c r="BR13">
        <f>+VLOOKUP(A13,'[1]ASIGNACION CONTRATISTAS'!$A$5:$AQ$275,40,FALSE)</f>
        <v>45325</v>
      </c>
      <c r="BS13">
        <f>+VLOOKUP(A13,'[1]ASIGNACION CONTRATISTAS'!$A$5:$AQ$275,41,FALSE)</f>
        <v>0</v>
      </c>
      <c r="BT13">
        <f>+VLOOKUP(A13,'[1]ASIGNACION CONTRATISTAS'!$A$5:$AQ$275,42,FALSE)</f>
        <v>0</v>
      </c>
      <c r="BU13">
        <f>+VLOOKUP(A13,'[1]ASIGNACION CONTRATISTAS'!$A$5:$AQ$275,43,FALSE)</f>
        <v>25000000</v>
      </c>
    </row>
    <row r="14" spans="1:73" x14ac:dyDescent="0.25">
      <c r="A14" t="s">
        <v>131</v>
      </c>
      <c r="B14" t="s">
        <v>38</v>
      </c>
      <c r="C14" t="s">
        <v>39</v>
      </c>
      <c r="D14" t="s">
        <v>132</v>
      </c>
      <c r="E14" t="s">
        <v>87</v>
      </c>
      <c r="F14" t="s">
        <v>133</v>
      </c>
      <c r="G14">
        <v>405.38248199999998</v>
      </c>
      <c r="H14">
        <v>25000000</v>
      </c>
      <c r="K14" t="s">
        <v>134</v>
      </c>
      <c r="L14" t="s">
        <v>74</v>
      </c>
      <c r="M14" t="s">
        <v>120</v>
      </c>
      <c r="N14" s="2">
        <v>45310</v>
      </c>
      <c r="O14" s="2">
        <v>45326</v>
      </c>
      <c r="P14" s="2">
        <v>45362</v>
      </c>
      <c r="S14">
        <v>25000000</v>
      </c>
      <c r="W14" s="2">
        <v>0</v>
      </c>
      <c r="X14" t="s">
        <v>135</v>
      </c>
      <c r="Y14" t="s">
        <v>46</v>
      </c>
      <c r="Z14">
        <v>0</v>
      </c>
      <c r="AA14">
        <v>197</v>
      </c>
      <c r="AB14" t="s">
        <v>136</v>
      </c>
      <c r="AC14" t="s">
        <v>48</v>
      </c>
      <c r="AD14" t="s">
        <v>49</v>
      </c>
      <c r="AG14" t="s">
        <v>48</v>
      </c>
      <c r="AO14" t="str">
        <f>+VLOOKUP(A14,'[1]ASIGNACION CONTRATISTAS'!$A$5:$M$275,11,FALSE)</f>
        <v>SIN DATOS</v>
      </c>
      <c r="AP14" t="str">
        <f>+VLOOKUP(A14,'[1]ASIGNACION CONTRATISTAS'!$A$5:$M$275,12,FALSE)</f>
        <v>SIN DATOS</v>
      </c>
      <c r="AQ14" t="str">
        <f>+VLOOKUP(A14,'[1]ASIGNACION CONTRATISTAS'!$A$5:$M$275,13,FALSE)</f>
        <v>SIN DATOS</v>
      </c>
      <c r="AR14" t="str">
        <f>+VLOOKUP(A14,'[1]ASIGNACION CONTRATISTAS'!$A$5:$AQ$275,14,FALSE)</f>
        <v>SI</v>
      </c>
      <c r="AS14" t="str">
        <f>+VLOOKUP(A14,'[1]ASIGNACION CONTRATISTAS'!$A$5:$AQ$275,15,FALSE)</f>
        <v>SI</v>
      </c>
      <c r="AT14" t="str">
        <f>+VLOOKUP(A14,'[1]ASIGNACION CONTRATISTAS'!$A$5:$AQ$275,16,FALSE)</f>
        <v>SIN DATOS</v>
      </c>
      <c r="AU14">
        <f>+VLOOKUP(A14,'[1]ASIGNACION CONTRATISTAS'!$A$5:$AQ$275,17,FALSE)</f>
        <v>0</v>
      </c>
      <c r="AV14" t="str">
        <f>+VLOOKUP(A14,'[1]ASIGNACION CONTRATISTAS'!$A$5:$AQ$275,18,FALSE)</f>
        <v>SI</v>
      </c>
      <c r="AW14" t="str">
        <f>+VLOOKUP(A14,'[1]ASIGNACION CONTRATISTAS'!$A$5:$AQ$275,19,FALSE)</f>
        <v>SI</v>
      </c>
      <c r="AX14" t="str">
        <f>+VLOOKUP(A14,'[1]ASIGNACION CONTRATISTAS'!$A$5:$AQ$275,20,FALSE)</f>
        <v>SIN DATOS</v>
      </c>
      <c r="AY14">
        <f>+VLOOKUP(A14,'[1]ASIGNACION CONTRATISTAS'!$A$5:$AQ$275,21,FALSE)</f>
        <v>0</v>
      </c>
      <c r="AZ14">
        <f>+VLOOKUP(A14,'[1]ASIGNACION CONTRATISTAS'!$A$5:$AQ$275,22,FALSE)</f>
        <v>0</v>
      </c>
      <c r="BA14" t="str">
        <f>+VLOOKUP(A14,'[1]ASIGNACION CONTRATISTAS'!$A$5:$AQ$275,23,FALSE)</f>
        <v>SI</v>
      </c>
      <c r="BB14">
        <f>+VLOOKUP(A14,'[1]ASIGNACION CONTRATISTAS'!$A$5:$AQ$275,24,FALSE)</f>
        <v>0</v>
      </c>
      <c r="BC14">
        <f>+VLOOKUP(A14,'[1]ASIGNACION CONTRATISTAS'!$A$5:$AQ$275,25,FALSE)</f>
        <v>0</v>
      </c>
      <c r="BD14" s="2">
        <f>+VLOOKUP(A14,'[1]ASIGNACION CONTRATISTAS'!$A$5:$AQ$275,26,FALSE)</f>
        <v>45315</v>
      </c>
      <c r="BE14">
        <f>+VLOOKUP(A14,'[1]ASIGNACION CONTRATISTAS'!$A$5:$AQ$275,27,FALSE)</f>
        <v>0</v>
      </c>
      <c r="BF14">
        <f>+VLOOKUP(A14,'[1]ASIGNACION CONTRATISTAS'!$A$5:$AQ$275,28,FALSE)</f>
        <v>0</v>
      </c>
      <c r="BG14">
        <f>+VLOOKUP(A14,'[1]ASIGNACION CONTRATISTAS'!$A$5:$AQ$275,29,FALSE)</f>
        <v>45326</v>
      </c>
      <c r="BH14">
        <f>+VLOOKUP(A14,'[1]ASIGNACION CONTRATISTAS'!$A$5:$AQ$275,30,FALSE)</f>
        <v>0</v>
      </c>
      <c r="BI14">
        <f>+VLOOKUP(A14,'[1]ASIGNACION CONTRATISTAS'!$A$5:$AQ$275,31,FALSE)</f>
        <v>0</v>
      </c>
      <c r="BJ14">
        <f>+VLOOKUP(A14,'[1]ASIGNACION CONTRATISTAS'!$A$5:$AQ$275,32,FALSE)</f>
        <v>0</v>
      </c>
      <c r="BK14" t="str">
        <f>+VLOOKUP(A14,'[1]ASIGNACION CONTRATISTAS'!$A$5:$AQ$275,33,FALSE)</f>
        <v>EN ELABORACION DE INFORME</v>
      </c>
      <c r="BL14">
        <f>+VLOOKUP(A14,'[1]ASIGNACION CONTRATISTAS'!$A$5:$AQ$275,34,FALSE)</f>
        <v>45349</v>
      </c>
      <c r="BM14">
        <f>+VLOOKUP(A14,'[1]ASIGNACION CONTRATISTAS'!$A$5:$AQ$275,35,FALSE)</f>
        <v>0</v>
      </c>
      <c r="BN14" t="str">
        <f>+VLOOKUP(A14,'[1]ASIGNACION CONTRATISTAS'!$A$5:$AQ$275,36,FALSE)</f>
        <v>EN ELABORACION DE INFORME</v>
      </c>
      <c r="BO14">
        <f>+VLOOKUP(A14,'[1]ASIGNACION CONTRATISTAS'!$A$5:$AQ$275,37,FALSE)</f>
        <v>0</v>
      </c>
      <c r="BP14">
        <f>+VLOOKUP(A14,'[1]ASIGNACION CONTRATISTAS'!$A$5:$AQ$275,38,FALSE)</f>
        <v>0</v>
      </c>
      <c r="BQ14">
        <f>+VLOOKUP(A14,'[1]ASIGNACION CONTRATISTAS'!$A$5:$AQ$275,39,FALSE)</f>
        <v>45310</v>
      </c>
      <c r="BR14">
        <f>+VLOOKUP(A14,'[1]ASIGNACION CONTRATISTAS'!$A$5:$AQ$275,40,FALSE)</f>
        <v>45326</v>
      </c>
      <c r="BS14">
        <f>+VLOOKUP(A14,'[1]ASIGNACION CONTRATISTAS'!$A$5:$AQ$275,41,FALSE)</f>
        <v>0</v>
      </c>
      <c r="BT14">
        <f>+VLOOKUP(A14,'[1]ASIGNACION CONTRATISTAS'!$A$5:$AQ$275,42,FALSE)</f>
        <v>0</v>
      </c>
      <c r="BU14">
        <f>+VLOOKUP(A14,'[1]ASIGNACION CONTRATISTAS'!$A$5:$AQ$275,43,FALSE)</f>
        <v>25000000</v>
      </c>
    </row>
    <row r="15" spans="1:73" x14ac:dyDescent="0.25">
      <c r="A15" t="s">
        <v>137</v>
      </c>
      <c r="B15" t="s">
        <v>38</v>
      </c>
      <c r="C15" t="s">
        <v>39</v>
      </c>
      <c r="D15" t="s">
        <v>138</v>
      </c>
      <c r="E15" t="s">
        <v>87</v>
      </c>
      <c r="F15" t="s">
        <v>133</v>
      </c>
      <c r="G15">
        <v>386.04010599999998</v>
      </c>
      <c r="H15">
        <v>25000000</v>
      </c>
      <c r="K15" t="s">
        <v>139</v>
      </c>
      <c r="L15" t="s">
        <v>74</v>
      </c>
      <c r="M15" t="s">
        <v>120</v>
      </c>
      <c r="N15" s="2">
        <v>45310</v>
      </c>
      <c r="O15" s="2">
        <v>45326</v>
      </c>
      <c r="P15" s="2">
        <v>45362</v>
      </c>
      <c r="S15">
        <v>25000000</v>
      </c>
      <c r="W15" s="2">
        <v>45030</v>
      </c>
      <c r="X15" t="s">
        <v>140</v>
      </c>
      <c r="Y15" t="s">
        <v>46</v>
      </c>
      <c r="Z15">
        <v>0</v>
      </c>
      <c r="AA15">
        <v>205.1576</v>
      </c>
      <c r="AB15" t="s">
        <v>141</v>
      </c>
      <c r="AC15" t="s">
        <v>48</v>
      </c>
      <c r="AD15" t="s">
        <v>49</v>
      </c>
      <c r="AG15" t="s">
        <v>48</v>
      </c>
      <c r="AO15" t="str">
        <f>+VLOOKUP(A15,'[1]ASIGNACION CONTRATISTAS'!$A$5:$M$275,11,FALSE)</f>
        <v>SIN DATOS</v>
      </c>
      <c r="AP15" t="str">
        <f>+VLOOKUP(A15,'[1]ASIGNACION CONTRATISTAS'!$A$5:$M$275,12,FALSE)</f>
        <v>SIN DATOS</v>
      </c>
      <c r="AQ15" t="str">
        <f>+VLOOKUP(A15,'[1]ASIGNACION CONTRATISTAS'!$A$5:$M$275,13,FALSE)</f>
        <v>SIN DATOS</v>
      </c>
      <c r="AR15" t="str">
        <f>+VLOOKUP(A15,'[1]ASIGNACION CONTRATISTAS'!$A$5:$AQ$275,14,FALSE)</f>
        <v>SI</v>
      </c>
      <c r="AS15" t="str">
        <f>+VLOOKUP(A15,'[1]ASIGNACION CONTRATISTAS'!$A$5:$AQ$275,15,FALSE)</f>
        <v>SI</v>
      </c>
      <c r="AT15" t="str">
        <f>+VLOOKUP(A15,'[1]ASIGNACION CONTRATISTAS'!$A$5:$AQ$275,16,FALSE)</f>
        <v>SIN DATOS</v>
      </c>
      <c r="AU15">
        <f>+VLOOKUP(A15,'[1]ASIGNACION CONTRATISTAS'!$A$5:$AQ$275,17,FALSE)</f>
        <v>0</v>
      </c>
      <c r="AV15" t="str">
        <f>+VLOOKUP(A15,'[1]ASIGNACION CONTRATISTAS'!$A$5:$AQ$275,18,FALSE)</f>
        <v>SI</v>
      </c>
      <c r="AW15" t="str">
        <f>+VLOOKUP(A15,'[1]ASIGNACION CONTRATISTAS'!$A$5:$AQ$275,19,FALSE)</f>
        <v>SI</v>
      </c>
      <c r="AX15" t="str">
        <f>+VLOOKUP(A15,'[1]ASIGNACION CONTRATISTAS'!$A$5:$AQ$275,20,FALSE)</f>
        <v>SIN DATOS</v>
      </c>
      <c r="AY15">
        <f>+VLOOKUP(A15,'[1]ASIGNACION CONTRATISTAS'!$A$5:$AQ$275,21,FALSE)</f>
        <v>0</v>
      </c>
      <c r="AZ15">
        <f>+VLOOKUP(A15,'[1]ASIGNACION CONTRATISTAS'!$A$5:$AQ$275,22,FALSE)</f>
        <v>0</v>
      </c>
      <c r="BA15" t="str">
        <f>+VLOOKUP(A15,'[1]ASIGNACION CONTRATISTAS'!$A$5:$AQ$275,23,FALSE)</f>
        <v>SI</v>
      </c>
      <c r="BB15">
        <f>+VLOOKUP(A15,'[1]ASIGNACION CONTRATISTAS'!$A$5:$AQ$275,24,FALSE)</f>
        <v>0</v>
      </c>
      <c r="BC15">
        <f>+VLOOKUP(A15,'[1]ASIGNACION CONTRATISTAS'!$A$5:$AQ$275,25,FALSE)</f>
        <v>0</v>
      </c>
      <c r="BD15" s="2">
        <f>+VLOOKUP(A15,'[1]ASIGNACION CONTRATISTAS'!$A$5:$AQ$275,26,FALSE)</f>
        <v>45315</v>
      </c>
      <c r="BE15">
        <f>+VLOOKUP(A15,'[1]ASIGNACION CONTRATISTAS'!$A$5:$AQ$275,27,FALSE)</f>
        <v>0</v>
      </c>
      <c r="BF15">
        <f>+VLOOKUP(A15,'[1]ASIGNACION CONTRATISTAS'!$A$5:$AQ$275,28,FALSE)</f>
        <v>0</v>
      </c>
      <c r="BG15">
        <f>+VLOOKUP(A15,'[1]ASIGNACION CONTRATISTAS'!$A$5:$AQ$275,29,FALSE)</f>
        <v>45326</v>
      </c>
      <c r="BH15">
        <f>+VLOOKUP(A15,'[1]ASIGNACION CONTRATISTAS'!$A$5:$AQ$275,30,FALSE)</f>
        <v>0</v>
      </c>
      <c r="BI15">
        <f>+VLOOKUP(A15,'[1]ASIGNACION CONTRATISTAS'!$A$5:$AQ$275,31,FALSE)</f>
        <v>0</v>
      </c>
      <c r="BJ15">
        <f>+VLOOKUP(A15,'[1]ASIGNACION CONTRATISTAS'!$A$5:$AQ$275,32,FALSE)</f>
        <v>0</v>
      </c>
      <c r="BK15" t="str">
        <f>+VLOOKUP(A15,'[1]ASIGNACION CONTRATISTAS'!$A$5:$AQ$275,33,FALSE)</f>
        <v>EN ELABORACION DE INFORME</v>
      </c>
      <c r="BL15">
        <f>+VLOOKUP(A15,'[1]ASIGNACION CONTRATISTAS'!$A$5:$AQ$275,34,FALSE)</f>
        <v>45349</v>
      </c>
      <c r="BM15">
        <f>+VLOOKUP(A15,'[1]ASIGNACION CONTRATISTAS'!$A$5:$AQ$275,35,FALSE)</f>
        <v>0</v>
      </c>
      <c r="BN15" t="str">
        <f>+VLOOKUP(A15,'[1]ASIGNACION CONTRATISTAS'!$A$5:$AQ$275,36,FALSE)</f>
        <v>EN ELABORACION DE INFORME</v>
      </c>
      <c r="BO15">
        <f>+VLOOKUP(A15,'[1]ASIGNACION CONTRATISTAS'!$A$5:$AQ$275,37,FALSE)</f>
        <v>0</v>
      </c>
      <c r="BP15">
        <f>+VLOOKUP(A15,'[1]ASIGNACION CONTRATISTAS'!$A$5:$AQ$275,38,FALSE)</f>
        <v>0</v>
      </c>
      <c r="BQ15">
        <f>+VLOOKUP(A15,'[1]ASIGNACION CONTRATISTAS'!$A$5:$AQ$275,39,FALSE)</f>
        <v>45310</v>
      </c>
      <c r="BR15">
        <f>+VLOOKUP(A15,'[1]ASIGNACION CONTRATISTAS'!$A$5:$AQ$275,40,FALSE)</f>
        <v>45326</v>
      </c>
      <c r="BS15">
        <f>+VLOOKUP(A15,'[1]ASIGNACION CONTRATISTAS'!$A$5:$AQ$275,41,FALSE)</f>
        <v>0</v>
      </c>
      <c r="BT15">
        <f>+VLOOKUP(A15,'[1]ASIGNACION CONTRATISTAS'!$A$5:$AQ$275,42,FALSE)</f>
        <v>0</v>
      </c>
      <c r="BU15">
        <f>+VLOOKUP(A15,'[1]ASIGNACION CONTRATISTAS'!$A$5:$AQ$275,43,FALSE)</f>
        <v>25000000</v>
      </c>
    </row>
    <row r="16" spans="1:73" x14ac:dyDescent="0.25">
      <c r="A16" t="s">
        <v>142</v>
      </c>
      <c r="B16" t="s">
        <v>38</v>
      </c>
      <c r="C16" t="s">
        <v>39</v>
      </c>
      <c r="D16" t="s">
        <v>143</v>
      </c>
      <c r="E16" t="s">
        <v>144</v>
      </c>
      <c r="F16" t="s">
        <v>145</v>
      </c>
      <c r="G16">
        <v>385.03572200000002</v>
      </c>
      <c r="H16">
        <v>25000000</v>
      </c>
      <c r="K16" t="s">
        <v>146</v>
      </c>
      <c r="L16" t="s">
        <v>53</v>
      </c>
      <c r="N16" s="2">
        <v>45310</v>
      </c>
      <c r="O16" s="2">
        <v>45319</v>
      </c>
      <c r="P16" s="2">
        <v>45322</v>
      </c>
      <c r="S16">
        <v>25000000</v>
      </c>
      <c r="W16" s="2">
        <v>45030</v>
      </c>
      <c r="X16" t="s">
        <v>147</v>
      </c>
      <c r="Y16" t="s">
        <v>46</v>
      </c>
      <c r="Z16">
        <v>0</v>
      </c>
      <c r="AA16">
        <v>300</v>
      </c>
      <c r="AB16" t="s">
        <v>148</v>
      </c>
      <c r="AC16" t="s">
        <v>49</v>
      </c>
      <c r="AD16" t="s">
        <v>49</v>
      </c>
      <c r="AG16" t="s">
        <v>49</v>
      </c>
      <c r="AO16" t="str">
        <f>+VLOOKUP(A16,'[1]ASIGNACION CONTRATISTAS'!$A$5:$M$275,11,FALSE)</f>
        <v>SIN DATOS</v>
      </c>
      <c r="AP16" t="str">
        <f>+VLOOKUP(A16,'[1]ASIGNACION CONTRATISTAS'!$A$5:$M$275,12,FALSE)</f>
        <v>SIN DATOS</v>
      </c>
      <c r="AQ16" t="str">
        <f>+VLOOKUP(A16,'[1]ASIGNACION CONTRATISTAS'!$A$5:$M$275,13,FALSE)</f>
        <v>SIN DATOS</v>
      </c>
      <c r="AR16" t="str">
        <f>+VLOOKUP(A16,'[1]ASIGNACION CONTRATISTAS'!$A$5:$AQ$275,14,FALSE)</f>
        <v>SI</v>
      </c>
      <c r="AS16" t="str">
        <f>+VLOOKUP(A16,'[1]ASIGNACION CONTRATISTAS'!$A$5:$AQ$275,15,FALSE)</f>
        <v>SI</v>
      </c>
      <c r="AT16" t="str">
        <f>+VLOOKUP(A16,'[1]ASIGNACION CONTRATISTAS'!$A$5:$AQ$275,16,FALSE)</f>
        <v>SIN DATOS</v>
      </c>
      <c r="AU16">
        <f>+VLOOKUP(A16,'[1]ASIGNACION CONTRATISTAS'!$A$5:$AQ$275,17,FALSE)</f>
        <v>0</v>
      </c>
      <c r="AV16" t="str">
        <f>+VLOOKUP(A16,'[1]ASIGNACION CONTRATISTAS'!$A$5:$AQ$275,18,FALSE)</f>
        <v>SI</v>
      </c>
      <c r="AW16" t="str">
        <f>+VLOOKUP(A16,'[1]ASIGNACION CONTRATISTAS'!$A$5:$AQ$275,19,FALSE)</f>
        <v>SI</v>
      </c>
      <c r="AX16" t="str">
        <f>+VLOOKUP(A16,'[1]ASIGNACION CONTRATISTAS'!$A$5:$AQ$275,20,FALSE)</f>
        <v>SIN DATOS</v>
      </c>
      <c r="AY16">
        <f>+VLOOKUP(A16,'[1]ASIGNACION CONTRATISTAS'!$A$5:$AQ$275,21,FALSE)</f>
        <v>0</v>
      </c>
      <c r="AZ16">
        <f>+VLOOKUP(A16,'[1]ASIGNACION CONTRATISTAS'!$A$5:$AQ$275,22,FALSE)</f>
        <v>0</v>
      </c>
      <c r="BA16" t="str">
        <f>+VLOOKUP(A16,'[1]ASIGNACION CONTRATISTAS'!$A$5:$AQ$275,23,FALSE)</f>
        <v>SI</v>
      </c>
      <c r="BB16">
        <f>+VLOOKUP(A16,'[1]ASIGNACION CONTRATISTAS'!$A$5:$AQ$275,24,FALSE)</f>
        <v>0</v>
      </c>
      <c r="BC16">
        <f>+VLOOKUP(A16,'[1]ASIGNACION CONTRATISTAS'!$A$5:$AQ$275,25,FALSE)</f>
        <v>0</v>
      </c>
      <c r="BD16" s="2" t="str">
        <f>+VLOOKUP(A16,'[1]ASIGNACION CONTRATISTAS'!$A$5:$AQ$275,26,FALSE)</f>
        <v>Ok</v>
      </c>
      <c r="BE16">
        <f>+VLOOKUP(A16,'[1]ASIGNACION CONTRATISTAS'!$A$5:$AQ$275,27,FALSE)</f>
        <v>0</v>
      </c>
      <c r="BF16">
        <f>+VLOOKUP(A16,'[1]ASIGNACION CONTRATISTAS'!$A$5:$AQ$275,28,FALSE)</f>
        <v>0</v>
      </c>
      <c r="BG16">
        <f>+VLOOKUP(A16,'[1]ASIGNACION CONTRATISTAS'!$A$5:$AQ$275,29,FALSE)</f>
        <v>45319</v>
      </c>
      <c r="BH16">
        <f>+VLOOKUP(A16,'[1]ASIGNACION CONTRATISTAS'!$A$5:$AQ$275,30,FALSE)</f>
        <v>0</v>
      </c>
      <c r="BI16">
        <f>+VLOOKUP(A16,'[1]ASIGNACION CONTRATISTAS'!$A$5:$AQ$275,31,FALSE)</f>
        <v>45322</v>
      </c>
      <c r="BJ16">
        <f>+VLOOKUP(A16,'[1]ASIGNACION CONTRATISTAS'!$A$5:$AQ$275,32,FALSE)</f>
        <v>0</v>
      </c>
      <c r="BK16" t="str">
        <f>+VLOOKUP(A16,'[1]ASIGNACION CONTRATISTAS'!$A$5:$AQ$275,33,FALSE)</f>
        <v>APROBADO CON SOPORTE</v>
      </c>
      <c r="BL16">
        <f>+VLOOKUP(A16,'[1]ASIGNACION CONTRATISTAS'!$A$5:$AQ$275,34,FALSE)</f>
        <v>0</v>
      </c>
      <c r="BM16" t="str">
        <f>+VLOOKUP(A16,'[1]ASIGNACION CONTRATISTAS'!$A$5:$AQ$275,35,FALSE)</f>
        <v>CORREO DEL 22/02/2024</v>
      </c>
      <c r="BN16" t="str">
        <f>+VLOOKUP(A16,'[1]ASIGNACION CONTRATISTAS'!$A$5:$AQ$275,36,FALSE)</f>
        <v>APROBADO</v>
      </c>
      <c r="BO16">
        <f>+VLOOKUP(A16,'[1]ASIGNACION CONTRATISTAS'!$A$5:$AQ$275,37,FALSE)</f>
        <v>0</v>
      </c>
      <c r="BP16">
        <f>+VLOOKUP(A16,'[1]ASIGNACION CONTRATISTAS'!$A$5:$AQ$275,38,FALSE)</f>
        <v>0</v>
      </c>
      <c r="BQ16">
        <f>+VLOOKUP(A16,'[1]ASIGNACION CONTRATISTAS'!$A$5:$AQ$275,39,FALSE)</f>
        <v>45310</v>
      </c>
      <c r="BR16">
        <f>+VLOOKUP(A16,'[1]ASIGNACION CONTRATISTAS'!$A$5:$AQ$275,40,FALSE)</f>
        <v>45319</v>
      </c>
      <c r="BS16">
        <f>+VLOOKUP(A16,'[1]ASIGNACION CONTRATISTAS'!$A$5:$AQ$275,41,FALSE)</f>
        <v>0</v>
      </c>
      <c r="BT16">
        <f>+VLOOKUP(A16,'[1]ASIGNACION CONTRATISTAS'!$A$5:$AQ$275,42,FALSE)</f>
        <v>0</v>
      </c>
      <c r="BU16">
        <f>+VLOOKUP(A16,'[1]ASIGNACION CONTRATISTAS'!$A$5:$AQ$275,43,FALSE)</f>
        <v>25000000</v>
      </c>
    </row>
    <row r="17" spans="1:73" x14ac:dyDescent="0.25">
      <c r="A17" t="s">
        <v>149</v>
      </c>
      <c r="B17" t="s">
        <v>38</v>
      </c>
      <c r="C17" t="s">
        <v>39</v>
      </c>
      <c r="D17" t="s">
        <v>150</v>
      </c>
      <c r="E17" t="s">
        <v>144</v>
      </c>
      <c r="F17" t="s">
        <v>145</v>
      </c>
      <c r="G17">
        <v>328.10512199999999</v>
      </c>
      <c r="H17">
        <v>25000000</v>
      </c>
      <c r="K17" t="s">
        <v>151</v>
      </c>
      <c r="L17" t="s">
        <v>53</v>
      </c>
      <c r="N17" s="2">
        <v>45310</v>
      </c>
      <c r="O17" s="2">
        <v>45320</v>
      </c>
      <c r="P17" s="2">
        <v>45322</v>
      </c>
      <c r="S17">
        <v>25000000</v>
      </c>
      <c r="W17" s="2">
        <v>45069</v>
      </c>
      <c r="X17" t="s">
        <v>152</v>
      </c>
      <c r="Y17" t="s">
        <v>46</v>
      </c>
      <c r="Z17">
        <v>0</v>
      </c>
      <c r="AA17" t="s">
        <v>153</v>
      </c>
      <c r="AB17" t="s">
        <v>154</v>
      </c>
      <c r="AC17" t="s">
        <v>48</v>
      </c>
      <c r="AD17" t="s">
        <v>49</v>
      </c>
      <c r="AG17" t="s">
        <v>48</v>
      </c>
      <c r="AO17" t="str">
        <f>+VLOOKUP(A17,'[1]ASIGNACION CONTRATISTAS'!$A$5:$M$275,11,FALSE)</f>
        <v>SIN DATOS</v>
      </c>
      <c r="AP17" t="str">
        <f>+VLOOKUP(A17,'[1]ASIGNACION CONTRATISTAS'!$A$5:$M$275,12,FALSE)</f>
        <v>SIN DATOS</v>
      </c>
      <c r="AQ17" t="str">
        <f>+VLOOKUP(A17,'[1]ASIGNACION CONTRATISTAS'!$A$5:$M$275,13,FALSE)</f>
        <v>SIN DATOS</v>
      </c>
      <c r="AR17" t="str">
        <f>+VLOOKUP(A17,'[1]ASIGNACION CONTRATISTAS'!$A$5:$AQ$275,14,FALSE)</f>
        <v>SI</v>
      </c>
      <c r="AS17" t="str">
        <f>+VLOOKUP(A17,'[1]ASIGNACION CONTRATISTAS'!$A$5:$AQ$275,15,FALSE)</f>
        <v>SI</v>
      </c>
      <c r="AT17" t="str">
        <f>+VLOOKUP(A17,'[1]ASIGNACION CONTRATISTAS'!$A$5:$AQ$275,16,FALSE)</f>
        <v>SIN DATOS</v>
      </c>
      <c r="AU17">
        <f>+VLOOKUP(A17,'[1]ASIGNACION CONTRATISTAS'!$A$5:$AQ$275,17,FALSE)</f>
        <v>0</v>
      </c>
      <c r="AV17" t="str">
        <f>+VLOOKUP(A17,'[1]ASIGNACION CONTRATISTAS'!$A$5:$AQ$275,18,FALSE)</f>
        <v>SI</v>
      </c>
      <c r="AW17" t="str">
        <f>+VLOOKUP(A17,'[1]ASIGNACION CONTRATISTAS'!$A$5:$AQ$275,19,FALSE)</f>
        <v>SI</v>
      </c>
      <c r="AX17" t="str">
        <f>+VLOOKUP(A17,'[1]ASIGNACION CONTRATISTAS'!$A$5:$AQ$275,20,FALSE)</f>
        <v>SIN DATOS</v>
      </c>
      <c r="AY17">
        <f>+VLOOKUP(A17,'[1]ASIGNACION CONTRATISTAS'!$A$5:$AQ$275,21,FALSE)</f>
        <v>0</v>
      </c>
      <c r="AZ17">
        <f>+VLOOKUP(A17,'[1]ASIGNACION CONTRATISTAS'!$A$5:$AQ$275,22,FALSE)</f>
        <v>0</v>
      </c>
      <c r="BA17" t="str">
        <f>+VLOOKUP(A17,'[1]ASIGNACION CONTRATISTAS'!$A$5:$AQ$275,23,FALSE)</f>
        <v>SI</v>
      </c>
      <c r="BB17">
        <f>+VLOOKUP(A17,'[1]ASIGNACION CONTRATISTAS'!$A$5:$AQ$275,24,FALSE)</f>
        <v>0</v>
      </c>
      <c r="BC17">
        <f>+VLOOKUP(A17,'[1]ASIGNACION CONTRATISTAS'!$A$5:$AQ$275,25,FALSE)</f>
        <v>0</v>
      </c>
      <c r="BD17" s="2" t="str">
        <f>+VLOOKUP(A17,'[1]ASIGNACION CONTRATISTAS'!$A$5:$AQ$275,26,FALSE)</f>
        <v>Ok</v>
      </c>
      <c r="BE17">
        <f>+VLOOKUP(A17,'[1]ASIGNACION CONTRATISTAS'!$A$5:$AQ$275,27,FALSE)</f>
        <v>0</v>
      </c>
      <c r="BF17">
        <f>+VLOOKUP(A17,'[1]ASIGNACION CONTRATISTAS'!$A$5:$AQ$275,28,FALSE)</f>
        <v>0</v>
      </c>
      <c r="BG17">
        <f>+VLOOKUP(A17,'[1]ASIGNACION CONTRATISTAS'!$A$5:$AQ$275,29,FALSE)</f>
        <v>45320</v>
      </c>
      <c r="BH17">
        <f>+VLOOKUP(A17,'[1]ASIGNACION CONTRATISTAS'!$A$5:$AQ$275,30,FALSE)</f>
        <v>0</v>
      </c>
      <c r="BI17">
        <f>+VLOOKUP(A17,'[1]ASIGNACION CONTRATISTAS'!$A$5:$AQ$275,31,FALSE)</f>
        <v>45324</v>
      </c>
      <c r="BJ17">
        <f>+VLOOKUP(A17,'[1]ASIGNACION CONTRATISTAS'!$A$5:$AQ$275,32,FALSE)</f>
        <v>0</v>
      </c>
      <c r="BK17" t="str">
        <f>+VLOOKUP(A17,'[1]ASIGNACION CONTRATISTAS'!$A$5:$AQ$275,33,FALSE)</f>
        <v>APROBADO CON SOPORTE</v>
      </c>
      <c r="BL17">
        <f>+VLOOKUP(A17,'[1]ASIGNACION CONTRATISTAS'!$A$5:$AQ$275,34,FALSE)</f>
        <v>0</v>
      </c>
      <c r="BM17" t="str">
        <f>+VLOOKUP(A17,'[1]ASIGNACION CONTRATISTAS'!$A$5:$AQ$275,35,FALSE)</f>
        <v>CORREO DEL 22/02/2024</v>
      </c>
      <c r="BN17" t="str">
        <f>+VLOOKUP(A17,'[1]ASIGNACION CONTRATISTAS'!$A$5:$AQ$275,36,FALSE)</f>
        <v>APROBADO</v>
      </c>
      <c r="BO17">
        <f>+VLOOKUP(A17,'[1]ASIGNACION CONTRATISTAS'!$A$5:$AQ$275,37,FALSE)</f>
        <v>0</v>
      </c>
      <c r="BP17">
        <f>+VLOOKUP(A17,'[1]ASIGNACION CONTRATISTAS'!$A$5:$AQ$275,38,FALSE)</f>
        <v>0</v>
      </c>
      <c r="BQ17">
        <f>+VLOOKUP(A17,'[1]ASIGNACION CONTRATISTAS'!$A$5:$AQ$275,39,FALSE)</f>
        <v>45310</v>
      </c>
      <c r="BR17">
        <f>+VLOOKUP(A17,'[1]ASIGNACION CONTRATISTAS'!$A$5:$AQ$275,40,FALSE)</f>
        <v>45320</v>
      </c>
      <c r="BS17">
        <f>+VLOOKUP(A17,'[1]ASIGNACION CONTRATISTAS'!$A$5:$AQ$275,41,FALSE)</f>
        <v>0</v>
      </c>
      <c r="BT17">
        <f>+VLOOKUP(A17,'[1]ASIGNACION CONTRATISTAS'!$A$5:$AQ$275,42,FALSE)</f>
        <v>0</v>
      </c>
      <c r="BU17">
        <f>+VLOOKUP(A17,'[1]ASIGNACION CONTRATISTAS'!$A$5:$AQ$275,43,FALSE)</f>
        <v>25000000</v>
      </c>
    </row>
    <row r="18" spans="1:73" x14ac:dyDescent="0.25">
      <c r="A18" t="s">
        <v>155</v>
      </c>
      <c r="B18" t="s">
        <v>38</v>
      </c>
      <c r="C18" t="s">
        <v>39</v>
      </c>
      <c r="D18" t="s">
        <v>156</v>
      </c>
      <c r="E18" t="s">
        <v>157</v>
      </c>
      <c r="F18" t="s">
        <v>158</v>
      </c>
      <c r="G18">
        <v>321.74554599999999</v>
      </c>
      <c r="H18">
        <v>25000000</v>
      </c>
      <c r="K18" t="s">
        <v>159</v>
      </c>
      <c r="L18" t="s">
        <v>74</v>
      </c>
      <c r="M18" t="s">
        <v>120</v>
      </c>
      <c r="N18" s="2">
        <v>45310</v>
      </c>
      <c r="O18" s="2">
        <v>45324</v>
      </c>
      <c r="P18" s="2">
        <v>45362</v>
      </c>
      <c r="S18">
        <v>25000000</v>
      </c>
      <c r="W18" s="2">
        <v>45183</v>
      </c>
      <c r="X18" t="s">
        <v>160</v>
      </c>
      <c r="Y18" t="s">
        <v>46</v>
      </c>
      <c r="Z18">
        <v>0</v>
      </c>
      <c r="AA18" t="s">
        <v>161</v>
      </c>
      <c r="AB18" t="s">
        <v>162</v>
      </c>
      <c r="AC18" t="s">
        <v>48</v>
      </c>
      <c r="AD18" t="s">
        <v>49</v>
      </c>
      <c r="AE18" t="s">
        <v>163</v>
      </c>
      <c r="AG18" t="s">
        <v>48</v>
      </c>
      <c r="AO18" t="str">
        <f>+VLOOKUP(A18,'[1]ASIGNACION CONTRATISTAS'!$A$5:$M$275,11,FALSE)</f>
        <v>SIN DATOS</v>
      </c>
      <c r="AP18" t="str">
        <f>+VLOOKUP(A18,'[1]ASIGNACION CONTRATISTAS'!$A$5:$M$275,12,FALSE)</f>
        <v>SIN DATOS</v>
      </c>
      <c r="AQ18" t="str">
        <f>+VLOOKUP(A18,'[1]ASIGNACION CONTRATISTAS'!$A$5:$M$275,13,FALSE)</f>
        <v>SIN DATOS</v>
      </c>
      <c r="AR18" t="str">
        <f>+VLOOKUP(A18,'[1]ASIGNACION CONTRATISTAS'!$A$5:$AQ$275,14,FALSE)</f>
        <v>SI</v>
      </c>
      <c r="AS18" t="str">
        <f>+VLOOKUP(A18,'[1]ASIGNACION CONTRATISTAS'!$A$5:$AQ$275,15,FALSE)</f>
        <v>SI</v>
      </c>
      <c r="AT18" t="str">
        <f>+VLOOKUP(A18,'[1]ASIGNACION CONTRATISTAS'!$A$5:$AQ$275,16,FALSE)</f>
        <v>SIN DATOS</v>
      </c>
      <c r="AU18">
        <f>+VLOOKUP(A18,'[1]ASIGNACION CONTRATISTAS'!$A$5:$AQ$275,17,FALSE)</f>
        <v>0</v>
      </c>
      <c r="AV18" t="str">
        <f>+VLOOKUP(A18,'[1]ASIGNACION CONTRATISTAS'!$A$5:$AQ$275,18,FALSE)</f>
        <v>SI</v>
      </c>
      <c r="AW18" t="str">
        <f>+VLOOKUP(A18,'[1]ASIGNACION CONTRATISTAS'!$A$5:$AQ$275,19,FALSE)</f>
        <v>SI</v>
      </c>
      <c r="AX18" t="str">
        <f>+VLOOKUP(A18,'[1]ASIGNACION CONTRATISTAS'!$A$5:$AQ$275,20,FALSE)</f>
        <v>SIN DATOS</v>
      </c>
      <c r="AY18">
        <f>+VLOOKUP(A18,'[1]ASIGNACION CONTRATISTAS'!$A$5:$AQ$275,21,FALSE)</f>
        <v>0</v>
      </c>
      <c r="AZ18">
        <f>+VLOOKUP(A18,'[1]ASIGNACION CONTRATISTAS'!$A$5:$AQ$275,22,FALSE)</f>
        <v>0</v>
      </c>
      <c r="BA18" t="str">
        <f>+VLOOKUP(A18,'[1]ASIGNACION CONTRATISTAS'!$A$5:$AQ$275,23,FALSE)</f>
        <v>SI</v>
      </c>
      <c r="BB18">
        <f>+VLOOKUP(A18,'[1]ASIGNACION CONTRATISTAS'!$A$5:$AQ$275,24,FALSE)</f>
        <v>0</v>
      </c>
      <c r="BC18">
        <f>+VLOOKUP(A18,'[1]ASIGNACION CONTRATISTAS'!$A$5:$AQ$275,25,FALSE)</f>
        <v>0</v>
      </c>
      <c r="BD18" s="2">
        <f>+VLOOKUP(A18,'[1]ASIGNACION CONTRATISTAS'!$A$5:$AQ$275,26,FALSE)</f>
        <v>45315</v>
      </c>
      <c r="BE18">
        <f>+VLOOKUP(A18,'[1]ASIGNACION CONTRATISTAS'!$A$5:$AQ$275,27,FALSE)</f>
        <v>0</v>
      </c>
      <c r="BF18">
        <f>+VLOOKUP(A18,'[1]ASIGNACION CONTRATISTAS'!$A$5:$AQ$275,28,FALSE)</f>
        <v>0</v>
      </c>
      <c r="BG18">
        <f>+VLOOKUP(A18,'[1]ASIGNACION CONTRATISTAS'!$A$5:$AQ$275,29,FALSE)</f>
        <v>45324</v>
      </c>
      <c r="BH18">
        <f>+VLOOKUP(A18,'[1]ASIGNACION CONTRATISTAS'!$A$5:$AQ$275,30,FALSE)</f>
        <v>0</v>
      </c>
      <c r="BI18">
        <f>+VLOOKUP(A18,'[1]ASIGNACION CONTRATISTAS'!$A$5:$AQ$275,31,FALSE)</f>
        <v>0</v>
      </c>
      <c r="BJ18">
        <f>+VLOOKUP(A18,'[1]ASIGNACION CONTRATISTAS'!$A$5:$AQ$275,32,FALSE)</f>
        <v>0</v>
      </c>
      <c r="BK18" t="str">
        <f>+VLOOKUP(A18,'[1]ASIGNACION CONTRATISTAS'!$A$5:$AQ$275,33,FALSE)</f>
        <v>EN ELABORACION DE INFORME</v>
      </c>
      <c r="BL18">
        <f>+VLOOKUP(A18,'[1]ASIGNACION CONTRATISTAS'!$A$5:$AQ$275,34,FALSE)</f>
        <v>45349</v>
      </c>
      <c r="BM18">
        <f>+VLOOKUP(A18,'[1]ASIGNACION CONTRATISTAS'!$A$5:$AQ$275,35,FALSE)</f>
        <v>0</v>
      </c>
      <c r="BN18" t="str">
        <f>+VLOOKUP(A18,'[1]ASIGNACION CONTRATISTAS'!$A$5:$AQ$275,36,FALSE)</f>
        <v>EN ELABORACION DE INFORME</v>
      </c>
      <c r="BO18">
        <f>+VLOOKUP(A18,'[1]ASIGNACION CONTRATISTAS'!$A$5:$AQ$275,37,FALSE)</f>
        <v>0</v>
      </c>
      <c r="BP18">
        <f>+VLOOKUP(A18,'[1]ASIGNACION CONTRATISTAS'!$A$5:$AQ$275,38,FALSE)</f>
        <v>0</v>
      </c>
      <c r="BQ18">
        <f>+VLOOKUP(A18,'[1]ASIGNACION CONTRATISTAS'!$A$5:$AQ$275,39,FALSE)</f>
        <v>45310</v>
      </c>
      <c r="BR18">
        <f>+VLOOKUP(A18,'[1]ASIGNACION CONTRATISTAS'!$A$5:$AQ$275,40,FALSE)</f>
        <v>45324</v>
      </c>
      <c r="BS18">
        <f>+VLOOKUP(A18,'[1]ASIGNACION CONTRATISTAS'!$A$5:$AQ$275,41,FALSE)</f>
        <v>0</v>
      </c>
      <c r="BT18">
        <f>+VLOOKUP(A18,'[1]ASIGNACION CONTRATISTAS'!$A$5:$AQ$275,42,FALSE)</f>
        <v>0</v>
      </c>
      <c r="BU18">
        <f>+VLOOKUP(A18,'[1]ASIGNACION CONTRATISTAS'!$A$5:$AQ$275,43,FALSE)</f>
        <v>25000000</v>
      </c>
    </row>
    <row r="19" spans="1:73" x14ac:dyDescent="0.25">
      <c r="A19" t="s">
        <v>164</v>
      </c>
      <c r="B19" t="s">
        <v>38</v>
      </c>
      <c r="C19" t="s">
        <v>39</v>
      </c>
      <c r="D19" t="s">
        <v>165</v>
      </c>
      <c r="E19" t="s">
        <v>87</v>
      </c>
      <c r="F19" t="s">
        <v>125</v>
      </c>
      <c r="G19">
        <v>300.03641699999997</v>
      </c>
      <c r="H19">
        <v>25000000</v>
      </c>
      <c r="K19" t="s">
        <v>166</v>
      </c>
      <c r="L19" t="s">
        <v>167</v>
      </c>
      <c r="N19" s="2">
        <v>45310</v>
      </c>
      <c r="S19">
        <v>25000000</v>
      </c>
      <c r="W19" s="2">
        <v>45138</v>
      </c>
      <c r="X19" t="s">
        <v>168</v>
      </c>
      <c r="Y19" t="s">
        <v>46</v>
      </c>
      <c r="Z19">
        <v>0</v>
      </c>
      <c r="AA19" t="s">
        <v>169</v>
      </c>
      <c r="AB19" t="s">
        <v>170</v>
      </c>
      <c r="AC19" t="s">
        <v>48</v>
      </c>
      <c r="AD19" t="s">
        <v>49</v>
      </c>
      <c r="AG19" t="s">
        <v>48</v>
      </c>
      <c r="AO19" t="str">
        <f>+VLOOKUP(A19,'[1]ASIGNACION CONTRATISTAS'!$A$5:$M$275,11,FALSE)</f>
        <v>SIN DATOS</v>
      </c>
      <c r="AP19" t="str">
        <f>+VLOOKUP(A19,'[1]ASIGNACION CONTRATISTAS'!$A$5:$M$275,12,FALSE)</f>
        <v>SIN DATOS</v>
      </c>
      <c r="AQ19" t="str">
        <f>+VLOOKUP(A19,'[1]ASIGNACION CONTRATISTAS'!$A$5:$M$275,13,FALSE)</f>
        <v>SIN DATOS</v>
      </c>
      <c r="AR19" t="str">
        <f>+VLOOKUP(A19,'[1]ASIGNACION CONTRATISTAS'!$A$5:$AQ$275,14,FALSE)</f>
        <v>SI</v>
      </c>
      <c r="AS19" t="str">
        <f>+VLOOKUP(A19,'[1]ASIGNACION CONTRATISTAS'!$A$5:$AQ$275,15,FALSE)</f>
        <v>SI</v>
      </c>
      <c r="AT19" t="str">
        <f>+VLOOKUP(A19,'[1]ASIGNACION CONTRATISTAS'!$A$5:$AQ$275,16,FALSE)</f>
        <v>SIN DATOS</v>
      </c>
      <c r="AU19">
        <f>+VLOOKUP(A19,'[1]ASIGNACION CONTRATISTAS'!$A$5:$AQ$275,17,FALSE)</f>
        <v>0</v>
      </c>
      <c r="AV19" t="str">
        <f>+VLOOKUP(A19,'[1]ASIGNACION CONTRATISTAS'!$A$5:$AQ$275,18,FALSE)</f>
        <v>SI</v>
      </c>
      <c r="AW19" t="str">
        <f>+VLOOKUP(A19,'[1]ASIGNACION CONTRATISTAS'!$A$5:$AQ$275,19,FALSE)</f>
        <v>SI</v>
      </c>
      <c r="AX19" t="str">
        <f>+VLOOKUP(A19,'[1]ASIGNACION CONTRATISTAS'!$A$5:$AQ$275,20,FALSE)</f>
        <v>SIN DATOS</v>
      </c>
      <c r="AY19">
        <f>+VLOOKUP(A19,'[1]ASIGNACION CONTRATISTAS'!$A$5:$AQ$275,21,FALSE)</f>
        <v>0</v>
      </c>
      <c r="AZ19">
        <f>+VLOOKUP(A19,'[1]ASIGNACION CONTRATISTAS'!$A$5:$AQ$275,22,FALSE)</f>
        <v>0</v>
      </c>
      <c r="BA19" t="str">
        <f>+VLOOKUP(A19,'[1]ASIGNACION CONTRATISTAS'!$A$5:$AQ$275,23,FALSE)</f>
        <v>SI</v>
      </c>
      <c r="BB19">
        <f>+VLOOKUP(A19,'[1]ASIGNACION CONTRATISTAS'!$A$5:$AQ$275,24,FALSE)</f>
        <v>0</v>
      </c>
      <c r="BC19">
        <f>+VLOOKUP(A19,'[1]ASIGNACION CONTRATISTAS'!$A$5:$AQ$275,25,FALSE)</f>
        <v>0</v>
      </c>
      <c r="BD19" s="2" t="str">
        <f>+VLOOKUP(A19,'[1]ASIGNACION CONTRATISTAS'!$A$5:$AQ$275,26,FALSE)</f>
        <v>N/A</v>
      </c>
      <c r="BE19">
        <f>+VLOOKUP(A19,'[1]ASIGNACION CONTRATISTAS'!$A$5:$AQ$275,27,FALSE)</f>
        <v>0</v>
      </c>
      <c r="BF19">
        <f>+VLOOKUP(A19,'[1]ASIGNACION CONTRATISTAS'!$A$5:$AQ$275,28,FALSE)</f>
        <v>0</v>
      </c>
      <c r="BG19" t="str">
        <f>+VLOOKUP(A19,'[1]ASIGNACION CONTRATISTAS'!$A$5:$AQ$275,29,FALSE)</f>
        <v>N/A</v>
      </c>
      <c r="BH19">
        <f>+VLOOKUP(A19,'[1]ASIGNACION CONTRATISTAS'!$A$5:$AQ$275,30,FALSE)</f>
        <v>0</v>
      </c>
      <c r="BI19" t="str">
        <f>+VLOOKUP(A19,'[1]ASIGNACION CONTRATISTAS'!$A$5:$AQ$275,31,FALSE)</f>
        <v>N/A</v>
      </c>
      <c r="BJ19">
        <f>+VLOOKUP(A19,'[1]ASIGNACION CONTRATISTAS'!$A$5:$AQ$275,32,FALSE)</f>
        <v>0</v>
      </c>
      <c r="BK19" t="str">
        <f>+VLOOKUP(A19,'[1]ASIGNACION CONTRATISTAS'!$A$5:$AQ$275,33,FALSE)</f>
        <v>RETIRADO</v>
      </c>
      <c r="BL19">
        <f>+VLOOKUP(A19,'[1]ASIGNACION CONTRATISTAS'!$A$5:$AQ$275,34,FALSE)</f>
        <v>0</v>
      </c>
      <c r="BM19">
        <f>+VLOOKUP(A19,'[1]ASIGNACION CONTRATISTAS'!$A$5:$AQ$275,35,FALSE)</f>
        <v>0</v>
      </c>
      <c r="BN19" t="str">
        <f>+VLOOKUP(A19,'[1]ASIGNACION CONTRATISTAS'!$A$5:$AQ$275,36,FALSE)</f>
        <v>RETIRADO</v>
      </c>
      <c r="BO19">
        <f>+VLOOKUP(A19,'[1]ASIGNACION CONTRATISTAS'!$A$5:$AQ$275,37,FALSE)</f>
        <v>0</v>
      </c>
      <c r="BP19">
        <f>+VLOOKUP(A19,'[1]ASIGNACION CONTRATISTAS'!$A$5:$AQ$275,38,FALSE)</f>
        <v>0</v>
      </c>
      <c r="BQ19">
        <f>+VLOOKUP(A19,'[1]ASIGNACION CONTRATISTAS'!$A$5:$AQ$275,39,FALSE)</f>
        <v>45310</v>
      </c>
      <c r="BR19">
        <f>+VLOOKUP(A19,'[1]ASIGNACION CONTRATISTAS'!$A$5:$AQ$275,40,FALSE)</f>
        <v>0</v>
      </c>
      <c r="BS19">
        <f>+VLOOKUP(A19,'[1]ASIGNACION CONTRATISTAS'!$A$5:$AQ$275,41,FALSE)</f>
        <v>0</v>
      </c>
      <c r="BT19">
        <f>+VLOOKUP(A19,'[1]ASIGNACION CONTRATISTAS'!$A$5:$AQ$275,42,FALSE)</f>
        <v>0</v>
      </c>
      <c r="BU19">
        <f>+VLOOKUP(A19,'[1]ASIGNACION CONTRATISTAS'!$A$5:$AQ$275,43,FALSE)</f>
        <v>25000000</v>
      </c>
    </row>
    <row r="20" spans="1:73" x14ac:dyDescent="0.25">
      <c r="A20" t="s">
        <v>171</v>
      </c>
      <c r="B20" t="s">
        <v>38</v>
      </c>
      <c r="C20" t="s">
        <v>39</v>
      </c>
      <c r="D20" t="s">
        <v>172</v>
      </c>
      <c r="E20" t="s">
        <v>173</v>
      </c>
      <c r="F20" t="s">
        <v>174</v>
      </c>
      <c r="G20">
        <v>295.27125799999999</v>
      </c>
      <c r="H20">
        <v>25000000</v>
      </c>
      <c r="K20" t="s">
        <v>175</v>
      </c>
      <c r="L20" t="s">
        <v>74</v>
      </c>
      <c r="M20" t="s">
        <v>120</v>
      </c>
      <c r="N20" s="2">
        <v>45310</v>
      </c>
      <c r="O20" s="2">
        <v>45324</v>
      </c>
      <c r="P20" s="2">
        <v>45362</v>
      </c>
      <c r="S20">
        <v>25000000</v>
      </c>
      <c r="W20" s="2">
        <v>45100</v>
      </c>
      <c r="X20" t="s">
        <v>176</v>
      </c>
      <c r="Y20" t="s">
        <v>46</v>
      </c>
      <c r="Z20">
        <v>0</v>
      </c>
      <c r="AA20">
        <v>475.92</v>
      </c>
      <c r="AB20" t="s">
        <v>177</v>
      </c>
      <c r="AC20" t="s">
        <v>48</v>
      </c>
      <c r="AD20" t="s">
        <v>48</v>
      </c>
      <c r="AG20" t="s">
        <v>48</v>
      </c>
      <c r="AO20" t="str">
        <f>+VLOOKUP(A20,'[1]ASIGNACION CONTRATISTAS'!$A$5:$M$275,11,FALSE)</f>
        <v>SIN DATOS</v>
      </c>
      <c r="AP20" t="str">
        <f>+VLOOKUP(A20,'[1]ASIGNACION CONTRATISTAS'!$A$5:$M$275,12,FALSE)</f>
        <v>SIN DATOS</v>
      </c>
      <c r="AQ20" t="str">
        <f>+VLOOKUP(A20,'[1]ASIGNACION CONTRATISTAS'!$A$5:$M$275,13,FALSE)</f>
        <v>SIN DATOS</v>
      </c>
      <c r="AR20" t="str">
        <f>+VLOOKUP(A20,'[1]ASIGNACION CONTRATISTAS'!$A$5:$AQ$275,14,FALSE)</f>
        <v>SIN DATOS</v>
      </c>
      <c r="AS20" t="str">
        <f>+VLOOKUP(A20,'[1]ASIGNACION CONTRATISTAS'!$A$5:$AQ$275,15,FALSE)</f>
        <v>SIN DATOS</v>
      </c>
      <c r="AT20" t="str">
        <f>+VLOOKUP(A20,'[1]ASIGNACION CONTRATISTAS'!$A$5:$AQ$275,16,FALSE)</f>
        <v>SIN DATOS</v>
      </c>
      <c r="AU20">
        <f>+VLOOKUP(A20,'[1]ASIGNACION CONTRATISTAS'!$A$5:$AQ$275,17,FALSE)</f>
        <v>0</v>
      </c>
      <c r="AV20" t="str">
        <f>+VLOOKUP(A20,'[1]ASIGNACION CONTRATISTAS'!$A$5:$AQ$275,18,FALSE)</f>
        <v>SIN DATOS</v>
      </c>
      <c r="AW20" t="str">
        <f>+VLOOKUP(A20,'[1]ASIGNACION CONTRATISTAS'!$A$5:$AQ$275,19,FALSE)</f>
        <v>SIN DATOS</v>
      </c>
      <c r="AX20" t="str">
        <f>+VLOOKUP(A20,'[1]ASIGNACION CONTRATISTAS'!$A$5:$AQ$275,20,FALSE)</f>
        <v>SIN DATOS</v>
      </c>
      <c r="AY20">
        <f>+VLOOKUP(A20,'[1]ASIGNACION CONTRATISTAS'!$A$5:$AQ$275,21,FALSE)</f>
        <v>0</v>
      </c>
      <c r="AZ20">
        <f>+VLOOKUP(A20,'[1]ASIGNACION CONTRATISTAS'!$A$5:$AQ$275,22,FALSE)</f>
        <v>0</v>
      </c>
      <c r="BA20" t="str">
        <f>+VLOOKUP(A20,'[1]ASIGNACION CONTRATISTAS'!$A$5:$AQ$275,23,FALSE)</f>
        <v>SIN DATOS</v>
      </c>
      <c r="BB20">
        <f>+VLOOKUP(A20,'[1]ASIGNACION CONTRATISTAS'!$A$5:$AQ$275,24,FALSE)</f>
        <v>0</v>
      </c>
      <c r="BC20">
        <f>+VLOOKUP(A20,'[1]ASIGNACION CONTRATISTAS'!$A$5:$AQ$275,25,FALSE)</f>
        <v>0</v>
      </c>
      <c r="BD20" s="2">
        <f>+VLOOKUP(A20,'[1]ASIGNACION CONTRATISTAS'!$A$5:$AQ$275,26,FALSE)</f>
        <v>45315</v>
      </c>
      <c r="BE20">
        <f>+VLOOKUP(A20,'[1]ASIGNACION CONTRATISTAS'!$A$5:$AQ$275,27,FALSE)</f>
        <v>0</v>
      </c>
      <c r="BF20">
        <f>+VLOOKUP(A20,'[1]ASIGNACION CONTRATISTAS'!$A$5:$AQ$275,28,FALSE)</f>
        <v>0</v>
      </c>
      <c r="BG20">
        <f>+VLOOKUP(A20,'[1]ASIGNACION CONTRATISTAS'!$A$5:$AQ$275,29,FALSE)</f>
        <v>45324</v>
      </c>
      <c r="BH20">
        <f>+VLOOKUP(A20,'[1]ASIGNACION CONTRATISTAS'!$A$5:$AQ$275,30,FALSE)</f>
        <v>0</v>
      </c>
      <c r="BI20">
        <f>+VLOOKUP(A20,'[1]ASIGNACION CONTRATISTAS'!$A$5:$AQ$275,31,FALSE)</f>
        <v>0</v>
      </c>
      <c r="BJ20">
        <f>+VLOOKUP(A20,'[1]ASIGNACION CONTRATISTAS'!$A$5:$AQ$275,32,FALSE)</f>
        <v>0</v>
      </c>
      <c r="BK20" t="str">
        <f>+VLOOKUP(A20,'[1]ASIGNACION CONTRATISTAS'!$A$5:$AQ$275,33,FALSE)</f>
        <v>EN ELABORACION DE INFORME</v>
      </c>
      <c r="BL20">
        <f>+VLOOKUP(A20,'[1]ASIGNACION CONTRATISTAS'!$A$5:$AQ$275,34,FALSE)</f>
        <v>45349</v>
      </c>
      <c r="BM20">
        <f>+VLOOKUP(A20,'[1]ASIGNACION CONTRATISTAS'!$A$5:$AQ$275,35,FALSE)</f>
        <v>0</v>
      </c>
      <c r="BN20" t="str">
        <f>+VLOOKUP(A20,'[1]ASIGNACION CONTRATISTAS'!$A$5:$AQ$275,36,FALSE)</f>
        <v>EN ELABORACION DE INFORME</v>
      </c>
      <c r="BO20">
        <f>+VLOOKUP(A20,'[1]ASIGNACION CONTRATISTAS'!$A$5:$AQ$275,37,FALSE)</f>
        <v>0</v>
      </c>
      <c r="BP20">
        <f>+VLOOKUP(A20,'[1]ASIGNACION CONTRATISTAS'!$A$5:$AQ$275,38,FALSE)</f>
        <v>0</v>
      </c>
      <c r="BQ20">
        <f>+VLOOKUP(A20,'[1]ASIGNACION CONTRATISTAS'!$A$5:$AQ$275,39,FALSE)</f>
        <v>45310</v>
      </c>
      <c r="BR20">
        <f>+VLOOKUP(A20,'[1]ASIGNACION CONTRATISTAS'!$A$5:$AQ$275,40,FALSE)</f>
        <v>45324</v>
      </c>
      <c r="BS20">
        <f>+VLOOKUP(A20,'[1]ASIGNACION CONTRATISTAS'!$A$5:$AQ$275,41,FALSE)</f>
        <v>0</v>
      </c>
      <c r="BT20">
        <f>+VLOOKUP(A20,'[1]ASIGNACION CONTRATISTAS'!$A$5:$AQ$275,42,FALSE)</f>
        <v>0</v>
      </c>
      <c r="BU20">
        <f>+VLOOKUP(A20,'[1]ASIGNACION CONTRATISTAS'!$A$5:$AQ$275,43,FALSE)</f>
        <v>25000000</v>
      </c>
    </row>
    <row r="21" spans="1:73" x14ac:dyDescent="0.25">
      <c r="A21" t="s">
        <v>178</v>
      </c>
      <c r="B21" t="s">
        <v>38</v>
      </c>
      <c r="C21" t="s">
        <v>39</v>
      </c>
      <c r="D21" t="s">
        <v>179</v>
      </c>
      <c r="E21" t="s">
        <v>180</v>
      </c>
      <c r="F21" t="s">
        <v>181</v>
      </c>
      <c r="G21">
        <v>294.078553</v>
      </c>
      <c r="H21">
        <v>25000000</v>
      </c>
      <c r="K21" t="s">
        <v>182</v>
      </c>
      <c r="L21" t="s">
        <v>59</v>
      </c>
      <c r="M21" t="s">
        <v>97</v>
      </c>
      <c r="N21" s="2">
        <v>45310</v>
      </c>
      <c r="S21">
        <v>25000000</v>
      </c>
      <c r="W21" s="2">
        <v>45237</v>
      </c>
      <c r="X21" t="s">
        <v>183</v>
      </c>
      <c r="Y21" t="s">
        <v>46</v>
      </c>
      <c r="Z21">
        <v>0</v>
      </c>
      <c r="AA21" t="s">
        <v>184</v>
      </c>
      <c r="AB21" t="s">
        <v>185</v>
      </c>
      <c r="AC21" t="s">
        <v>49</v>
      </c>
      <c r="AG21" t="s">
        <v>49</v>
      </c>
      <c r="AO21" t="str">
        <f>+VLOOKUP(A21,'[1]ASIGNACION CONTRATISTAS'!$A$5:$M$275,11,FALSE)</f>
        <v>SIN DATOS</v>
      </c>
      <c r="AP21" t="str">
        <f>+VLOOKUP(A21,'[1]ASIGNACION CONTRATISTAS'!$A$5:$M$275,12,FALSE)</f>
        <v>SIN DATOS</v>
      </c>
      <c r="AQ21" t="str">
        <f>+VLOOKUP(A21,'[1]ASIGNACION CONTRATISTAS'!$A$5:$M$275,13,FALSE)</f>
        <v>SIN DATOS</v>
      </c>
      <c r="AR21" t="str">
        <f>+VLOOKUP(A21,'[1]ASIGNACION CONTRATISTAS'!$A$5:$AQ$275,14,FALSE)</f>
        <v>SI</v>
      </c>
      <c r="AS21" t="str">
        <f>+VLOOKUP(A21,'[1]ASIGNACION CONTRATISTAS'!$A$5:$AQ$275,15,FALSE)</f>
        <v>SI</v>
      </c>
      <c r="AT21" t="str">
        <f>+VLOOKUP(A21,'[1]ASIGNACION CONTRATISTAS'!$A$5:$AQ$275,16,FALSE)</f>
        <v>SIN DATOS</v>
      </c>
      <c r="AU21">
        <f>+VLOOKUP(A21,'[1]ASIGNACION CONTRATISTAS'!$A$5:$AQ$275,17,FALSE)</f>
        <v>0</v>
      </c>
      <c r="AV21" t="str">
        <f>+VLOOKUP(A21,'[1]ASIGNACION CONTRATISTAS'!$A$5:$AQ$275,18,FALSE)</f>
        <v>SI</v>
      </c>
      <c r="AW21" t="str">
        <f>+VLOOKUP(A21,'[1]ASIGNACION CONTRATISTAS'!$A$5:$AQ$275,19,FALSE)</f>
        <v>SI</v>
      </c>
      <c r="AX21" t="str">
        <f>+VLOOKUP(A21,'[1]ASIGNACION CONTRATISTAS'!$A$5:$AQ$275,20,FALSE)</f>
        <v>SIN DATOS</v>
      </c>
      <c r="AY21">
        <f>+VLOOKUP(A21,'[1]ASIGNACION CONTRATISTAS'!$A$5:$AQ$275,21,FALSE)</f>
        <v>0</v>
      </c>
      <c r="AZ21">
        <f>+VLOOKUP(A21,'[1]ASIGNACION CONTRATISTAS'!$A$5:$AQ$275,22,FALSE)</f>
        <v>0</v>
      </c>
      <c r="BA21" t="str">
        <f>+VLOOKUP(A21,'[1]ASIGNACION CONTRATISTAS'!$A$5:$AQ$275,23,FALSE)</f>
        <v>SI</v>
      </c>
      <c r="BB21">
        <f>+VLOOKUP(A21,'[1]ASIGNACION CONTRATISTAS'!$A$5:$AQ$275,24,FALSE)</f>
        <v>0</v>
      </c>
      <c r="BC21">
        <f>+VLOOKUP(A21,'[1]ASIGNACION CONTRATISTAS'!$A$5:$AQ$275,25,FALSE)</f>
        <v>0</v>
      </c>
      <c r="BD21" s="2" t="str">
        <f>+VLOOKUP(A21,'[1]ASIGNACION CONTRATISTAS'!$A$5:$AQ$275,26,FALSE)</f>
        <v>N/A</v>
      </c>
      <c r="BE21">
        <f>+VLOOKUP(A21,'[1]ASIGNACION CONTRATISTAS'!$A$5:$AQ$275,27,FALSE)</f>
        <v>0</v>
      </c>
      <c r="BF21">
        <f>+VLOOKUP(A21,'[1]ASIGNACION CONTRATISTAS'!$A$5:$AQ$275,28,FALSE)</f>
        <v>0</v>
      </c>
      <c r="BG21" t="str">
        <f>+VLOOKUP(A21,'[1]ASIGNACION CONTRATISTAS'!$A$5:$AQ$275,29,FALSE)</f>
        <v>N/A</v>
      </c>
      <c r="BH21">
        <f>+VLOOKUP(A21,'[1]ASIGNACION CONTRATISTAS'!$A$5:$AQ$275,30,FALSE)</f>
        <v>0</v>
      </c>
      <c r="BI21" t="str">
        <f>+VLOOKUP(A21,'[1]ASIGNACION CONTRATISTAS'!$A$5:$AQ$275,31,FALSE)</f>
        <v>N/A</v>
      </c>
      <c r="BJ21">
        <f>+VLOOKUP(A21,'[1]ASIGNACION CONTRATISTAS'!$A$5:$AQ$275,32,FALSE)</f>
        <v>0</v>
      </c>
      <c r="BK21" t="str">
        <f>+VLOOKUP(A21,'[1]ASIGNACION CONTRATISTAS'!$A$5:$AQ$275,33,FALSE)</f>
        <v xml:space="preserve">EN ESPERA DE RESPUESTA DE ANT </v>
      </c>
      <c r="BL21" t="str">
        <f>+VLOOKUP(A21,'[1]ASIGNACION CONTRATISTAS'!$A$5:$AQ$275,34,FALSE)</f>
        <v>SIN DATO DE CONTACTO</v>
      </c>
      <c r="BM21">
        <f>+VLOOKUP(A21,'[1]ASIGNACION CONTRATISTAS'!$A$5:$AQ$275,35,FALSE)</f>
        <v>0</v>
      </c>
      <c r="BN21" t="str">
        <f>+VLOOKUP(A21,'[1]ASIGNACION CONTRATISTAS'!$A$5:$AQ$275,36,FALSE)</f>
        <v xml:space="preserve">EN ESPERA DE RESPUESTA DE ANT </v>
      </c>
      <c r="BO21" t="str">
        <f>+VLOOKUP(A21,'[1]ASIGNACION CONTRATISTAS'!$A$5:$AQ$275,37,FALSE)</f>
        <v>SIN DATO DE CONTACTO</v>
      </c>
      <c r="BP21">
        <f>+VLOOKUP(A21,'[1]ASIGNACION CONTRATISTAS'!$A$5:$AQ$275,38,FALSE)</f>
        <v>0</v>
      </c>
      <c r="BQ21">
        <f>+VLOOKUP(A21,'[1]ASIGNACION CONTRATISTAS'!$A$5:$AQ$275,39,FALSE)</f>
        <v>45310</v>
      </c>
      <c r="BR21">
        <f>+VLOOKUP(A21,'[1]ASIGNACION CONTRATISTAS'!$A$5:$AQ$275,40,FALSE)</f>
        <v>0</v>
      </c>
      <c r="BS21">
        <f>+VLOOKUP(A21,'[1]ASIGNACION CONTRATISTAS'!$A$5:$AQ$275,41,FALSE)</f>
        <v>0</v>
      </c>
      <c r="BT21">
        <f>+VLOOKUP(A21,'[1]ASIGNACION CONTRATISTAS'!$A$5:$AQ$275,42,FALSE)</f>
        <v>0</v>
      </c>
      <c r="BU21">
        <f>+VLOOKUP(A21,'[1]ASIGNACION CONTRATISTAS'!$A$5:$AQ$275,43,FALSE)</f>
        <v>25000000</v>
      </c>
    </row>
    <row r="22" spans="1:73" x14ac:dyDescent="0.25">
      <c r="A22" t="s">
        <v>186</v>
      </c>
      <c r="B22" t="s">
        <v>38</v>
      </c>
      <c r="C22" t="s">
        <v>39</v>
      </c>
      <c r="D22" t="s">
        <v>187</v>
      </c>
      <c r="E22" t="s">
        <v>87</v>
      </c>
      <c r="F22" t="s">
        <v>125</v>
      </c>
      <c r="G22">
        <v>288.94340299999999</v>
      </c>
      <c r="H22">
        <v>25000000</v>
      </c>
      <c r="K22" t="s">
        <v>188</v>
      </c>
      <c r="L22" t="s">
        <v>44</v>
      </c>
      <c r="N22" s="2">
        <v>45310</v>
      </c>
      <c r="O22" s="2">
        <v>45324</v>
      </c>
      <c r="P22" s="2">
        <v>45342</v>
      </c>
      <c r="Q22" s="2">
        <v>45346</v>
      </c>
      <c r="R22">
        <v>45362</v>
      </c>
      <c r="S22">
        <v>25000000</v>
      </c>
      <c r="W22" s="2">
        <v>45086</v>
      </c>
      <c r="X22" t="s">
        <v>189</v>
      </c>
      <c r="Y22" t="s">
        <v>46</v>
      </c>
      <c r="Z22">
        <v>0</v>
      </c>
      <c r="AA22">
        <v>195</v>
      </c>
      <c r="AB22" t="s">
        <v>190</v>
      </c>
      <c r="AC22" t="s">
        <v>48</v>
      </c>
      <c r="AD22" t="s">
        <v>49</v>
      </c>
      <c r="AG22" t="s">
        <v>48</v>
      </c>
      <c r="AO22" t="str">
        <f>+VLOOKUP(A22,'[1]ASIGNACION CONTRATISTAS'!$A$5:$M$275,11,FALSE)</f>
        <v>SIN DATOS</v>
      </c>
      <c r="AP22" t="str">
        <f>+VLOOKUP(A22,'[1]ASIGNACION CONTRATISTAS'!$A$5:$M$275,12,FALSE)</f>
        <v>SIN DATOS</v>
      </c>
      <c r="AQ22" t="str">
        <f>+VLOOKUP(A22,'[1]ASIGNACION CONTRATISTAS'!$A$5:$M$275,13,FALSE)</f>
        <v>SIN DATOS</v>
      </c>
      <c r="AR22" t="str">
        <f>+VLOOKUP(A22,'[1]ASIGNACION CONTRATISTAS'!$A$5:$AQ$275,14,FALSE)</f>
        <v>SI</v>
      </c>
      <c r="AS22" t="str">
        <f>+VLOOKUP(A22,'[1]ASIGNACION CONTRATISTAS'!$A$5:$AQ$275,15,FALSE)</f>
        <v>SI</v>
      </c>
      <c r="AT22" t="str">
        <f>+VLOOKUP(A22,'[1]ASIGNACION CONTRATISTAS'!$A$5:$AQ$275,16,FALSE)</f>
        <v>SIN DATOS</v>
      </c>
      <c r="AU22">
        <f>+VLOOKUP(A22,'[1]ASIGNACION CONTRATISTAS'!$A$5:$AQ$275,17,FALSE)</f>
        <v>0</v>
      </c>
      <c r="AV22" t="str">
        <f>+VLOOKUP(A22,'[1]ASIGNACION CONTRATISTAS'!$A$5:$AQ$275,18,FALSE)</f>
        <v>SI</v>
      </c>
      <c r="AW22" t="str">
        <f>+VLOOKUP(A22,'[1]ASIGNACION CONTRATISTAS'!$A$5:$AQ$275,19,FALSE)</f>
        <v>SI</v>
      </c>
      <c r="AX22" t="str">
        <f>+VLOOKUP(A22,'[1]ASIGNACION CONTRATISTAS'!$A$5:$AQ$275,20,FALSE)</f>
        <v>SIN DATOS</v>
      </c>
      <c r="AY22">
        <f>+VLOOKUP(A22,'[1]ASIGNACION CONTRATISTAS'!$A$5:$AQ$275,21,FALSE)</f>
        <v>0</v>
      </c>
      <c r="AZ22">
        <f>+VLOOKUP(A22,'[1]ASIGNACION CONTRATISTAS'!$A$5:$AQ$275,22,FALSE)</f>
        <v>0</v>
      </c>
      <c r="BA22" t="str">
        <f>+VLOOKUP(A22,'[1]ASIGNACION CONTRATISTAS'!$A$5:$AQ$275,23,FALSE)</f>
        <v>SI</v>
      </c>
      <c r="BB22">
        <f>+VLOOKUP(A22,'[1]ASIGNACION CONTRATISTAS'!$A$5:$AQ$275,24,FALSE)</f>
        <v>0</v>
      </c>
      <c r="BC22">
        <f>+VLOOKUP(A22,'[1]ASIGNACION CONTRATISTAS'!$A$5:$AQ$275,25,FALSE)</f>
        <v>0</v>
      </c>
      <c r="BD22" s="2">
        <f>+VLOOKUP(A22,'[1]ASIGNACION CONTRATISTAS'!$A$5:$AQ$275,26,FALSE)</f>
        <v>45315</v>
      </c>
      <c r="BE22">
        <f>+VLOOKUP(A22,'[1]ASIGNACION CONTRATISTAS'!$A$5:$AQ$275,27,FALSE)</f>
        <v>0</v>
      </c>
      <c r="BF22">
        <f>+VLOOKUP(A22,'[1]ASIGNACION CONTRATISTAS'!$A$5:$AQ$275,28,FALSE)</f>
        <v>0</v>
      </c>
      <c r="BG22">
        <f>+VLOOKUP(A22,'[1]ASIGNACION CONTRATISTAS'!$A$5:$AQ$275,29,FALSE)</f>
        <v>45324</v>
      </c>
      <c r="BH22">
        <f>+VLOOKUP(A22,'[1]ASIGNACION CONTRATISTAS'!$A$5:$AQ$275,30,FALSE)</f>
        <v>0</v>
      </c>
      <c r="BI22">
        <f>+VLOOKUP(A22,'[1]ASIGNACION CONTRATISTAS'!$A$5:$AQ$275,31,FALSE)</f>
        <v>45339</v>
      </c>
      <c r="BJ22">
        <f>+VLOOKUP(A22,'[1]ASIGNACION CONTRATISTAS'!$A$5:$AQ$275,32,FALSE)</f>
        <v>0</v>
      </c>
      <c r="BK22" t="str">
        <f>+VLOOKUP(A22,'[1]ASIGNACION CONTRATISTAS'!$A$5:$AQ$275,33,FALSE)</f>
        <v>EN AJUSTES POR PARTE DEL CONTRATANTE</v>
      </c>
      <c r="BL22" t="str">
        <f>+VLOOKUP(A22,'[1]ASIGNACION CONTRATISTAS'!$A$5:$AQ$275,34,FALSE)</f>
        <v>SE ENVIA 26/02/2024</v>
      </c>
      <c r="BM22">
        <f>+VLOOKUP(A22,'[1]ASIGNACION CONTRATISTAS'!$A$5:$AQ$275,35,FALSE)</f>
        <v>0</v>
      </c>
      <c r="BN22" t="str">
        <f>+VLOOKUP(A22,'[1]ASIGNACION CONTRATISTAS'!$A$5:$AQ$275,36,FALSE)</f>
        <v>EN ELABORACION DE INFORME</v>
      </c>
      <c r="BO22">
        <f>+VLOOKUP(A22,'[1]ASIGNACION CONTRATISTAS'!$A$5:$AQ$275,37,FALSE)</f>
        <v>0</v>
      </c>
      <c r="BP22">
        <f>+VLOOKUP(A22,'[1]ASIGNACION CONTRATISTAS'!$A$5:$AQ$275,38,FALSE)</f>
        <v>0</v>
      </c>
      <c r="BQ22">
        <f>+VLOOKUP(A22,'[1]ASIGNACION CONTRATISTAS'!$A$5:$AQ$275,39,FALSE)</f>
        <v>45310</v>
      </c>
      <c r="BR22">
        <f>+VLOOKUP(A22,'[1]ASIGNACION CONTRATISTAS'!$A$5:$AQ$275,40,FALSE)</f>
        <v>45324</v>
      </c>
      <c r="BS22">
        <f>+VLOOKUP(A22,'[1]ASIGNACION CONTRATISTAS'!$A$5:$AQ$275,41,FALSE)</f>
        <v>45346</v>
      </c>
      <c r="BT22">
        <f>+VLOOKUP(A22,'[1]ASIGNACION CONTRATISTAS'!$A$5:$AQ$275,42,FALSE)</f>
        <v>45362</v>
      </c>
      <c r="BU22">
        <f>+VLOOKUP(A22,'[1]ASIGNACION CONTRATISTAS'!$A$5:$AQ$275,43,FALSE)</f>
        <v>25000000</v>
      </c>
    </row>
    <row r="23" spans="1:73" x14ac:dyDescent="0.25">
      <c r="A23" t="s">
        <v>191</v>
      </c>
      <c r="B23" t="s">
        <v>38</v>
      </c>
      <c r="C23" t="s">
        <v>39</v>
      </c>
      <c r="D23" t="s">
        <v>57</v>
      </c>
      <c r="E23" t="s">
        <v>87</v>
      </c>
      <c r="F23" t="s">
        <v>125</v>
      </c>
      <c r="G23">
        <v>257.37304799999998</v>
      </c>
      <c r="H23">
        <v>25000000</v>
      </c>
      <c r="K23" t="s">
        <v>192</v>
      </c>
      <c r="L23" t="s">
        <v>74</v>
      </c>
      <c r="M23" t="s">
        <v>120</v>
      </c>
      <c r="N23" s="2">
        <v>45310</v>
      </c>
      <c r="O23" s="2">
        <v>45326</v>
      </c>
      <c r="P23" s="2">
        <v>45362</v>
      </c>
      <c r="S23">
        <v>25000000</v>
      </c>
      <c r="W23" s="2">
        <v>45264</v>
      </c>
      <c r="X23">
        <v>0</v>
      </c>
      <c r="Y23" t="s">
        <v>46</v>
      </c>
      <c r="Z23">
        <v>0</v>
      </c>
      <c r="AA23" t="s">
        <v>129</v>
      </c>
      <c r="AB23" t="s">
        <v>193</v>
      </c>
      <c r="AC23" t="s">
        <v>48</v>
      </c>
      <c r="AD23" t="s">
        <v>49</v>
      </c>
      <c r="AG23" t="s">
        <v>48</v>
      </c>
      <c r="AO23" t="str">
        <f>+VLOOKUP(A23,'[1]ASIGNACION CONTRATISTAS'!$A$5:$M$275,11,FALSE)</f>
        <v>SIN DATOS</v>
      </c>
      <c r="AP23" t="str">
        <f>+VLOOKUP(A23,'[1]ASIGNACION CONTRATISTAS'!$A$5:$M$275,12,FALSE)</f>
        <v>SIN DATOS</v>
      </c>
      <c r="AQ23" t="str">
        <f>+VLOOKUP(A23,'[1]ASIGNACION CONTRATISTAS'!$A$5:$M$275,13,FALSE)</f>
        <v>SIN DATOS</v>
      </c>
      <c r="AR23" t="str">
        <f>+VLOOKUP(A23,'[1]ASIGNACION CONTRATISTAS'!$A$5:$AQ$275,14,FALSE)</f>
        <v>SI</v>
      </c>
      <c r="AS23" t="str">
        <f>+VLOOKUP(A23,'[1]ASIGNACION CONTRATISTAS'!$A$5:$AQ$275,15,FALSE)</f>
        <v>SI</v>
      </c>
      <c r="AT23" t="str">
        <f>+VLOOKUP(A23,'[1]ASIGNACION CONTRATISTAS'!$A$5:$AQ$275,16,FALSE)</f>
        <v>SIN DATOS</v>
      </c>
      <c r="AU23">
        <f>+VLOOKUP(A23,'[1]ASIGNACION CONTRATISTAS'!$A$5:$AQ$275,17,FALSE)</f>
        <v>0</v>
      </c>
      <c r="AV23" t="str">
        <f>+VLOOKUP(A23,'[1]ASIGNACION CONTRATISTAS'!$A$5:$AQ$275,18,FALSE)</f>
        <v>SI</v>
      </c>
      <c r="AW23" t="str">
        <f>+VLOOKUP(A23,'[1]ASIGNACION CONTRATISTAS'!$A$5:$AQ$275,19,FALSE)</f>
        <v>SI</v>
      </c>
      <c r="AX23" t="str">
        <f>+VLOOKUP(A23,'[1]ASIGNACION CONTRATISTAS'!$A$5:$AQ$275,20,FALSE)</f>
        <v>SIN DATOS</v>
      </c>
      <c r="AY23">
        <f>+VLOOKUP(A23,'[1]ASIGNACION CONTRATISTAS'!$A$5:$AQ$275,21,FALSE)</f>
        <v>0</v>
      </c>
      <c r="AZ23">
        <f>+VLOOKUP(A23,'[1]ASIGNACION CONTRATISTAS'!$A$5:$AQ$275,22,FALSE)</f>
        <v>0</v>
      </c>
      <c r="BA23" t="str">
        <f>+VLOOKUP(A23,'[1]ASIGNACION CONTRATISTAS'!$A$5:$AQ$275,23,FALSE)</f>
        <v>SI</v>
      </c>
      <c r="BB23">
        <f>+VLOOKUP(A23,'[1]ASIGNACION CONTRATISTAS'!$A$5:$AQ$275,24,FALSE)</f>
        <v>0</v>
      </c>
      <c r="BC23">
        <f>+VLOOKUP(A23,'[1]ASIGNACION CONTRATISTAS'!$A$5:$AQ$275,25,FALSE)</f>
        <v>0</v>
      </c>
      <c r="BD23" s="2">
        <f>+VLOOKUP(A23,'[1]ASIGNACION CONTRATISTAS'!$A$5:$AQ$275,26,FALSE)</f>
        <v>45315</v>
      </c>
      <c r="BE23">
        <f>+VLOOKUP(A23,'[1]ASIGNACION CONTRATISTAS'!$A$5:$AQ$275,27,FALSE)</f>
        <v>0</v>
      </c>
      <c r="BF23">
        <f>+VLOOKUP(A23,'[1]ASIGNACION CONTRATISTAS'!$A$5:$AQ$275,28,FALSE)</f>
        <v>0</v>
      </c>
      <c r="BG23">
        <f>+VLOOKUP(A23,'[1]ASIGNACION CONTRATISTAS'!$A$5:$AQ$275,29,FALSE)</f>
        <v>45326</v>
      </c>
      <c r="BH23">
        <f>+VLOOKUP(A23,'[1]ASIGNACION CONTRATISTAS'!$A$5:$AQ$275,30,FALSE)</f>
        <v>0</v>
      </c>
      <c r="BI23">
        <f>+VLOOKUP(A23,'[1]ASIGNACION CONTRATISTAS'!$A$5:$AQ$275,31,FALSE)</f>
        <v>0</v>
      </c>
      <c r="BJ23">
        <f>+VLOOKUP(A23,'[1]ASIGNACION CONTRATISTAS'!$A$5:$AQ$275,32,FALSE)</f>
        <v>0</v>
      </c>
      <c r="BK23" t="str">
        <f>+VLOOKUP(A23,'[1]ASIGNACION CONTRATISTAS'!$A$5:$AQ$275,33,FALSE)</f>
        <v>EN ELABORACION DE INFORME</v>
      </c>
      <c r="BL23">
        <f>+VLOOKUP(A23,'[1]ASIGNACION CONTRATISTAS'!$A$5:$AQ$275,34,FALSE)</f>
        <v>45348</v>
      </c>
      <c r="BM23">
        <f>+VLOOKUP(A23,'[1]ASIGNACION CONTRATISTAS'!$A$5:$AQ$275,35,FALSE)</f>
        <v>0</v>
      </c>
      <c r="BN23" t="str">
        <f>+VLOOKUP(A23,'[1]ASIGNACION CONTRATISTAS'!$A$5:$AQ$275,36,FALSE)</f>
        <v>EN ELABORACION DE INFORME</v>
      </c>
      <c r="BO23">
        <f>+VLOOKUP(A23,'[1]ASIGNACION CONTRATISTAS'!$A$5:$AQ$275,37,FALSE)</f>
        <v>0</v>
      </c>
      <c r="BP23">
        <f>+VLOOKUP(A23,'[1]ASIGNACION CONTRATISTAS'!$A$5:$AQ$275,38,FALSE)</f>
        <v>0</v>
      </c>
      <c r="BQ23">
        <f>+VLOOKUP(A23,'[1]ASIGNACION CONTRATISTAS'!$A$5:$AQ$275,39,FALSE)</f>
        <v>45310</v>
      </c>
      <c r="BR23">
        <f>+VLOOKUP(A23,'[1]ASIGNACION CONTRATISTAS'!$A$5:$AQ$275,40,FALSE)</f>
        <v>45326</v>
      </c>
      <c r="BS23">
        <f>+VLOOKUP(A23,'[1]ASIGNACION CONTRATISTAS'!$A$5:$AQ$275,41,FALSE)</f>
        <v>0</v>
      </c>
      <c r="BT23">
        <f>+VLOOKUP(A23,'[1]ASIGNACION CONTRATISTAS'!$A$5:$AQ$275,42,FALSE)</f>
        <v>0</v>
      </c>
      <c r="BU23">
        <f>+VLOOKUP(A23,'[1]ASIGNACION CONTRATISTAS'!$A$5:$AQ$275,43,FALSE)</f>
        <v>25000000</v>
      </c>
    </row>
    <row r="24" spans="1:73" x14ac:dyDescent="0.25">
      <c r="A24" t="s">
        <v>194</v>
      </c>
      <c r="B24" t="s">
        <v>38</v>
      </c>
      <c r="C24" t="s">
        <v>39</v>
      </c>
      <c r="D24" t="s">
        <v>195</v>
      </c>
      <c r="E24" t="s">
        <v>173</v>
      </c>
      <c r="F24" t="s">
        <v>196</v>
      </c>
      <c r="G24">
        <v>247.858082</v>
      </c>
      <c r="H24">
        <v>25000000</v>
      </c>
      <c r="K24" t="s">
        <v>197</v>
      </c>
      <c r="L24" t="s">
        <v>167</v>
      </c>
      <c r="N24" s="2">
        <v>45310</v>
      </c>
      <c r="S24">
        <v>25000000</v>
      </c>
      <c r="W24" s="2">
        <v>45208</v>
      </c>
      <c r="X24" t="s">
        <v>198</v>
      </c>
      <c r="Y24" t="s">
        <v>46</v>
      </c>
      <c r="Z24">
        <v>0</v>
      </c>
      <c r="AA24" t="s">
        <v>199</v>
      </c>
      <c r="AB24" t="s">
        <v>200</v>
      </c>
      <c r="AC24" t="s">
        <v>48</v>
      </c>
      <c r="AD24" t="s">
        <v>49</v>
      </c>
      <c r="AG24" t="s">
        <v>49</v>
      </c>
      <c r="AI24" t="s">
        <v>201</v>
      </c>
      <c r="AJ24" t="s">
        <v>202</v>
      </c>
      <c r="AO24" t="str">
        <f>+VLOOKUP(A24,'[1]ASIGNACION CONTRATISTAS'!$A$5:$M$275,11,FALSE)</f>
        <v>SIN DATOS</v>
      </c>
      <c r="AP24" t="str">
        <f>+VLOOKUP(A24,'[1]ASIGNACION CONTRATISTAS'!$A$5:$M$275,12,FALSE)</f>
        <v>SIN DATOS</v>
      </c>
      <c r="AQ24" t="str">
        <f>+VLOOKUP(A24,'[1]ASIGNACION CONTRATISTAS'!$A$5:$M$275,13,FALSE)</f>
        <v>SIN DATOS</v>
      </c>
      <c r="AR24" t="str">
        <f>+VLOOKUP(A24,'[1]ASIGNACION CONTRATISTAS'!$A$5:$AQ$275,14,FALSE)</f>
        <v>SI</v>
      </c>
      <c r="AS24" t="str">
        <f>+VLOOKUP(A24,'[1]ASIGNACION CONTRATISTAS'!$A$5:$AQ$275,15,FALSE)</f>
        <v>SI</v>
      </c>
      <c r="AT24" t="str">
        <f>+VLOOKUP(A24,'[1]ASIGNACION CONTRATISTAS'!$A$5:$AQ$275,16,FALSE)</f>
        <v>SIN DATOS</v>
      </c>
      <c r="AU24">
        <f>+VLOOKUP(A24,'[1]ASIGNACION CONTRATISTAS'!$A$5:$AQ$275,17,FALSE)</f>
        <v>0</v>
      </c>
      <c r="AV24" t="str">
        <f>+VLOOKUP(A24,'[1]ASIGNACION CONTRATISTAS'!$A$5:$AQ$275,18,FALSE)</f>
        <v>SI</v>
      </c>
      <c r="AW24" t="str">
        <f>+VLOOKUP(A24,'[1]ASIGNACION CONTRATISTAS'!$A$5:$AQ$275,19,FALSE)</f>
        <v>SI</v>
      </c>
      <c r="AX24" t="str">
        <f>+VLOOKUP(A24,'[1]ASIGNACION CONTRATISTAS'!$A$5:$AQ$275,20,FALSE)</f>
        <v>SIN DATOS</v>
      </c>
      <c r="AY24">
        <f>+VLOOKUP(A24,'[1]ASIGNACION CONTRATISTAS'!$A$5:$AQ$275,21,FALSE)</f>
        <v>0</v>
      </c>
      <c r="AZ24">
        <f>+VLOOKUP(A24,'[1]ASIGNACION CONTRATISTAS'!$A$5:$AQ$275,22,FALSE)</f>
        <v>0</v>
      </c>
      <c r="BA24" t="str">
        <f>+VLOOKUP(A24,'[1]ASIGNACION CONTRATISTAS'!$A$5:$AQ$275,23,FALSE)</f>
        <v>SI</v>
      </c>
      <c r="BB24">
        <f>+VLOOKUP(A24,'[1]ASIGNACION CONTRATISTAS'!$A$5:$AQ$275,24,FALSE)</f>
        <v>0</v>
      </c>
      <c r="BC24">
        <f>+VLOOKUP(A24,'[1]ASIGNACION CONTRATISTAS'!$A$5:$AQ$275,25,FALSE)</f>
        <v>0</v>
      </c>
      <c r="BD24" s="2" t="str">
        <f>+VLOOKUP(A24,'[1]ASIGNACION CONTRATISTAS'!$A$5:$AQ$275,26,FALSE)</f>
        <v>N/A</v>
      </c>
      <c r="BE24">
        <f>+VLOOKUP(A24,'[1]ASIGNACION CONTRATISTAS'!$A$5:$AQ$275,27,FALSE)</f>
        <v>0</v>
      </c>
      <c r="BF24">
        <f>+VLOOKUP(A24,'[1]ASIGNACION CONTRATISTAS'!$A$5:$AQ$275,28,FALSE)</f>
        <v>0</v>
      </c>
      <c r="BG24" t="str">
        <f>+VLOOKUP(A24,'[1]ASIGNACION CONTRATISTAS'!$A$5:$AQ$275,29,FALSE)</f>
        <v>N/A</v>
      </c>
      <c r="BH24">
        <f>+VLOOKUP(A24,'[1]ASIGNACION CONTRATISTAS'!$A$5:$AQ$275,30,FALSE)</f>
        <v>0</v>
      </c>
      <c r="BI24" t="str">
        <f>+VLOOKUP(A24,'[1]ASIGNACION CONTRATISTAS'!$A$5:$AQ$275,31,FALSE)</f>
        <v>N/A</v>
      </c>
      <c r="BJ24">
        <f>+VLOOKUP(A24,'[1]ASIGNACION CONTRATISTAS'!$A$5:$AQ$275,32,FALSE)</f>
        <v>0</v>
      </c>
      <c r="BK24" t="str">
        <f>+VLOOKUP(A24,'[1]ASIGNACION CONTRATISTAS'!$A$5:$AQ$275,33,FALSE)</f>
        <v>RETIRADO</v>
      </c>
      <c r="BL24">
        <f>+VLOOKUP(A24,'[1]ASIGNACION CONTRATISTAS'!$A$5:$AQ$275,34,FALSE)</f>
        <v>0</v>
      </c>
      <c r="BM24">
        <f>+VLOOKUP(A24,'[1]ASIGNACION CONTRATISTAS'!$A$5:$AQ$275,35,FALSE)</f>
        <v>0</v>
      </c>
      <c r="BN24" t="str">
        <f>+VLOOKUP(A24,'[1]ASIGNACION CONTRATISTAS'!$A$5:$AQ$275,36,FALSE)</f>
        <v>RETIRADO</v>
      </c>
      <c r="BO24">
        <f>+VLOOKUP(A24,'[1]ASIGNACION CONTRATISTAS'!$A$5:$AQ$275,37,FALSE)</f>
        <v>0</v>
      </c>
      <c r="BP24">
        <f>+VLOOKUP(A24,'[1]ASIGNACION CONTRATISTAS'!$A$5:$AQ$275,38,FALSE)</f>
        <v>0</v>
      </c>
      <c r="BQ24">
        <f>+VLOOKUP(A24,'[1]ASIGNACION CONTRATISTAS'!$A$5:$AQ$275,39,FALSE)</f>
        <v>45310</v>
      </c>
      <c r="BR24">
        <f>+VLOOKUP(A24,'[1]ASIGNACION CONTRATISTAS'!$A$5:$AQ$275,40,FALSE)</f>
        <v>0</v>
      </c>
      <c r="BS24">
        <f>+VLOOKUP(A24,'[1]ASIGNACION CONTRATISTAS'!$A$5:$AQ$275,41,FALSE)</f>
        <v>0</v>
      </c>
      <c r="BT24">
        <f>+VLOOKUP(A24,'[1]ASIGNACION CONTRATISTAS'!$A$5:$AQ$275,42,FALSE)</f>
        <v>0</v>
      </c>
      <c r="BU24">
        <f>+VLOOKUP(A24,'[1]ASIGNACION CONTRATISTAS'!$A$5:$AQ$275,43,FALSE)</f>
        <v>25000000</v>
      </c>
    </row>
    <row r="25" spans="1:73" x14ac:dyDescent="0.25">
      <c r="A25" t="s">
        <v>203</v>
      </c>
      <c r="B25" t="s">
        <v>38</v>
      </c>
      <c r="C25" t="s">
        <v>39</v>
      </c>
      <c r="D25" t="s">
        <v>204</v>
      </c>
      <c r="E25" t="s">
        <v>87</v>
      </c>
      <c r="F25" t="s">
        <v>125</v>
      </c>
      <c r="G25">
        <v>230.37884700000001</v>
      </c>
      <c r="H25">
        <v>25000000</v>
      </c>
      <c r="K25" t="s">
        <v>205</v>
      </c>
      <c r="L25" t="s">
        <v>74</v>
      </c>
      <c r="M25" t="s">
        <v>120</v>
      </c>
      <c r="N25" s="2">
        <v>45310</v>
      </c>
      <c r="O25" s="2">
        <v>45321</v>
      </c>
      <c r="P25" s="2">
        <v>45362</v>
      </c>
      <c r="S25">
        <v>25000000</v>
      </c>
      <c r="W25" s="2">
        <v>45169</v>
      </c>
      <c r="X25" t="s">
        <v>206</v>
      </c>
      <c r="Y25" t="s">
        <v>46</v>
      </c>
      <c r="Z25">
        <v>0</v>
      </c>
      <c r="AA25">
        <v>673.65440000000001</v>
      </c>
      <c r="AB25" t="s">
        <v>207</v>
      </c>
      <c r="AC25" t="s">
        <v>48</v>
      </c>
      <c r="AD25" t="s">
        <v>48</v>
      </c>
      <c r="AG25" t="s">
        <v>48</v>
      </c>
      <c r="AO25" t="str">
        <f>+VLOOKUP(A25,'[1]ASIGNACION CONTRATISTAS'!$A$5:$M$275,11,FALSE)</f>
        <v>SIN DATOS</v>
      </c>
      <c r="AP25" t="str">
        <f>+VLOOKUP(A25,'[1]ASIGNACION CONTRATISTAS'!$A$5:$M$275,12,FALSE)</f>
        <v>SIN DATOS</v>
      </c>
      <c r="AQ25" t="str">
        <f>+VLOOKUP(A25,'[1]ASIGNACION CONTRATISTAS'!$A$5:$M$275,13,FALSE)</f>
        <v>SIN DATOS</v>
      </c>
      <c r="AR25" t="str">
        <f>+VLOOKUP(A25,'[1]ASIGNACION CONTRATISTAS'!$A$5:$AQ$275,14,FALSE)</f>
        <v>SI</v>
      </c>
      <c r="AS25" t="str">
        <f>+VLOOKUP(A25,'[1]ASIGNACION CONTRATISTAS'!$A$5:$AQ$275,15,FALSE)</f>
        <v>SI</v>
      </c>
      <c r="AT25" t="str">
        <f>+VLOOKUP(A25,'[1]ASIGNACION CONTRATISTAS'!$A$5:$AQ$275,16,FALSE)</f>
        <v>SIN DATOS</v>
      </c>
      <c r="AU25">
        <f>+VLOOKUP(A25,'[1]ASIGNACION CONTRATISTAS'!$A$5:$AQ$275,17,FALSE)</f>
        <v>0</v>
      </c>
      <c r="AV25" t="str">
        <f>+VLOOKUP(A25,'[1]ASIGNACION CONTRATISTAS'!$A$5:$AQ$275,18,FALSE)</f>
        <v>SI</v>
      </c>
      <c r="AW25" t="str">
        <f>+VLOOKUP(A25,'[1]ASIGNACION CONTRATISTAS'!$A$5:$AQ$275,19,FALSE)</f>
        <v>SI</v>
      </c>
      <c r="AX25" t="str">
        <f>+VLOOKUP(A25,'[1]ASIGNACION CONTRATISTAS'!$A$5:$AQ$275,20,FALSE)</f>
        <v>SIN DATOS</v>
      </c>
      <c r="AY25">
        <f>+VLOOKUP(A25,'[1]ASIGNACION CONTRATISTAS'!$A$5:$AQ$275,21,FALSE)</f>
        <v>0</v>
      </c>
      <c r="AZ25">
        <f>+VLOOKUP(A25,'[1]ASIGNACION CONTRATISTAS'!$A$5:$AQ$275,22,FALSE)</f>
        <v>0</v>
      </c>
      <c r="BA25" t="str">
        <f>+VLOOKUP(A25,'[1]ASIGNACION CONTRATISTAS'!$A$5:$AQ$275,23,FALSE)</f>
        <v>SI</v>
      </c>
      <c r="BB25">
        <f>+VLOOKUP(A25,'[1]ASIGNACION CONTRATISTAS'!$A$5:$AQ$275,24,FALSE)</f>
        <v>0</v>
      </c>
      <c r="BC25">
        <f>+VLOOKUP(A25,'[1]ASIGNACION CONTRATISTAS'!$A$5:$AQ$275,25,FALSE)</f>
        <v>0</v>
      </c>
      <c r="BD25" s="2">
        <f>+VLOOKUP(A25,'[1]ASIGNACION CONTRATISTAS'!$A$5:$AQ$275,26,FALSE)</f>
        <v>45315</v>
      </c>
      <c r="BE25">
        <f>+VLOOKUP(A25,'[1]ASIGNACION CONTRATISTAS'!$A$5:$AQ$275,27,FALSE)</f>
        <v>0</v>
      </c>
      <c r="BF25">
        <f>+VLOOKUP(A25,'[1]ASIGNACION CONTRATISTAS'!$A$5:$AQ$275,28,FALSE)</f>
        <v>0</v>
      </c>
      <c r="BG25">
        <f>+VLOOKUP(A25,'[1]ASIGNACION CONTRATISTAS'!$A$5:$AQ$275,29,FALSE)</f>
        <v>45321</v>
      </c>
      <c r="BH25">
        <f>+VLOOKUP(A25,'[1]ASIGNACION CONTRATISTAS'!$A$5:$AQ$275,30,FALSE)</f>
        <v>0</v>
      </c>
      <c r="BI25">
        <f>+VLOOKUP(A25,'[1]ASIGNACION CONTRATISTAS'!$A$5:$AQ$275,31,FALSE)</f>
        <v>0</v>
      </c>
      <c r="BJ25">
        <f>+VLOOKUP(A25,'[1]ASIGNACION CONTRATISTAS'!$A$5:$AQ$275,32,FALSE)</f>
        <v>0</v>
      </c>
      <c r="BK25" t="str">
        <f>+VLOOKUP(A25,'[1]ASIGNACION CONTRATISTAS'!$A$5:$AQ$275,33,FALSE)</f>
        <v>EN ELABORACION DE INFORME</v>
      </c>
      <c r="BL25">
        <f>+VLOOKUP(A25,'[1]ASIGNACION CONTRATISTAS'!$A$5:$AQ$275,34,FALSE)</f>
        <v>45348</v>
      </c>
      <c r="BM25">
        <f>+VLOOKUP(A25,'[1]ASIGNACION CONTRATISTAS'!$A$5:$AQ$275,35,FALSE)</f>
        <v>0</v>
      </c>
      <c r="BN25" t="str">
        <f>+VLOOKUP(A25,'[1]ASIGNACION CONTRATISTAS'!$A$5:$AQ$275,36,FALSE)</f>
        <v>EN ELABORACION DE INFORME</v>
      </c>
      <c r="BO25">
        <f>+VLOOKUP(A25,'[1]ASIGNACION CONTRATISTAS'!$A$5:$AQ$275,37,FALSE)</f>
        <v>0</v>
      </c>
      <c r="BP25">
        <f>+VLOOKUP(A25,'[1]ASIGNACION CONTRATISTAS'!$A$5:$AQ$275,38,FALSE)</f>
        <v>0</v>
      </c>
      <c r="BQ25">
        <f>+VLOOKUP(A25,'[1]ASIGNACION CONTRATISTAS'!$A$5:$AQ$275,39,FALSE)</f>
        <v>45310</v>
      </c>
      <c r="BR25">
        <f>+VLOOKUP(A25,'[1]ASIGNACION CONTRATISTAS'!$A$5:$AQ$275,40,FALSE)</f>
        <v>45321</v>
      </c>
      <c r="BS25">
        <f>+VLOOKUP(A25,'[1]ASIGNACION CONTRATISTAS'!$A$5:$AQ$275,41,FALSE)</f>
        <v>0</v>
      </c>
      <c r="BT25">
        <f>+VLOOKUP(A25,'[1]ASIGNACION CONTRATISTAS'!$A$5:$AQ$275,42,FALSE)</f>
        <v>0</v>
      </c>
      <c r="BU25">
        <f>+VLOOKUP(A25,'[1]ASIGNACION CONTRATISTAS'!$A$5:$AQ$275,43,FALSE)</f>
        <v>25000000</v>
      </c>
    </row>
    <row r="26" spans="1:73" x14ac:dyDescent="0.25">
      <c r="A26" t="s">
        <v>208</v>
      </c>
      <c r="B26" t="s">
        <v>38</v>
      </c>
      <c r="C26" t="s">
        <v>39</v>
      </c>
      <c r="D26" t="s">
        <v>209</v>
      </c>
      <c r="E26" t="s">
        <v>180</v>
      </c>
      <c r="F26" t="s">
        <v>210</v>
      </c>
      <c r="G26">
        <v>229.23987600000001</v>
      </c>
      <c r="H26">
        <v>25000000</v>
      </c>
      <c r="K26" t="s">
        <v>211</v>
      </c>
      <c r="L26" t="s">
        <v>167</v>
      </c>
      <c r="N26" s="2">
        <v>45310</v>
      </c>
      <c r="S26">
        <v>25000000</v>
      </c>
      <c r="W26" s="2">
        <v>0</v>
      </c>
      <c r="X26" t="s">
        <v>212</v>
      </c>
      <c r="Y26" t="s">
        <v>46</v>
      </c>
      <c r="Z26">
        <v>0</v>
      </c>
      <c r="AA26">
        <v>221.71</v>
      </c>
      <c r="AB26" t="s">
        <v>213</v>
      </c>
      <c r="AC26" t="s">
        <v>49</v>
      </c>
      <c r="AD26" t="s">
        <v>49</v>
      </c>
      <c r="AG26" t="s">
        <v>49</v>
      </c>
      <c r="AO26" t="str">
        <f>+VLOOKUP(A26,'[1]ASIGNACION CONTRATISTAS'!$A$5:$M$275,11,FALSE)</f>
        <v>SIN DATOS</v>
      </c>
      <c r="AP26" t="str">
        <f>+VLOOKUP(A26,'[1]ASIGNACION CONTRATISTAS'!$A$5:$M$275,12,FALSE)</f>
        <v>SIN DATOS</v>
      </c>
      <c r="AQ26" t="str">
        <f>+VLOOKUP(A26,'[1]ASIGNACION CONTRATISTAS'!$A$5:$M$275,13,FALSE)</f>
        <v>SIN DATOS</v>
      </c>
      <c r="AR26" t="str">
        <f>+VLOOKUP(A26,'[1]ASIGNACION CONTRATISTAS'!$A$5:$AQ$275,14,FALSE)</f>
        <v>SI</v>
      </c>
      <c r="AS26" t="str">
        <f>+VLOOKUP(A26,'[1]ASIGNACION CONTRATISTAS'!$A$5:$AQ$275,15,FALSE)</f>
        <v>SI</v>
      </c>
      <c r="AT26" t="str">
        <f>+VLOOKUP(A26,'[1]ASIGNACION CONTRATISTAS'!$A$5:$AQ$275,16,FALSE)</f>
        <v>SIN DATOS</v>
      </c>
      <c r="AU26">
        <f>+VLOOKUP(A26,'[1]ASIGNACION CONTRATISTAS'!$A$5:$AQ$275,17,FALSE)</f>
        <v>0</v>
      </c>
      <c r="AV26" t="str">
        <f>+VLOOKUP(A26,'[1]ASIGNACION CONTRATISTAS'!$A$5:$AQ$275,18,FALSE)</f>
        <v>SI</v>
      </c>
      <c r="AW26" t="str">
        <f>+VLOOKUP(A26,'[1]ASIGNACION CONTRATISTAS'!$A$5:$AQ$275,19,FALSE)</f>
        <v>SI</v>
      </c>
      <c r="AX26" t="str">
        <f>+VLOOKUP(A26,'[1]ASIGNACION CONTRATISTAS'!$A$5:$AQ$275,20,FALSE)</f>
        <v>SIN DATOS</v>
      </c>
      <c r="AY26">
        <f>+VLOOKUP(A26,'[1]ASIGNACION CONTRATISTAS'!$A$5:$AQ$275,21,FALSE)</f>
        <v>0</v>
      </c>
      <c r="AZ26">
        <f>+VLOOKUP(A26,'[1]ASIGNACION CONTRATISTAS'!$A$5:$AQ$275,22,FALSE)</f>
        <v>0</v>
      </c>
      <c r="BA26" t="str">
        <f>+VLOOKUP(A26,'[1]ASIGNACION CONTRATISTAS'!$A$5:$AQ$275,23,FALSE)</f>
        <v>SI</v>
      </c>
      <c r="BB26">
        <f>+VLOOKUP(A26,'[1]ASIGNACION CONTRATISTAS'!$A$5:$AQ$275,24,FALSE)</f>
        <v>0</v>
      </c>
      <c r="BC26">
        <f>+VLOOKUP(A26,'[1]ASIGNACION CONTRATISTAS'!$A$5:$AQ$275,25,FALSE)</f>
        <v>0</v>
      </c>
      <c r="BD26" s="2" t="str">
        <f>+VLOOKUP(A26,'[1]ASIGNACION CONTRATISTAS'!$A$5:$AQ$275,26,FALSE)</f>
        <v>N/A</v>
      </c>
      <c r="BE26">
        <f>+VLOOKUP(A26,'[1]ASIGNACION CONTRATISTAS'!$A$5:$AQ$275,27,FALSE)</f>
        <v>0</v>
      </c>
      <c r="BF26">
        <f>+VLOOKUP(A26,'[1]ASIGNACION CONTRATISTAS'!$A$5:$AQ$275,28,FALSE)</f>
        <v>0</v>
      </c>
      <c r="BG26" t="str">
        <f>+VLOOKUP(A26,'[1]ASIGNACION CONTRATISTAS'!$A$5:$AQ$275,29,FALSE)</f>
        <v>N/A</v>
      </c>
      <c r="BH26">
        <f>+VLOOKUP(A26,'[1]ASIGNACION CONTRATISTAS'!$A$5:$AQ$275,30,FALSE)</f>
        <v>0</v>
      </c>
      <c r="BI26" t="str">
        <f>+VLOOKUP(A26,'[1]ASIGNACION CONTRATISTAS'!$A$5:$AQ$275,31,FALSE)</f>
        <v>N/A</v>
      </c>
      <c r="BJ26">
        <f>+VLOOKUP(A26,'[1]ASIGNACION CONTRATISTAS'!$A$5:$AQ$275,32,FALSE)</f>
        <v>0</v>
      </c>
      <c r="BK26" t="str">
        <f>+VLOOKUP(A26,'[1]ASIGNACION CONTRATISTAS'!$A$5:$AQ$275,33,FALSE)</f>
        <v>RETIRADO</v>
      </c>
      <c r="BL26">
        <f>+VLOOKUP(A26,'[1]ASIGNACION CONTRATISTAS'!$A$5:$AQ$275,34,FALSE)</f>
        <v>0</v>
      </c>
      <c r="BM26">
        <f>+VLOOKUP(A26,'[1]ASIGNACION CONTRATISTAS'!$A$5:$AQ$275,35,FALSE)</f>
        <v>0</v>
      </c>
      <c r="BN26" t="str">
        <f>+VLOOKUP(A26,'[1]ASIGNACION CONTRATISTAS'!$A$5:$AQ$275,36,FALSE)</f>
        <v>RETIRADO</v>
      </c>
      <c r="BO26">
        <f>+VLOOKUP(A26,'[1]ASIGNACION CONTRATISTAS'!$A$5:$AQ$275,37,FALSE)</f>
        <v>0</v>
      </c>
      <c r="BP26">
        <f>+VLOOKUP(A26,'[1]ASIGNACION CONTRATISTAS'!$A$5:$AQ$275,38,FALSE)</f>
        <v>0</v>
      </c>
      <c r="BQ26">
        <f>+VLOOKUP(A26,'[1]ASIGNACION CONTRATISTAS'!$A$5:$AQ$275,39,FALSE)</f>
        <v>45310</v>
      </c>
      <c r="BR26">
        <f>+VLOOKUP(A26,'[1]ASIGNACION CONTRATISTAS'!$A$5:$AQ$275,40,FALSE)</f>
        <v>0</v>
      </c>
      <c r="BS26">
        <f>+VLOOKUP(A26,'[1]ASIGNACION CONTRATISTAS'!$A$5:$AQ$275,41,FALSE)</f>
        <v>0</v>
      </c>
      <c r="BT26">
        <f>+VLOOKUP(A26,'[1]ASIGNACION CONTRATISTAS'!$A$5:$AQ$275,42,FALSE)</f>
        <v>0</v>
      </c>
      <c r="BU26">
        <f>+VLOOKUP(A26,'[1]ASIGNACION CONTRATISTAS'!$A$5:$AQ$275,43,FALSE)</f>
        <v>25000000</v>
      </c>
    </row>
    <row r="27" spans="1:73" x14ac:dyDescent="0.25">
      <c r="A27" t="s">
        <v>214</v>
      </c>
      <c r="B27" t="s">
        <v>38</v>
      </c>
      <c r="C27" t="s">
        <v>39</v>
      </c>
      <c r="D27" t="s">
        <v>215</v>
      </c>
      <c r="E27" t="s">
        <v>87</v>
      </c>
      <c r="F27" t="s">
        <v>95</v>
      </c>
      <c r="G27">
        <v>216.47693699999999</v>
      </c>
      <c r="H27">
        <v>25000000</v>
      </c>
      <c r="K27" t="s">
        <v>216</v>
      </c>
      <c r="L27" t="s">
        <v>59</v>
      </c>
      <c r="M27" t="s">
        <v>97</v>
      </c>
      <c r="N27" s="2">
        <v>45310</v>
      </c>
      <c r="S27">
        <v>25000000</v>
      </c>
      <c r="W27" s="2">
        <v>45264</v>
      </c>
      <c r="X27" t="s">
        <v>217</v>
      </c>
      <c r="Y27" t="s">
        <v>46</v>
      </c>
      <c r="Z27">
        <v>0</v>
      </c>
      <c r="AA27" t="s">
        <v>218</v>
      </c>
      <c r="AB27" t="s">
        <v>219</v>
      </c>
      <c r="AC27" t="s">
        <v>48</v>
      </c>
      <c r="AD27" t="s">
        <v>49</v>
      </c>
      <c r="AG27" t="s">
        <v>48</v>
      </c>
      <c r="AO27" t="str">
        <f>+VLOOKUP(A27,'[1]ASIGNACION CONTRATISTAS'!$A$5:$M$275,11,FALSE)</f>
        <v>SIN DATOS</v>
      </c>
      <c r="AP27" t="str">
        <f>+VLOOKUP(A27,'[1]ASIGNACION CONTRATISTAS'!$A$5:$M$275,12,FALSE)</f>
        <v>SIN DATOS</v>
      </c>
      <c r="AQ27" t="str">
        <f>+VLOOKUP(A27,'[1]ASIGNACION CONTRATISTAS'!$A$5:$M$275,13,FALSE)</f>
        <v>SIN DATOS</v>
      </c>
      <c r="AR27" t="str">
        <f>+VLOOKUP(A27,'[1]ASIGNACION CONTRATISTAS'!$A$5:$AQ$275,14,FALSE)</f>
        <v>SI</v>
      </c>
      <c r="AS27" t="str">
        <f>+VLOOKUP(A27,'[1]ASIGNACION CONTRATISTAS'!$A$5:$AQ$275,15,FALSE)</f>
        <v>SI</v>
      </c>
      <c r="AT27" t="str">
        <f>+VLOOKUP(A27,'[1]ASIGNACION CONTRATISTAS'!$A$5:$AQ$275,16,FALSE)</f>
        <v>SIN DATOS</v>
      </c>
      <c r="AU27">
        <f>+VLOOKUP(A27,'[1]ASIGNACION CONTRATISTAS'!$A$5:$AQ$275,17,FALSE)</f>
        <v>0</v>
      </c>
      <c r="AV27" t="str">
        <f>+VLOOKUP(A27,'[1]ASIGNACION CONTRATISTAS'!$A$5:$AQ$275,18,FALSE)</f>
        <v>SI</v>
      </c>
      <c r="AW27" t="str">
        <f>+VLOOKUP(A27,'[1]ASIGNACION CONTRATISTAS'!$A$5:$AQ$275,19,FALSE)</f>
        <v>SI</v>
      </c>
      <c r="AX27" t="str">
        <f>+VLOOKUP(A27,'[1]ASIGNACION CONTRATISTAS'!$A$5:$AQ$275,20,FALSE)</f>
        <v>SIN DATOS</v>
      </c>
      <c r="AY27">
        <f>+VLOOKUP(A27,'[1]ASIGNACION CONTRATISTAS'!$A$5:$AQ$275,21,FALSE)</f>
        <v>0</v>
      </c>
      <c r="AZ27">
        <f>+VLOOKUP(A27,'[1]ASIGNACION CONTRATISTAS'!$A$5:$AQ$275,22,FALSE)</f>
        <v>0</v>
      </c>
      <c r="BA27" t="str">
        <f>+VLOOKUP(A27,'[1]ASIGNACION CONTRATISTAS'!$A$5:$AQ$275,23,FALSE)</f>
        <v>SI</v>
      </c>
      <c r="BB27">
        <f>+VLOOKUP(A27,'[1]ASIGNACION CONTRATISTAS'!$A$5:$AQ$275,24,FALSE)</f>
        <v>0</v>
      </c>
      <c r="BC27">
        <f>+VLOOKUP(A27,'[1]ASIGNACION CONTRATISTAS'!$A$5:$AQ$275,25,FALSE)</f>
        <v>0</v>
      </c>
      <c r="BD27" s="2">
        <f>+VLOOKUP(A27,'[1]ASIGNACION CONTRATISTAS'!$A$5:$AQ$275,26,FALSE)</f>
        <v>45315</v>
      </c>
      <c r="BE27">
        <f>+VLOOKUP(A27,'[1]ASIGNACION CONTRATISTAS'!$A$5:$AQ$275,27,FALSE)</f>
        <v>0</v>
      </c>
      <c r="BF27">
        <f>+VLOOKUP(A27,'[1]ASIGNACION CONTRATISTAS'!$A$5:$AQ$275,28,FALSE)</f>
        <v>0</v>
      </c>
      <c r="BG27" t="str">
        <f>+VLOOKUP(A27,'[1]ASIGNACION CONTRATISTAS'!$A$5:$AQ$275,29,FALSE)</f>
        <v>N/A</v>
      </c>
      <c r="BH27">
        <f>+VLOOKUP(A27,'[1]ASIGNACION CONTRATISTAS'!$A$5:$AQ$275,30,FALSE)</f>
        <v>0</v>
      </c>
      <c r="BI27" t="str">
        <f>+VLOOKUP(A27,'[1]ASIGNACION CONTRATISTAS'!$A$5:$AQ$275,31,FALSE)</f>
        <v>N/A</v>
      </c>
      <c r="BJ27">
        <f>+VLOOKUP(A27,'[1]ASIGNACION CONTRATISTAS'!$A$5:$AQ$275,32,FALSE)</f>
        <v>0</v>
      </c>
      <c r="BK27" t="str">
        <f>+VLOOKUP(A27,'[1]ASIGNACION CONTRATISTAS'!$A$5:$AQ$275,33,FALSE)</f>
        <v xml:space="preserve">EN ESPERA DE RESPUESTA DE ANT </v>
      </c>
      <c r="BL27" t="str">
        <f>+VLOOKUP(A27,'[1]ASIGNACION CONTRATISTAS'!$A$5:$AQ$275,34,FALSE)</f>
        <v>SIN DATO DE CONTACTO</v>
      </c>
      <c r="BM27">
        <f>+VLOOKUP(A27,'[1]ASIGNACION CONTRATISTAS'!$A$5:$AQ$275,35,FALSE)</f>
        <v>0</v>
      </c>
      <c r="BN27" t="str">
        <f>+VLOOKUP(A27,'[1]ASIGNACION CONTRATISTAS'!$A$5:$AQ$275,36,FALSE)</f>
        <v xml:space="preserve">EN ESPERA DE RESPUESTA DE ANT </v>
      </c>
      <c r="BO27" t="str">
        <f>+VLOOKUP(A27,'[1]ASIGNACION CONTRATISTAS'!$A$5:$AQ$275,37,FALSE)</f>
        <v>SIN DATO DE CONTACTO</v>
      </c>
      <c r="BP27">
        <f>+VLOOKUP(A27,'[1]ASIGNACION CONTRATISTAS'!$A$5:$AQ$275,38,FALSE)</f>
        <v>0</v>
      </c>
      <c r="BQ27">
        <f>+VLOOKUP(A27,'[1]ASIGNACION CONTRATISTAS'!$A$5:$AQ$275,39,FALSE)</f>
        <v>45310</v>
      </c>
      <c r="BR27">
        <f>+VLOOKUP(A27,'[1]ASIGNACION CONTRATISTAS'!$A$5:$AQ$275,40,FALSE)</f>
        <v>0</v>
      </c>
      <c r="BS27">
        <f>+VLOOKUP(A27,'[1]ASIGNACION CONTRATISTAS'!$A$5:$AQ$275,41,FALSE)</f>
        <v>0</v>
      </c>
      <c r="BT27">
        <f>+VLOOKUP(A27,'[1]ASIGNACION CONTRATISTAS'!$A$5:$AQ$275,42,FALSE)</f>
        <v>0</v>
      </c>
      <c r="BU27">
        <f>+VLOOKUP(A27,'[1]ASIGNACION CONTRATISTAS'!$A$5:$AQ$275,43,FALSE)</f>
        <v>25000000</v>
      </c>
    </row>
    <row r="28" spans="1:73" x14ac:dyDescent="0.25">
      <c r="A28" t="s">
        <v>220</v>
      </c>
      <c r="B28" t="s">
        <v>38</v>
      </c>
      <c r="C28" t="s">
        <v>39</v>
      </c>
      <c r="D28" t="s">
        <v>116</v>
      </c>
      <c r="E28" t="s">
        <v>117</v>
      </c>
      <c r="F28" t="s">
        <v>118</v>
      </c>
      <c r="G28">
        <v>203.26081199999999</v>
      </c>
      <c r="H28">
        <v>25000000</v>
      </c>
      <c r="K28" t="s">
        <v>221</v>
      </c>
      <c r="L28" t="s">
        <v>74</v>
      </c>
      <c r="M28" t="s">
        <v>120</v>
      </c>
      <c r="N28" s="2">
        <v>45310</v>
      </c>
      <c r="O28" s="2">
        <v>45330</v>
      </c>
      <c r="P28" s="2">
        <v>45362</v>
      </c>
      <c r="S28">
        <v>25000000</v>
      </c>
      <c r="W28" s="2">
        <v>0</v>
      </c>
      <c r="X28" t="s">
        <v>222</v>
      </c>
      <c r="Y28" t="s">
        <v>46</v>
      </c>
      <c r="Z28">
        <v>0</v>
      </c>
      <c r="AA28">
        <v>441.86</v>
      </c>
      <c r="AB28" t="s">
        <v>223</v>
      </c>
      <c r="AC28" t="s">
        <v>48</v>
      </c>
      <c r="AD28" t="s">
        <v>48</v>
      </c>
      <c r="AG28" t="s">
        <v>48</v>
      </c>
      <c r="AO28" t="str">
        <f>+VLOOKUP(A28,'[1]ASIGNACION CONTRATISTAS'!$A$5:$M$275,11,FALSE)</f>
        <v>SIN DATOS</v>
      </c>
      <c r="AP28" t="str">
        <f>+VLOOKUP(A28,'[1]ASIGNACION CONTRATISTAS'!$A$5:$M$275,12,FALSE)</f>
        <v>SIN DATOS</v>
      </c>
      <c r="AQ28" t="str">
        <f>+VLOOKUP(A28,'[1]ASIGNACION CONTRATISTAS'!$A$5:$M$275,13,FALSE)</f>
        <v>SIN DATOS</v>
      </c>
      <c r="AR28" t="str">
        <f>+VLOOKUP(A28,'[1]ASIGNACION CONTRATISTAS'!$A$5:$AQ$275,14,FALSE)</f>
        <v>SI</v>
      </c>
      <c r="AS28" t="str">
        <f>+VLOOKUP(A28,'[1]ASIGNACION CONTRATISTAS'!$A$5:$AQ$275,15,FALSE)</f>
        <v>SI</v>
      </c>
      <c r="AT28" t="str">
        <f>+VLOOKUP(A28,'[1]ASIGNACION CONTRATISTAS'!$A$5:$AQ$275,16,FALSE)</f>
        <v>SIN DATOS</v>
      </c>
      <c r="AU28">
        <f>+VLOOKUP(A28,'[1]ASIGNACION CONTRATISTAS'!$A$5:$AQ$275,17,FALSE)</f>
        <v>0</v>
      </c>
      <c r="AV28" t="str">
        <f>+VLOOKUP(A28,'[1]ASIGNACION CONTRATISTAS'!$A$5:$AQ$275,18,FALSE)</f>
        <v>SI</v>
      </c>
      <c r="AW28" t="str">
        <f>+VLOOKUP(A28,'[1]ASIGNACION CONTRATISTAS'!$A$5:$AQ$275,19,FALSE)</f>
        <v>SI</v>
      </c>
      <c r="AX28" t="str">
        <f>+VLOOKUP(A28,'[1]ASIGNACION CONTRATISTAS'!$A$5:$AQ$275,20,FALSE)</f>
        <v>SIN DATOS</v>
      </c>
      <c r="AY28">
        <f>+VLOOKUP(A28,'[1]ASIGNACION CONTRATISTAS'!$A$5:$AQ$275,21,FALSE)</f>
        <v>0</v>
      </c>
      <c r="AZ28">
        <f>+VLOOKUP(A28,'[1]ASIGNACION CONTRATISTAS'!$A$5:$AQ$275,22,FALSE)</f>
        <v>0</v>
      </c>
      <c r="BA28" t="str">
        <f>+VLOOKUP(A28,'[1]ASIGNACION CONTRATISTAS'!$A$5:$AQ$275,23,FALSE)</f>
        <v>SI</v>
      </c>
      <c r="BB28">
        <f>+VLOOKUP(A28,'[1]ASIGNACION CONTRATISTAS'!$A$5:$AQ$275,24,FALSE)</f>
        <v>0</v>
      </c>
      <c r="BC28">
        <f>+VLOOKUP(A28,'[1]ASIGNACION CONTRATISTAS'!$A$5:$AQ$275,25,FALSE)</f>
        <v>0</v>
      </c>
      <c r="BD28" s="2">
        <f>+VLOOKUP(A28,'[1]ASIGNACION CONTRATISTAS'!$A$5:$AQ$275,26,FALSE)</f>
        <v>45315</v>
      </c>
      <c r="BE28">
        <f>+VLOOKUP(A28,'[1]ASIGNACION CONTRATISTAS'!$A$5:$AQ$275,27,FALSE)</f>
        <v>0</v>
      </c>
      <c r="BF28">
        <f>+VLOOKUP(A28,'[1]ASIGNACION CONTRATISTAS'!$A$5:$AQ$275,28,FALSE)</f>
        <v>0</v>
      </c>
      <c r="BG28">
        <f>+VLOOKUP(A28,'[1]ASIGNACION CONTRATISTAS'!$A$5:$AQ$275,29,FALSE)</f>
        <v>45330</v>
      </c>
      <c r="BH28">
        <f>+VLOOKUP(A28,'[1]ASIGNACION CONTRATISTAS'!$A$5:$AQ$275,30,FALSE)</f>
        <v>0</v>
      </c>
      <c r="BI28">
        <f>+VLOOKUP(A28,'[1]ASIGNACION CONTRATISTAS'!$A$5:$AQ$275,31,FALSE)</f>
        <v>0</v>
      </c>
      <c r="BJ28">
        <f>+VLOOKUP(A28,'[1]ASIGNACION CONTRATISTAS'!$A$5:$AQ$275,32,FALSE)</f>
        <v>0</v>
      </c>
      <c r="BK28" t="str">
        <f>+VLOOKUP(A28,'[1]ASIGNACION CONTRATISTAS'!$A$5:$AQ$275,33,FALSE)</f>
        <v>EN ELABORACION DE INFORME</v>
      </c>
      <c r="BL28">
        <f>+VLOOKUP(A28,'[1]ASIGNACION CONTRATISTAS'!$A$5:$AQ$275,34,FALSE)</f>
        <v>45349</v>
      </c>
      <c r="BM28">
        <f>+VLOOKUP(A28,'[1]ASIGNACION CONTRATISTAS'!$A$5:$AQ$275,35,FALSE)</f>
        <v>0</v>
      </c>
      <c r="BN28" t="str">
        <f>+VLOOKUP(A28,'[1]ASIGNACION CONTRATISTAS'!$A$5:$AQ$275,36,FALSE)</f>
        <v>EN ELABORACION DE INFORME</v>
      </c>
      <c r="BO28">
        <f>+VLOOKUP(A28,'[1]ASIGNACION CONTRATISTAS'!$A$5:$AQ$275,37,FALSE)</f>
        <v>0</v>
      </c>
      <c r="BP28">
        <f>+VLOOKUP(A28,'[1]ASIGNACION CONTRATISTAS'!$A$5:$AQ$275,38,FALSE)</f>
        <v>0</v>
      </c>
      <c r="BQ28">
        <f>+VLOOKUP(A28,'[1]ASIGNACION CONTRATISTAS'!$A$5:$AQ$275,39,FALSE)</f>
        <v>45310</v>
      </c>
      <c r="BR28">
        <f>+VLOOKUP(A28,'[1]ASIGNACION CONTRATISTAS'!$A$5:$AQ$275,40,FALSE)</f>
        <v>45330</v>
      </c>
      <c r="BS28">
        <f>+VLOOKUP(A28,'[1]ASIGNACION CONTRATISTAS'!$A$5:$AQ$275,41,FALSE)</f>
        <v>0</v>
      </c>
      <c r="BT28">
        <f>+VLOOKUP(A28,'[1]ASIGNACION CONTRATISTAS'!$A$5:$AQ$275,42,FALSE)</f>
        <v>0</v>
      </c>
      <c r="BU28">
        <f>+VLOOKUP(A28,'[1]ASIGNACION CONTRATISTAS'!$A$5:$AQ$275,43,FALSE)</f>
        <v>25000000</v>
      </c>
    </row>
    <row r="29" spans="1:73" x14ac:dyDescent="0.25">
      <c r="A29" t="s">
        <v>224</v>
      </c>
      <c r="B29" t="s">
        <v>38</v>
      </c>
      <c r="C29" t="s">
        <v>39</v>
      </c>
      <c r="D29" t="s">
        <v>225</v>
      </c>
      <c r="E29" t="s">
        <v>226</v>
      </c>
      <c r="F29" t="s">
        <v>227</v>
      </c>
      <c r="G29">
        <v>201.85618500000001</v>
      </c>
      <c r="H29">
        <v>25000000</v>
      </c>
      <c r="K29" t="s">
        <v>228</v>
      </c>
      <c r="L29" t="s">
        <v>74</v>
      </c>
      <c r="M29" t="s">
        <v>120</v>
      </c>
      <c r="N29" s="2">
        <v>45310</v>
      </c>
      <c r="O29" s="2">
        <v>45323</v>
      </c>
      <c r="P29" s="2">
        <v>45362</v>
      </c>
      <c r="S29">
        <v>25000000</v>
      </c>
      <c r="W29" s="2">
        <v>45126</v>
      </c>
      <c r="X29" t="s">
        <v>229</v>
      </c>
      <c r="Y29" t="s">
        <v>46</v>
      </c>
      <c r="Z29">
        <v>0</v>
      </c>
      <c r="AA29">
        <v>84.05</v>
      </c>
      <c r="AB29" t="s">
        <v>230</v>
      </c>
      <c r="AC29" t="s">
        <v>48</v>
      </c>
      <c r="AD29" t="s">
        <v>48</v>
      </c>
      <c r="AG29" t="s">
        <v>48</v>
      </c>
      <c r="AO29" t="str">
        <f>+VLOOKUP(A29,'[1]ASIGNACION CONTRATISTAS'!$A$5:$M$275,11,FALSE)</f>
        <v>SIN DATOS</v>
      </c>
      <c r="AP29" t="str">
        <f>+VLOOKUP(A29,'[1]ASIGNACION CONTRATISTAS'!$A$5:$M$275,12,FALSE)</f>
        <v>SIN DATOS</v>
      </c>
      <c r="AQ29" t="str">
        <f>+VLOOKUP(A29,'[1]ASIGNACION CONTRATISTAS'!$A$5:$M$275,13,FALSE)</f>
        <v>SIN DATOS</v>
      </c>
      <c r="AR29" t="str">
        <f>+VLOOKUP(A29,'[1]ASIGNACION CONTRATISTAS'!$A$5:$AQ$275,14,FALSE)</f>
        <v>SI</v>
      </c>
      <c r="AS29" t="str">
        <f>+VLOOKUP(A29,'[1]ASIGNACION CONTRATISTAS'!$A$5:$AQ$275,15,FALSE)</f>
        <v>SI</v>
      </c>
      <c r="AT29" t="str">
        <f>+VLOOKUP(A29,'[1]ASIGNACION CONTRATISTAS'!$A$5:$AQ$275,16,FALSE)</f>
        <v>SIN DATOS</v>
      </c>
      <c r="AU29">
        <f>+VLOOKUP(A29,'[1]ASIGNACION CONTRATISTAS'!$A$5:$AQ$275,17,FALSE)</f>
        <v>0</v>
      </c>
      <c r="AV29" t="str">
        <f>+VLOOKUP(A29,'[1]ASIGNACION CONTRATISTAS'!$A$5:$AQ$275,18,FALSE)</f>
        <v>SI</v>
      </c>
      <c r="AW29" t="str">
        <f>+VLOOKUP(A29,'[1]ASIGNACION CONTRATISTAS'!$A$5:$AQ$275,19,FALSE)</f>
        <v>SI</v>
      </c>
      <c r="AX29" t="str">
        <f>+VLOOKUP(A29,'[1]ASIGNACION CONTRATISTAS'!$A$5:$AQ$275,20,FALSE)</f>
        <v>SIN DATOS</v>
      </c>
      <c r="AY29">
        <f>+VLOOKUP(A29,'[1]ASIGNACION CONTRATISTAS'!$A$5:$AQ$275,21,FALSE)</f>
        <v>0</v>
      </c>
      <c r="AZ29">
        <f>+VLOOKUP(A29,'[1]ASIGNACION CONTRATISTAS'!$A$5:$AQ$275,22,FALSE)</f>
        <v>0</v>
      </c>
      <c r="BA29" t="str">
        <f>+VLOOKUP(A29,'[1]ASIGNACION CONTRATISTAS'!$A$5:$AQ$275,23,FALSE)</f>
        <v>SI</v>
      </c>
      <c r="BB29">
        <f>+VLOOKUP(A29,'[1]ASIGNACION CONTRATISTAS'!$A$5:$AQ$275,24,FALSE)</f>
        <v>0</v>
      </c>
      <c r="BC29">
        <f>+VLOOKUP(A29,'[1]ASIGNACION CONTRATISTAS'!$A$5:$AQ$275,25,FALSE)</f>
        <v>0</v>
      </c>
      <c r="BD29" s="2">
        <f>+VLOOKUP(A29,'[1]ASIGNACION CONTRATISTAS'!$A$5:$AQ$275,26,FALSE)</f>
        <v>45315</v>
      </c>
      <c r="BE29">
        <f>+VLOOKUP(A29,'[1]ASIGNACION CONTRATISTAS'!$A$5:$AQ$275,27,FALSE)</f>
        <v>0</v>
      </c>
      <c r="BF29">
        <f>+VLOOKUP(A29,'[1]ASIGNACION CONTRATISTAS'!$A$5:$AQ$275,28,FALSE)</f>
        <v>0</v>
      </c>
      <c r="BG29">
        <f>+VLOOKUP(A29,'[1]ASIGNACION CONTRATISTAS'!$A$5:$AQ$275,29,FALSE)</f>
        <v>45323</v>
      </c>
      <c r="BH29">
        <f>+VLOOKUP(A29,'[1]ASIGNACION CONTRATISTAS'!$A$5:$AQ$275,30,FALSE)</f>
        <v>0</v>
      </c>
      <c r="BI29">
        <f>+VLOOKUP(A29,'[1]ASIGNACION CONTRATISTAS'!$A$5:$AQ$275,31,FALSE)</f>
        <v>0</v>
      </c>
      <c r="BJ29">
        <f>+VLOOKUP(A29,'[1]ASIGNACION CONTRATISTAS'!$A$5:$AQ$275,32,FALSE)</f>
        <v>0</v>
      </c>
      <c r="BK29" t="str">
        <f>+VLOOKUP(A29,'[1]ASIGNACION CONTRATISTAS'!$A$5:$AQ$275,33,FALSE)</f>
        <v>EN ELABORACION DE INFORME</v>
      </c>
      <c r="BL29">
        <f>+VLOOKUP(A29,'[1]ASIGNACION CONTRATISTAS'!$A$5:$AQ$275,34,FALSE)</f>
        <v>45349</v>
      </c>
      <c r="BM29">
        <f>+VLOOKUP(A29,'[1]ASIGNACION CONTRATISTAS'!$A$5:$AQ$275,35,FALSE)</f>
        <v>0</v>
      </c>
      <c r="BN29" t="str">
        <f>+VLOOKUP(A29,'[1]ASIGNACION CONTRATISTAS'!$A$5:$AQ$275,36,FALSE)</f>
        <v>EN ELABORACION DE INFORME</v>
      </c>
      <c r="BO29">
        <f>+VLOOKUP(A29,'[1]ASIGNACION CONTRATISTAS'!$A$5:$AQ$275,37,FALSE)</f>
        <v>0</v>
      </c>
      <c r="BP29">
        <f>+VLOOKUP(A29,'[1]ASIGNACION CONTRATISTAS'!$A$5:$AQ$275,38,FALSE)</f>
        <v>0</v>
      </c>
      <c r="BQ29">
        <f>+VLOOKUP(A29,'[1]ASIGNACION CONTRATISTAS'!$A$5:$AQ$275,39,FALSE)</f>
        <v>45310</v>
      </c>
      <c r="BR29">
        <f>+VLOOKUP(A29,'[1]ASIGNACION CONTRATISTAS'!$A$5:$AQ$275,40,FALSE)</f>
        <v>45323</v>
      </c>
      <c r="BS29">
        <f>+VLOOKUP(A29,'[1]ASIGNACION CONTRATISTAS'!$A$5:$AQ$275,41,FALSE)</f>
        <v>0</v>
      </c>
      <c r="BT29">
        <f>+VLOOKUP(A29,'[1]ASIGNACION CONTRATISTAS'!$A$5:$AQ$275,42,FALSE)</f>
        <v>0</v>
      </c>
      <c r="BU29">
        <f>+VLOOKUP(A29,'[1]ASIGNACION CONTRATISTAS'!$A$5:$AQ$275,43,FALSE)</f>
        <v>25000000</v>
      </c>
    </row>
    <row r="30" spans="1:73" x14ac:dyDescent="0.25">
      <c r="A30" t="s">
        <v>231</v>
      </c>
      <c r="B30" t="s">
        <v>38</v>
      </c>
      <c r="C30" t="s">
        <v>39</v>
      </c>
      <c r="D30" t="s">
        <v>232</v>
      </c>
      <c r="E30" t="s">
        <v>87</v>
      </c>
      <c r="F30" t="s">
        <v>233</v>
      </c>
      <c r="G30">
        <v>252.05138700000001</v>
      </c>
      <c r="H30">
        <v>25000000</v>
      </c>
      <c r="K30" t="s">
        <v>234</v>
      </c>
      <c r="L30" t="s">
        <v>53</v>
      </c>
      <c r="N30" s="2">
        <v>45310</v>
      </c>
      <c r="O30" s="2">
        <v>45320</v>
      </c>
      <c r="P30" s="2">
        <v>45335</v>
      </c>
      <c r="S30">
        <v>25000000</v>
      </c>
      <c r="W30" s="2">
        <v>45085</v>
      </c>
      <c r="X30" t="s">
        <v>235</v>
      </c>
      <c r="Y30" t="s">
        <v>46</v>
      </c>
      <c r="Z30">
        <v>0</v>
      </c>
      <c r="AA30">
        <v>0</v>
      </c>
      <c r="AB30" t="s">
        <v>236</v>
      </c>
      <c r="AC30" t="s">
        <v>48</v>
      </c>
      <c r="AD30" t="s">
        <v>49</v>
      </c>
      <c r="AG30" t="s">
        <v>48</v>
      </c>
      <c r="AO30" t="str">
        <f>+VLOOKUP(A30,'[1]ASIGNACION CONTRATISTAS'!$A$5:$M$275,11,FALSE)</f>
        <v>SIN DATOS</v>
      </c>
      <c r="AP30" t="str">
        <f>+VLOOKUP(A30,'[1]ASIGNACION CONTRATISTAS'!$A$5:$M$275,12,FALSE)</f>
        <v>SIN DATOS</v>
      </c>
      <c r="AQ30" t="str">
        <f>+VLOOKUP(A30,'[1]ASIGNACION CONTRATISTAS'!$A$5:$M$275,13,FALSE)</f>
        <v>SIN DATOS</v>
      </c>
      <c r="AR30" t="str">
        <f>+VLOOKUP(A30,'[1]ASIGNACION CONTRATISTAS'!$A$5:$AQ$275,14,FALSE)</f>
        <v>SI</v>
      </c>
      <c r="AS30" t="str">
        <f>+VLOOKUP(A30,'[1]ASIGNACION CONTRATISTAS'!$A$5:$AQ$275,15,FALSE)</f>
        <v>SI</v>
      </c>
      <c r="AT30" t="str">
        <f>+VLOOKUP(A30,'[1]ASIGNACION CONTRATISTAS'!$A$5:$AQ$275,16,FALSE)</f>
        <v>SIN DATOS</v>
      </c>
      <c r="AU30">
        <f>+VLOOKUP(A30,'[1]ASIGNACION CONTRATISTAS'!$A$5:$AQ$275,17,FALSE)</f>
        <v>0</v>
      </c>
      <c r="AV30" t="str">
        <f>+VLOOKUP(A30,'[1]ASIGNACION CONTRATISTAS'!$A$5:$AQ$275,18,FALSE)</f>
        <v>SI</v>
      </c>
      <c r="AW30" t="str">
        <f>+VLOOKUP(A30,'[1]ASIGNACION CONTRATISTAS'!$A$5:$AQ$275,19,FALSE)</f>
        <v>SI</v>
      </c>
      <c r="AX30" t="str">
        <f>+VLOOKUP(A30,'[1]ASIGNACION CONTRATISTAS'!$A$5:$AQ$275,20,FALSE)</f>
        <v>SIN DATOS</v>
      </c>
      <c r="AY30">
        <f>+VLOOKUP(A30,'[1]ASIGNACION CONTRATISTAS'!$A$5:$AQ$275,21,FALSE)</f>
        <v>0</v>
      </c>
      <c r="AZ30">
        <f>+VLOOKUP(A30,'[1]ASIGNACION CONTRATISTAS'!$A$5:$AQ$275,22,FALSE)</f>
        <v>0</v>
      </c>
      <c r="BA30" t="str">
        <f>+VLOOKUP(A30,'[1]ASIGNACION CONTRATISTAS'!$A$5:$AQ$275,23,FALSE)</f>
        <v>SI</v>
      </c>
      <c r="BB30">
        <f>+VLOOKUP(A30,'[1]ASIGNACION CONTRATISTAS'!$A$5:$AQ$275,24,FALSE)</f>
        <v>0</v>
      </c>
      <c r="BC30">
        <f>+VLOOKUP(A30,'[1]ASIGNACION CONTRATISTAS'!$A$5:$AQ$275,25,FALSE)</f>
        <v>0</v>
      </c>
      <c r="BD30" s="2">
        <f>+VLOOKUP(A30,'[1]ASIGNACION CONTRATISTAS'!$A$5:$AQ$275,26,FALSE)</f>
        <v>45315</v>
      </c>
      <c r="BE30">
        <f>+VLOOKUP(A30,'[1]ASIGNACION CONTRATISTAS'!$A$5:$AQ$275,27,FALSE)</f>
        <v>0</v>
      </c>
      <c r="BF30">
        <f>+VLOOKUP(A30,'[1]ASIGNACION CONTRATISTAS'!$A$5:$AQ$275,28,FALSE)</f>
        <v>0</v>
      </c>
      <c r="BG30">
        <f>+VLOOKUP(A30,'[1]ASIGNACION CONTRATISTAS'!$A$5:$AQ$275,29,FALSE)</f>
        <v>45320</v>
      </c>
      <c r="BH30">
        <f>+VLOOKUP(A30,'[1]ASIGNACION CONTRATISTAS'!$A$5:$AQ$275,30,FALSE)</f>
        <v>0</v>
      </c>
      <c r="BI30">
        <f>+VLOOKUP(A30,'[1]ASIGNACION CONTRATISTAS'!$A$5:$AQ$275,31,FALSE)</f>
        <v>45327</v>
      </c>
      <c r="BJ30">
        <f>+VLOOKUP(A30,'[1]ASIGNACION CONTRATISTAS'!$A$5:$AQ$275,32,FALSE)</f>
        <v>0</v>
      </c>
      <c r="BK30" t="str">
        <f>+VLOOKUP(A30,'[1]ASIGNACION CONTRATISTAS'!$A$5:$AQ$275,33,FALSE)</f>
        <v>APROBADO CON SOPORTE</v>
      </c>
      <c r="BL30">
        <f>+VLOOKUP(A30,'[1]ASIGNACION CONTRATISTAS'!$A$5:$AQ$275,34,FALSE)</f>
        <v>0</v>
      </c>
      <c r="BM30" t="str">
        <f>+VLOOKUP(A30,'[1]ASIGNACION CONTRATISTAS'!$A$5:$AQ$275,35,FALSE)</f>
        <v>CORREO DEL 22/02/2024</v>
      </c>
      <c r="BN30" t="str">
        <f>+VLOOKUP(A30,'[1]ASIGNACION CONTRATISTAS'!$A$5:$AQ$275,36,FALSE)</f>
        <v>APROBADO</v>
      </c>
      <c r="BO30">
        <f>+VLOOKUP(A30,'[1]ASIGNACION CONTRATISTAS'!$A$5:$AQ$275,37,FALSE)</f>
        <v>0</v>
      </c>
      <c r="BP30">
        <f>+VLOOKUP(A30,'[1]ASIGNACION CONTRATISTAS'!$A$5:$AQ$275,38,FALSE)</f>
        <v>0</v>
      </c>
      <c r="BQ30">
        <f>+VLOOKUP(A30,'[1]ASIGNACION CONTRATISTAS'!$A$5:$AQ$275,39,FALSE)</f>
        <v>45310</v>
      </c>
      <c r="BR30">
        <f>+VLOOKUP(A30,'[1]ASIGNACION CONTRATISTAS'!$A$5:$AQ$275,40,FALSE)</f>
        <v>45320</v>
      </c>
      <c r="BS30">
        <f>+VLOOKUP(A30,'[1]ASIGNACION CONTRATISTAS'!$A$5:$AQ$275,41,FALSE)</f>
        <v>0</v>
      </c>
      <c r="BT30">
        <f>+VLOOKUP(A30,'[1]ASIGNACION CONTRATISTAS'!$A$5:$AQ$275,42,FALSE)</f>
        <v>0</v>
      </c>
      <c r="BU30">
        <f>+VLOOKUP(A30,'[1]ASIGNACION CONTRATISTAS'!$A$5:$AQ$275,43,FALSE)</f>
        <v>25000000</v>
      </c>
    </row>
    <row r="31" spans="1:73" x14ac:dyDescent="0.25">
      <c r="A31" t="s">
        <v>237</v>
      </c>
      <c r="B31" t="s">
        <v>38</v>
      </c>
      <c r="C31" t="s">
        <v>39</v>
      </c>
      <c r="D31" t="s">
        <v>238</v>
      </c>
      <c r="E31" t="s">
        <v>239</v>
      </c>
      <c r="F31" t="s">
        <v>240</v>
      </c>
      <c r="G31">
        <v>187.06492299999999</v>
      </c>
      <c r="H31">
        <v>25000000</v>
      </c>
      <c r="K31" t="s">
        <v>241</v>
      </c>
      <c r="L31" t="s">
        <v>74</v>
      </c>
      <c r="M31" t="s">
        <v>120</v>
      </c>
      <c r="N31" s="2">
        <v>45310</v>
      </c>
      <c r="O31" s="2">
        <v>45331</v>
      </c>
      <c r="P31" s="2">
        <v>45362</v>
      </c>
      <c r="S31">
        <v>25000000</v>
      </c>
      <c r="W31" s="2">
        <v>45152</v>
      </c>
      <c r="X31" t="s">
        <v>242</v>
      </c>
      <c r="Y31" t="s">
        <v>46</v>
      </c>
      <c r="Z31">
        <v>0</v>
      </c>
      <c r="AA31">
        <v>179</v>
      </c>
      <c r="AB31" t="s">
        <v>243</v>
      </c>
      <c r="AC31" t="s">
        <v>48</v>
      </c>
      <c r="AD31" t="s">
        <v>49</v>
      </c>
      <c r="AG31" t="s">
        <v>48</v>
      </c>
      <c r="AO31" t="str">
        <f>+VLOOKUP(A31,'[1]ASIGNACION CONTRATISTAS'!$A$5:$M$275,11,FALSE)</f>
        <v>SIN DATOS</v>
      </c>
      <c r="AP31" t="str">
        <f>+VLOOKUP(A31,'[1]ASIGNACION CONTRATISTAS'!$A$5:$M$275,12,FALSE)</f>
        <v>SIN DATOS</v>
      </c>
      <c r="AQ31" t="str">
        <f>+VLOOKUP(A31,'[1]ASIGNACION CONTRATISTAS'!$A$5:$M$275,13,FALSE)</f>
        <v>SIN DATOS</v>
      </c>
      <c r="AR31" t="str">
        <f>+VLOOKUP(A31,'[1]ASIGNACION CONTRATISTAS'!$A$5:$AQ$275,14,FALSE)</f>
        <v>SI</v>
      </c>
      <c r="AS31" t="str">
        <f>+VLOOKUP(A31,'[1]ASIGNACION CONTRATISTAS'!$A$5:$AQ$275,15,FALSE)</f>
        <v>SI</v>
      </c>
      <c r="AT31" t="str">
        <f>+VLOOKUP(A31,'[1]ASIGNACION CONTRATISTAS'!$A$5:$AQ$275,16,FALSE)</f>
        <v>SIN DATOS</v>
      </c>
      <c r="AU31">
        <f>+VLOOKUP(A31,'[1]ASIGNACION CONTRATISTAS'!$A$5:$AQ$275,17,FALSE)</f>
        <v>0</v>
      </c>
      <c r="AV31" t="str">
        <f>+VLOOKUP(A31,'[1]ASIGNACION CONTRATISTAS'!$A$5:$AQ$275,18,FALSE)</f>
        <v>SI</v>
      </c>
      <c r="AW31" t="str">
        <f>+VLOOKUP(A31,'[1]ASIGNACION CONTRATISTAS'!$A$5:$AQ$275,19,FALSE)</f>
        <v>SI</v>
      </c>
      <c r="AX31" t="str">
        <f>+VLOOKUP(A31,'[1]ASIGNACION CONTRATISTAS'!$A$5:$AQ$275,20,FALSE)</f>
        <v>SIN DATOS</v>
      </c>
      <c r="AY31">
        <f>+VLOOKUP(A31,'[1]ASIGNACION CONTRATISTAS'!$A$5:$AQ$275,21,FALSE)</f>
        <v>0</v>
      </c>
      <c r="AZ31">
        <f>+VLOOKUP(A31,'[1]ASIGNACION CONTRATISTAS'!$A$5:$AQ$275,22,FALSE)</f>
        <v>0</v>
      </c>
      <c r="BA31" t="str">
        <f>+VLOOKUP(A31,'[1]ASIGNACION CONTRATISTAS'!$A$5:$AQ$275,23,FALSE)</f>
        <v>SI</v>
      </c>
      <c r="BB31">
        <f>+VLOOKUP(A31,'[1]ASIGNACION CONTRATISTAS'!$A$5:$AQ$275,24,FALSE)</f>
        <v>0</v>
      </c>
      <c r="BC31">
        <f>+VLOOKUP(A31,'[1]ASIGNACION CONTRATISTAS'!$A$5:$AQ$275,25,FALSE)</f>
        <v>0</v>
      </c>
      <c r="BD31" s="2">
        <f>+VLOOKUP(A31,'[1]ASIGNACION CONTRATISTAS'!$A$5:$AQ$275,26,FALSE)</f>
        <v>45315</v>
      </c>
      <c r="BE31">
        <f>+VLOOKUP(A31,'[1]ASIGNACION CONTRATISTAS'!$A$5:$AQ$275,27,FALSE)</f>
        <v>0</v>
      </c>
      <c r="BF31">
        <f>+VLOOKUP(A31,'[1]ASIGNACION CONTRATISTAS'!$A$5:$AQ$275,28,FALSE)</f>
        <v>0</v>
      </c>
      <c r="BG31">
        <f>+VLOOKUP(A31,'[1]ASIGNACION CONTRATISTAS'!$A$5:$AQ$275,29,FALSE)</f>
        <v>45331</v>
      </c>
      <c r="BH31">
        <f>+VLOOKUP(A31,'[1]ASIGNACION CONTRATISTAS'!$A$5:$AQ$275,30,FALSE)</f>
        <v>0</v>
      </c>
      <c r="BI31">
        <f>+VLOOKUP(A31,'[1]ASIGNACION CONTRATISTAS'!$A$5:$AQ$275,31,FALSE)</f>
        <v>0</v>
      </c>
      <c r="BJ31">
        <f>+VLOOKUP(A31,'[1]ASIGNACION CONTRATISTAS'!$A$5:$AQ$275,32,FALSE)</f>
        <v>0</v>
      </c>
      <c r="BK31" t="str">
        <f>+VLOOKUP(A31,'[1]ASIGNACION CONTRATISTAS'!$A$5:$AQ$275,33,FALSE)</f>
        <v>EN ELABORACION DE INFORME</v>
      </c>
      <c r="BL31" t="str">
        <f>+VLOOKUP(A31,'[1]ASIGNACION CONTRATISTAS'!$A$5:$AQ$275,34,FALSE)</f>
        <v>PENDIENTE POR POT</v>
      </c>
      <c r="BM31">
        <f>+VLOOKUP(A31,'[1]ASIGNACION CONTRATISTAS'!$A$5:$AQ$275,35,FALSE)</f>
        <v>0</v>
      </c>
      <c r="BN31" t="str">
        <f>+VLOOKUP(A31,'[1]ASIGNACION CONTRATISTAS'!$A$5:$AQ$275,36,FALSE)</f>
        <v>EN ELABORACION DE INFORME</v>
      </c>
      <c r="BO31">
        <f>+VLOOKUP(A31,'[1]ASIGNACION CONTRATISTAS'!$A$5:$AQ$275,37,FALSE)</f>
        <v>0</v>
      </c>
      <c r="BP31">
        <f>+VLOOKUP(A31,'[1]ASIGNACION CONTRATISTAS'!$A$5:$AQ$275,38,FALSE)</f>
        <v>0</v>
      </c>
      <c r="BQ31">
        <f>+VLOOKUP(A31,'[1]ASIGNACION CONTRATISTAS'!$A$5:$AQ$275,39,FALSE)</f>
        <v>45310</v>
      </c>
      <c r="BR31">
        <f>+VLOOKUP(A31,'[1]ASIGNACION CONTRATISTAS'!$A$5:$AQ$275,40,FALSE)</f>
        <v>45331</v>
      </c>
      <c r="BS31">
        <f>+VLOOKUP(A31,'[1]ASIGNACION CONTRATISTAS'!$A$5:$AQ$275,41,FALSE)</f>
        <v>0</v>
      </c>
      <c r="BT31">
        <f>+VLOOKUP(A31,'[1]ASIGNACION CONTRATISTAS'!$A$5:$AQ$275,42,FALSE)</f>
        <v>0</v>
      </c>
      <c r="BU31">
        <f>+VLOOKUP(A31,'[1]ASIGNACION CONTRATISTAS'!$A$5:$AQ$275,43,FALSE)</f>
        <v>25000000</v>
      </c>
    </row>
    <row r="32" spans="1:73" x14ac:dyDescent="0.25">
      <c r="A32" t="s">
        <v>244</v>
      </c>
      <c r="B32" t="s">
        <v>38</v>
      </c>
      <c r="C32" t="s">
        <v>39</v>
      </c>
      <c r="D32" t="s">
        <v>245</v>
      </c>
      <c r="E32" t="s">
        <v>41</v>
      </c>
      <c r="F32" t="s">
        <v>246</v>
      </c>
      <c r="G32">
        <v>76.686357000000001</v>
      </c>
      <c r="H32">
        <v>25000000</v>
      </c>
      <c r="K32" t="s">
        <v>247</v>
      </c>
      <c r="L32" t="s">
        <v>167</v>
      </c>
      <c r="N32" s="2">
        <v>45310</v>
      </c>
      <c r="S32">
        <v>25000000</v>
      </c>
      <c r="W32" s="2">
        <v>45050</v>
      </c>
      <c r="X32" t="s">
        <v>248</v>
      </c>
      <c r="Y32" t="s">
        <v>46</v>
      </c>
      <c r="Z32">
        <v>0</v>
      </c>
      <c r="AA32">
        <v>92</v>
      </c>
      <c r="AB32" t="s">
        <v>249</v>
      </c>
      <c r="AC32" t="s">
        <v>48</v>
      </c>
      <c r="AD32" t="s">
        <v>49</v>
      </c>
      <c r="AG32" t="s">
        <v>49</v>
      </c>
      <c r="AI32" t="s">
        <v>201</v>
      </c>
      <c r="AJ32" t="s">
        <v>250</v>
      </c>
      <c r="AO32" t="str">
        <f>+VLOOKUP(A32,'[1]ASIGNACION CONTRATISTAS'!$A$5:$M$275,11,FALSE)</f>
        <v>SIN DATOS</v>
      </c>
      <c r="AP32" t="str">
        <f>+VLOOKUP(A32,'[1]ASIGNACION CONTRATISTAS'!$A$5:$M$275,12,FALSE)</f>
        <v>SIN DATOS</v>
      </c>
      <c r="AQ32" t="str">
        <f>+VLOOKUP(A32,'[1]ASIGNACION CONTRATISTAS'!$A$5:$M$275,13,FALSE)</f>
        <v>SIN DATOS</v>
      </c>
      <c r="AR32" t="str">
        <f>+VLOOKUP(A32,'[1]ASIGNACION CONTRATISTAS'!$A$5:$AQ$275,14,FALSE)</f>
        <v>SI</v>
      </c>
      <c r="AS32" t="str">
        <f>+VLOOKUP(A32,'[1]ASIGNACION CONTRATISTAS'!$A$5:$AQ$275,15,FALSE)</f>
        <v>SI</v>
      </c>
      <c r="AT32" t="str">
        <f>+VLOOKUP(A32,'[1]ASIGNACION CONTRATISTAS'!$A$5:$AQ$275,16,FALSE)</f>
        <v>SIN DATOS</v>
      </c>
      <c r="AU32">
        <f>+VLOOKUP(A32,'[1]ASIGNACION CONTRATISTAS'!$A$5:$AQ$275,17,FALSE)</f>
        <v>0</v>
      </c>
      <c r="AV32" t="str">
        <f>+VLOOKUP(A32,'[1]ASIGNACION CONTRATISTAS'!$A$5:$AQ$275,18,FALSE)</f>
        <v>SI</v>
      </c>
      <c r="AW32" t="str">
        <f>+VLOOKUP(A32,'[1]ASIGNACION CONTRATISTAS'!$A$5:$AQ$275,19,FALSE)</f>
        <v>SI</v>
      </c>
      <c r="AX32" t="str">
        <f>+VLOOKUP(A32,'[1]ASIGNACION CONTRATISTAS'!$A$5:$AQ$275,20,FALSE)</f>
        <v>SIN DATOS</v>
      </c>
      <c r="AY32">
        <f>+VLOOKUP(A32,'[1]ASIGNACION CONTRATISTAS'!$A$5:$AQ$275,21,FALSE)</f>
        <v>0</v>
      </c>
      <c r="AZ32">
        <f>+VLOOKUP(A32,'[1]ASIGNACION CONTRATISTAS'!$A$5:$AQ$275,22,FALSE)</f>
        <v>0</v>
      </c>
      <c r="BA32" t="str">
        <f>+VLOOKUP(A32,'[1]ASIGNACION CONTRATISTAS'!$A$5:$AQ$275,23,FALSE)</f>
        <v>SI</v>
      </c>
      <c r="BB32">
        <f>+VLOOKUP(A32,'[1]ASIGNACION CONTRATISTAS'!$A$5:$AQ$275,24,FALSE)</f>
        <v>0</v>
      </c>
      <c r="BC32">
        <f>+VLOOKUP(A32,'[1]ASIGNACION CONTRATISTAS'!$A$5:$AQ$275,25,FALSE)</f>
        <v>0</v>
      </c>
      <c r="BD32" s="2">
        <f>+VLOOKUP(A32,'[1]ASIGNACION CONTRATISTAS'!$A$5:$AQ$275,26,FALSE)</f>
        <v>45315</v>
      </c>
      <c r="BE32">
        <f>+VLOOKUP(A32,'[1]ASIGNACION CONTRATISTAS'!$A$5:$AQ$275,27,FALSE)</f>
        <v>0</v>
      </c>
      <c r="BF32">
        <f>+VLOOKUP(A32,'[1]ASIGNACION CONTRATISTAS'!$A$5:$AQ$275,28,FALSE)</f>
        <v>0</v>
      </c>
      <c r="BG32" t="str">
        <f>+VLOOKUP(A32,'[1]ASIGNACION CONTRATISTAS'!$A$5:$AQ$275,29,FALSE)</f>
        <v>N/A</v>
      </c>
      <c r="BH32">
        <f>+VLOOKUP(A32,'[1]ASIGNACION CONTRATISTAS'!$A$5:$AQ$275,30,FALSE)</f>
        <v>0</v>
      </c>
      <c r="BI32" t="str">
        <f>+VLOOKUP(A32,'[1]ASIGNACION CONTRATISTAS'!$A$5:$AQ$275,31,FALSE)</f>
        <v>N/A</v>
      </c>
      <c r="BJ32">
        <f>+VLOOKUP(A32,'[1]ASIGNACION CONTRATISTAS'!$A$5:$AQ$275,32,FALSE)</f>
        <v>0</v>
      </c>
      <c r="BK32" t="str">
        <f>+VLOOKUP(A32,'[1]ASIGNACION CONTRATISTAS'!$A$5:$AQ$275,33,FALSE)</f>
        <v>RETIRADO</v>
      </c>
      <c r="BL32">
        <f>+VLOOKUP(A32,'[1]ASIGNACION CONTRATISTAS'!$A$5:$AQ$275,34,FALSE)</f>
        <v>0</v>
      </c>
      <c r="BM32">
        <f>+VLOOKUP(A32,'[1]ASIGNACION CONTRATISTAS'!$A$5:$AQ$275,35,FALSE)</f>
        <v>0</v>
      </c>
      <c r="BN32" t="str">
        <f>+VLOOKUP(A32,'[1]ASIGNACION CONTRATISTAS'!$A$5:$AQ$275,36,FALSE)</f>
        <v>RETIRADO</v>
      </c>
      <c r="BO32">
        <f>+VLOOKUP(A32,'[1]ASIGNACION CONTRATISTAS'!$A$5:$AQ$275,37,FALSE)</f>
        <v>0</v>
      </c>
      <c r="BP32">
        <f>+VLOOKUP(A32,'[1]ASIGNACION CONTRATISTAS'!$A$5:$AQ$275,38,FALSE)</f>
        <v>0</v>
      </c>
      <c r="BQ32">
        <f>+VLOOKUP(A32,'[1]ASIGNACION CONTRATISTAS'!$A$5:$AQ$275,39,FALSE)</f>
        <v>45310</v>
      </c>
      <c r="BR32">
        <f>+VLOOKUP(A32,'[1]ASIGNACION CONTRATISTAS'!$A$5:$AQ$275,40,FALSE)</f>
        <v>0</v>
      </c>
      <c r="BS32">
        <f>+VLOOKUP(A32,'[1]ASIGNACION CONTRATISTAS'!$A$5:$AQ$275,41,FALSE)</f>
        <v>0</v>
      </c>
      <c r="BT32">
        <f>+VLOOKUP(A32,'[1]ASIGNACION CONTRATISTAS'!$A$5:$AQ$275,42,FALSE)</f>
        <v>0</v>
      </c>
      <c r="BU32">
        <f>+VLOOKUP(A32,'[1]ASIGNACION CONTRATISTAS'!$A$5:$AQ$275,43,FALSE)</f>
        <v>25000000</v>
      </c>
    </row>
    <row r="33" spans="1:73" x14ac:dyDescent="0.25">
      <c r="A33" t="s">
        <v>251</v>
      </c>
      <c r="B33" t="s">
        <v>38</v>
      </c>
      <c r="C33" t="s">
        <v>39</v>
      </c>
      <c r="D33" t="s">
        <v>252</v>
      </c>
      <c r="E33" t="s">
        <v>41</v>
      </c>
      <c r="F33" t="s">
        <v>246</v>
      </c>
      <c r="G33">
        <v>62.138522000000002</v>
      </c>
      <c r="H33">
        <v>25000000</v>
      </c>
      <c r="K33" t="s">
        <v>253</v>
      </c>
      <c r="L33" t="s">
        <v>127</v>
      </c>
      <c r="N33" s="2">
        <v>45310</v>
      </c>
      <c r="O33" s="2">
        <v>45326</v>
      </c>
      <c r="P33" s="2">
        <v>45336</v>
      </c>
      <c r="S33">
        <v>25000000</v>
      </c>
      <c r="W33" s="2">
        <v>45057</v>
      </c>
      <c r="X33" t="s">
        <v>254</v>
      </c>
      <c r="Y33" t="s">
        <v>46</v>
      </c>
      <c r="Z33">
        <v>0</v>
      </c>
      <c r="AA33">
        <v>143.35</v>
      </c>
      <c r="AB33" t="s">
        <v>255</v>
      </c>
      <c r="AC33" t="s">
        <v>48</v>
      </c>
      <c r="AD33" t="s">
        <v>49</v>
      </c>
      <c r="AG33" t="s">
        <v>48</v>
      </c>
      <c r="AO33" t="str">
        <f>+VLOOKUP(A33,'[1]ASIGNACION CONTRATISTAS'!$A$5:$M$275,11,FALSE)</f>
        <v>SIN DATOS</v>
      </c>
      <c r="AP33" t="str">
        <f>+VLOOKUP(A33,'[1]ASIGNACION CONTRATISTAS'!$A$5:$M$275,12,FALSE)</f>
        <v>SIN DATOS</v>
      </c>
      <c r="AQ33" t="str">
        <f>+VLOOKUP(A33,'[1]ASIGNACION CONTRATISTAS'!$A$5:$M$275,13,FALSE)</f>
        <v>SIN DATOS</v>
      </c>
      <c r="AR33" t="str">
        <f>+VLOOKUP(A33,'[1]ASIGNACION CONTRATISTAS'!$A$5:$AQ$275,14,FALSE)</f>
        <v>SI</v>
      </c>
      <c r="AS33" t="str">
        <f>+VLOOKUP(A33,'[1]ASIGNACION CONTRATISTAS'!$A$5:$AQ$275,15,FALSE)</f>
        <v>SI</v>
      </c>
      <c r="AT33" t="str">
        <f>+VLOOKUP(A33,'[1]ASIGNACION CONTRATISTAS'!$A$5:$AQ$275,16,FALSE)</f>
        <v>SIN DATOS</v>
      </c>
      <c r="AU33">
        <f>+VLOOKUP(A33,'[1]ASIGNACION CONTRATISTAS'!$A$5:$AQ$275,17,FALSE)</f>
        <v>0</v>
      </c>
      <c r="AV33" t="str">
        <f>+VLOOKUP(A33,'[1]ASIGNACION CONTRATISTAS'!$A$5:$AQ$275,18,FALSE)</f>
        <v>SI</v>
      </c>
      <c r="AW33" t="str">
        <f>+VLOOKUP(A33,'[1]ASIGNACION CONTRATISTAS'!$A$5:$AQ$275,19,FALSE)</f>
        <v>SI</v>
      </c>
      <c r="AX33" t="str">
        <f>+VLOOKUP(A33,'[1]ASIGNACION CONTRATISTAS'!$A$5:$AQ$275,20,FALSE)</f>
        <v>SIN DATOS</v>
      </c>
      <c r="AY33">
        <f>+VLOOKUP(A33,'[1]ASIGNACION CONTRATISTAS'!$A$5:$AQ$275,21,FALSE)</f>
        <v>0</v>
      </c>
      <c r="AZ33">
        <f>+VLOOKUP(A33,'[1]ASIGNACION CONTRATISTAS'!$A$5:$AQ$275,22,FALSE)</f>
        <v>0</v>
      </c>
      <c r="BA33" t="str">
        <f>+VLOOKUP(A33,'[1]ASIGNACION CONTRATISTAS'!$A$5:$AQ$275,23,FALSE)</f>
        <v>SI</v>
      </c>
      <c r="BB33">
        <f>+VLOOKUP(A33,'[1]ASIGNACION CONTRATISTAS'!$A$5:$AQ$275,24,FALSE)</f>
        <v>0</v>
      </c>
      <c r="BC33">
        <f>+VLOOKUP(A33,'[1]ASIGNACION CONTRATISTAS'!$A$5:$AQ$275,25,FALSE)</f>
        <v>0</v>
      </c>
      <c r="BD33" s="2">
        <f>+VLOOKUP(A33,'[1]ASIGNACION CONTRATISTAS'!$A$5:$AQ$275,26,FALSE)</f>
        <v>45315</v>
      </c>
      <c r="BE33">
        <f>+VLOOKUP(A33,'[1]ASIGNACION CONTRATISTAS'!$A$5:$AQ$275,27,FALSE)</f>
        <v>0</v>
      </c>
      <c r="BF33">
        <f>+VLOOKUP(A33,'[1]ASIGNACION CONTRATISTAS'!$A$5:$AQ$275,28,FALSE)</f>
        <v>0</v>
      </c>
      <c r="BG33">
        <f>+VLOOKUP(A33,'[1]ASIGNACION CONTRATISTAS'!$A$5:$AQ$275,29,FALSE)</f>
        <v>45326</v>
      </c>
      <c r="BH33">
        <f>+VLOOKUP(A33,'[1]ASIGNACION CONTRATISTAS'!$A$5:$AQ$275,30,FALSE)</f>
        <v>0</v>
      </c>
      <c r="BI33">
        <f>+VLOOKUP(A33,'[1]ASIGNACION CONTRATISTAS'!$A$5:$AQ$275,31,FALSE)</f>
        <v>45336</v>
      </c>
      <c r="BJ33">
        <f>+VLOOKUP(A33,'[1]ASIGNACION CONTRATISTAS'!$A$5:$AQ$275,32,FALSE)</f>
        <v>0</v>
      </c>
      <c r="BK33" t="str">
        <f>+VLOOKUP(A33,'[1]ASIGNACION CONTRATISTAS'!$A$5:$AQ$275,33,FALSE)</f>
        <v>EN REVISION DE LA ANT</v>
      </c>
      <c r="BL33">
        <f>+VLOOKUP(A33,'[1]ASIGNACION CONTRATISTAS'!$A$5:$AQ$275,34,FALSE)</f>
        <v>0</v>
      </c>
      <c r="BM33">
        <f>+VLOOKUP(A33,'[1]ASIGNACION CONTRATISTAS'!$A$5:$AQ$275,35,FALSE)</f>
        <v>0</v>
      </c>
      <c r="BN33" t="str">
        <f>+VLOOKUP(A33,'[1]ASIGNACION CONTRATISTAS'!$A$5:$AQ$275,36,FALSE)</f>
        <v>EN REVISION ANT</v>
      </c>
      <c r="BO33">
        <f>+VLOOKUP(A33,'[1]ASIGNACION CONTRATISTAS'!$A$5:$AQ$275,37,FALSE)</f>
        <v>0</v>
      </c>
      <c r="BP33">
        <f>+VLOOKUP(A33,'[1]ASIGNACION CONTRATISTAS'!$A$5:$AQ$275,38,FALSE)</f>
        <v>0</v>
      </c>
      <c r="BQ33">
        <f>+VLOOKUP(A33,'[1]ASIGNACION CONTRATISTAS'!$A$5:$AQ$275,39,FALSE)</f>
        <v>45310</v>
      </c>
      <c r="BR33">
        <f>+VLOOKUP(A33,'[1]ASIGNACION CONTRATISTAS'!$A$5:$AQ$275,40,FALSE)</f>
        <v>45326</v>
      </c>
      <c r="BS33">
        <f>+VLOOKUP(A33,'[1]ASIGNACION CONTRATISTAS'!$A$5:$AQ$275,41,FALSE)</f>
        <v>0</v>
      </c>
      <c r="BT33">
        <f>+VLOOKUP(A33,'[1]ASIGNACION CONTRATISTAS'!$A$5:$AQ$275,42,FALSE)</f>
        <v>0</v>
      </c>
      <c r="BU33">
        <f>+VLOOKUP(A33,'[1]ASIGNACION CONTRATISTAS'!$A$5:$AQ$275,43,FALSE)</f>
        <v>25000000</v>
      </c>
    </row>
    <row r="34" spans="1:73" x14ac:dyDescent="0.25">
      <c r="A34" t="s">
        <v>256</v>
      </c>
      <c r="B34" t="s">
        <v>38</v>
      </c>
      <c r="C34" t="s">
        <v>39</v>
      </c>
      <c r="D34" t="s">
        <v>257</v>
      </c>
      <c r="E34" t="s">
        <v>41</v>
      </c>
      <c r="F34" t="s">
        <v>246</v>
      </c>
      <c r="G34">
        <v>50.565142000000002</v>
      </c>
      <c r="H34">
        <v>25000000</v>
      </c>
      <c r="K34" t="s">
        <v>258</v>
      </c>
      <c r="L34" t="s">
        <v>44</v>
      </c>
      <c r="N34" s="2">
        <v>45310</v>
      </c>
      <c r="O34" s="2">
        <v>45322</v>
      </c>
      <c r="P34" s="2">
        <v>45341</v>
      </c>
      <c r="Q34" s="2">
        <v>45349</v>
      </c>
      <c r="R34">
        <v>45362</v>
      </c>
      <c r="S34">
        <v>25000000</v>
      </c>
      <c r="W34" s="2">
        <v>45050</v>
      </c>
      <c r="X34" t="s">
        <v>259</v>
      </c>
      <c r="Y34" t="s">
        <v>46</v>
      </c>
      <c r="Z34">
        <v>0</v>
      </c>
      <c r="AA34">
        <v>16.375</v>
      </c>
      <c r="AB34" t="s">
        <v>260</v>
      </c>
      <c r="AC34" t="s">
        <v>48</v>
      </c>
      <c r="AD34" t="s">
        <v>49</v>
      </c>
      <c r="AG34" t="s">
        <v>48</v>
      </c>
      <c r="AO34" t="str">
        <f>+VLOOKUP(A34,'[1]ASIGNACION CONTRATISTAS'!$A$5:$M$275,11,FALSE)</f>
        <v>SIN DATOS</v>
      </c>
      <c r="AP34" t="str">
        <f>+VLOOKUP(A34,'[1]ASIGNACION CONTRATISTAS'!$A$5:$M$275,12,FALSE)</f>
        <v>SIN DATOS</v>
      </c>
      <c r="AQ34" t="str">
        <f>+VLOOKUP(A34,'[1]ASIGNACION CONTRATISTAS'!$A$5:$M$275,13,FALSE)</f>
        <v>SIN DATOS</v>
      </c>
      <c r="AR34" t="str">
        <f>+VLOOKUP(A34,'[1]ASIGNACION CONTRATISTAS'!$A$5:$AQ$275,14,FALSE)</f>
        <v>SI</v>
      </c>
      <c r="AS34" t="str">
        <f>+VLOOKUP(A34,'[1]ASIGNACION CONTRATISTAS'!$A$5:$AQ$275,15,FALSE)</f>
        <v>SI</v>
      </c>
      <c r="AT34" t="str">
        <f>+VLOOKUP(A34,'[1]ASIGNACION CONTRATISTAS'!$A$5:$AQ$275,16,FALSE)</f>
        <v>SIN DATOS</v>
      </c>
      <c r="AU34">
        <f>+VLOOKUP(A34,'[1]ASIGNACION CONTRATISTAS'!$A$5:$AQ$275,17,FALSE)</f>
        <v>0</v>
      </c>
      <c r="AV34" t="str">
        <f>+VLOOKUP(A34,'[1]ASIGNACION CONTRATISTAS'!$A$5:$AQ$275,18,FALSE)</f>
        <v>SI</v>
      </c>
      <c r="AW34" t="str">
        <f>+VLOOKUP(A34,'[1]ASIGNACION CONTRATISTAS'!$A$5:$AQ$275,19,FALSE)</f>
        <v>SI</v>
      </c>
      <c r="AX34" t="str">
        <f>+VLOOKUP(A34,'[1]ASIGNACION CONTRATISTAS'!$A$5:$AQ$275,20,FALSE)</f>
        <v>SIN DATOS</v>
      </c>
      <c r="AY34">
        <f>+VLOOKUP(A34,'[1]ASIGNACION CONTRATISTAS'!$A$5:$AQ$275,21,FALSE)</f>
        <v>0</v>
      </c>
      <c r="AZ34">
        <f>+VLOOKUP(A34,'[1]ASIGNACION CONTRATISTAS'!$A$5:$AQ$275,22,FALSE)</f>
        <v>0</v>
      </c>
      <c r="BA34" t="str">
        <f>+VLOOKUP(A34,'[1]ASIGNACION CONTRATISTAS'!$A$5:$AQ$275,23,FALSE)</f>
        <v>SI</v>
      </c>
      <c r="BB34">
        <f>+VLOOKUP(A34,'[1]ASIGNACION CONTRATISTAS'!$A$5:$AQ$275,24,FALSE)</f>
        <v>0</v>
      </c>
      <c r="BC34">
        <f>+VLOOKUP(A34,'[1]ASIGNACION CONTRATISTAS'!$A$5:$AQ$275,25,FALSE)</f>
        <v>0</v>
      </c>
      <c r="BD34" s="2">
        <f>+VLOOKUP(A34,'[1]ASIGNACION CONTRATISTAS'!$A$5:$AQ$275,26,FALSE)</f>
        <v>45315</v>
      </c>
      <c r="BE34">
        <f>+VLOOKUP(A34,'[1]ASIGNACION CONTRATISTAS'!$A$5:$AQ$275,27,FALSE)</f>
        <v>0</v>
      </c>
      <c r="BF34">
        <f>+VLOOKUP(A34,'[1]ASIGNACION CONTRATISTAS'!$A$5:$AQ$275,28,FALSE)</f>
        <v>0</v>
      </c>
      <c r="BG34">
        <f>+VLOOKUP(A34,'[1]ASIGNACION CONTRATISTAS'!$A$5:$AQ$275,29,FALSE)</f>
        <v>45322</v>
      </c>
      <c r="BH34">
        <f>+VLOOKUP(A34,'[1]ASIGNACION CONTRATISTAS'!$A$5:$AQ$275,30,FALSE)</f>
        <v>0</v>
      </c>
      <c r="BI34">
        <f>+VLOOKUP(A34,'[1]ASIGNACION CONTRATISTAS'!$A$5:$AQ$275,31,FALSE)</f>
        <v>45339</v>
      </c>
      <c r="BJ34">
        <f>+VLOOKUP(A34,'[1]ASIGNACION CONTRATISTAS'!$A$5:$AQ$275,32,FALSE)</f>
        <v>0</v>
      </c>
      <c r="BK34" t="str">
        <f>+VLOOKUP(A34,'[1]ASIGNACION CONTRATISTAS'!$A$5:$AQ$275,33,FALSE)</f>
        <v>EN REVISION DE LA ANT</v>
      </c>
      <c r="BL34">
        <f>+VLOOKUP(A34,'[1]ASIGNACION CONTRATISTAS'!$A$5:$AQ$275,34,FALSE)</f>
        <v>0</v>
      </c>
      <c r="BM34">
        <f>+VLOOKUP(A34,'[1]ASIGNACION CONTRATISTAS'!$A$5:$AQ$275,35,FALSE)</f>
        <v>0</v>
      </c>
      <c r="BN34" t="str">
        <f>+VLOOKUP(A34,'[1]ASIGNACION CONTRATISTAS'!$A$5:$AQ$275,36,FALSE)</f>
        <v>EN AJUSTES TECNICO</v>
      </c>
      <c r="BO34">
        <f>+VLOOKUP(A34,'[1]ASIGNACION CONTRATISTAS'!$A$5:$AQ$275,37,FALSE)</f>
        <v>0</v>
      </c>
      <c r="BP34">
        <f>+VLOOKUP(A34,'[1]ASIGNACION CONTRATISTAS'!$A$5:$AQ$275,38,FALSE)</f>
        <v>0</v>
      </c>
      <c r="BQ34">
        <f>+VLOOKUP(A34,'[1]ASIGNACION CONTRATISTAS'!$A$5:$AQ$275,39,FALSE)</f>
        <v>45310</v>
      </c>
      <c r="BR34">
        <f>+VLOOKUP(A34,'[1]ASIGNACION CONTRATISTAS'!$A$5:$AQ$275,40,FALSE)</f>
        <v>45322</v>
      </c>
      <c r="BS34">
        <f>+VLOOKUP(A34,'[1]ASIGNACION CONTRATISTAS'!$A$5:$AQ$275,41,FALSE)</f>
        <v>45349</v>
      </c>
      <c r="BT34">
        <f>+VLOOKUP(A34,'[1]ASIGNACION CONTRATISTAS'!$A$5:$AQ$275,42,FALSE)</f>
        <v>45362</v>
      </c>
      <c r="BU34">
        <f>+VLOOKUP(A34,'[1]ASIGNACION CONTRATISTAS'!$A$5:$AQ$275,43,FALSE)</f>
        <v>25000000</v>
      </c>
    </row>
    <row r="35" spans="1:73" x14ac:dyDescent="0.25">
      <c r="A35" t="s">
        <v>261</v>
      </c>
      <c r="B35" t="s">
        <v>38</v>
      </c>
      <c r="C35" t="s">
        <v>39</v>
      </c>
      <c r="D35" t="s">
        <v>262</v>
      </c>
      <c r="E35" t="s">
        <v>41</v>
      </c>
      <c r="F35" t="s">
        <v>246</v>
      </c>
      <c r="G35">
        <v>18.281704999999999</v>
      </c>
      <c r="H35">
        <v>16600000</v>
      </c>
      <c r="K35" t="s">
        <v>263</v>
      </c>
      <c r="L35" t="s">
        <v>44</v>
      </c>
      <c r="N35" s="2">
        <v>45310</v>
      </c>
      <c r="O35" s="2">
        <v>45326</v>
      </c>
      <c r="P35" s="2">
        <v>45335</v>
      </c>
      <c r="Q35" s="2">
        <v>45346</v>
      </c>
      <c r="R35">
        <v>45362</v>
      </c>
      <c r="S35">
        <v>16600000</v>
      </c>
      <c r="W35" s="2">
        <v>45057</v>
      </c>
      <c r="X35" t="s">
        <v>264</v>
      </c>
      <c r="Y35" t="s">
        <v>46</v>
      </c>
      <c r="Z35">
        <v>0</v>
      </c>
      <c r="AA35">
        <v>20.25</v>
      </c>
      <c r="AB35" t="s">
        <v>265</v>
      </c>
      <c r="AC35" t="s">
        <v>48</v>
      </c>
      <c r="AD35" t="s">
        <v>49</v>
      </c>
      <c r="AG35" t="s">
        <v>48</v>
      </c>
      <c r="AO35" t="str">
        <f>+VLOOKUP(A35,'[1]ASIGNACION CONTRATISTAS'!$A$5:$M$275,11,FALSE)</f>
        <v>SIN DATOS</v>
      </c>
      <c r="AP35" t="str">
        <f>+VLOOKUP(A35,'[1]ASIGNACION CONTRATISTAS'!$A$5:$M$275,12,FALSE)</f>
        <v>SIN DATOS</v>
      </c>
      <c r="AQ35" t="str">
        <f>+VLOOKUP(A35,'[1]ASIGNACION CONTRATISTAS'!$A$5:$M$275,13,FALSE)</f>
        <v>SIN DATOS</v>
      </c>
      <c r="AR35" t="str">
        <f>+VLOOKUP(A35,'[1]ASIGNACION CONTRATISTAS'!$A$5:$AQ$275,14,FALSE)</f>
        <v>SI</v>
      </c>
      <c r="AS35" t="str">
        <f>+VLOOKUP(A35,'[1]ASIGNACION CONTRATISTAS'!$A$5:$AQ$275,15,FALSE)</f>
        <v>SI</v>
      </c>
      <c r="AT35" t="str">
        <f>+VLOOKUP(A35,'[1]ASIGNACION CONTRATISTAS'!$A$5:$AQ$275,16,FALSE)</f>
        <v>SIN DATOS</v>
      </c>
      <c r="AU35">
        <f>+VLOOKUP(A35,'[1]ASIGNACION CONTRATISTAS'!$A$5:$AQ$275,17,FALSE)</f>
        <v>0</v>
      </c>
      <c r="AV35" t="str">
        <f>+VLOOKUP(A35,'[1]ASIGNACION CONTRATISTAS'!$A$5:$AQ$275,18,FALSE)</f>
        <v>SI</v>
      </c>
      <c r="AW35" t="str">
        <f>+VLOOKUP(A35,'[1]ASIGNACION CONTRATISTAS'!$A$5:$AQ$275,19,FALSE)</f>
        <v>SI</v>
      </c>
      <c r="AX35" t="str">
        <f>+VLOOKUP(A35,'[1]ASIGNACION CONTRATISTAS'!$A$5:$AQ$275,20,FALSE)</f>
        <v>SIN DATOS</v>
      </c>
      <c r="AY35">
        <f>+VLOOKUP(A35,'[1]ASIGNACION CONTRATISTAS'!$A$5:$AQ$275,21,FALSE)</f>
        <v>0</v>
      </c>
      <c r="AZ35">
        <f>+VLOOKUP(A35,'[1]ASIGNACION CONTRATISTAS'!$A$5:$AQ$275,22,FALSE)</f>
        <v>0</v>
      </c>
      <c r="BA35" t="str">
        <f>+VLOOKUP(A35,'[1]ASIGNACION CONTRATISTAS'!$A$5:$AQ$275,23,FALSE)</f>
        <v>SI</v>
      </c>
      <c r="BB35">
        <f>+VLOOKUP(A35,'[1]ASIGNACION CONTRATISTAS'!$A$5:$AQ$275,24,FALSE)</f>
        <v>0</v>
      </c>
      <c r="BC35">
        <f>+VLOOKUP(A35,'[1]ASIGNACION CONTRATISTAS'!$A$5:$AQ$275,25,FALSE)</f>
        <v>0</v>
      </c>
      <c r="BD35" s="2">
        <f>+VLOOKUP(A35,'[1]ASIGNACION CONTRATISTAS'!$A$5:$AQ$275,26,FALSE)</f>
        <v>45315</v>
      </c>
      <c r="BE35">
        <f>+VLOOKUP(A35,'[1]ASIGNACION CONTRATISTAS'!$A$5:$AQ$275,27,FALSE)</f>
        <v>0</v>
      </c>
      <c r="BF35">
        <f>+VLOOKUP(A35,'[1]ASIGNACION CONTRATISTAS'!$A$5:$AQ$275,28,FALSE)</f>
        <v>0</v>
      </c>
      <c r="BG35">
        <f>+VLOOKUP(A35,'[1]ASIGNACION CONTRATISTAS'!$A$5:$AQ$275,29,FALSE)</f>
        <v>45326</v>
      </c>
      <c r="BH35">
        <f>+VLOOKUP(A35,'[1]ASIGNACION CONTRATISTAS'!$A$5:$AQ$275,30,FALSE)</f>
        <v>0</v>
      </c>
      <c r="BI35">
        <f>+VLOOKUP(A35,'[1]ASIGNACION CONTRATISTAS'!$A$5:$AQ$275,31,FALSE)</f>
        <v>45336</v>
      </c>
      <c r="BJ35">
        <f>+VLOOKUP(A35,'[1]ASIGNACION CONTRATISTAS'!$A$5:$AQ$275,32,FALSE)</f>
        <v>0</v>
      </c>
      <c r="BK35" t="str">
        <f>+VLOOKUP(A35,'[1]ASIGNACION CONTRATISTAS'!$A$5:$AQ$275,33,FALSE)</f>
        <v>EN AJUSTES POR PARTE DEL CONTRATANTE</v>
      </c>
      <c r="BL35" t="str">
        <f>+VLOOKUP(A35,'[1]ASIGNACION CONTRATISTAS'!$A$5:$AQ$275,34,FALSE)</f>
        <v>SE ENVIA 26/02/2024</v>
      </c>
      <c r="BM35">
        <f>+VLOOKUP(A35,'[1]ASIGNACION CONTRATISTAS'!$A$5:$AQ$275,35,FALSE)</f>
        <v>0</v>
      </c>
      <c r="BN35" t="str">
        <f>+VLOOKUP(A35,'[1]ASIGNACION CONTRATISTAS'!$A$5:$AQ$275,36,FALSE)</f>
        <v>EN ELABORACION DE INFORME</v>
      </c>
      <c r="BO35">
        <f>+VLOOKUP(A35,'[1]ASIGNACION CONTRATISTAS'!$A$5:$AQ$275,37,FALSE)</f>
        <v>0</v>
      </c>
      <c r="BP35">
        <f>+VLOOKUP(A35,'[1]ASIGNACION CONTRATISTAS'!$A$5:$AQ$275,38,FALSE)</f>
        <v>0</v>
      </c>
      <c r="BQ35">
        <f>+VLOOKUP(A35,'[1]ASIGNACION CONTRATISTAS'!$A$5:$AQ$275,39,FALSE)</f>
        <v>45310</v>
      </c>
      <c r="BR35">
        <f>+VLOOKUP(A35,'[1]ASIGNACION CONTRATISTAS'!$A$5:$AQ$275,40,FALSE)</f>
        <v>45326</v>
      </c>
      <c r="BS35">
        <f>+VLOOKUP(A35,'[1]ASIGNACION CONTRATISTAS'!$A$5:$AQ$275,41,FALSE)</f>
        <v>45346</v>
      </c>
      <c r="BT35">
        <f>+VLOOKUP(A35,'[1]ASIGNACION CONTRATISTAS'!$A$5:$AQ$275,42,FALSE)</f>
        <v>45362</v>
      </c>
      <c r="BU35">
        <f>+VLOOKUP(A35,'[1]ASIGNACION CONTRATISTAS'!$A$5:$AQ$275,43,FALSE)</f>
        <v>16600000</v>
      </c>
    </row>
    <row r="36" spans="1:73" x14ac:dyDescent="0.25">
      <c r="A36" t="s">
        <v>266</v>
      </c>
      <c r="B36" t="s">
        <v>38</v>
      </c>
      <c r="C36" t="s">
        <v>39</v>
      </c>
      <c r="D36" t="s">
        <v>267</v>
      </c>
      <c r="E36" t="s">
        <v>41</v>
      </c>
      <c r="F36" t="s">
        <v>246</v>
      </c>
      <c r="G36">
        <v>6.8362020000000001</v>
      </c>
      <c r="H36">
        <v>12600000</v>
      </c>
      <c r="K36" t="s">
        <v>268</v>
      </c>
      <c r="L36" t="s">
        <v>44</v>
      </c>
      <c r="N36" s="2">
        <v>45310</v>
      </c>
      <c r="O36" s="2">
        <v>45326</v>
      </c>
      <c r="P36" s="2">
        <v>45339</v>
      </c>
      <c r="Q36" s="2">
        <v>45351</v>
      </c>
      <c r="R36">
        <v>45362</v>
      </c>
      <c r="S36">
        <v>12600000</v>
      </c>
      <c r="W36" s="2">
        <v>45050</v>
      </c>
      <c r="X36" t="s">
        <v>269</v>
      </c>
      <c r="Y36" t="s">
        <v>46</v>
      </c>
      <c r="Z36">
        <v>0</v>
      </c>
      <c r="AA36">
        <v>6</v>
      </c>
      <c r="AB36" t="s">
        <v>270</v>
      </c>
      <c r="AC36" t="s">
        <v>48</v>
      </c>
      <c r="AD36" t="s">
        <v>49</v>
      </c>
      <c r="AG36" t="s">
        <v>48</v>
      </c>
      <c r="AO36" t="str">
        <f>+VLOOKUP(A36,'[1]ASIGNACION CONTRATISTAS'!$A$5:$M$275,11,FALSE)</f>
        <v>SIN DATOS</v>
      </c>
      <c r="AP36" t="str">
        <f>+VLOOKUP(A36,'[1]ASIGNACION CONTRATISTAS'!$A$5:$M$275,12,FALSE)</f>
        <v>SIN DATOS</v>
      </c>
      <c r="AQ36" t="str">
        <f>+VLOOKUP(A36,'[1]ASIGNACION CONTRATISTAS'!$A$5:$M$275,13,FALSE)</f>
        <v>SIN DATOS</v>
      </c>
      <c r="AR36" t="str">
        <f>+VLOOKUP(A36,'[1]ASIGNACION CONTRATISTAS'!$A$5:$AQ$275,14,FALSE)</f>
        <v>SI</v>
      </c>
      <c r="AS36" t="str">
        <f>+VLOOKUP(A36,'[1]ASIGNACION CONTRATISTAS'!$A$5:$AQ$275,15,FALSE)</f>
        <v>SI</v>
      </c>
      <c r="AT36" t="str">
        <f>+VLOOKUP(A36,'[1]ASIGNACION CONTRATISTAS'!$A$5:$AQ$275,16,FALSE)</f>
        <v>SIN DATOS</v>
      </c>
      <c r="AU36">
        <f>+VLOOKUP(A36,'[1]ASIGNACION CONTRATISTAS'!$A$5:$AQ$275,17,FALSE)</f>
        <v>0</v>
      </c>
      <c r="AV36" t="str">
        <f>+VLOOKUP(A36,'[1]ASIGNACION CONTRATISTAS'!$A$5:$AQ$275,18,FALSE)</f>
        <v>SI</v>
      </c>
      <c r="AW36" t="str">
        <f>+VLOOKUP(A36,'[1]ASIGNACION CONTRATISTAS'!$A$5:$AQ$275,19,FALSE)</f>
        <v>SI</v>
      </c>
      <c r="AX36" t="str">
        <f>+VLOOKUP(A36,'[1]ASIGNACION CONTRATISTAS'!$A$5:$AQ$275,20,FALSE)</f>
        <v>SIN DATOS</v>
      </c>
      <c r="AY36">
        <f>+VLOOKUP(A36,'[1]ASIGNACION CONTRATISTAS'!$A$5:$AQ$275,21,FALSE)</f>
        <v>0</v>
      </c>
      <c r="AZ36">
        <f>+VLOOKUP(A36,'[1]ASIGNACION CONTRATISTAS'!$A$5:$AQ$275,22,FALSE)</f>
        <v>0</v>
      </c>
      <c r="BA36" t="str">
        <f>+VLOOKUP(A36,'[1]ASIGNACION CONTRATISTAS'!$A$5:$AQ$275,23,FALSE)</f>
        <v>SI</v>
      </c>
      <c r="BB36">
        <f>+VLOOKUP(A36,'[1]ASIGNACION CONTRATISTAS'!$A$5:$AQ$275,24,FALSE)</f>
        <v>0</v>
      </c>
      <c r="BC36">
        <f>+VLOOKUP(A36,'[1]ASIGNACION CONTRATISTAS'!$A$5:$AQ$275,25,FALSE)</f>
        <v>0</v>
      </c>
      <c r="BD36" s="2">
        <f>+VLOOKUP(A36,'[1]ASIGNACION CONTRATISTAS'!$A$5:$AQ$275,26,FALSE)</f>
        <v>45315</v>
      </c>
      <c r="BE36">
        <f>+VLOOKUP(A36,'[1]ASIGNACION CONTRATISTAS'!$A$5:$AQ$275,27,FALSE)</f>
        <v>0</v>
      </c>
      <c r="BF36">
        <f>+VLOOKUP(A36,'[1]ASIGNACION CONTRATISTAS'!$A$5:$AQ$275,28,FALSE)</f>
        <v>0</v>
      </c>
      <c r="BG36">
        <f>+VLOOKUP(A36,'[1]ASIGNACION CONTRATISTAS'!$A$5:$AQ$275,29,FALSE)</f>
        <v>45326</v>
      </c>
      <c r="BH36">
        <f>+VLOOKUP(A36,'[1]ASIGNACION CONTRATISTAS'!$A$5:$AQ$275,30,FALSE)</f>
        <v>0</v>
      </c>
      <c r="BI36">
        <f>+VLOOKUP(A36,'[1]ASIGNACION CONTRATISTAS'!$A$5:$AQ$275,31,FALSE)</f>
        <v>45339</v>
      </c>
      <c r="BJ36">
        <f>+VLOOKUP(A36,'[1]ASIGNACION CONTRATISTAS'!$A$5:$AQ$275,32,FALSE)</f>
        <v>0</v>
      </c>
      <c r="BK36" t="str">
        <f>+VLOOKUP(A36,'[1]ASIGNACION CONTRATISTAS'!$A$5:$AQ$275,33,FALSE)</f>
        <v>EN REVISION DE LA ANT</v>
      </c>
      <c r="BL36">
        <f>+VLOOKUP(A36,'[1]ASIGNACION CONTRATISTAS'!$A$5:$AQ$275,34,FALSE)</f>
        <v>0</v>
      </c>
      <c r="BM36">
        <f>+VLOOKUP(A36,'[1]ASIGNACION CONTRATISTAS'!$A$5:$AQ$275,35,FALSE)</f>
        <v>0</v>
      </c>
      <c r="BN36" t="str">
        <f>+VLOOKUP(A36,'[1]ASIGNACION CONTRATISTAS'!$A$5:$AQ$275,36,FALSE)</f>
        <v>EN REVISION ANT</v>
      </c>
      <c r="BO36">
        <f>+VLOOKUP(A36,'[1]ASIGNACION CONTRATISTAS'!$A$5:$AQ$275,37,FALSE)</f>
        <v>0</v>
      </c>
      <c r="BP36">
        <f>+VLOOKUP(A36,'[1]ASIGNACION CONTRATISTAS'!$A$5:$AQ$275,38,FALSE)</f>
        <v>0</v>
      </c>
      <c r="BQ36">
        <f>+VLOOKUP(A36,'[1]ASIGNACION CONTRATISTAS'!$A$5:$AQ$275,39,FALSE)</f>
        <v>45310</v>
      </c>
      <c r="BR36">
        <f>+VLOOKUP(A36,'[1]ASIGNACION CONTRATISTAS'!$A$5:$AQ$275,40,FALSE)</f>
        <v>45326</v>
      </c>
      <c r="BS36">
        <f>+VLOOKUP(A36,'[1]ASIGNACION CONTRATISTAS'!$A$5:$AQ$275,41,FALSE)</f>
        <v>45351</v>
      </c>
      <c r="BT36">
        <f>+VLOOKUP(A36,'[1]ASIGNACION CONTRATISTAS'!$A$5:$AQ$275,42,FALSE)</f>
        <v>45362</v>
      </c>
      <c r="BU36">
        <f>+VLOOKUP(A36,'[1]ASIGNACION CONTRATISTAS'!$A$5:$AQ$275,43,FALSE)</f>
        <v>12600000</v>
      </c>
    </row>
    <row r="37" spans="1:73" x14ac:dyDescent="0.25">
      <c r="A37" t="s">
        <v>271</v>
      </c>
      <c r="B37" t="s">
        <v>38</v>
      </c>
      <c r="C37" t="s">
        <v>39</v>
      </c>
      <c r="D37" t="s">
        <v>272</v>
      </c>
      <c r="E37" t="s">
        <v>107</v>
      </c>
      <c r="F37" t="s">
        <v>273</v>
      </c>
      <c r="G37">
        <v>5.8922819999999998</v>
      </c>
      <c r="H37">
        <v>12600000</v>
      </c>
      <c r="K37" t="s">
        <v>274</v>
      </c>
      <c r="L37" t="s">
        <v>59</v>
      </c>
      <c r="M37" t="s">
        <v>97</v>
      </c>
      <c r="N37" s="2">
        <v>45310</v>
      </c>
      <c r="S37">
        <v>12600000</v>
      </c>
      <c r="W37" s="2">
        <v>45245</v>
      </c>
      <c r="X37" t="s">
        <v>275</v>
      </c>
      <c r="Y37" t="s">
        <v>46</v>
      </c>
      <c r="Z37">
        <v>0</v>
      </c>
      <c r="AA37">
        <v>5.9</v>
      </c>
      <c r="AB37" t="s">
        <v>276</v>
      </c>
      <c r="AC37" t="s">
        <v>48</v>
      </c>
      <c r="AD37" t="s">
        <v>49</v>
      </c>
      <c r="AG37" t="s">
        <v>48</v>
      </c>
      <c r="AO37" t="str">
        <f>+VLOOKUP(A37,'[1]ASIGNACION CONTRATISTAS'!$A$5:$M$275,11,FALSE)</f>
        <v>SIN DATOS</v>
      </c>
      <c r="AP37" t="str">
        <f>+VLOOKUP(A37,'[1]ASIGNACION CONTRATISTAS'!$A$5:$M$275,12,FALSE)</f>
        <v>SIN DATOS</v>
      </c>
      <c r="AQ37" t="str">
        <f>+VLOOKUP(A37,'[1]ASIGNACION CONTRATISTAS'!$A$5:$M$275,13,FALSE)</f>
        <v>SIN DATOS</v>
      </c>
      <c r="AR37" t="str">
        <f>+VLOOKUP(A37,'[1]ASIGNACION CONTRATISTAS'!$A$5:$AQ$275,14,FALSE)</f>
        <v>SI</v>
      </c>
      <c r="AS37" t="str">
        <f>+VLOOKUP(A37,'[1]ASIGNACION CONTRATISTAS'!$A$5:$AQ$275,15,FALSE)</f>
        <v>SI</v>
      </c>
      <c r="AT37" t="str">
        <f>+VLOOKUP(A37,'[1]ASIGNACION CONTRATISTAS'!$A$5:$AQ$275,16,FALSE)</f>
        <v>SIN DATOS</v>
      </c>
      <c r="AU37">
        <f>+VLOOKUP(A37,'[1]ASIGNACION CONTRATISTAS'!$A$5:$AQ$275,17,FALSE)</f>
        <v>0</v>
      </c>
      <c r="AV37" t="str">
        <f>+VLOOKUP(A37,'[1]ASIGNACION CONTRATISTAS'!$A$5:$AQ$275,18,FALSE)</f>
        <v>SI</v>
      </c>
      <c r="AW37" t="str">
        <f>+VLOOKUP(A37,'[1]ASIGNACION CONTRATISTAS'!$A$5:$AQ$275,19,FALSE)</f>
        <v>SI</v>
      </c>
      <c r="AX37" t="str">
        <f>+VLOOKUP(A37,'[1]ASIGNACION CONTRATISTAS'!$A$5:$AQ$275,20,FALSE)</f>
        <v>SIN DATOS</v>
      </c>
      <c r="AY37">
        <f>+VLOOKUP(A37,'[1]ASIGNACION CONTRATISTAS'!$A$5:$AQ$275,21,FALSE)</f>
        <v>0</v>
      </c>
      <c r="AZ37">
        <f>+VLOOKUP(A37,'[1]ASIGNACION CONTRATISTAS'!$A$5:$AQ$275,22,FALSE)</f>
        <v>0</v>
      </c>
      <c r="BA37" t="str">
        <f>+VLOOKUP(A37,'[1]ASIGNACION CONTRATISTAS'!$A$5:$AQ$275,23,FALSE)</f>
        <v>SI</v>
      </c>
      <c r="BB37">
        <f>+VLOOKUP(A37,'[1]ASIGNACION CONTRATISTAS'!$A$5:$AQ$275,24,FALSE)</f>
        <v>0</v>
      </c>
      <c r="BC37">
        <f>+VLOOKUP(A37,'[1]ASIGNACION CONTRATISTAS'!$A$5:$AQ$275,25,FALSE)</f>
        <v>0</v>
      </c>
      <c r="BD37" s="2" t="str">
        <f>+VLOOKUP(A37,'[1]ASIGNACION CONTRATISTAS'!$A$5:$AQ$275,26,FALSE)</f>
        <v>N/A</v>
      </c>
      <c r="BE37">
        <f>+VLOOKUP(A37,'[1]ASIGNACION CONTRATISTAS'!$A$5:$AQ$275,27,FALSE)</f>
        <v>0</v>
      </c>
      <c r="BF37">
        <f>+VLOOKUP(A37,'[1]ASIGNACION CONTRATISTAS'!$A$5:$AQ$275,28,FALSE)</f>
        <v>0</v>
      </c>
      <c r="BG37" t="str">
        <f>+VLOOKUP(A37,'[1]ASIGNACION CONTRATISTAS'!$A$5:$AQ$275,29,FALSE)</f>
        <v>N/A</v>
      </c>
      <c r="BH37">
        <f>+VLOOKUP(A37,'[1]ASIGNACION CONTRATISTAS'!$A$5:$AQ$275,30,FALSE)</f>
        <v>0</v>
      </c>
      <c r="BI37" t="str">
        <f>+VLOOKUP(A37,'[1]ASIGNACION CONTRATISTAS'!$A$5:$AQ$275,31,FALSE)</f>
        <v>N/A</v>
      </c>
      <c r="BJ37">
        <f>+VLOOKUP(A37,'[1]ASIGNACION CONTRATISTAS'!$A$5:$AQ$275,32,FALSE)</f>
        <v>0</v>
      </c>
      <c r="BK37" t="str">
        <f>+VLOOKUP(A37,'[1]ASIGNACION CONTRATISTAS'!$A$5:$AQ$275,33,FALSE)</f>
        <v xml:space="preserve">EN ESPERA DE RESPUESTA DE ANT </v>
      </c>
      <c r="BL37" t="str">
        <f>+VLOOKUP(A37,'[1]ASIGNACION CONTRATISTAS'!$A$5:$AQ$275,34,FALSE)</f>
        <v>SIN DATO DE CONTACTO</v>
      </c>
      <c r="BM37">
        <f>+VLOOKUP(A37,'[1]ASIGNACION CONTRATISTAS'!$A$5:$AQ$275,35,FALSE)</f>
        <v>0</v>
      </c>
      <c r="BN37" t="str">
        <f>+VLOOKUP(A37,'[1]ASIGNACION CONTRATISTAS'!$A$5:$AQ$275,36,FALSE)</f>
        <v xml:space="preserve">EN ESPERA DE RESPUESTA DE ANT </v>
      </c>
      <c r="BO37" t="str">
        <f>+VLOOKUP(A37,'[1]ASIGNACION CONTRATISTAS'!$A$5:$AQ$275,37,FALSE)</f>
        <v>SIN DATO DE CONTACTO</v>
      </c>
      <c r="BP37">
        <f>+VLOOKUP(A37,'[1]ASIGNACION CONTRATISTAS'!$A$5:$AQ$275,38,FALSE)</f>
        <v>0</v>
      </c>
      <c r="BQ37">
        <f>+VLOOKUP(A37,'[1]ASIGNACION CONTRATISTAS'!$A$5:$AQ$275,39,FALSE)</f>
        <v>45310</v>
      </c>
      <c r="BR37">
        <f>+VLOOKUP(A37,'[1]ASIGNACION CONTRATISTAS'!$A$5:$AQ$275,40,FALSE)</f>
        <v>0</v>
      </c>
      <c r="BS37">
        <f>+VLOOKUP(A37,'[1]ASIGNACION CONTRATISTAS'!$A$5:$AQ$275,41,FALSE)</f>
        <v>0</v>
      </c>
      <c r="BT37">
        <f>+VLOOKUP(A37,'[1]ASIGNACION CONTRATISTAS'!$A$5:$AQ$275,42,FALSE)</f>
        <v>0</v>
      </c>
      <c r="BU37">
        <f>+VLOOKUP(A37,'[1]ASIGNACION CONTRATISTAS'!$A$5:$AQ$275,43,FALSE)</f>
        <v>12600000</v>
      </c>
    </row>
    <row r="38" spans="1:73" x14ac:dyDescent="0.25">
      <c r="A38" t="s">
        <v>277</v>
      </c>
      <c r="B38" t="s">
        <v>38</v>
      </c>
      <c r="C38" t="s">
        <v>39</v>
      </c>
      <c r="D38" t="s">
        <v>278</v>
      </c>
      <c r="E38" t="s">
        <v>279</v>
      </c>
      <c r="F38" t="s">
        <v>280</v>
      </c>
      <c r="G38">
        <v>5.2046049999999999</v>
      </c>
      <c r="H38">
        <v>12600000</v>
      </c>
      <c r="K38" t="s">
        <v>281</v>
      </c>
      <c r="L38" t="s">
        <v>74</v>
      </c>
      <c r="N38" s="2">
        <v>45310</v>
      </c>
      <c r="O38" s="2">
        <v>45349</v>
      </c>
      <c r="P38" s="2">
        <v>45362</v>
      </c>
      <c r="S38">
        <v>10100000</v>
      </c>
      <c r="W38" s="2">
        <v>45113</v>
      </c>
      <c r="X38" t="s">
        <v>282</v>
      </c>
      <c r="Y38" t="s">
        <v>46</v>
      </c>
      <c r="Z38">
        <v>0</v>
      </c>
      <c r="AA38">
        <v>5.2020999999999997</v>
      </c>
      <c r="AB38" t="s">
        <v>283</v>
      </c>
      <c r="AC38" t="s">
        <v>48</v>
      </c>
      <c r="AD38" t="s">
        <v>49</v>
      </c>
      <c r="AG38" t="s">
        <v>48</v>
      </c>
      <c r="AO38" t="str">
        <f>+VLOOKUP(A38,'[1]ASIGNACION CONTRATISTAS'!$A$5:$M$275,11,FALSE)</f>
        <v>SIN DATOS</v>
      </c>
      <c r="AP38" t="str">
        <f>+VLOOKUP(A38,'[1]ASIGNACION CONTRATISTAS'!$A$5:$M$275,12,FALSE)</f>
        <v>SIN DATOS</v>
      </c>
      <c r="AQ38" t="str">
        <f>+VLOOKUP(A38,'[1]ASIGNACION CONTRATISTAS'!$A$5:$M$275,13,FALSE)</f>
        <v>SIN DATOS</v>
      </c>
      <c r="AR38" t="str">
        <f>+VLOOKUP(A38,'[1]ASIGNACION CONTRATISTAS'!$A$5:$AQ$275,14,FALSE)</f>
        <v>SI</v>
      </c>
      <c r="AS38" t="str">
        <f>+VLOOKUP(A38,'[1]ASIGNACION CONTRATISTAS'!$A$5:$AQ$275,15,FALSE)</f>
        <v>SI</v>
      </c>
      <c r="AT38" t="str">
        <f>+VLOOKUP(A38,'[1]ASIGNACION CONTRATISTAS'!$A$5:$AQ$275,16,FALSE)</f>
        <v>SIN DATOS</v>
      </c>
      <c r="AU38">
        <f>+VLOOKUP(A38,'[1]ASIGNACION CONTRATISTAS'!$A$5:$AQ$275,17,FALSE)</f>
        <v>0</v>
      </c>
      <c r="AV38" t="str">
        <f>+VLOOKUP(A38,'[1]ASIGNACION CONTRATISTAS'!$A$5:$AQ$275,18,FALSE)</f>
        <v>SI</v>
      </c>
      <c r="AW38" t="str">
        <f>+VLOOKUP(A38,'[1]ASIGNACION CONTRATISTAS'!$A$5:$AQ$275,19,FALSE)</f>
        <v>SI</v>
      </c>
      <c r="AX38" t="str">
        <f>+VLOOKUP(A38,'[1]ASIGNACION CONTRATISTAS'!$A$5:$AQ$275,20,FALSE)</f>
        <v>SIN DATOS</v>
      </c>
      <c r="AY38">
        <f>+VLOOKUP(A38,'[1]ASIGNACION CONTRATISTAS'!$A$5:$AQ$275,21,FALSE)</f>
        <v>0</v>
      </c>
      <c r="AZ38">
        <f>+VLOOKUP(A38,'[1]ASIGNACION CONTRATISTAS'!$A$5:$AQ$275,22,FALSE)</f>
        <v>0</v>
      </c>
      <c r="BA38" t="str">
        <f>+VLOOKUP(A38,'[1]ASIGNACION CONTRATISTAS'!$A$5:$AQ$275,23,FALSE)</f>
        <v>SI</v>
      </c>
      <c r="BB38">
        <f>+VLOOKUP(A38,'[1]ASIGNACION CONTRATISTAS'!$A$5:$AQ$275,24,FALSE)</f>
        <v>0</v>
      </c>
      <c r="BC38">
        <f>+VLOOKUP(A38,'[1]ASIGNACION CONTRATISTAS'!$A$5:$AQ$275,25,FALSE)</f>
        <v>0</v>
      </c>
      <c r="BD38" s="2" t="str">
        <f>+VLOOKUP(A38,'[1]ASIGNACION CONTRATISTAS'!$A$5:$AQ$275,26,FALSE)</f>
        <v>N/A</v>
      </c>
      <c r="BE38">
        <f>+VLOOKUP(A38,'[1]ASIGNACION CONTRATISTAS'!$A$5:$AQ$275,27,FALSE)</f>
        <v>0</v>
      </c>
      <c r="BF38">
        <f>+VLOOKUP(A38,'[1]ASIGNACION CONTRATISTAS'!$A$5:$AQ$275,28,FALSE)</f>
        <v>0</v>
      </c>
      <c r="BG38" t="str">
        <f>+VLOOKUP(A38,'[1]ASIGNACION CONTRATISTAS'!$A$5:$AQ$275,29,FALSE)</f>
        <v>N/A</v>
      </c>
      <c r="BH38">
        <f>+VLOOKUP(A38,'[1]ASIGNACION CONTRATISTAS'!$A$5:$AQ$275,30,FALSE)</f>
        <v>0</v>
      </c>
      <c r="BI38" t="str">
        <f>+VLOOKUP(A38,'[1]ASIGNACION CONTRATISTAS'!$A$5:$AQ$275,31,FALSE)</f>
        <v>N/A</v>
      </c>
      <c r="BJ38">
        <f>+VLOOKUP(A38,'[1]ASIGNACION CONTRATISTAS'!$A$5:$AQ$275,32,FALSE)</f>
        <v>0</v>
      </c>
      <c r="BK38" t="str">
        <f>+VLOOKUP(A38,'[1]ASIGNACION CONTRATISTAS'!$A$5:$AQ$275,33,FALSE)</f>
        <v xml:space="preserve">EN ESPERA DE RESPUESTA DE ANT </v>
      </c>
      <c r="BL38" t="str">
        <f>+VLOOKUP(A38,'[1]ASIGNACION CONTRATISTAS'!$A$5:$AQ$275,34,FALSE)</f>
        <v>SIN DATO DE CONTACTO</v>
      </c>
      <c r="BM38">
        <f>+VLOOKUP(A38,'[1]ASIGNACION CONTRATISTAS'!$A$5:$AQ$275,35,FALSE)</f>
        <v>0</v>
      </c>
      <c r="BN38" t="str">
        <f>+VLOOKUP(A38,'[1]ASIGNACION CONTRATISTAS'!$A$5:$AQ$275,36,FALSE)</f>
        <v>EN ELABORACION DE INFORME</v>
      </c>
      <c r="BO38">
        <f>+VLOOKUP(A38,'[1]ASIGNACION CONTRATISTAS'!$A$5:$AQ$275,37,FALSE)</f>
        <v>0</v>
      </c>
      <c r="BP38">
        <f>+VLOOKUP(A38,'[1]ASIGNACION CONTRATISTAS'!$A$5:$AQ$275,38,FALSE)</f>
        <v>0</v>
      </c>
      <c r="BQ38">
        <f>+VLOOKUP(A38,'[1]ASIGNACION CONTRATISTAS'!$A$5:$AQ$275,39,FALSE)</f>
        <v>45310</v>
      </c>
      <c r="BR38">
        <f>+VLOOKUP(A38,'[1]ASIGNACION CONTRATISTAS'!$A$5:$AQ$275,40,FALSE)</f>
        <v>45349</v>
      </c>
      <c r="BS38">
        <f>+VLOOKUP(A38,'[1]ASIGNACION CONTRATISTAS'!$A$5:$AQ$275,41,FALSE)</f>
        <v>0</v>
      </c>
      <c r="BT38">
        <f>+VLOOKUP(A38,'[1]ASIGNACION CONTRATISTAS'!$A$5:$AQ$275,42,FALSE)</f>
        <v>0</v>
      </c>
      <c r="BU38">
        <f>+VLOOKUP(A38,'[1]ASIGNACION CONTRATISTAS'!$A$5:$AQ$275,43,FALSE)</f>
        <v>10100000</v>
      </c>
    </row>
    <row r="39" spans="1:73" x14ac:dyDescent="0.25">
      <c r="A39" t="s">
        <v>284</v>
      </c>
      <c r="B39" t="s">
        <v>38</v>
      </c>
      <c r="C39" t="s">
        <v>39</v>
      </c>
      <c r="D39" t="s">
        <v>285</v>
      </c>
      <c r="E39" t="s">
        <v>279</v>
      </c>
      <c r="F39" t="s">
        <v>280</v>
      </c>
      <c r="G39">
        <v>3.5337499999999999</v>
      </c>
      <c r="H39">
        <v>10100000</v>
      </c>
      <c r="K39" t="s">
        <v>286</v>
      </c>
      <c r="L39" t="s">
        <v>74</v>
      </c>
      <c r="N39" s="2">
        <v>45310</v>
      </c>
      <c r="O39" s="2">
        <v>45349</v>
      </c>
      <c r="P39" s="2">
        <v>45362</v>
      </c>
      <c r="S39">
        <v>10100000</v>
      </c>
      <c r="W39" s="2">
        <v>45113</v>
      </c>
      <c r="X39" t="s">
        <v>287</v>
      </c>
      <c r="Y39" t="s">
        <v>46</v>
      </c>
      <c r="Z39">
        <v>0</v>
      </c>
      <c r="AA39">
        <v>3.532</v>
      </c>
      <c r="AB39" t="s">
        <v>288</v>
      </c>
      <c r="AC39" t="s">
        <v>48</v>
      </c>
      <c r="AD39" t="s">
        <v>49</v>
      </c>
      <c r="AG39" t="s">
        <v>48</v>
      </c>
      <c r="AO39" t="str">
        <f>+VLOOKUP(A39,'[1]ASIGNACION CONTRATISTAS'!$A$5:$M$275,11,FALSE)</f>
        <v>SIN DATOS</v>
      </c>
      <c r="AP39" t="str">
        <f>+VLOOKUP(A39,'[1]ASIGNACION CONTRATISTAS'!$A$5:$M$275,12,FALSE)</f>
        <v>SIN DATOS</v>
      </c>
      <c r="AQ39" t="str">
        <f>+VLOOKUP(A39,'[1]ASIGNACION CONTRATISTAS'!$A$5:$M$275,13,FALSE)</f>
        <v>SIN DATOS</v>
      </c>
      <c r="AR39" t="str">
        <f>+VLOOKUP(A39,'[1]ASIGNACION CONTRATISTAS'!$A$5:$AQ$275,14,FALSE)</f>
        <v>SI</v>
      </c>
      <c r="AS39" t="str">
        <f>+VLOOKUP(A39,'[1]ASIGNACION CONTRATISTAS'!$A$5:$AQ$275,15,FALSE)</f>
        <v>SI</v>
      </c>
      <c r="AT39" t="str">
        <f>+VLOOKUP(A39,'[1]ASIGNACION CONTRATISTAS'!$A$5:$AQ$275,16,FALSE)</f>
        <v>SIN DATOS</v>
      </c>
      <c r="AU39">
        <f>+VLOOKUP(A39,'[1]ASIGNACION CONTRATISTAS'!$A$5:$AQ$275,17,FALSE)</f>
        <v>0</v>
      </c>
      <c r="AV39" t="str">
        <f>+VLOOKUP(A39,'[1]ASIGNACION CONTRATISTAS'!$A$5:$AQ$275,18,FALSE)</f>
        <v>SI</v>
      </c>
      <c r="AW39" t="str">
        <f>+VLOOKUP(A39,'[1]ASIGNACION CONTRATISTAS'!$A$5:$AQ$275,19,FALSE)</f>
        <v>SI</v>
      </c>
      <c r="AX39" t="str">
        <f>+VLOOKUP(A39,'[1]ASIGNACION CONTRATISTAS'!$A$5:$AQ$275,20,FALSE)</f>
        <v>SIN DATOS</v>
      </c>
      <c r="AY39">
        <f>+VLOOKUP(A39,'[1]ASIGNACION CONTRATISTAS'!$A$5:$AQ$275,21,FALSE)</f>
        <v>0</v>
      </c>
      <c r="AZ39">
        <f>+VLOOKUP(A39,'[1]ASIGNACION CONTRATISTAS'!$A$5:$AQ$275,22,FALSE)</f>
        <v>0</v>
      </c>
      <c r="BA39" t="str">
        <f>+VLOOKUP(A39,'[1]ASIGNACION CONTRATISTAS'!$A$5:$AQ$275,23,FALSE)</f>
        <v>SI</v>
      </c>
      <c r="BB39">
        <f>+VLOOKUP(A39,'[1]ASIGNACION CONTRATISTAS'!$A$5:$AQ$275,24,FALSE)</f>
        <v>0</v>
      </c>
      <c r="BC39">
        <f>+VLOOKUP(A39,'[1]ASIGNACION CONTRATISTAS'!$A$5:$AQ$275,25,FALSE)</f>
        <v>0</v>
      </c>
      <c r="BD39" s="2" t="str">
        <f>+VLOOKUP(A39,'[1]ASIGNACION CONTRATISTAS'!$A$5:$AQ$275,26,FALSE)</f>
        <v>N/A</v>
      </c>
      <c r="BE39">
        <f>+VLOOKUP(A39,'[1]ASIGNACION CONTRATISTAS'!$A$5:$AQ$275,27,FALSE)</f>
        <v>0</v>
      </c>
      <c r="BF39">
        <f>+VLOOKUP(A39,'[1]ASIGNACION CONTRATISTAS'!$A$5:$AQ$275,28,FALSE)</f>
        <v>0</v>
      </c>
      <c r="BG39" t="str">
        <f>+VLOOKUP(A39,'[1]ASIGNACION CONTRATISTAS'!$A$5:$AQ$275,29,FALSE)</f>
        <v>N/A</v>
      </c>
      <c r="BH39">
        <f>+VLOOKUP(A39,'[1]ASIGNACION CONTRATISTAS'!$A$5:$AQ$275,30,FALSE)</f>
        <v>0</v>
      </c>
      <c r="BI39" t="str">
        <f>+VLOOKUP(A39,'[1]ASIGNACION CONTRATISTAS'!$A$5:$AQ$275,31,FALSE)</f>
        <v>N/A</v>
      </c>
      <c r="BJ39">
        <f>+VLOOKUP(A39,'[1]ASIGNACION CONTRATISTAS'!$A$5:$AQ$275,32,FALSE)</f>
        <v>0</v>
      </c>
      <c r="BK39" t="str">
        <f>+VLOOKUP(A39,'[1]ASIGNACION CONTRATISTAS'!$A$5:$AQ$275,33,FALSE)</f>
        <v xml:space="preserve">EN ESPERA DE RESPUESTA DE ANT </v>
      </c>
      <c r="BL39" t="str">
        <f>+VLOOKUP(A39,'[1]ASIGNACION CONTRATISTAS'!$A$5:$AQ$275,34,FALSE)</f>
        <v>SIN DATO DE CONTACTO</v>
      </c>
      <c r="BM39">
        <f>+VLOOKUP(A39,'[1]ASIGNACION CONTRATISTAS'!$A$5:$AQ$275,35,FALSE)</f>
        <v>0</v>
      </c>
      <c r="BN39" t="str">
        <f>+VLOOKUP(A39,'[1]ASIGNACION CONTRATISTAS'!$A$5:$AQ$275,36,FALSE)</f>
        <v>EN ELABORACION DE INFORME</v>
      </c>
      <c r="BO39">
        <f>+VLOOKUP(A39,'[1]ASIGNACION CONTRATISTAS'!$A$5:$AQ$275,37,FALSE)</f>
        <v>0</v>
      </c>
      <c r="BP39">
        <f>+VLOOKUP(A39,'[1]ASIGNACION CONTRATISTAS'!$A$5:$AQ$275,38,FALSE)</f>
        <v>0</v>
      </c>
      <c r="BQ39">
        <f>+VLOOKUP(A39,'[1]ASIGNACION CONTRATISTAS'!$A$5:$AQ$275,39,FALSE)</f>
        <v>45310</v>
      </c>
      <c r="BR39">
        <f>+VLOOKUP(A39,'[1]ASIGNACION CONTRATISTAS'!$A$5:$AQ$275,40,FALSE)</f>
        <v>45349</v>
      </c>
      <c r="BS39">
        <f>+VLOOKUP(A39,'[1]ASIGNACION CONTRATISTAS'!$A$5:$AQ$275,41,FALSE)</f>
        <v>0</v>
      </c>
      <c r="BT39">
        <f>+VLOOKUP(A39,'[1]ASIGNACION CONTRATISTAS'!$A$5:$AQ$275,42,FALSE)</f>
        <v>0</v>
      </c>
      <c r="BU39">
        <f>+VLOOKUP(A39,'[1]ASIGNACION CONTRATISTAS'!$A$5:$AQ$275,43,FALSE)</f>
        <v>10100000</v>
      </c>
    </row>
    <row r="40" spans="1:73" x14ac:dyDescent="0.25">
      <c r="A40" t="s">
        <v>289</v>
      </c>
      <c r="B40" t="s">
        <v>38</v>
      </c>
      <c r="C40" t="s">
        <v>39</v>
      </c>
      <c r="D40" t="s">
        <v>57</v>
      </c>
      <c r="E40" t="s">
        <v>239</v>
      </c>
      <c r="F40" t="s">
        <v>240</v>
      </c>
      <c r="G40">
        <v>241.97424899999999</v>
      </c>
      <c r="H40">
        <v>25000000</v>
      </c>
      <c r="K40" t="s">
        <v>290</v>
      </c>
      <c r="L40" t="s">
        <v>59</v>
      </c>
      <c r="M40" t="s">
        <v>97</v>
      </c>
      <c r="N40" s="2">
        <v>45310</v>
      </c>
      <c r="S40">
        <v>25000000</v>
      </c>
      <c r="W40" s="2">
        <v>0</v>
      </c>
      <c r="X40" t="s">
        <v>291</v>
      </c>
      <c r="Y40" t="s">
        <v>46</v>
      </c>
      <c r="Z40">
        <v>0</v>
      </c>
      <c r="AA40">
        <v>160.18459999999999</v>
      </c>
      <c r="AB40" t="s">
        <v>292</v>
      </c>
      <c r="AC40" t="s">
        <v>48</v>
      </c>
      <c r="AD40" t="s">
        <v>49</v>
      </c>
      <c r="AG40" t="s">
        <v>48</v>
      </c>
      <c r="AO40" t="str">
        <f>+VLOOKUP(A40,'[1]ASIGNACION CONTRATISTAS'!$A$5:$M$275,11,FALSE)</f>
        <v>SIN DATOS</v>
      </c>
      <c r="AP40" t="str">
        <f>+VLOOKUP(A40,'[1]ASIGNACION CONTRATISTAS'!$A$5:$M$275,12,FALSE)</f>
        <v>SIN DATOS</v>
      </c>
      <c r="AQ40" t="str">
        <f>+VLOOKUP(A40,'[1]ASIGNACION CONTRATISTAS'!$A$5:$M$275,13,FALSE)</f>
        <v>SIN DATOS</v>
      </c>
      <c r="AR40" t="str">
        <f>+VLOOKUP(A40,'[1]ASIGNACION CONTRATISTAS'!$A$5:$AQ$275,14,FALSE)</f>
        <v>SI</v>
      </c>
      <c r="AS40" t="str">
        <f>+VLOOKUP(A40,'[1]ASIGNACION CONTRATISTAS'!$A$5:$AQ$275,15,FALSE)</f>
        <v>SI</v>
      </c>
      <c r="AT40" t="str">
        <f>+VLOOKUP(A40,'[1]ASIGNACION CONTRATISTAS'!$A$5:$AQ$275,16,FALSE)</f>
        <v>SIN DATOS</v>
      </c>
      <c r="AU40">
        <f>+VLOOKUP(A40,'[1]ASIGNACION CONTRATISTAS'!$A$5:$AQ$275,17,FALSE)</f>
        <v>0</v>
      </c>
      <c r="AV40" t="str">
        <f>+VLOOKUP(A40,'[1]ASIGNACION CONTRATISTAS'!$A$5:$AQ$275,18,FALSE)</f>
        <v>SI</v>
      </c>
      <c r="AW40" t="str">
        <f>+VLOOKUP(A40,'[1]ASIGNACION CONTRATISTAS'!$A$5:$AQ$275,19,FALSE)</f>
        <v>SI</v>
      </c>
      <c r="AX40" t="str">
        <f>+VLOOKUP(A40,'[1]ASIGNACION CONTRATISTAS'!$A$5:$AQ$275,20,FALSE)</f>
        <v>SIN DATOS</v>
      </c>
      <c r="AY40">
        <f>+VLOOKUP(A40,'[1]ASIGNACION CONTRATISTAS'!$A$5:$AQ$275,21,FALSE)</f>
        <v>0</v>
      </c>
      <c r="AZ40">
        <f>+VLOOKUP(A40,'[1]ASIGNACION CONTRATISTAS'!$A$5:$AQ$275,22,FALSE)</f>
        <v>0</v>
      </c>
      <c r="BA40" t="str">
        <f>+VLOOKUP(A40,'[1]ASIGNACION CONTRATISTAS'!$A$5:$AQ$275,23,FALSE)</f>
        <v>SI</v>
      </c>
      <c r="BB40">
        <f>+VLOOKUP(A40,'[1]ASIGNACION CONTRATISTAS'!$A$5:$AQ$275,24,FALSE)</f>
        <v>0</v>
      </c>
      <c r="BC40">
        <f>+VLOOKUP(A40,'[1]ASIGNACION CONTRATISTAS'!$A$5:$AQ$275,25,FALSE)</f>
        <v>0</v>
      </c>
      <c r="BD40" s="2" t="str">
        <f>+VLOOKUP(A40,'[1]ASIGNACION CONTRATISTAS'!$A$5:$AQ$275,26,FALSE)</f>
        <v>N/A</v>
      </c>
      <c r="BE40">
        <f>+VLOOKUP(A40,'[1]ASIGNACION CONTRATISTAS'!$A$5:$AQ$275,27,FALSE)</f>
        <v>0</v>
      </c>
      <c r="BF40">
        <f>+VLOOKUP(A40,'[1]ASIGNACION CONTRATISTAS'!$A$5:$AQ$275,28,FALSE)</f>
        <v>0</v>
      </c>
      <c r="BG40" t="str">
        <f>+VLOOKUP(A40,'[1]ASIGNACION CONTRATISTAS'!$A$5:$AQ$275,29,FALSE)</f>
        <v>N/A</v>
      </c>
      <c r="BH40">
        <f>+VLOOKUP(A40,'[1]ASIGNACION CONTRATISTAS'!$A$5:$AQ$275,30,FALSE)</f>
        <v>0</v>
      </c>
      <c r="BI40" t="str">
        <f>+VLOOKUP(A40,'[1]ASIGNACION CONTRATISTAS'!$A$5:$AQ$275,31,FALSE)</f>
        <v>N/A</v>
      </c>
      <c r="BJ40">
        <f>+VLOOKUP(A40,'[1]ASIGNACION CONTRATISTAS'!$A$5:$AQ$275,32,FALSE)</f>
        <v>0</v>
      </c>
      <c r="BK40" t="str">
        <f>+VLOOKUP(A40,'[1]ASIGNACION CONTRATISTAS'!$A$5:$AQ$275,33,FALSE)</f>
        <v xml:space="preserve">EN ESPERA DE RESPUESTA DE ANT </v>
      </c>
      <c r="BL40" t="str">
        <f>+VLOOKUP(A40,'[1]ASIGNACION CONTRATISTAS'!$A$5:$AQ$275,34,FALSE)</f>
        <v>SIN DATO DE CONTACTO</v>
      </c>
      <c r="BM40">
        <f>+VLOOKUP(A40,'[1]ASIGNACION CONTRATISTAS'!$A$5:$AQ$275,35,FALSE)</f>
        <v>0</v>
      </c>
      <c r="BN40" t="str">
        <f>+VLOOKUP(A40,'[1]ASIGNACION CONTRATISTAS'!$A$5:$AQ$275,36,FALSE)</f>
        <v xml:space="preserve">EN ESPERA DE RESPUESTA DE ANT </v>
      </c>
      <c r="BO40" t="str">
        <f>+VLOOKUP(A40,'[1]ASIGNACION CONTRATISTAS'!$A$5:$AQ$275,37,FALSE)</f>
        <v>SIN DATO DE CONTACTO</v>
      </c>
      <c r="BP40">
        <f>+VLOOKUP(A40,'[1]ASIGNACION CONTRATISTAS'!$A$5:$AQ$275,38,FALSE)</f>
        <v>0</v>
      </c>
      <c r="BQ40">
        <f>+VLOOKUP(A40,'[1]ASIGNACION CONTRATISTAS'!$A$5:$AQ$275,39,FALSE)</f>
        <v>45310</v>
      </c>
      <c r="BR40">
        <f>+VLOOKUP(A40,'[1]ASIGNACION CONTRATISTAS'!$A$5:$AQ$275,40,FALSE)</f>
        <v>0</v>
      </c>
      <c r="BS40">
        <f>+VLOOKUP(A40,'[1]ASIGNACION CONTRATISTAS'!$A$5:$AQ$275,41,FALSE)</f>
        <v>0</v>
      </c>
      <c r="BT40">
        <f>+VLOOKUP(A40,'[1]ASIGNACION CONTRATISTAS'!$A$5:$AQ$275,42,FALSE)</f>
        <v>0</v>
      </c>
      <c r="BU40">
        <f>+VLOOKUP(A40,'[1]ASIGNACION CONTRATISTAS'!$A$5:$AQ$275,43,FALSE)</f>
        <v>25000000</v>
      </c>
    </row>
    <row r="41" spans="1:73" x14ac:dyDescent="0.25">
      <c r="A41" t="s">
        <v>293</v>
      </c>
      <c r="B41" t="s">
        <v>38</v>
      </c>
      <c r="C41" t="s">
        <v>167</v>
      </c>
      <c r="D41" t="s">
        <v>294</v>
      </c>
      <c r="E41" t="s">
        <v>295</v>
      </c>
      <c r="F41" t="s">
        <v>296</v>
      </c>
      <c r="G41">
        <v>27.309114000000001</v>
      </c>
      <c r="H41">
        <v>16600000</v>
      </c>
      <c r="K41" t="s">
        <v>297</v>
      </c>
      <c r="L41" t="s">
        <v>167</v>
      </c>
      <c r="N41" s="2">
        <v>45310</v>
      </c>
      <c r="S41">
        <v>16600000</v>
      </c>
      <c r="W41" s="2">
        <v>45240</v>
      </c>
      <c r="X41" t="s">
        <v>298</v>
      </c>
      <c r="Y41" t="s">
        <v>46</v>
      </c>
      <c r="Z41">
        <v>0</v>
      </c>
      <c r="AA41" t="s">
        <v>299</v>
      </c>
      <c r="AB41" t="s">
        <v>300</v>
      </c>
      <c r="AC41" t="s">
        <v>48</v>
      </c>
      <c r="AD41" t="s">
        <v>49</v>
      </c>
      <c r="AG41" t="s">
        <v>48</v>
      </c>
      <c r="AO41" t="str">
        <f>+VLOOKUP(A41,'[1]ASIGNACION CONTRATISTAS'!$A$5:$M$275,11,FALSE)</f>
        <v>SIN DATOS</v>
      </c>
      <c r="AP41" t="str">
        <f>+VLOOKUP(A41,'[1]ASIGNACION CONTRATISTAS'!$A$5:$M$275,12,FALSE)</f>
        <v>SIN DATOS</v>
      </c>
      <c r="AQ41" t="str">
        <f>+VLOOKUP(A41,'[1]ASIGNACION CONTRATISTAS'!$A$5:$M$275,13,FALSE)</f>
        <v>SIN DATOS</v>
      </c>
      <c r="AR41" t="str">
        <f>+VLOOKUP(A41,'[1]ASIGNACION CONTRATISTAS'!$A$5:$AQ$275,14,FALSE)</f>
        <v>SIN DATOS</v>
      </c>
      <c r="AS41" t="str">
        <f>+VLOOKUP(A41,'[1]ASIGNACION CONTRATISTAS'!$A$5:$AQ$275,15,FALSE)</f>
        <v>SIN DATOS</v>
      </c>
      <c r="AT41" t="str">
        <f>+VLOOKUP(A41,'[1]ASIGNACION CONTRATISTAS'!$A$5:$AQ$275,16,FALSE)</f>
        <v>SIN DATOS</v>
      </c>
      <c r="AU41">
        <f>+VLOOKUP(A41,'[1]ASIGNACION CONTRATISTAS'!$A$5:$AQ$275,17,FALSE)</f>
        <v>0</v>
      </c>
      <c r="AV41" t="str">
        <f>+VLOOKUP(A41,'[1]ASIGNACION CONTRATISTAS'!$A$5:$AQ$275,18,FALSE)</f>
        <v>SIN DATOS</v>
      </c>
      <c r="AW41" t="str">
        <f>+VLOOKUP(A41,'[1]ASIGNACION CONTRATISTAS'!$A$5:$AQ$275,19,FALSE)</f>
        <v>SIN DATOS</v>
      </c>
      <c r="AX41" t="str">
        <f>+VLOOKUP(A41,'[1]ASIGNACION CONTRATISTAS'!$A$5:$AQ$275,20,FALSE)</f>
        <v>SIN DATOS</v>
      </c>
      <c r="AY41">
        <f>+VLOOKUP(A41,'[1]ASIGNACION CONTRATISTAS'!$A$5:$AQ$275,21,FALSE)</f>
        <v>0</v>
      </c>
      <c r="AZ41">
        <f>+VLOOKUP(A41,'[1]ASIGNACION CONTRATISTAS'!$A$5:$AQ$275,22,FALSE)</f>
        <v>0</v>
      </c>
      <c r="BA41" t="str">
        <f>+VLOOKUP(A41,'[1]ASIGNACION CONTRATISTAS'!$A$5:$AQ$275,23,FALSE)</f>
        <v>SIN DATOS</v>
      </c>
      <c r="BB41">
        <f>+VLOOKUP(A41,'[1]ASIGNACION CONTRATISTAS'!$A$5:$AQ$275,24,FALSE)</f>
        <v>0</v>
      </c>
      <c r="BC41">
        <f>+VLOOKUP(A41,'[1]ASIGNACION CONTRATISTAS'!$A$5:$AQ$275,25,FALSE)</f>
        <v>0</v>
      </c>
      <c r="BD41" s="2" t="str">
        <f>+VLOOKUP(A41,'[1]ASIGNACION CONTRATISTAS'!$A$5:$AQ$275,26,FALSE)</f>
        <v>N/A</v>
      </c>
      <c r="BE41">
        <f>+VLOOKUP(A41,'[1]ASIGNACION CONTRATISTAS'!$A$5:$AQ$275,27,FALSE)</f>
        <v>0</v>
      </c>
      <c r="BF41">
        <f>+VLOOKUP(A41,'[1]ASIGNACION CONTRATISTAS'!$A$5:$AQ$275,28,FALSE)</f>
        <v>0</v>
      </c>
      <c r="BG41" t="str">
        <f>+VLOOKUP(A41,'[1]ASIGNACION CONTRATISTAS'!$A$5:$AQ$275,29,FALSE)</f>
        <v>N/A</v>
      </c>
      <c r="BH41">
        <f>+VLOOKUP(A41,'[1]ASIGNACION CONTRATISTAS'!$A$5:$AQ$275,30,FALSE)</f>
        <v>0</v>
      </c>
      <c r="BI41" t="str">
        <f>+VLOOKUP(A41,'[1]ASIGNACION CONTRATISTAS'!$A$5:$AQ$275,31,FALSE)</f>
        <v>N/A</v>
      </c>
      <c r="BJ41">
        <f>+VLOOKUP(A41,'[1]ASIGNACION CONTRATISTAS'!$A$5:$AQ$275,32,FALSE)</f>
        <v>0</v>
      </c>
      <c r="BK41" t="str">
        <f>+VLOOKUP(A41,'[1]ASIGNACION CONTRATISTAS'!$A$5:$AQ$275,33,FALSE)</f>
        <v>RETIRADO</v>
      </c>
      <c r="BL41">
        <f>+VLOOKUP(A41,'[1]ASIGNACION CONTRATISTAS'!$A$5:$AQ$275,34,FALSE)</f>
        <v>0</v>
      </c>
      <c r="BM41">
        <f>+VLOOKUP(A41,'[1]ASIGNACION CONTRATISTAS'!$A$5:$AQ$275,35,FALSE)</f>
        <v>0</v>
      </c>
      <c r="BN41" t="str">
        <f>+VLOOKUP(A41,'[1]ASIGNACION CONTRATISTAS'!$A$5:$AQ$275,36,FALSE)</f>
        <v>RETIRADO</v>
      </c>
      <c r="BO41">
        <f>+VLOOKUP(A41,'[1]ASIGNACION CONTRATISTAS'!$A$5:$AQ$275,37,FALSE)</f>
        <v>0</v>
      </c>
      <c r="BP41">
        <f>+VLOOKUP(A41,'[1]ASIGNACION CONTRATISTAS'!$A$5:$AQ$275,38,FALSE)</f>
        <v>0</v>
      </c>
      <c r="BQ41">
        <f>+VLOOKUP(A41,'[1]ASIGNACION CONTRATISTAS'!$A$5:$AQ$275,39,FALSE)</f>
        <v>45310</v>
      </c>
      <c r="BR41">
        <f>+VLOOKUP(A41,'[1]ASIGNACION CONTRATISTAS'!$A$5:$AQ$275,40,FALSE)</f>
        <v>0</v>
      </c>
      <c r="BS41">
        <f>+VLOOKUP(A41,'[1]ASIGNACION CONTRATISTAS'!$A$5:$AQ$275,41,FALSE)</f>
        <v>0</v>
      </c>
      <c r="BT41">
        <f>+VLOOKUP(A41,'[1]ASIGNACION CONTRATISTAS'!$A$5:$AQ$275,42,FALSE)</f>
        <v>0</v>
      </c>
      <c r="BU41">
        <f>+VLOOKUP(A41,'[1]ASIGNACION CONTRATISTAS'!$A$5:$AQ$275,43,FALSE)</f>
        <v>16600000</v>
      </c>
    </row>
    <row r="42" spans="1:73" x14ac:dyDescent="0.25">
      <c r="A42" t="s">
        <v>301</v>
      </c>
      <c r="B42" t="s">
        <v>38</v>
      </c>
      <c r="C42" t="s">
        <v>39</v>
      </c>
      <c r="D42" t="s">
        <v>302</v>
      </c>
      <c r="E42" t="s">
        <v>279</v>
      </c>
      <c r="F42" t="s">
        <v>303</v>
      </c>
      <c r="G42">
        <v>3.5024289999999998</v>
      </c>
      <c r="H42">
        <v>10100000</v>
      </c>
      <c r="K42" t="s">
        <v>304</v>
      </c>
      <c r="L42" t="s">
        <v>167</v>
      </c>
      <c r="N42" s="2">
        <v>45310</v>
      </c>
      <c r="S42">
        <v>10100000</v>
      </c>
      <c r="W42" s="2">
        <v>45216</v>
      </c>
      <c r="X42" t="s">
        <v>305</v>
      </c>
      <c r="Y42" t="s">
        <v>46</v>
      </c>
      <c r="Z42">
        <v>0</v>
      </c>
      <c r="AA42">
        <v>3.3144</v>
      </c>
      <c r="AB42" t="s">
        <v>306</v>
      </c>
      <c r="AC42" t="s">
        <v>48</v>
      </c>
      <c r="AD42" t="s">
        <v>49</v>
      </c>
      <c r="AG42" t="s">
        <v>48</v>
      </c>
      <c r="AO42" t="str">
        <f>+VLOOKUP(A42,'[1]ASIGNACION CONTRATISTAS'!$A$5:$M$275,11,FALSE)</f>
        <v>SIN DATOS</v>
      </c>
      <c r="AP42" t="str">
        <f>+VLOOKUP(A42,'[1]ASIGNACION CONTRATISTAS'!$A$5:$M$275,12,FALSE)</f>
        <v>SIN DATOS</v>
      </c>
      <c r="AQ42" t="str">
        <f>+VLOOKUP(A42,'[1]ASIGNACION CONTRATISTAS'!$A$5:$M$275,13,FALSE)</f>
        <v>SIN DATOS</v>
      </c>
      <c r="AR42" t="str">
        <f>+VLOOKUP(A42,'[1]ASIGNACION CONTRATISTAS'!$A$5:$AQ$275,14,FALSE)</f>
        <v>SI</v>
      </c>
      <c r="AS42" t="str">
        <f>+VLOOKUP(A42,'[1]ASIGNACION CONTRATISTAS'!$A$5:$AQ$275,15,FALSE)</f>
        <v>SI</v>
      </c>
      <c r="AT42" t="str">
        <f>+VLOOKUP(A42,'[1]ASIGNACION CONTRATISTAS'!$A$5:$AQ$275,16,FALSE)</f>
        <v>SIN DATOS</v>
      </c>
      <c r="AU42">
        <f>+VLOOKUP(A42,'[1]ASIGNACION CONTRATISTAS'!$A$5:$AQ$275,17,FALSE)</f>
        <v>0</v>
      </c>
      <c r="AV42" t="str">
        <f>+VLOOKUP(A42,'[1]ASIGNACION CONTRATISTAS'!$A$5:$AQ$275,18,FALSE)</f>
        <v>SI</v>
      </c>
      <c r="AW42" t="str">
        <f>+VLOOKUP(A42,'[1]ASIGNACION CONTRATISTAS'!$A$5:$AQ$275,19,FALSE)</f>
        <v>SI</v>
      </c>
      <c r="AX42" t="str">
        <f>+VLOOKUP(A42,'[1]ASIGNACION CONTRATISTAS'!$A$5:$AQ$275,20,FALSE)</f>
        <v>SIN DATOS</v>
      </c>
      <c r="AY42">
        <f>+VLOOKUP(A42,'[1]ASIGNACION CONTRATISTAS'!$A$5:$AQ$275,21,FALSE)</f>
        <v>0</v>
      </c>
      <c r="AZ42">
        <f>+VLOOKUP(A42,'[1]ASIGNACION CONTRATISTAS'!$A$5:$AQ$275,22,FALSE)</f>
        <v>0</v>
      </c>
      <c r="BA42" t="str">
        <f>+VLOOKUP(A42,'[1]ASIGNACION CONTRATISTAS'!$A$5:$AQ$275,23,FALSE)</f>
        <v>SI</v>
      </c>
      <c r="BB42">
        <f>+VLOOKUP(A42,'[1]ASIGNACION CONTRATISTAS'!$A$5:$AQ$275,24,FALSE)</f>
        <v>0</v>
      </c>
      <c r="BC42">
        <f>+VLOOKUP(A42,'[1]ASIGNACION CONTRATISTAS'!$A$5:$AQ$275,25,FALSE)</f>
        <v>0</v>
      </c>
      <c r="BD42" s="2" t="str">
        <f>+VLOOKUP(A42,'[1]ASIGNACION CONTRATISTAS'!$A$5:$AQ$275,26,FALSE)</f>
        <v>N/A</v>
      </c>
      <c r="BE42">
        <f>+VLOOKUP(A42,'[1]ASIGNACION CONTRATISTAS'!$A$5:$AQ$275,27,FALSE)</f>
        <v>0</v>
      </c>
      <c r="BF42">
        <f>+VLOOKUP(A42,'[1]ASIGNACION CONTRATISTAS'!$A$5:$AQ$275,28,FALSE)</f>
        <v>0</v>
      </c>
      <c r="BG42" t="str">
        <f>+VLOOKUP(A42,'[1]ASIGNACION CONTRATISTAS'!$A$5:$AQ$275,29,FALSE)</f>
        <v>N/A</v>
      </c>
      <c r="BH42">
        <f>+VLOOKUP(A42,'[1]ASIGNACION CONTRATISTAS'!$A$5:$AQ$275,30,FALSE)</f>
        <v>0</v>
      </c>
      <c r="BI42" t="str">
        <f>+VLOOKUP(A42,'[1]ASIGNACION CONTRATISTAS'!$A$5:$AQ$275,31,FALSE)</f>
        <v>N/A</v>
      </c>
      <c r="BJ42">
        <f>+VLOOKUP(A42,'[1]ASIGNACION CONTRATISTAS'!$A$5:$AQ$275,32,FALSE)</f>
        <v>0</v>
      </c>
      <c r="BK42" t="str">
        <f>+VLOOKUP(A42,'[1]ASIGNACION CONTRATISTAS'!$A$5:$AQ$275,33,FALSE)</f>
        <v>RETIRADO</v>
      </c>
      <c r="BL42">
        <f>+VLOOKUP(A42,'[1]ASIGNACION CONTRATISTAS'!$A$5:$AQ$275,34,FALSE)</f>
        <v>0</v>
      </c>
      <c r="BM42">
        <f>+VLOOKUP(A42,'[1]ASIGNACION CONTRATISTAS'!$A$5:$AQ$275,35,FALSE)</f>
        <v>0</v>
      </c>
      <c r="BN42" t="str">
        <f>+VLOOKUP(A42,'[1]ASIGNACION CONTRATISTAS'!$A$5:$AQ$275,36,FALSE)</f>
        <v>RETIRADO</v>
      </c>
      <c r="BO42">
        <f>+VLOOKUP(A42,'[1]ASIGNACION CONTRATISTAS'!$A$5:$AQ$275,37,FALSE)</f>
        <v>0</v>
      </c>
      <c r="BP42">
        <f>+VLOOKUP(A42,'[1]ASIGNACION CONTRATISTAS'!$A$5:$AQ$275,38,FALSE)</f>
        <v>0</v>
      </c>
      <c r="BQ42">
        <f>+VLOOKUP(A42,'[1]ASIGNACION CONTRATISTAS'!$A$5:$AQ$275,39,FALSE)</f>
        <v>45310</v>
      </c>
      <c r="BR42">
        <f>+VLOOKUP(A42,'[1]ASIGNACION CONTRATISTAS'!$A$5:$AQ$275,40,FALSE)</f>
        <v>0</v>
      </c>
      <c r="BS42">
        <f>+VLOOKUP(A42,'[1]ASIGNACION CONTRATISTAS'!$A$5:$AQ$275,41,FALSE)</f>
        <v>0</v>
      </c>
      <c r="BT42">
        <f>+VLOOKUP(A42,'[1]ASIGNACION CONTRATISTAS'!$A$5:$AQ$275,42,FALSE)</f>
        <v>0</v>
      </c>
      <c r="BU42">
        <f>+VLOOKUP(A42,'[1]ASIGNACION CONTRATISTAS'!$A$5:$AQ$275,43,FALSE)</f>
        <v>10100000</v>
      </c>
    </row>
    <row r="43" spans="1:73" x14ac:dyDescent="0.25">
      <c r="A43" t="s">
        <v>307</v>
      </c>
      <c r="B43" t="s">
        <v>38</v>
      </c>
      <c r="C43" t="s">
        <v>39</v>
      </c>
      <c r="D43" t="s">
        <v>308</v>
      </c>
      <c r="E43" t="s">
        <v>173</v>
      </c>
      <c r="F43" t="s">
        <v>309</v>
      </c>
      <c r="G43">
        <v>9.0837029999999999</v>
      </c>
      <c r="H43">
        <v>12600000</v>
      </c>
      <c r="K43" t="s">
        <v>310</v>
      </c>
      <c r="L43" t="s">
        <v>59</v>
      </c>
      <c r="M43" t="s">
        <v>97</v>
      </c>
      <c r="N43" s="2">
        <v>45310</v>
      </c>
      <c r="S43">
        <v>12600000</v>
      </c>
      <c r="W43" s="2">
        <v>45259</v>
      </c>
      <c r="X43" t="s">
        <v>184</v>
      </c>
      <c r="Y43" t="s">
        <v>46</v>
      </c>
      <c r="Z43">
        <v>0</v>
      </c>
      <c r="AA43" t="s">
        <v>311</v>
      </c>
      <c r="AB43" t="s">
        <v>312</v>
      </c>
      <c r="AC43" t="s">
        <v>48</v>
      </c>
      <c r="AG43" t="s">
        <v>48</v>
      </c>
      <c r="AO43" t="str">
        <f>+VLOOKUP(A43,'[1]ASIGNACION CONTRATISTAS'!$A$5:$M$275,11,FALSE)</f>
        <v>SIN DATOS</v>
      </c>
      <c r="AP43" t="str">
        <f>+VLOOKUP(A43,'[1]ASIGNACION CONTRATISTAS'!$A$5:$M$275,12,FALSE)</f>
        <v>SIN DATOS</v>
      </c>
      <c r="AQ43" t="str">
        <f>+VLOOKUP(A43,'[1]ASIGNACION CONTRATISTAS'!$A$5:$M$275,13,FALSE)</f>
        <v>SIN DATOS</v>
      </c>
      <c r="AR43" t="str">
        <f>+VLOOKUP(A43,'[1]ASIGNACION CONTRATISTAS'!$A$5:$AQ$275,14,FALSE)</f>
        <v>SI</v>
      </c>
      <c r="AS43" t="str">
        <f>+VLOOKUP(A43,'[1]ASIGNACION CONTRATISTAS'!$A$5:$AQ$275,15,FALSE)</f>
        <v>SI</v>
      </c>
      <c r="AT43" t="str">
        <f>+VLOOKUP(A43,'[1]ASIGNACION CONTRATISTAS'!$A$5:$AQ$275,16,FALSE)</f>
        <v>SIN DATOS</v>
      </c>
      <c r="AU43">
        <f>+VLOOKUP(A43,'[1]ASIGNACION CONTRATISTAS'!$A$5:$AQ$275,17,FALSE)</f>
        <v>0</v>
      </c>
      <c r="AV43" t="str">
        <f>+VLOOKUP(A43,'[1]ASIGNACION CONTRATISTAS'!$A$5:$AQ$275,18,FALSE)</f>
        <v>SI</v>
      </c>
      <c r="AW43" t="str">
        <f>+VLOOKUP(A43,'[1]ASIGNACION CONTRATISTAS'!$A$5:$AQ$275,19,FALSE)</f>
        <v>SI</v>
      </c>
      <c r="AX43" t="str">
        <f>+VLOOKUP(A43,'[1]ASIGNACION CONTRATISTAS'!$A$5:$AQ$275,20,FALSE)</f>
        <v>SIN DATOS</v>
      </c>
      <c r="AY43">
        <f>+VLOOKUP(A43,'[1]ASIGNACION CONTRATISTAS'!$A$5:$AQ$275,21,FALSE)</f>
        <v>0</v>
      </c>
      <c r="AZ43">
        <f>+VLOOKUP(A43,'[1]ASIGNACION CONTRATISTAS'!$A$5:$AQ$275,22,FALSE)</f>
        <v>0</v>
      </c>
      <c r="BA43" t="str">
        <f>+VLOOKUP(A43,'[1]ASIGNACION CONTRATISTAS'!$A$5:$AQ$275,23,FALSE)</f>
        <v>SI</v>
      </c>
      <c r="BB43">
        <f>+VLOOKUP(A43,'[1]ASIGNACION CONTRATISTAS'!$A$5:$AQ$275,24,FALSE)</f>
        <v>0</v>
      </c>
      <c r="BC43">
        <f>+VLOOKUP(A43,'[1]ASIGNACION CONTRATISTAS'!$A$5:$AQ$275,25,FALSE)</f>
        <v>0</v>
      </c>
      <c r="BD43" s="2" t="str">
        <f>+VLOOKUP(A43,'[1]ASIGNACION CONTRATISTAS'!$A$5:$AQ$275,26,FALSE)</f>
        <v>N/A</v>
      </c>
      <c r="BE43">
        <f>+VLOOKUP(A43,'[1]ASIGNACION CONTRATISTAS'!$A$5:$AQ$275,27,FALSE)</f>
        <v>0</v>
      </c>
      <c r="BF43">
        <f>+VLOOKUP(A43,'[1]ASIGNACION CONTRATISTAS'!$A$5:$AQ$275,28,FALSE)</f>
        <v>0</v>
      </c>
      <c r="BG43" t="str">
        <f>+VLOOKUP(A43,'[1]ASIGNACION CONTRATISTAS'!$A$5:$AQ$275,29,FALSE)</f>
        <v>N/A</v>
      </c>
      <c r="BH43">
        <f>+VLOOKUP(A43,'[1]ASIGNACION CONTRATISTAS'!$A$5:$AQ$275,30,FALSE)</f>
        <v>0</v>
      </c>
      <c r="BI43" t="str">
        <f>+VLOOKUP(A43,'[1]ASIGNACION CONTRATISTAS'!$A$5:$AQ$275,31,FALSE)</f>
        <v>N/A</v>
      </c>
      <c r="BJ43">
        <f>+VLOOKUP(A43,'[1]ASIGNACION CONTRATISTAS'!$A$5:$AQ$275,32,FALSE)</f>
        <v>0</v>
      </c>
      <c r="BK43" t="str">
        <f>+VLOOKUP(A43,'[1]ASIGNACION CONTRATISTAS'!$A$5:$AQ$275,33,FALSE)</f>
        <v xml:space="preserve">EN ESPERA DE RESPUESTA DE ANT </v>
      </c>
      <c r="BL43" t="str">
        <f>+VLOOKUP(A43,'[1]ASIGNACION CONTRATISTAS'!$A$5:$AQ$275,34,FALSE)</f>
        <v>SIN DATO DE CONTACTO</v>
      </c>
      <c r="BM43">
        <f>+VLOOKUP(A43,'[1]ASIGNACION CONTRATISTAS'!$A$5:$AQ$275,35,FALSE)</f>
        <v>0</v>
      </c>
      <c r="BN43" t="str">
        <f>+VLOOKUP(A43,'[1]ASIGNACION CONTRATISTAS'!$A$5:$AQ$275,36,FALSE)</f>
        <v xml:space="preserve">EN ESPERA DE RESPUESTA DE ANT </v>
      </c>
      <c r="BO43" t="str">
        <f>+VLOOKUP(A43,'[1]ASIGNACION CONTRATISTAS'!$A$5:$AQ$275,37,FALSE)</f>
        <v>SIN DATO DE CONTACTO</v>
      </c>
      <c r="BP43">
        <f>+VLOOKUP(A43,'[1]ASIGNACION CONTRATISTAS'!$A$5:$AQ$275,38,FALSE)</f>
        <v>0</v>
      </c>
      <c r="BQ43">
        <f>+VLOOKUP(A43,'[1]ASIGNACION CONTRATISTAS'!$A$5:$AQ$275,39,FALSE)</f>
        <v>45310</v>
      </c>
      <c r="BR43">
        <f>+VLOOKUP(A43,'[1]ASIGNACION CONTRATISTAS'!$A$5:$AQ$275,40,FALSE)</f>
        <v>0</v>
      </c>
      <c r="BS43">
        <f>+VLOOKUP(A43,'[1]ASIGNACION CONTRATISTAS'!$A$5:$AQ$275,41,FALSE)</f>
        <v>0</v>
      </c>
      <c r="BT43">
        <f>+VLOOKUP(A43,'[1]ASIGNACION CONTRATISTAS'!$A$5:$AQ$275,42,FALSE)</f>
        <v>0</v>
      </c>
      <c r="BU43">
        <f>+VLOOKUP(A43,'[1]ASIGNACION CONTRATISTAS'!$A$5:$AQ$275,43,FALSE)</f>
        <v>12600000</v>
      </c>
    </row>
    <row r="44" spans="1:73" x14ac:dyDescent="0.25">
      <c r="A44" t="s">
        <v>313</v>
      </c>
      <c r="B44" t="s">
        <v>38</v>
      </c>
      <c r="C44" t="s">
        <v>39</v>
      </c>
      <c r="D44" t="s">
        <v>314</v>
      </c>
      <c r="E44" t="s">
        <v>279</v>
      </c>
      <c r="F44" t="s">
        <v>303</v>
      </c>
      <c r="G44">
        <v>3.6447409999999998</v>
      </c>
      <c r="H44">
        <v>10100000</v>
      </c>
      <c r="K44" t="s">
        <v>315</v>
      </c>
      <c r="L44" t="s">
        <v>167</v>
      </c>
      <c r="N44" s="2">
        <v>45310</v>
      </c>
      <c r="S44">
        <v>10100000</v>
      </c>
      <c r="W44" s="2">
        <v>45216</v>
      </c>
      <c r="X44" t="s">
        <v>316</v>
      </c>
      <c r="Y44" t="s">
        <v>46</v>
      </c>
      <c r="Z44">
        <v>0</v>
      </c>
      <c r="AA44">
        <v>3.3144</v>
      </c>
      <c r="AB44" t="s">
        <v>317</v>
      </c>
      <c r="AC44" t="s">
        <v>48</v>
      </c>
      <c r="AD44" t="s">
        <v>49</v>
      </c>
      <c r="AG44" t="s">
        <v>48</v>
      </c>
      <c r="AO44" t="str">
        <f>+VLOOKUP(A44,'[1]ASIGNACION CONTRATISTAS'!$A$5:$M$275,11,FALSE)</f>
        <v>SIN DATOS</v>
      </c>
      <c r="AP44" t="str">
        <f>+VLOOKUP(A44,'[1]ASIGNACION CONTRATISTAS'!$A$5:$M$275,12,FALSE)</f>
        <v>SIN DATOS</v>
      </c>
      <c r="AQ44" t="str">
        <f>+VLOOKUP(A44,'[1]ASIGNACION CONTRATISTAS'!$A$5:$M$275,13,FALSE)</f>
        <v>SIN DATOS</v>
      </c>
      <c r="AR44" t="str">
        <f>+VLOOKUP(A44,'[1]ASIGNACION CONTRATISTAS'!$A$5:$AQ$275,14,FALSE)</f>
        <v>SI</v>
      </c>
      <c r="AS44" t="str">
        <f>+VLOOKUP(A44,'[1]ASIGNACION CONTRATISTAS'!$A$5:$AQ$275,15,FALSE)</f>
        <v>SI</v>
      </c>
      <c r="AT44" t="str">
        <f>+VLOOKUP(A44,'[1]ASIGNACION CONTRATISTAS'!$A$5:$AQ$275,16,FALSE)</f>
        <v>SIN DATOS</v>
      </c>
      <c r="AU44">
        <f>+VLOOKUP(A44,'[1]ASIGNACION CONTRATISTAS'!$A$5:$AQ$275,17,FALSE)</f>
        <v>0</v>
      </c>
      <c r="AV44" t="str">
        <f>+VLOOKUP(A44,'[1]ASIGNACION CONTRATISTAS'!$A$5:$AQ$275,18,FALSE)</f>
        <v>SI</v>
      </c>
      <c r="AW44" t="str">
        <f>+VLOOKUP(A44,'[1]ASIGNACION CONTRATISTAS'!$A$5:$AQ$275,19,FALSE)</f>
        <v>SI</v>
      </c>
      <c r="AX44" t="str">
        <f>+VLOOKUP(A44,'[1]ASIGNACION CONTRATISTAS'!$A$5:$AQ$275,20,FALSE)</f>
        <v>SI</v>
      </c>
      <c r="AY44">
        <f>+VLOOKUP(A44,'[1]ASIGNACION CONTRATISTAS'!$A$5:$AQ$275,21,FALSE)</f>
        <v>0</v>
      </c>
      <c r="AZ44">
        <f>+VLOOKUP(A44,'[1]ASIGNACION CONTRATISTAS'!$A$5:$AQ$275,22,FALSE)</f>
        <v>0</v>
      </c>
      <c r="BA44" t="str">
        <f>+VLOOKUP(A44,'[1]ASIGNACION CONTRATISTAS'!$A$5:$AQ$275,23,FALSE)</f>
        <v>SI</v>
      </c>
      <c r="BB44">
        <f>+VLOOKUP(A44,'[1]ASIGNACION CONTRATISTAS'!$A$5:$AQ$275,24,FALSE)</f>
        <v>0</v>
      </c>
      <c r="BC44">
        <f>+VLOOKUP(A44,'[1]ASIGNACION CONTRATISTAS'!$A$5:$AQ$275,25,FALSE)</f>
        <v>0</v>
      </c>
      <c r="BD44" s="2" t="str">
        <f>+VLOOKUP(A44,'[1]ASIGNACION CONTRATISTAS'!$A$5:$AQ$275,26,FALSE)</f>
        <v>N/A</v>
      </c>
      <c r="BE44">
        <f>+VLOOKUP(A44,'[1]ASIGNACION CONTRATISTAS'!$A$5:$AQ$275,27,FALSE)</f>
        <v>0</v>
      </c>
      <c r="BF44">
        <f>+VLOOKUP(A44,'[1]ASIGNACION CONTRATISTAS'!$A$5:$AQ$275,28,FALSE)</f>
        <v>0</v>
      </c>
      <c r="BG44" t="str">
        <f>+VLOOKUP(A44,'[1]ASIGNACION CONTRATISTAS'!$A$5:$AQ$275,29,FALSE)</f>
        <v>N/A</v>
      </c>
      <c r="BH44">
        <f>+VLOOKUP(A44,'[1]ASIGNACION CONTRATISTAS'!$A$5:$AQ$275,30,FALSE)</f>
        <v>0</v>
      </c>
      <c r="BI44" t="str">
        <f>+VLOOKUP(A44,'[1]ASIGNACION CONTRATISTAS'!$A$5:$AQ$275,31,FALSE)</f>
        <v>N/A</v>
      </c>
      <c r="BJ44">
        <f>+VLOOKUP(A44,'[1]ASIGNACION CONTRATISTAS'!$A$5:$AQ$275,32,FALSE)</f>
        <v>0</v>
      </c>
      <c r="BK44" t="str">
        <f>+VLOOKUP(A44,'[1]ASIGNACION CONTRATISTAS'!$A$5:$AQ$275,33,FALSE)</f>
        <v>RETIRADO</v>
      </c>
      <c r="BL44">
        <f>+VLOOKUP(A44,'[1]ASIGNACION CONTRATISTAS'!$A$5:$AQ$275,34,FALSE)</f>
        <v>0</v>
      </c>
      <c r="BM44">
        <f>+VLOOKUP(A44,'[1]ASIGNACION CONTRATISTAS'!$A$5:$AQ$275,35,FALSE)</f>
        <v>0</v>
      </c>
      <c r="BN44" t="str">
        <f>+VLOOKUP(A44,'[1]ASIGNACION CONTRATISTAS'!$A$5:$AQ$275,36,FALSE)</f>
        <v>RETIRADO</v>
      </c>
      <c r="BO44">
        <f>+VLOOKUP(A44,'[1]ASIGNACION CONTRATISTAS'!$A$5:$AQ$275,37,FALSE)</f>
        <v>0</v>
      </c>
      <c r="BP44">
        <f>+VLOOKUP(A44,'[1]ASIGNACION CONTRATISTAS'!$A$5:$AQ$275,38,FALSE)</f>
        <v>0</v>
      </c>
      <c r="BQ44">
        <f>+VLOOKUP(A44,'[1]ASIGNACION CONTRATISTAS'!$A$5:$AQ$275,39,FALSE)</f>
        <v>45310</v>
      </c>
      <c r="BR44">
        <f>+VLOOKUP(A44,'[1]ASIGNACION CONTRATISTAS'!$A$5:$AQ$275,40,FALSE)</f>
        <v>0</v>
      </c>
      <c r="BS44">
        <f>+VLOOKUP(A44,'[1]ASIGNACION CONTRATISTAS'!$A$5:$AQ$275,41,FALSE)</f>
        <v>0</v>
      </c>
      <c r="BT44">
        <f>+VLOOKUP(A44,'[1]ASIGNACION CONTRATISTAS'!$A$5:$AQ$275,42,FALSE)</f>
        <v>0</v>
      </c>
      <c r="BU44">
        <f>+VLOOKUP(A44,'[1]ASIGNACION CONTRATISTAS'!$A$5:$AQ$275,43,FALSE)</f>
        <v>10100000</v>
      </c>
    </row>
    <row r="45" spans="1:73" x14ac:dyDescent="0.25">
      <c r="A45" t="s">
        <v>318</v>
      </c>
      <c r="B45" t="s">
        <v>38</v>
      </c>
      <c r="C45" t="s">
        <v>39</v>
      </c>
      <c r="D45" t="s">
        <v>319</v>
      </c>
      <c r="E45" t="s">
        <v>320</v>
      </c>
      <c r="F45" t="s">
        <v>321</v>
      </c>
      <c r="G45">
        <v>181.104659</v>
      </c>
      <c r="H45">
        <v>25000000</v>
      </c>
      <c r="K45" t="s">
        <v>322</v>
      </c>
      <c r="L45" t="s">
        <v>167</v>
      </c>
      <c r="N45" s="2">
        <v>45310</v>
      </c>
      <c r="S45">
        <v>25000000</v>
      </c>
      <c r="W45" s="2">
        <v>45034</v>
      </c>
      <c r="X45" t="s">
        <v>323</v>
      </c>
      <c r="Y45" t="s">
        <v>46</v>
      </c>
      <c r="Z45">
        <v>0</v>
      </c>
      <c r="AA45" t="s">
        <v>324</v>
      </c>
      <c r="AB45" t="s">
        <v>325</v>
      </c>
      <c r="AC45" t="s">
        <v>48</v>
      </c>
      <c r="AD45" t="s">
        <v>49</v>
      </c>
      <c r="AF45">
        <v>50</v>
      </c>
      <c r="AG45" t="s">
        <v>49</v>
      </c>
      <c r="AI45" t="s">
        <v>201</v>
      </c>
      <c r="AJ45" t="s">
        <v>202</v>
      </c>
      <c r="AO45" t="str">
        <f>+VLOOKUP(A45,'[1]ASIGNACION CONTRATISTAS'!$A$5:$M$275,11,FALSE)</f>
        <v>SIN DATOS</v>
      </c>
      <c r="AP45" t="str">
        <f>+VLOOKUP(A45,'[1]ASIGNACION CONTRATISTAS'!$A$5:$M$275,12,FALSE)</f>
        <v>SIN DATOS</v>
      </c>
      <c r="AQ45" t="str">
        <f>+VLOOKUP(A45,'[1]ASIGNACION CONTRATISTAS'!$A$5:$M$275,13,FALSE)</f>
        <v>SIN DATOS</v>
      </c>
      <c r="AR45" t="str">
        <f>+VLOOKUP(A45,'[1]ASIGNACION CONTRATISTAS'!$A$5:$AQ$275,14,FALSE)</f>
        <v>SI</v>
      </c>
      <c r="AS45" t="str">
        <f>+VLOOKUP(A45,'[1]ASIGNACION CONTRATISTAS'!$A$5:$AQ$275,15,FALSE)</f>
        <v>SI</v>
      </c>
      <c r="AT45" t="str">
        <f>+VLOOKUP(A45,'[1]ASIGNACION CONTRATISTAS'!$A$5:$AQ$275,16,FALSE)</f>
        <v>SIN DATOS</v>
      </c>
      <c r="AU45">
        <f>+VLOOKUP(A45,'[1]ASIGNACION CONTRATISTAS'!$A$5:$AQ$275,17,FALSE)</f>
        <v>0</v>
      </c>
      <c r="AV45" t="str">
        <f>+VLOOKUP(A45,'[1]ASIGNACION CONTRATISTAS'!$A$5:$AQ$275,18,FALSE)</f>
        <v>SI</v>
      </c>
      <c r="AW45" t="str">
        <f>+VLOOKUP(A45,'[1]ASIGNACION CONTRATISTAS'!$A$5:$AQ$275,19,FALSE)</f>
        <v>SI</v>
      </c>
      <c r="AX45" t="str">
        <f>+VLOOKUP(A45,'[1]ASIGNACION CONTRATISTAS'!$A$5:$AQ$275,20,FALSE)</f>
        <v>SIN DATOS</v>
      </c>
      <c r="AY45">
        <f>+VLOOKUP(A45,'[1]ASIGNACION CONTRATISTAS'!$A$5:$AQ$275,21,FALSE)</f>
        <v>0</v>
      </c>
      <c r="AZ45">
        <f>+VLOOKUP(A45,'[1]ASIGNACION CONTRATISTAS'!$A$5:$AQ$275,22,FALSE)</f>
        <v>0</v>
      </c>
      <c r="BA45" t="str">
        <f>+VLOOKUP(A45,'[1]ASIGNACION CONTRATISTAS'!$A$5:$AQ$275,23,FALSE)</f>
        <v>SI</v>
      </c>
      <c r="BB45">
        <f>+VLOOKUP(A45,'[1]ASIGNACION CONTRATISTAS'!$A$5:$AQ$275,24,FALSE)</f>
        <v>0</v>
      </c>
      <c r="BC45">
        <f>+VLOOKUP(A45,'[1]ASIGNACION CONTRATISTAS'!$A$5:$AQ$275,25,FALSE)</f>
        <v>0</v>
      </c>
      <c r="BD45" s="2" t="str">
        <f>+VLOOKUP(A45,'[1]ASIGNACION CONTRATISTAS'!$A$5:$AQ$275,26,FALSE)</f>
        <v>N/A</v>
      </c>
      <c r="BE45">
        <f>+VLOOKUP(A45,'[1]ASIGNACION CONTRATISTAS'!$A$5:$AQ$275,27,FALSE)</f>
        <v>0</v>
      </c>
      <c r="BF45">
        <f>+VLOOKUP(A45,'[1]ASIGNACION CONTRATISTAS'!$A$5:$AQ$275,28,FALSE)</f>
        <v>0</v>
      </c>
      <c r="BG45" t="str">
        <f>+VLOOKUP(A45,'[1]ASIGNACION CONTRATISTAS'!$A$5:$AQ$275,29,FALSE)</f>
        <v>N/A</v>
      </c>
      <c r="BH45">
        <f>+VLOOKUP(A45,'[1]ASIGNACION CONTRATISTAS'!$A$5:$AQ$275,30,FALSE)</f>
        <v>0</v>
      </c>
      <c r="BI45" t="str">
        <f>+VLOOKUP(A45,'[1]ASIGNACION CONTRATISTAS'!$A$5:$AQ$275,31,FALSE)</f>
        <v>N/A</v>
      </c>
      <c r="BJ45">
        <f>+VLOOKUP(A45,'[1]ASIGNACION CONTRATISTAS'!$A$5:$AQ$275,32,FALSE)</f>
        <v>0</v>
      </c>
      <c r="BK45" t="str">
        <f>+VLOOKUP(A45,'[1]ASIGNACION CONTRATISTAS'!$A$5:$AQ$275,33,FALSE)</f>
        <v>RETIRADO</v>
      </c>
      <c r="BL45">
        <f>+VLOOKUP(A45,'[1]ASIGNACION CONTRATISTAS'!$A$5:$AQ$275,34,FALSE)</f>
        <v>0</v>
      </c>
      <c r="BM45">
        <f>+VLOOKUP(A45,'[1]ASIGNACION CONTRATISTAS'!$A$5:$AQ$275,35,FALSE)</f>
        <v>0</v>
      </c>
      <c r="BN45" t="str">
        <f>+VLOOKUP(A45,'[1]ASIGNACION CONTRATISTAS'!$A$5:$AQ$275,36,FALSE)</f>
        <v>RETIRADO</v>
      </c>
      <c r="BO45">
        <f>+VLOOKUP(A45,'[1]ASIGNACION CONTRATISTAS'!$A$5:$AQ$275,37,FALSE)</f>
        <v>0</v>
      </c>
      <c r="BP45">
        <f>+VLOOKUP(A45,'[1]ASIGNACION CONTRATISTAS'!$A$5:$AQ$275,38,FALSE)</f>
        <v>0</v>
      </c>
      <c r="BQ45">
        <f>+VLOOKUP(A45,'[1]ASIGNACION CONTRATISTAS'!$A$5:$AQ$275,39,FALSE)</f>
        <v>45310</v>
      </c>
      <c r="BR45">
        <f>+VLOOKUP(A45,'[1]ASIGNACION CONTRATISTAS'!$A$5:$AQ$275,40,FALSE)</f>
        <v>0</v>
      </c>
      <c r="BS45">
        <f>+VLOOKUP(A45,'[1]ASIGNACION CONTRATISTAS'!$A$5:$AQ$275,41,FALSE)</f>
        <v>0</v>
      </c>
      <c r="BT45">
        <f>+VLOOKUP(A45,'[1]ASIGNACION CONTRATISTAS'!$A$5:$AQ$275,42,FALSE)</f>
        <v>0</v>
      </c>
      <c r="BU45">
        <f>+VLOOKUP(A45,'[1]ASIGNACION CONTRATISTAS'!$A$5:$AQ$275,43,FALSE)</f>
        <v>25000000</v>
      </c>
    </row>
    <row r="46" spans="1:73" x14ac:dyDescent="0.25">
      <c r="A46" t="s">
        <v>326</v>
      </c>
      <c r="B46" t="s">
        <v>38</v>
      </c>
      <c r="C46" t="s">
        <v>39</v>
      </c>
      <c r="D46" t="s">
        <v>327</v>
      </c>
      <c r="E46" t="s">
        <v>328</v>
      </c>
      <c r="F46" t="s">
        <v>329</v>
      </c>
      <c r="G46">
        <v>58.748497999999998</v>
      </c>
      <c r="H46">
        <v>25000000</v>
      </c>
      <c r="K46" t="s">
        <v>330</v>
      </c>
      <c r="L46" t="s">
        <v>59</v>
      </c>
      <c r="M46" t="s">
        <v>97</v>
      </c>
      <c r="N46" s="2">
        <v>45310</v>
      </c>
      <c r="S46">
        <v>25000000</v>
      </c>
      <c r="W46" s="2">
        <v>45225</v>
      </c>
      <c r="X46" t="s">
        <v>331</v>
      </c>
      <c r="Y46" t="s">
        <v>46</v>
      </c>
      <c r="Z46">
        <v>0</v>
      </c>
      <c r="AA46">
        <v>50.539299999999997</v>
      </c>
      <c r="AB46" t="s">
        <v>332</v>
      </c>
      <c r="AC46" t="s">
        <v>48</v>
      </c>
      <c r="AD46" t="s">
        <v>49</v>
      </c>
      <c r="AG46" t="s">
        <v>48</v>
      </c>
      <c r="AO46" t="str">
        <f>+VLOOKUP(A46,'[1]ASIGNACION CONTRATISTAS'!$A$5:$M$275,11,FALSE)</f>
        <v>SIN DATOS</v>
      </c>
      <c r="AP46" t="str">
        <f>+VLOOKUP(A46,'[1]ASIGNACION CONTRATISTAS'!$A$5:$M$275,12,FALSE)</f>
        <v>SIN DATOS</v>
      </c>
      <c r="AQ46" t="str">
        <f>+VLOOKUP(A46,'[1]ASIGNACION CONTRATISTAS'!$A$5:$M$275,13,FALSE)</f>
        <v>SIN DATOS</v>
      </c>
      <c r="AR46" t="str">
        <f>+VLOOKUP(A46,'[1]ASIGNACION CONTRATISTAS'!$A$5:$AQ$275,14,FALSE)</f>
        <v>SI</v>
      </c>
      <c r="AS46" t="str">
        <f>+VLOOKUP(A46,'[1]ASIGNACION CONTRATISTAS'!$A$5:$AQ$275,15,FALSE)</f>
        <v>SI</v>
      </c>
      <c r="AT46" t="str">
        <f>+VLOOKUP(A46,'[1]ASIGNACION CONTRATISTAS'!$A$5:$AQ$275,16,FALSE)</f>
        <v>SIN DATOS</v>
      </c>
      <c r="AU46">
        <f>+VLOOKUP(A46,'[1]ASIGNACION CONTRATISTAS'!$A$5:$AQ$275,17,FALSE)</f>
        <v>0</v>
      </c>
      <c r="AV46" t="str">
        <f>+VLOOKUP(A46,'[1]ASIGNACION CONTRATISTAS'!$A$5:$AQ$275,18,FALSE)</f>
        <v>SI</v>
      </c>
      <c r="AW46" t="str">
        <f>+VLOOKUP(A46,'[1]ASIGNACION CONTRATISTAS'!$A$5:$AQ$275,19,FALSE)</f>
        <v>SI</v>
      </c>
      <c r="AX46" t="str">
        <f>+VLOOKUP(A46,'[1]ASIGNACION CONTRATISTAS'!$A$5:$AQ$275,20,FALSE)</f>
        <v>SIN DATOS</v>
      </c>
      <c r="AY46">
        <f>+VLOOKUP(A46,'[1]ASIGNACION CONTRATISTAS'!$A$5:$AQ$275,21,FALSE)</f>
        <v>0</v>
      </c>
      <c r="AZ46">
        <f>+VLOOKUP(A46,'[1]ASIGNACION CONTRATISTAS'!$A$5:$AQ$275,22,FALSE)</f>
        <v>0</v>
      </c>
      <c r="BA46" t="str">
        <f>+VLOOKUP(A46,'[1]ASIGNACION CONTRATISTAS'!$A$5:$AQ$275,23,FALSE)</f>
        <v>SI</v>
      </c>
      <c r="BB46">
        <f>+VLOOKUP(A46,'[1]ASIGNACION CONTRATISTAS'!$A$5:$AQ$275,24,FALSE)</f>
        <v>0</v>
      </c>
      <c r="BC46">
        <f>+VLOOKUP(A46,'[1]ASIGNACION CONTRATISTAS'!$A$5:$AQ$275,25,FALSE)</f>
        <v>0</v>
      </c>
      <c r="BD46" s="2" t="str">
        <f>+VLOOKUP(A46,'[1]ASIGNACION CONTRATISTAS'!$A$5:$AQ$275,26,FALSE)</f>
        <v>N/A</v>
      </c>
      <c r="BE46">
        <f>+VLOOKUP(A46,'[1]ASIGNACION CONTRATISTAS'!$A$5:$AQ$275,27,FALSE)</f>
        <v>0</v>
      </c>
      <c r="BF46">
        <f>+VLOOKUP(A46,'[1]ASIGNACION CONTRATISTAS'!$A$5:$AQ$275,28,FALSE)</f>
        <v>0</v>
      </c>
      <c r="BG46" t="str">
        <f>+VLOOKUP(A46,'[1]ASIGNACION CONTRATISTAS'!$A$5:$AQ$275,29,FALSE)</f>
        <v>N/A</v>
      </c>
      <c r="BH46">
        <f>+VLOOKUP(A46,'[1]ASIGNACION CONTRATISTAS'!$A$5:$AQ$275,30,FALSE)</f>
        <v>0</v>
      </c>
      <c r="BI46" t="str">
        <f>+VLOOKUP(A46,'[1]ASIGNACION CONTRATISTAS'!$A$5:$AQ$275,31,FALSE)</f>
        <v>N/A</v>
      </c>
      <c r="BJ46">
        <f>+VLOOKUP(A46,'[1]ASIGNACION CONTRATISTAS'!$A$5:$AQ$275,32,FALSE)</f>
        <v>0</v>
      </c>
      <c r="BK46" t="str">
        <f>+VLOOKUP(A46,'[1]ASIGNACION CONTRATISTAS'!$A$5:$AQ$275,33,FALSE)</f>
        <v xml:space="preserve">EN ESPERA DE RESPUESTA DE ANT </v>
      </c>
      <c r="BL46" t="str">
        <f>+VLOOKUP(A46,'[1]ASIGNACION CONTRATISTAS'!$A$5:$AQ$275,34,FALSE)</f>
        <v>SIN DATO DE CONTACTO</v>
      </c>
      <c r="BM46">
        <f>+VLOOKUP(A46,'[1]ASIGNACION CONTRATISTAS'!$A$5:$AQ$275,35,FALSE)</f>
        <v>0</v>
      </c>
      <c r="BN46" t="str">
        <f>+VLOOKUP(A46,'[1]ASIGNACION CONTRATISTAS'!$A$5:$AQ$275,36,FALSE)</f>
        <v xml:space="preserve">EN ESPERA DE RESPUESTA DE ANT </v>
      </c>
      <c r="BO46" t="str">
        <f>+VLOOKUP(A46,'[1]ASIGNACION CONTRATISTAS'!$A$5:$AQ$275,37,FALSE)</f>
        <v>SIN DATO DE CONTACTO</v>
      </c>
      <c r="BP46">
        <f>+VLOOKUP(A46,'[1]ASIGNACION CONTRATISTAS'!$A$5:$AQ$275,38,FALSE)</f>
        <v>0</v>
      </c>
      <c r="BQ46">
        <f>+VLOOKUP(A46,'[1]ASIGNACION CONTRATISTAS'!$A$5:$AQ$275,39,FALSE)</f>
        <v>45310</v>
      </c>
      <c r="BR46">
        <f>+VLOOKUP(A46,'[1]ASIGNACION CONTRATISTAS'!$A$5:$AQ$275,40,FALSE)</f>
        <v>0</v>
      </c>
      <c r="BS46">
        <f>+VLOOKUP(A46,'[1]ASIGNACION CONTRATISTAS'!$A$5:$AQ$275,41,FALSE)</f>
        <v>0</v>
      </c>
      <c r="BT46">
        <f>+VLOOKUP(A46,'[1]ASIGNACION CONTRATISTAS'!$A$5:$AQ$275,42,FALSE)</f>
        <v>0</v>
      </c>
      <c r="BU46">
        <f>+VLOOKUP(A46,'[1]ASIGNACION CONTRATISTAS'!$A$5:$AQ$275,43,FALSE)</f>
        <v>25000000</v>
      </c>
    </row>
    <row r="47" spans="1:73" x14ac:dyDescent="0.25">
      <c r="A47" t="s">
        <v>333</v>
      </c>
      <c r="B47" t="s">
        <v>38</v>
      </c>
      <c r="C47" t="s">
        <v>39</v>
      </c>
      <c r="D47" t="s">
        <v>334</v>
      </c>
      <c r="E47" t="s">
        <v>335</v>
      </c>
      <c r="F47" t="s">
        <v>336</v>
      </c>
      <c r="G47">
        <v>514.20282299999997</v>
      </c>
      <c r="H47">
        <v>25000000</v>
      </c>
      <c r="K47" t="s">
        <v>337</v>
      </c>
      <c r="L47" t="s">
        <v>167</v>
      </c>
      <c r="N47" s="2">
        <v>45314</v>
      </c>
      <c r="S47">
        <v>25000000</v>
      </c>
      <c r="W47" s="2">
        <v>0</v>
      </c>
      <c r="X47" t="s">
        <v>338</v>
      </c>
      <c r="Y47" t="s">
        <v>46</v>
      </c>
      <c r="Z47">
        <v>0</v>
      </c>
      <c r="AA47">
        <v>491</v>
      </c>
      <c r="AB47" t="s">
        <v>339</v>
      </c>
      <c r="AC47" t="s">
        <v>48</v>
      </c>
      <c r="AD47" t="s">
        <v>49</v>
      </c>
      <c r="AF47" t="s">
        <v>53</v>
      </c>
      <c r="AG47" t="s">
        <v>48</v>
      </c>
      <c r="AH47" t="s">
        <v>340</v>
      </c>
      <c r="AO47" t="str">
        <f>+VLOOKUP(A47,'[1]ASIGNACION CONTRATISTAS'!$A$5:$M$275,11,FALSE)</f>
        <v>SIN DATOS</v>
      </c>
      <c r="AP47" t="str">
        <f>+VLOOKUP(A47,'[1]ASIGNACION CONTRATISTAS'!$A$5:$M$275,12,FALSE)</f>
        <v>SIN DATOS</v>
      </c>
      <c r="AQ47" t="str">
        <f>+VLOOKUP(A47,'[1]ASIGNACION CONTRATISTAS'!$A$5:$M$275,13,FALSE)</f>
        <v>SIN DATOS</v>
      </c>
      <c r="AR47" t="str">
        <f>+VLOOKUP(A47,'[1]ASIGNACION CONTRATISTAS'!$A$5:$AQ$275,14,FALSE)</f>
        <v>SI</v>
      </c>
      <c r="AS47" t="str">
        <f>+VLOOKUP(A47,'[1]ASIGNACION CONTRATISTAS'!$A$5:$AQ$275,15,FALSE)</f>
        <v>SI</v>
      </c>
      <c r="AT47" t="str">
        <f>+VLOOKUP(A47,'[1]ASIGNACION CONTRATISTAS'!$A$5:$AQ$275,16,FALSE)</f>
        <v>SIN DATOS</v>
      </c>
      <c r="AU47">
        <f>+VLOOKUP(A47,'[1]ASIGNACION CONTRATISTAS'!$A$5:$AQ$275,17,FALSE)</f>
        <v>0</v>
      </c>
      <c r="AV47" t="str">
        <f>+VLOOKUP(A47,'[1]ASIGNACION CONTRATISTAS'!$A$5:$AQ$275,18,FALSE)</f>
        <v>SI</v>
      </c>
      <c r="AW47" t="str">
        <f>+VLOOKUP(A47,'[1]ASIGNACION CONTRATISTAS'!$A$5:$AQ$275,19,FALSE)</f>
        <v>SI</v>
      </c>
      <c r="AX47" t="str">
        <f>+VLOOKUP(A47,'[1]ASIGNACION CONTRATISTAS'!$A$5:$AQ$275,20,FALSE)</f>
        <v>SI</v>
      </c>
      <c r="AY47">
        <f>+VLOOKUP(A47,'[1]ASIGNACION CONTRATISTAS'!$A$5:$AQ$275,21,FALSE)</f>
        <v>0</v>
      </c>
      <c r="AZ47">
        <f>+VLOOKUP(A47,'[1]ASIGNACION CONTRATISTAS'!$A$5:$AQ$275,22,FALSE)</f>
        <v>0</v>
      </c>
      <c r="BA47" t="str">
        <f>+VLOOKUP(A47,'[1]ASIGNACION CONTRATISTAS'!$A$5:$AQ$275,23,FALSE)</f>
        <v>SI</v>
      </c>
      <c r="BB47">
        <f>+VLOOKUP(A47,'[1]ASIGNACION CONTRATISTAS'!$A$5:$AQ$275,24,FALSE)</f>
        <v>0</v>
      </c>
      <c r="BC47">
        <f>+VLOOKUP(A47,'[1]ASIGNACION CONTRATISTAS'!$A$5:$AQ$275,25,FALSE)</f>
        <v>0</v>
      </c>
      <c r="BD47" s="2" t="str">
        <f>+VLOOKUP(A47,'[1]ASIGNACION CONTRATISTAS'!$A$5:$AQ$275,26,FALSE)</f>
        <v>N/A</v>
      </c>
      <c r="BE47">
        <f>+VLOOKUP(A47,'[1]ASIGNACION CONTRATISTAS'!$A$5:$AQ$275,27,FALSE)</f>
        <v>0</v>
      </c>
      <c r="BF47">
        <f>+VLOOKUP(A47,'[1]ASIGNACION CONTRATISTAS'!$A$5:$AQ$275,28,FALSE)</f>
        <v>0</v>
      </c>
      <c r="BG47" t="str">
        <f>+VLOOKUP(A47,'[1]ASIGNACION CONTRATISTAS'!$A$5:$AQ$275,29,FALSE)</f>
        <v>N/A</v>
      </c>
      <c r="BH47">
        <f>+VLOOKUP(A47,'[1]ASIGNACION CONTRATISTAS'!$A$5:$AQ$275,30,FALSE)</f>
        <v>0</v>
      </c>
      <c r="BI47" t="str">
        <f>+VLOOKUP(A47,'[1]ASIGNACION CONTRATISTAS'!$A$5:$AQ$275,31,FALSE)</f>
        <v>N/A</v>
      </c>
      <c r="BJ47">
        <f>+VLOOKUP(A47,'[1]ASIGNACION CONTRATISTAS'!$A$5:$AQ$275,32,FALSE)</f>
        <v>0</v>
      </c>
      <c r="BK47" t="str">
        <f>+VLOOKUP(A47,'[1]ASIGNACION CONTRATISTAS'!$A$5:$AQ$275,33,FALSE)</f>
        <v xml:space="preserve">EN ESPERA DE RESPUESTA DE ANT </v>
      </c>
      <c r="BL47" t="str">
        <f>+VLOOKUP(A47,'[1]ASIGNACION CONTRATISTAS'!$A$5:$AQ$275,34,FALSE)</f>
        <v>SIN DATO DE CONTACTO</v>
      </c>
      <c r="BM47">
        <f>+VLOOKUP(A47,'[1]ASIGNACION CONTRATISTAS'!$A$5:$AQ$275,35,FALSE)</f>
        <v>0</v>
      </c>
      <c r="BN47" t="str">
        <f>+VLOOKUP(A47,'[1]ASIGNACION CONTRATISTAS'!$A$5:$AQ$275,36,FALSE)</f>
        <v>RETIRADO</v>
      </c>
      <c r="BO47">
        <f>+VLOOKUP(A47,'[1]ASIGNACION CONTRATISTAS'!$A$5:$AQ$275,37,FALSE)</f>
        <v>0</v>
      </c>
      <c r="BP47">
        <f>+VLOOKUP(A47,'[1]ASIGNACION CONTRATISTAS'!$A$5:$AQ$275,38,FALSE)</f>
        <v>0</v>
      </c>
      <c r="BQ47">
        <f>+VLOOKUP(A47,'[1]ASIGNACION CONTRATISTAS'!$A$5:$AQ$275,39,FALSE)</f>
        <v>45314</v>
      </c>
      <c r="BR47">
        <f>+VLOOKUP(A47,'[1]ASIGNACION CONTRATISTAS'!$A$5:$AQ$275,40,FALSE)</f>
        <v>0</v>
      </c>
      <c r="BS47">
        <f>+VLOOKUP(A47,'[1]ASIGNACION CONTRATISTAS'!$A$5:$AQ$275,41,FALSE)</f>
        <v>0</v>
      </c>
      <c r="BT47">
        <f>+VLOOKUP(A47,'[1]ASIGNACION CONTRATISTAS'!$A$5:$AQ$275,42,FALSE)</f>
        <v>0</v>
      </c>
      <c r="BU47">
        <f>+VLOOKUP(A47,'[1]ASIGNACION CONTRATISTAS'!$A$5:$AQ$275,43,FALSE)</f>
        <v>25000000</v>
      </c>
    </row>
    <row r="48" spans="1:73" x14ac:dyDescent="0.25">
      <c r="A48" t="s">
        <v>341</v>
      </c>
      <c r="B48" t="s">
        <v>38</v>
      </c>
      <c r="C48" t="s">
        <v>39</v>
      </c>
      <c r="D48" t="s">
        <v>342</v>
      </c>
      <c r="E48" t="s">
        <v>335</v>
      </c>
      <c r="F48" t="s">
        <v>336</v>
      </c>
      <c r="G48">
        <v>1397.658355</v>
      </c>
      <c r="H48">
        <v>25000000</v>
      </c>
      <c r="K48" t="s">
        <v>343</v>
      </c>
      <c r="L48" t="s">
        <v>167</v>
      </c>
      <c r="N48" s="2">
        <v>45314</v>
      </c>
      <c r="S48">
        <v>25000000</v>
      </c>
      <c r="W48" s="2">
        <v>45134</v>
      </c>
      <c r="X48" t="s">
        <v>344</v>
      </c>
      <c r="Y48" t="s">
        <v>46</v>
      </c>
      <c r="Z48">
        <v>0</v>
      </c>
      <c r="AA48" t="s">
        <v>345</v>
      </c>
      <c r="AB48" t="s">
        <v>346</v>
      </c>
      <c r="AC48" t="s">
        <v>48</v>
      </c>
      <c r="AD48" t="s">
        <v>49</v>
      </c>
      <c r="AF48" t="s">
        <v>347</v>
      </c>
      <c r="AG48" t="s">
        <v>48</v>
      </c>
      <c r="AH48" t="s">
        <v>340</v>
      </c>
      <c r="AO48" t="str">
        <f>+VLOOKUP(A48,'[1]ASIGNACION CONTRATISTAS'!$A$5:$M$275,11,FALSE)</f>
        <v>SIN DATOS</v>
      </c>
      <c r="AP48" t="str">
        <f>+VLOOKUP(A48,'[1]ASIGNACION CONTRATISTAS'!$A$5:$M$275,12,FALSE)</f>
        <v>SIN DATOS</v>
      </c>
      <c r="AQ48" t="str">
        <f>+VLOOKUP(A48,'[1]ASIGNACION CONTRATISTAS'!$A$5:$M$275,13,FALSE)</f>
        <v>SIN DATOS</v>
      </c>
      <c r="AR48" t="str">
        <f>+VLOOKUP(A48,'[1]ASIGNACION CONTRATISTAS'!$A$5:$AQ$275,14,FALSE)</f>
        <v>SI</v>
      </c>
      <c r="AS48" t="str">
        <f>+VLOOKUP(A48,'[1]ASIGNACION CONTRATISTAS'!$A$5:$AQ$275,15,FALSE)</f>
        <v>SI</v>
      </c>
      <c r="AT48" t="str">
        <f>+VLOOKUP(A48,'[1]ASIGNACION CONTRATISTAS'!$A$5:$AQ$275,16,FALSE)</f>
        <v>SIN DATOS</v>
      </c>
      <c r="AU48">
        <f>+VLOOKUP(A48,'[1]ASIGNACION CONTRATISTAS'!$A$5:$AQ$275,17,FALSE)</f>
        <v>0</v>
      </c>
      <c r="AV48" t="str">
        <f>+VLOOKUP(A48,'[1]ASIGNACION CONTRATISTAS'!$A$5:$AQ$275,18,FALSE)</f>
        <v>SI</v>
      </c>
      <c r="AW48" t="str">
        <f>+VLOOKUP(A48,'[1]ASIGNACION CONTRATISTAS'!$A$5:$AQ$275,19,FALSE)</f>
        <v>SI</v>
      </c>
      <c r="AX48" t="str">
        <f>+VLOOKUP(A48,'[1]ASIGNACION CONTRATISTAS'!$A$5:$AQ$275,20,FALSE)</f>
        <v>SIN DATOS</v>
      </c>
      <c r="AY48">
        <f>+VLOOKUP(A48,'[1]ASIGNACION CONTRATISTAS'!$A$5:$AQ$275,21,FALSE)</f>
        <v>0</v>
      </c>
      <c r="AZ48">
        <f>+VLOOKUP(A48,'[1]ASIGNACION CONTRATISTAS'!$A$5:$AQ$275,22,FALSE)</f>
        <v>0</v>
      </c>
      <c r="BA48" t="str">
        <f>+VLOOKUP(A48,'[1]ASIGNACION CONTRATISTAS'!$A$5:$AQ$275,23,FALSE)</f>
        <v>SI</v>
      </c>
      <c r="BB48">
        <f>+VLOOKUP(A48,'[1]ASIGNACION CONTRATISTAS'!$A$5:$AQ$275,24,FALSE)</f>
        <v>0</v>
      </c>
      <c r="BC48">
        <f>+VLOOKUP(A48,'[1]ASIGNACION CONTRATISTAS'!$A$5:$AQ$275,25,FALSE)</f>
        <v>0</v>
      </c>
      <c r="BD48" s="2" t="str">
        <f>+VLOOKUP(A48,'[1]ASIGNACION CONTRATISTAS'!$A$5:$AQ$275,26,FALSE)</f>
        <v>N/A</v>
      </c>
      <c r="BE48">
        <f>+VLOOKUP(A48,'[1]ASIGNACION CONTRATISTAS'!$A$5:$AQ$275,27,FALSE)</f>
        <v>0</v>
      </c>
      <c r="BF48">
        <f>+VLOOKUP(A48,'[1]ASIGNACION CONTRATISTAS'!$A$5:$AQ$275,28,FALSE)</f>
        <v>0</v>
      </c>
      <c r="BG48" t="str">
        <f>+VLOOKUP(A48,'[1]ASIGNACION CONTRATISTAS'!$A$5:$AQ$275,29,FALSE)</f>
        <v>N/A</v>
      </c>
      <c r="BH48">
        <f>+VLOOKUP(A48,'[1]ASIGNACION CONTRATISTAS'!$A$5:$AQ$275,30,FALSE)</f>
        <v>0</v>
      </c>
      <c r="BI48" t="str">
        <f>+VLOOKUP(A48,'[1]ASIGNACION CONTRATISTAS'!$A$5:$AQ$275,31,FALSE)</f>
        <v>N/A</v>
      </c>
      <c r="BJ48">
        <f>+VLOOKUP(A48,'[1]ASIGNACION CONTRATISTAS'!$A$5:$AQ$275,32,FALSE)</f>
        <v>0</v>
      </c>
      <c r="BK48" t="str">
        <f>+VLOOKUP(A48,'[1]ASIGNACION CONTRATISTAS'!$A$5:$AQ$275,33,FALSE)</f>
        <v xml:space="preserve">EN ESPERA DE RESPUESTA DE ANT </v>
      </c>
      <c r="BL48" t="str">
        <f>+VLOOKUP(A48,'[1]ASIGNACION CONTRATISTAS'!$A$5:$AQ$275,34,FALSE)</f>
        <v>SIN DATO DE CONTACTO</v>
      </c>
      <c r="BM48">
        <f>+VLOOKUP(A48,'[1]ASIGNACION CONTRATISTAS'!$A$5:$AQ$275,35,FALSE)</f>
        <v>0</v>
      </c>
      <c r="BN48" t="str">
        <f>+VLOOKUP(A48,'[1]ASIGNACION CONTRATISTAS'!$A$5:$AQ$275,36,FALSE)</f>
        <v>RETIRADO</v>
      </c>
      <c r="BO48">
        <f>+VLOOKUP(A48,'[1]ASIGNACION CONTRATISTAS'!$A$5:$AQ$275,37,FALSE)</f>
        <v>0</v>
      </c>
      <c r="BP48">
        <f>+VLOOKUP(A48,'[1]ASIGNACION CONTRATISTAS'!$A$5:$AQ$275,38,FALSE)</f>
        <v>0</v>
      </c>
      <c r="BQ48">
        <f>+VLOOKUP(A48,'[1]ASIGNACION CONTRATISTAS'!$A$5:$AQ$275,39,FALSE)</f>
        <v>45314</v>
      </c>
      <c r="BR48">
        <f>+VLOOKUP(A48,'[1]ASIGNACION CONTRATISTAS'!$A$5:$AQ$275,40,FALSE)</f>
        <v>0</v>
      </c>
      <c r="BS48">
        <f>+VLOOKUP(A48,'[1]ASIGNACION CONTRATISTAS'!$A$5:$AQ$275,41,FALSE)</f>
        <v>0</v>
      </c>
      <c r="BT48">
        <f>+VLOOKUP(A48,'[1]ASIGNACION CONTRATISTAS'!$A$5:$AQ$275,42,FALSE)</f>
        <v>0</v>
      </c>
      <c r="BU48">
        <f>+VLOOKUP(A48,'[1]ASIGNACION CONTRATISTAS'!$A$5:$AQ$275,43,FALSE)</f>
        <v>25000000</v>
      </c>
    </row>
    <row r="49" spans="1:73" x14ac:dyDescent="0.25">
      <c r="A49" t="s">
        <v>348</v>
      </c>
      <c r="B49" t="s">
        <v>38</v>
      </c>
      <c r="C49" t="s">
        <v>39</v>
      </c>
      <c r="D49" t="s">
        <v>349</v>
      </c>
      <c r="E49" t="s">
        <v>180</v>
      </c>
      <c r="F49" t="s">
        <v>350</v>
      </c>
      <c r="G49">
        <v>414.90929299999999</v>
      </c>
      <c r="H49">
        <v>25000000</v>
      </c>
      <c r="K49" t="s">
        <v>351</v>
      </c>
      <c r="L49" t="s">
        <v>59</v>
      </c>
      <c r="M49" t="s">
        <v>97</v>
      </c>
      <c r="N49" s="2">
        <v>45314</v>
      </c>
      <c r="S49">
        <v>25000000</v>
      </c>
      <c r="W49" s="2">
        <v>0</v>
      </c>
      <c r="X49" t="s">
        <v>352</v>
      </c>
      <c r="Y49" t="s">
        <v>46</v>
      </c>
      <c r="Z49">
        <v>0</v>
      </c>
      <c r="AA49">
        <v>520</v>
      </c>
      <c r="AB49" t="s">
        <v>353</v>
      </c>
      <c r="AC49" t="s">
        <v>48</v>
      </c>
      <c r="AD49" t="s">
        <v>49</v>
      </c>
      <c r="AG49" t="s">
        <v>48</v>
      </c>
      <c r="AO49" t="str">
        <f>+VLOOKUP(A49,'[1]ASIGNACION CONTRATISTAS'!$A$5:$M$275,11,FALSE)</f>
        <v>SIN DATOS</v>
      </c>
      <c r="AP49" t="str">
        <f>+VLOOKUP(A49,'[1]ASIGNACION CONTRATISTAS'!$A$5:$M$275,12,FALSE)</f>
        <v>SIN DATOS</v>
      </c>
      <c r="AQ49" t="str">
        <f>+VLOOKUP(A49,'[1]ASIGNACION CONTRATISTAS'!$A$5:$M$275,13,FALSE)</f>
        <v>SIN DATOS</v>
      </c>
      <c r="AR49" t="str">
        <f>+VLOOKUP(A49,'[1]ASIGNACION CONTRATISTAS'!$A$5:$AQ$275,14,FALSE)</f>
        <v>SI</v>
      </c>
      <c r="AS49" t="str">
        <f>+VLOOKUP(A49,'[1]ASIGNACION CONTRATISTAS'!$A$5:$AQ$275,15,FALSE)</f>
        <v>SI</v>
      </c>
      <c r="AT49" t="str">
        <f>+VLOOKUP(A49,'[1]ASIGNACION CONTRATISTAS'!$A$5:$AQ$275,16,FALSE)</f>
        <v>SIN DATOS</v>
      </c>
      <c r="AU49">
        <f>+VLOOKUP(A49,'[1]ASIGNACION CONTRATISTAS'!$A$5:$AQ$275,17,FALSE)</f>
        <v>0</v>
      </c>
      <c r="AV49" t="str">
        <f>+VLOOKUP(A49,'[1]ASIGNACION CONTRATISTAS'!$A$5:$AQ$275,18,FALSE)</f>
        <v>SI</v>
      </c>
      <c r="AW49" t="str">
        <f>+VLOOKUP(A49,'[1]ASIGNACION CONTRATISTAS'!$A$5:$AQ$275,19,FALSE)</f>
        <v>SI</v>
      </c>
      <c r="AX49" t="str">
        <f>+VLOOKUP(A49,'[1]ASIGNACION CONTRATISTAS'!$A$5:$AQ$275,20,FALSE)</f>
        <v>SIN DATOS</v>
      </c>
      <c r="AY49">
        <f>+VLOOKUP(A49,'[1]ASIGNACION CONTRATISTAS'!$A$5:$AQ$275,21,FALSE)</f>
        <v>0</v>
      </c>
      <c r="AZ49">
        <f>+VLOOKUP(A49,'[1]ASIGNACION CONTRATISTAS'!$A$5:$AQ$275,22,FALSE)</f>
        <v>0</v>
      </c>
      <c r="BA49" t="str">
        <f>+VLOOKUP(A49,'[1]ASIGNACION CONTRATISTAS'!$A$5:$AQ$275,23,FALSE)</f>
        <v>SI</v>
      </c>
      <c r="BB49">
        <f>+VLOOKUP(A49,'[1]ASIGNACION CONTRATISTAS'!$A$5:$AQ$275,24,FALSE)</f>
        <v>0</v>
      </c>
      <c r="BC49">
        <f>+VLOOKUP(A49,'[1]ASIGNACION CONTRATISTAS'!$A$5:$AQ$275,25,FALSE)</f>
        <v>0</v>
      </c>
      <c r="BD49" s="2" t="str">
        <f>+VLOOKUP(A49,'[1]ASIGNACION CONTRATISTAS'!$A$5:$AQ$275,26,FALSE)</f>
        <v>N/A</v>
      </c>
      <c r="BE49">
        <f>+VLOOKUP(A49,'[1]ASIGNACION CONTRATISTAS'!$A$5:$AQ$275,27,FALSE)</f>
        <v>0</v>
      </c>
      <c r="BF49">
        <f>+VLOOKUP(A49,'[1]ASIGNACION CONTRATISTAS'!$A$5:$AQ$275,28,FALSE)</f>
        <v>0</v>
      </c>
      <c r="BG49" t="str">
        <f>+VLOOKUP(A49,'[1]ASIGNACION CONTRATISTAS'!$A$5:$AQ$275,29,FALSE)</f>
        <v>N/A</v>
      </c>
      <c r="BH49">
        <f>+VLOOKUP(A49,'[1]ASIGNACION CONTRATISTAS'!$A$5:$AQ$275,30,FALSE)</f>
        <v>0</v>
      </c>
      <c r="BI49" t="str">
        <f>+VLOOKUP(A49,'[1]ASIGNACION CONTRATISTAS'!$A$5:$AQ$275,31,FALSE)</f>
        <v>N/A</v>
      </c>
      <c r="BJ49">
        <f>+VLOOKUP(A49,'[1]ASIGNACION CONTRATISTAS'!$A$5:$AQ$275,32,FALSE)</f>
        <v>0</v>
      </c>
      <c r="BK49" t="str">
        <f>+VLOOKUP(A49,'[1]ASIGNACION CONTRATISTAS'!$A$5:$AQ$275,33,FALSE)</f>
        <v xml:space="preserve">EN ESPERA DE RESPUESTA DE ANT </v>
      </c>
      <c r="BL49" t="str">
        <f>+VLOOKUP(A49,'[1]ASIGNACION CONTRATISTAS'!$A$5:$AQ$275,34,FALSE)</f>
        <v>SIN DATO DE CONTACTO</v>
      </c>
      <c r="BM49">
        <f>+VLOOKUP(A49,'[1]ASIGNACION CONTRATISTAS'!$A$5:$AQ$275,35,FALSE)</f>
        <v>0</v>
      </c>
      <c r="BN49" t="str">
        <f>+VLOOKUP(A49,'[1]ASIGNACION CONTRATISTAS'!$A$5:$AQ$275,36,FALSE)</f>
        <v xml:space="preserve">EN ESPERA DE RESPUESTA DE ANT </v>
      </c>
      <c r="BO49" t="str">
        <f>+VLOOKUP(A49,'[1]ASIGNACION CONTRATISTAS'!$A$5:$AQ$275,37,FALSE)</f>
        <v>SIN DATO DE CONTACTO</v>
      </c>
      <c r="BP49">
        <f>+VLOOKUP(A49,'[1]ASIGNACION CONTRATISTAS'!$A$5:$AQ$275,38,FALSE)</f>
        <v>0</v>
      </c>
      <c r="BQ49">
        <f>+VLOOKUP(A49,'[1]ASIGNACION CONTRATISTAS'!$A$5:$AQ$275,39,FALSE)</f>
        <v>45314</v>
      </c>
      <c r="BR49">
        <f>+VLOOKUP(A49,'[1]ASIGNACION CONTRATISTAS'!$A$5:$AQ$275,40,FALSE)</f>
        <v>0</v>
      </c>
      <c r="BS49">
        <f>+VLOOKUP(A49,'[1]ASIGNACION CONTRATISTAS'!$A$5:$AQ$275,41,FALSE)</f>
        <v>0</v>
      </c>
      <c r="BT49">
        <f>+VLOOKUP(A49,'[1]ASIGNACION CONTRATISTAS'!$A$5:$AQ$275,42,FALSE)</f>
        <v>0</v>
      </c>
      <c r="BU49">
        <f>+VLOOKUP(A49,'[1]ASIGNACION CONTRATISTAS'!$A$5:$AQ$275,43,FALSE)</f>
        <v>25000000</v>
      </c>
    </row>
    <row r="50" spans="1:73" x14ac:dyDescent="0.25">
      <c r="A50" t="s">
        <v>354</v>
      </c>
      <c r="B50" t="s">
        <v>38</v>
      </c>
      <c r="C50" t="s">
        <v>39</v>
      </c>
      <c r="D50" t="s">
        <v>355</v>
      </c>
      <c r="E50" t="s">
        <v>335</v>
      </c>
      <c r="F50" t="s">
        <v>336</v>
      </c>
      <c r="G50">
        <v>1181.2235049999999</v>
      </c>
      <c r="H50">
        <v>25000000</v>
      </c>
      <c r="K50" t="s">
        <v>356</v>
      </c>
      <c r="L50" t="s">
        <v>167</v>
      </c>
      <c r="N50" s="2">
        <v>45314</v>
      </c>
      <c r="S50">
        <v>25000000</v>
      </c>
      <c r="W50" s="2">
        <v>45138</v>
      </c>
      <c r="X50" t="s">
        <v>357</v>
      </c>
      <c r="Y50" t="s">
        <v>46</v>
      </c>
      <c r="Z50">
        <v>0</v>
      </c>
      <c r="AA50">
        <v>1215.1137000000001</v>
      </c>
      <c r="AB50" t="s">
        <v>358</v>
      </c>
      <c r="AC50" t="s">
        <v>48</v>
      </c>
      <c r="AD50" t="s">
        <v>49</v>
      </c>
      <c r="AF50" t="s">
        <v>53</v>
      </c>
      <c r="AG50" t="s">
        <v>48</v>
      </c>
      <c r="AH50" t="s">
        <v>340</v>
      </c>
      <c r="AO50" t="str">
        <f>+VLOOKUP(A50,'[1]ASIGNACION CONTRATISTAS'!$A$5:$M$275,11,FALSE)</f>
        <v>SIN DATOS</v>
      </c>
      <c r="AP50" t="str">
        <f>+VLOOKUP(A50,'[1]ASIGNACION CONTRATISTAS'!$A$5:$M$275,12,FALSE)</f>
        <v>SIN DATOS</v>
      </c>
      <c r="AQ50" t="str">
        <f>+VLOOKUP(A50,'[1]ASIGNACION CONTRATISTAS'!$A$5:$M$275,13,FALSE)</f>
        <v>SIN DATOS</v>
      </c>
      <c r="AR50" t="str">
        <f>+VLOOKUP(A50,'[1]ASIGNACION CONTRATISTAS'!$A$5:$AQ$275,14,FALSE)</f>
        <v>SI</v>
      </c>
      <c r="AS50" t="str">
        <f>+VLOOKUP(A50,'[1]ASIGNACION CONTRATISTAS'!$A$5:$AQ$275,15,FALSE)</f>
        <v>SI</v>
      </c>
      <c r="AT50" t="str">
        <f>+VLOOKUP(A50,'[1]ASIGNACION CONTRATISTAS'!$A$5:$AQ$275,16,FALSE)</f>
        <v>SIN DATOS</v>
      </c>
      <c r="AU50">
        <f>+VLOOKUP(A50,'[1]ASIGNACION CONTRATISTAS'!$A$5:$AQ$275,17,FALSE)</f>
        <v>0</v>
      </c>
      <c r="AV50" t="str">
        <f>+VLOOKUP(A50,'[1]ASIGNACION CONTRATISTAS'!$A$5:$AQ$275,18,FALSE)</f>
        <v>SI</v>
      </c>
      <c r="AW50" t="str">
        <f>+VLOOKUP(A50,'[1]ASIGNACION CONTRATISTAS'!$A$5:$AQ$275,19,FALSE)</f>
        <v>SI</v>
      </c>
      <c r="AX50" t="str">
        <f>+VLOOKUP(A50,'[1]ASIGNACION CONTRATISTAS'!$A$5:$AQ$275,20,FALSE)</f>
        <v>SIN DATOS</v>
      </c>
      <c r="AY50">
        <f>+VLOOKUP(A50,'[1]ASIGNACION CONTRATISTAS'!$A$5:$AQ$275,21,FALSE)</f>
        <v>0</v>
      </c>
      <c r="AZ50">
        <f>+VLOOKUP(A50,'[1]ASIGNACION CONTRATISTAS'!$A$5:$AQ$275,22,FALSE)</f>
        <v>0</v>
      </c>
      <c r="BA50" t="str">
        <f>+VLOOKUP(A50,'[1]ASIGNACION CONTRATISTAS'!$A$5:$AQ$275,23,FALSE)</f>
        <v>SI</v>
      </c>
      <c r="BB50">
        <f>+VLOOKUP(A50,'[1]ASIGNACION CONTRATISTAS'!$A$5:$AQ$275,24,FALSE)</f>
        <v>0</v>
      </c>
      <c r="BC50">
        <f>+VLOOKUP(A50,'[1]ASIGNACION CONTRATISTAS'!$A$5:$AQ$275,25,FALSE)</f>
        <v>0</v>
      </c>
      <c r="BD50" s="2" t="str">
        <f>+VLOOKUP(A50,'[1]ASIGNACION CONTRATISTAS'!$A$5:$AQ$275,26,FALSE)</f>
        <v>N/A</v>
      </c>
      <c r="BE50">
        <f>+VLOOKUP(A50,'[1]ASIGNACION CONTRATISTAS'!$A$5:$AQ$275,27,FALSE)</f>
        <v>0</v>
      </c>
      <c r="BF50">
        <f>+VLOOKUP(A50,'[1]ASIGNACION CONTRATISTAS'!$A$5:$AQ$275,28,FALSE)</f>
        <v>0</v>
      </c>
      <c r="BG50" t="str">
        <f>+VLOOKUP(A50,'[1]ASIGNACION CONTRATISTAS'!$A$5:$AQ$275,29,FALSE)</f>
        <v>N/A</v>
      </c>
      <c r="BH50">
        <f>+VLOOKUP(A50,'[1]ASIGNACION CONTRATISTAS'!$A$5:$AQ$275,30,FALSE)</f>
        <v>0</v>
      </c>
      <c r="BI50" t="str">
        <f>+VLOOKUP(A50,'[1]ASIGNACION CONTRATISTAS'!$A$5:$AQ$275,31,FALSE)</f>
        <v>N/A</v>
      </c>
      <c r="BJ50">
        <f>+VLOOKUP(A50,'[1]ASIGNACION CONTRATISTAS'!$A$5:$AQ$275,32,FALSE)</f>
        <v>0</v>
      </c>
      <c r="BK50" t="str">
        <f>+VLOOKUP(A50,'[1]ASIGNACION CONTRATISTAS'!$A$5:$AQ$275,33,FALSE)</f>
        <v xml:space="preserve">EN ESPERA DE RESPUESTA DE ANT </v>
      </c>
      <c r="BL50" t="str">
        <f>+VLOOKUP(A50,'[1]ASIGNACION CONTRATISTAS'!$A$5:$AQ$275,34,FALSE)</f>
        <v>SIN DATO DE CONTACTO</v>
      </c>
      <c r="BM50">
        <f>+VLOOKUP(A50,'[1]ASIGNACION CONTRATISTAS'!$A$5:$AQ$275,35,FALSE)</f>
        <v>0</v>
      </c>
      <c r="BN50" t="str">
        <f>+VLOOKUP(A50,'[1]ASIGNACION CONTRATISTAS'!$A$5:$AQ$275,36,FALSE)</f>
        <v>RETIRADO</v>
      </c>
      <c r="BO50">
        <f>+VLOOKUP(A50,'[1]ASIGNACION CONTRATISTAS'!$A$5:$AQ$275,37,FALSE)</f>
        <v>0</v>
      </c>
      <c r="BP50">
        <f>+VLOOKUP(A50,'[1]ASIGNACION CONTRATISTAS'!$A$5:$AQ$275,38,FALSE)</f>
        <v>0</v>
      </c>
      <c r="BQ50">
        <f>+VLOOKUP(A50,'[1]ASIGNACION CONTRATISTAS'!$A$5:$AQ$275,39,FALSE)</f>
        <v>45314</v>
      </c>
      <c r="BR50">
        <f>+VLOOKUP(A50,'[1]ASIGNACION CONTRATISTAS'!$A$5:$AQ$275,40,FALSE)</f>
        <v>0</v>
      </c>
      <c r="BS50">
        <f>+VLOOKUP(A50,'[1]ASIGNACION CONTRATISTAS'!$A$5:$AQ$275,41,FALSE)</f>
        <v>0</v>
      </c>
      <c r="BT50">
        <f>+VLOOKUP(A50,'[1]ASIGNACION CONTRATISTAS'!$A$5:$AQ$275,42,FALSE)</f>
        <v>0</v>
      </c>
      <c r="BU50">
        <f>+VLOOKUP(A50,'[1]ASIGNACION CONTRATISTAS'!$A$5:$AQ$275,43,FALSE)</f>
        <v>25000000</v>
      </c>
    </row>
    <row r="51" spans="1:73" x14ac:dyDescent="0.25">
      <c r="A51" t="s">
        <v>359</v>
      </c>
      <c r="B51" t="s">
        <v>38</v>
      </c>
      <c r="C51" t="s">
        <v>39</v>
      </c>
      <c r="D51" t="s">
        <v>232</v>
      </c>
      <c r="E51" t="s">
        <v>180</v>
      </c>
      <c r="F51" t="s">
        <v>117</v>
      </c>
      <c r="G51">
        <v>292.41381200000001</v>
      </c>
      <c r="H51">
        <v>25000000</v>
      </c>
      <c r="K51" t="s">
        <v>360</v>
      </c>
      <c r="L51" t="s">
        <v>59</v>
      </c>
      <c r="M51" t="s">
        <v>97</v>
      </c>
      <c r="N51" s="2">
        <v>45314</v>
      </c>
      <c r="S51">
        <v>25000000</v>
      </c>
      <c r="W51" s="2">
        <v>0</v>
      </c>
      <c r="X51" t="s">
        <v>361</v>
      </c>
      <c r="Y51" t="s">
        <v>46</v>
      </c>
      <c r="Z51">
        <v>0</v>
      </c>
      <c r="AA51">
        <v>100</v>
      </c>
      <c r="AB51" t="s">
        <v>362</v>
      </c>
      <c r="AC51" t="s">
        <v>48</v>
      </c>
      <c r="AD51" t="s">
        <v>49</v>
      </c>
      <c r="AG51" t="s">
        <v>48</v>
      </c>
      <c r="AO51" t="str">
        <f>+VLOOKUP(A51,'[1]ASIGNACION CONTRATISTAS'!$A$5:$M$275,11,FALSE)</f>
        <v>SIN DATOS</v>
      </c>
      <c r="AP51" t="str">
        <f>+VLOOKUP(A51,'[1]ASIGNACION CONTRATISTAS'!$A$5:$M$275,12,FALSE)</f>
        <v>SIN DATOS</v>
      </c>
      <c r="AQ51" t="str">
        <f>+VLOOKUP(A51,'[1]ASIGNACION CONTRATISTAS'!$A$5:$M$275,13,FALSE)</f>
        <v>SIN DATOS</v>
      </c>
      <c r="AR51" t="str">
        <f>+VLOOKUP(A51,'[1]ASIGNACION CONTRATISTAS'!$A$5:$AQ$275,14,FALSE)</f>
        <v>SI</v>
      </c>
      <c r="AS51" t="str">
        <f>+VLOOKUP(A51,'[1]ASIGNACION CONTRATISTAS'!$A$5:$AQ$275,15,FALSE)</f>
        <v>SI</v>
      </c>
      <c r="AT51" t="str">
        <f>+VLOOKUP(A51,'[1]ASIGNACION CONTRATISTAS'!$A$5:$AQ$275,16,FALSE)</f>
        <v>SIN DATOS</v>
      </c>
      <c r="AU51">
        <f>+VLOOKUP(A51,'[1]ASIGNACION CONTRATISTAS'!$A$5:$AQ$275,17,FALSE)</f>
        <v>0</v>
      </c>
      <c r="AV51" t="str">
        <f>+VLOOKUP(A51,'[1]ASIGNACION CONTRATISTAS'!$A$5:$AQ$275,18,FALSE)</f>
        <v>SI</v>
      </c>
      <c r="AW51" t="str">
        <f>+VLOOKUP(A51,'[1]ASIGNACION CONTRATISTAS'!$A$5:$AQ$275,19,FALSE)</f>
        <v>SI</v>
      </c>
      <c r="AX51" t="str">
        <f>+VLOOKUP(A51,'[1]ASIGNACION CONTRATISTAS'!$A$5:$AQ$275,20,FALSE)</f>
        <v>SIN DATOS</v>
      </c>
      <c r="AY51">
        <f>+VLOOKUP(A51,'[1]ASIGNACION CONTRATISTAS'!$A$5:$AQ$275,21,FALSE)</f>
        <v>0</v>
      </c>
      <c r="AZ51">
        <f>+VLOOKUP(A51,'[1]ASIGNACION CONTRATISTAS'!$A$5:$AQ$275,22,FALSE)</f>
        <v>0</v>
      </c>
      <c r="BA51" t="str">
        <f>+VLOOKUP(A51,'[1]ASIGNACION CONTRATISTAS'!$A$5:$AQ$275,23,FALSE)</f>
        <v>SI</v>
      </c>
      <c r="BB51">
        <f>+VLOOKUP(A51,'[1]ASIGNACION CONTRATISTAS'!$A$5:$AQ$275,24,FALSE)</f>
        <v>0</v>
      </c>
      <c r="BC51">
        <f>+VLOOKUP(A51,'[1]ASIGNACION CONTRATISTAS'!$A$5:$AQ$275,25,FALSE)</f>
        <v>0</v>
      </c>
      <c r="BD51" s="2" t="str">
        <f>+VLOOKUP(A51,'[1]ASIGNACION CONTRATISTAS'!$A$5:$AQ$275,26,FALSE)</f>
        <v>N/A</v>
      </c>
      <c r="BE51">
        <f>+VLOOKUP(A51,'[1]ASIGNACION CONTRATISTAS'!$A$5:$AQ$275,27,FALSE)</f>
        <v>0</v>
      </c>
      <c r="BF51">
        <f>+VLOOKUP(A51,'[1]ASIGNACION CONTRATISTAS'!$A$5:$AQ$275,28,FALSE)</f>
        <v>0</v>
      </c>
      <c r="BG51" t="str">
        <f>+VLOOKUP(A51,'[1]ASIGNACION CONTRATISTAS'!$A$5:$AQ$275,29,FALSE)</f>
        <v>N/A</v>
      </c>
      <c r="BH51">
        <f>+VLOOKUP(A51,'[1]ASIGNACION CONTRATISTAS'!$A$5:$AQ$275,30,FALSE)</f>
        <v>0</v>
      </c>
      <c r="BI51" t="str">
        <f>+VLOOKUP(A51,'[1]ASIGNACION CONTRATISTAS'!$A$5:$AQ$275,31,FALSE)</f>
        <v>N/A</v>
      </c>
      <c r="BJ51">
        <f>+VLOOKUP(A51,'[1]ASIGNACION CONTRATISTAS'!$A$5:$AQ$275,32,FALSE)</f>
        <v>0</v>
      </c>
      <c r="BK51" t="str">
        <f>+VLOOKUP(A51,'[1]ASIGNACION CONTRATISTAS'!$A$5:$AQ$275,33,FALSE)</f>
        <v xml:space="preserve">EN ESPERA DE RESPUESTA DE ANT </v>
      </c>
      <c r="BL51" t="str">
        <f>+VLOOKUP(A51,'[1]ASIGNACION CONTRATISTAS'!$A$5:$AQ$275,34,FALSE)</f>
        <v>SIN DATO DE CONTACTO</v>
      </c>
      <c r="BM51">
        <f>+VLOOKUP(A51,'[1]ASIGNACION CONTRATISTAS'!$A$5:$AQ$275,35,FALSE)</f>
        <v>0</v>
      </c>
      <c r="BN51" t="str">
        <f>+VLOOKUP(A51,'[1]ASIGNACION CONTRATISTAS'!$A$5:$AQ$275,36,FALSE)</f>
        <v xml:space="preserve">EN ESPERA DE RESPUESTA DE ANT </v>
      </c>
      <c r="BO51" t="str">
        <f>+VLOOKUP(A51,'[1]ASIGNACION CONTRATISTAS'!$A$5:$AQ$275,37,FALSE)</f>
        <v>SIN DATO DE CONTACTO</v>
      </c>
      <c r="BP51">
        <f>+VLOOKUP(A51,'[1]ASIGNACION CONTRATISTAS'!$A$5:$AQ$275,38,FALSE)</f>
        <v>0</v>
      </c>
      <c r="BQ51">
        <f>+VLOOKUP(A51,'[1]ASIGNACION CONTRATISTAS'!$A$5:$AQ$275,39,FALSE)</f>
        <v>45314</v>
      </c>
      <c r="BR51">
        <f>+VLOOKUP(A51,'[1]ASIGNACION CONTRATISTAS'!$A$5:$AQ$275,40,FALSE)</f>
        <v>0</v>
      </c>
      <c r="BS51">
        <f>+VLOOKUP(A51,'[1]ASIGNACION CONTRATISTAS'!$A$5:$AQ$275,41,FALSE)</f>
        <v>0</v>
      </c>
      <c r="BT51">
        <f>+VLOOKUP(A51,'[1]ASIGNACION CONTRATISTAS'!$A$5:$AQ$275,42,FALSE)</f>
        <v>0</v>
      </c>
      <c r="BU51">
        <f>+VLOOKUP(A51,'[1]ASIGNACION CONTRATISTAS'!$A$5:$AQ$275,43,FALSE)</f>
        <v>25000000</v>
      </c>
    </row>
    <row r="52" spans="1:73" x14ac:dyDescent="0.25">
      <c r="A52" t="s">
        <v>363</v>
      </c>
      <c r="B52" t="s">
        <v>38</v>
      </c>
      <c r="C52" t="s">
        <v>39</v>
      </c>
      <c r="D52" t="s">
        <v>364</v>
      </c>
      <c r="E52" t="s">
        <v>335</v>
      </c>
      <c r="F52" t="s">
        <v>336</v>
      </c>
      <c r="G52">
        <v>1407.0442860000001</v>
      </c>
      <c r="H52">
        <v>25000000</v>
      </c>
      <c r="K52" t="s">
        <v>365</v>
      </c>
      <c r="L52" t="s">
        <v>167</v>
      </c>
      <c r="N52" s="2">
        <v>45314</v>
      </c>
      <c r="S52">
        <v>25000000</v>
      </c>
      <c r="W52" s="2">
        <v>45138</v>
      </c>
      <c r="X52" t="s">
        <v>366</v>
      </c>
      <c r="Y52" t="s">
        <v>46</v>
      </c>
      <c r="Z52">
        <v>0</v>
      </c>
      <c r="AA52">
        <v>1213.6151</v>
      </c>
      <c r="AB52" t="s">
        <v>367</v>
      </c>
      <c r="AC52" t="s">
        <v>48</v>
      </c>
      <c r="AD52" t="s">
        <v>49</v>
      </c>
      <c r="AF52" t="s">
        <v>53</v>
      </c>
      <c r="AG52" t="s">
        <v>48</v>
      </c>
      <c r="AH52" t="s">
        <v>340</v>
      </c>
      <c r="AO52" t="str">
        <f>+VLOOKUP(A52,'[1]ASIGNACION CONTRATISTAS'!$A$5:$M$275,11,FALSE)</f>
        <v>SIN DATOS</v>
      </c>
      <c r="AP52" t="str">
        <f>+VLOOKUP(A52,'[1]ASIGNACION CONTRATISTAS'!$A$5:$M$275,12,FALSE)</f>
        <v>SIN DATOS</v>
      </c>
      <c r="AQ52" t="str">
        <f>+VLOOKUP(A52,'[1]ASIGNACION CONTRATISTAS'!$A$5:$M$275,13,FALSE)</f>
        <v>SIN DATOS</v>
      </c>
      <c r="AR52" t="str">
        <f>+VLOOKUP(A52,'[1]ASIGNACION CONTRATISTAS'!$A$5:$AQ$275,14,FALSE)</f>
        <v>SI</v>
      </c>
      <c r="AS52" t="str">
        <f>+VLOOKUP(A52,'[1]ASIGNACION CONTRATISTAS'!$A$5:$AQ$275,15,FALSE)</f>
        <v>SI</v>
      </c>
      <c r="AT52" t="str">
        <f>+VLOOKUP(A52,'[1]ASIGNACION CONTRATISTAS'!$A$5:$AQ$275,16,FALSE)</f>
        <v>SIN DATOS</v>
      </c>
      <c r="AU52">
        <f>+VLOOKUP(A52,'[1]ASIGNACION CONTRATISTAS'!$A$5:$AQ$275,17,FALSE)</f>
        <v>0</v>
      </c>
      <c r="AV52" t="str">
        <f>+VLOOKUP(A52,'[1]ASIGNACION CONTRATISTAS'!$A$5:$AQ$275,18,FALSE)</f>
        <v>SI</v>
      </c>
      <c r="AW52" t="str">
        <f>+VLOOKUP(A52,'[1]ASIGNACION CONTRATISTAS'!$A$5:$AQ$275,19,FALSE)</f>
        <v>SI</v>
      </c>
      <c r="AX52" t="str">
        <f>+VLOOKUP(A52,'[1]ASIGNACION CONTRATISTAS'!$A$5:$AQ$275,20,FALSE)</f>
        <v>SIN DATOS</v>
      </c>
      <c r="AY52">
        <f>+VLOOKUP(A52,'[1]ASIGNACION CONTRATISTAS'!$A$5:$AQ$275,21,FALSE)</f>
        <v>0</v>
      </c>
      <c r="AZ52">
        <f>+VLOOKUP(A52,'[1]ASIGNACION CONTRATISTAS'!$A$5:$AQ$275,22,FALSE)</f>
        <v>0</v>
      </c>
      <c r="BA52" t="str">
        <f>+VLOOKUP(A52,'[1]ASIGNACION CONTRATISTAS'!$A$5:$AQ$275,23,FALSE)</f>
        <v>SI</v>
      </c>
      <c r="BB52">
        <f>+VLOOKUP(A52,'[1]ASIGNACION CONTRATISTAS'!$A$5:$AQ$275,24,FALSE)</f>
        <v>0</v>
      </c>
      <c r="BC52">
        <f>+VLOOKUP(A52,'[1]ASIGNACION CONTRATISTAS'!$A$5:$AQ$275,25,FALSE)</f>
        <v>0</v>
      </c>
      <c r="BD52" s="2" t="str">
        <f>+VLOOKUP(A52,'[1]ASIGNACION CONTRATISTAS'!$A$5:$AQ$275,26,FALSE)</f>
        <v>N/A</v>
      </c>
      <c r="BE52">
        <f>+VLOOKUP(A52,'[1]ASIGNACION CONTRATISTAS'!$A$5:$AQ$275,27,FALSE)</f>
        <v>0</v>
      </c>
      <c r="BF52">
        <f>+VLOOKUP(A52,'[1]ASIGNACION CONTRATISTAS'!$A$5:$AQ$275,28,FALSE)</f>
        <v>0</v>
      </c>
      <c r="BG52" t="str">
        <f>+VLOOKUP(A52,'[1]ASIGNACION CONTRATISTAS'!$A$5:$AQ$275,29,FALSE)</f>
        <v>N/A</v>
      </c>
      <c r="BH52">
        <f>+VLOOKUP(A52,'[1]ASIGNACION CONTRATISTAS'!$A$5:$AQ$275,30,FALSE)</f>
        <v>0</v>
      </c>
      <c r="BI52" t="str">
        <f>+VLOOKUP(A52,'[1]ASIGNACION CONTRATISTAS'!$A$5:$AQ$275,31,FALSE)</f>
        <v>N/A</v>
      </c>
      <c r="BJ52">
        <f>+VLOOKUP(A52,'[1]ASIGNACION CONTRATISTAS'!$A$5:$AQ$275,32,FALSE)</f>
        <v>0</v>
      </c>
      <c r="BK52" t="str">
        <f>+VLOOKUP(A52,'[1]ASIGNACION CONTRATISTAS'!$A$5:$AQ$275,33,FALSE)</f>
        <v xml:space="preserve">EN ESPERA DE RESPUESTA DE ANT </v>
      </c>
      <c r="BL52" t="str">
        <f>+VLOOKUP(A52,'[1]ASIGNACION CONTRATISTAS'!$A$5:$AQ$275,34,FALSE)</f>
        <v>SIN DATO DE CONTACTO</v>
      </c>
      <c r="BM52">
        <f>+VLOOKUP(A52,'[1]ASIGNACION CONTRATISTAS'!$A$5:$AQ$275,35,FALSE)</f>
        <v>0</v>
      </c>
      <c r="BN52" t="str">
        <f>+VLOOKUP(A52,'[1]ASIGNACION CONTRATISTAS'!$A$5:$AQ$275,36,FALSE)</f>
        <v>RETIRADO</v>
      </c>
      <c r="BO52">
        <f>+VLOOKUP(A52,'[1]ASIGNACION CONTRATISTAS'!$A$5:$AQ$275,37,FALSE)</f>
        <v>0</v>
      </c>
      <c r="BP52">
        <f>+VLOOKUP(A52,'[1]ASIGNACION CONTRATISTAS'!$A$5:$AQ$275,38,FALSE)</f>
        <v>0</v>
      </c>
      <c r="BQ52">
        <f>+VLOOKUP(A52,'[1]ASIGNACION CONTRATISTAS'!$A$5:$AQ$275,39,FALSE)</f>
        <v>45314</v>
      </c>
      <c r="BR52">
        <f>+VLOOKUP(A52,'[1]ASIGNACION CONTRATISTAS'!$A$5:$AQ$275,40,FALSE)</f>
        <v>0</v>
      </c>
      <c r="BS52">
        <f>+VLOOKUP(A52,'[1]ASIGNACION CONTRATISTAS'!$A$5:$AQ$275,41,FALSE)</f>
        <v>0</v>
      </c>
      <c r="BT52">
        <f>+VLOOKUP(A52,'[1]ASIGNACION CONTRATISTAS'!$A$5:$AQ$275,42,FALSE)</f>
        <v>0</v>
      </c>
      <c r="BU52">
        <f>+VLOOKUP(A52,'[1]ASIGNACION CONTRATISTAS'!$A$5:$AQ$275,43,FALSE)</f>
        <v>25000000</v>
      </c>
    </row>
    <row r="53" spans="1:73" x14ac:dyDescent="0.25">
      <c r="A53" t="s">
        <v>368</v>
      </c>
      <c r="B53" t="s">
        <v>38</v>
      </c>
      <c r="C53" t="s">
        <v>39</v>
      </c>
      <c r="D53" t="s">
        <v>369</v>
      </c>
      <c r="E53" t="s">
        <v>335</v>
      </c>
      <c r="F53" t="s">
        <v>336</v>
      </c>
      <c r="G53">
        <v>1356.600997</v>
      </c>
      <c r="H53">
        <v>25000000</v>
      </c>
      <c r="K53" t="s">
        <v>370</v>
      </c>
      <c r="L53" t="s">
        <v>167</v>
      </c>
      <c r="N53" s="2">
        <v>45314</v>
      </c>
      <c r="S53">
        <v>25000000</v>
      </c>
      <c r="W53" s="2">
        <v>45138</v>
      </c>
      <c r="X53" t="s">
        <v>371</v>
      </c>
      <c r="Y53" t="s">
        <v>46</v>
      </c>
      <c r="Z53">
        <v>0</v>
      </c>
      <c r="AA53">
        <v>1215.3963000000001</v>
      </c>
      <c r="AB53" t="s">
        <v>372</v>
      </c>
      <c r="AC53" t="s">
        <v>48</v>
      </c>
      <c r="AD53" t="s">
        <v>49</v>
      </c>
      <c r="AF53" t="s">
        <v>53</v>
      </c>
      <c r="AG53" t="s">
        <v>48</v>
      </c>
      <c r="AH53" t="s">
        <v>340</v>
      </c>
      <c r="AO53" t="str">
        <f>+VLOOKUP(A53,'[1]ASIGNACION CONTRATISTAS'!$A$5:$M$275,11,FALSE)</f>
        <v>SIN DATOS</v>
      </c>
      <c r="AP53" t="str">
        <f>+VLOOKUP(A53,'[1]ASIGNACION CONTRATISTAS'!$A$5:$M$275,12,FALSE)</f>
        <v>SIN DATOS</v>
      </c>
      <c r="AQ53" t="str">
        <f>+VLOOKUP(A53,'[1]ASIGNACION CONTRATISTAS'!$A$5:$M$275,13,FALSE)</f>
        <v>SIN DATOS</v>
      </c>
      <c r="AR53" t="str">
        <f>+VLOOKUP(A53,'[1]ASIGNACION CONTRATISTAS'!$A$5:$AQ$275,14,FALSE)</f>
        <v>SI</v>
      </c>
      <c r="AS53" t="str">
        <f>+VLOOKUP(A53,'[1]ASIGNACION CONTRATISTAS'!$A$5:$AQ$275,15,FALSE)</f>
        <v>SI</v>
      </c>
      <c r="AT53" t="str">
        <f>+VLOOKUP(A53,'[1]ASIGNACION CONTRATISTAS'!$A$5:$AQ$275,16,FALSE)</f>
        <v>SIN DATOS</v>
      </c>
      <c r="AU53">
        <f>+VLOOKUP(A53,'[1]ASIGNACION CONTRATISTAS'!$A$5:$AQ$275,17,FALSE)</f>
        <v>0</v>
      </c>
      <c r="AV53" t="str">
        <f>+VLOOKUP(A53,'[1]ASIGNACION CONTRATISTAS'!$A$5:$AQ$275,18,FALSE)</f>
        <v>SI</v>
      </c>
      <c r="AW53" t="str">
        <f>+VLOOKUP(A53,'[1]ASIGNACION CONTRATISTAS'!$A$5:$AQ$275,19,FALSE)</f>
        <v>SI</v>
      </c>
      <c r="AX53" t="str">
        <f>+VLOOKUP(A53,'[1]ASIGNACION CONTRATISTAS'!$A$5:$AQ$275,20,FALSE)</f>
        <v>SI</v>
      </c>
      <c r="AY53">
        <f>+VLOOKUP(A53,'[1]ASIGNACION CONTRATISTAS'!$A$5:$AQ$275,21,FALSE)</f>
        <v>0</v>
      </c>
      <c r="AZ53">
        <f>+VLOOKUP(A53,'[1]ASIGNACION CONTRATISTAS'!$A$5:$AQ$275,22,FALSE)</f>
        <v>0</v>
      </c>
      <c r="BA53" t="str">
        <f>+VLOOKUP(A53,'[1]ASIGNACION CONTRATISTAS'!$A$5:$AQ$275,23,FALSE)</f>
        <v>SI</v>
      </c>
      <c r="BB53">
        <f>+VLOOKUP(A53,'[1]ASIGNACION CONTRATISTAS'!$A$5:$AQ$275,24,FALSE)</f>
        <v>0</v>
      </c>
      <c r="BC53">
        <f>+VLOOKUP(A53,'[1]ASIGNACION CONTRATISTAS'!$A$5:$AQ$275,25,FALSE)</f>
        <v>0</v>
      </c>
      <c r="BD53" s="2" t="str">
        <f>+VLOOKUP(A53,'[1]ASIGNACION CONTRATISTAS'!$A$5:$AQ$275,26,FALSE)</f>
        <v>N/A</v>
      </c>
      <c r="BE53">
        <f>+VLOOKUP(A53,'[1]ASIGNACION CONTRATISTAS'!$A$5:$AQ$275,27,FALSE)</f>
        <v>0</v>
      </c>
      <c r="BF53">
        <f>+VLOOKUP(A53,'[1]ASIGNACION CONTRATISTAS'!$A$5:$AQ$275,28,FALSE)</f>
        <v>0</v>
      </c>
      <c r="BG53" t="str">
        <f>+VLOOKUP(A53,'[1]ASIGNACION CONTRATISTAS'!$A$5:$AQ$275,29,FALSE)</f>
        <v>N/A</v>
      </c>
      <c r="BH53">
        <f>+VLOOKUP(A53,'[1]ASIGNACION CONTRATISTAS'!$A$5:$AQ$275,30,FALSE)</f>
        <v>0</v>
      </c>
      <c r="BI53" t="str">
        <f>+VLOOKUP(A53,'[1]ASIGNACION CONTRATISTAS'!$A$5:$AQ$275,31,FALSE)</f>
        <v>N/A</v>
      </c>
      <c r="BJ53">
        <f>+VLOOKUP(A53,'[1]ASIGNACION CONTRATISTAS'!$A$5:$AQ$275,32,FALSE)</f>
        <v>0</v>
      </c>
      <c r="BK53" t="str">
        <f>+VLOOKUP(A53,'[1]ASIGNACION CONTRATISTAS'!$A$5:$AQ$275,33,FALSE)</f>
        <v xml:space="preserve">EN ESPERA DE RESPUESTA DE ANT </v>
      </c>
      <c r="BL53" t="str">
        <f>+VLOOKUP(A53,'[1]ASIGNACION CONTRATISTAS'!$A$5:$AQ$275,34,FALSE)</f>
        <v>SIN DATO DE CONTACTO</v>
      </c>
      <c r="BM53">
        <f>+VLOOKUP(A53,'[1]ASIGNACION CONTRATISTAS'!$A$5:$AQ$275,35,FALSE)</f>
        <v>0</v>
      </c>
      <c r="BN53" t="str">
        <f>+VLOOKUP(A53,'[1]ASIGNACION CONTRATISTAS'!$A$5:$AQ$275,36,FALSE)</f>
        <v>RETIRADO</v>
      </c>
      <c r="BO53">
        <f>+VLOOKUP(A53,'[1]ASIGNACION CONTRATISTAS'!$A$5:$AQ$275,37,FALSE)</f>
        <v>0</v>
      </c>
      <c r="BP53">
        <f>+VLOOKUP(A53,'[1]ASIGNACION CONTRATISTAS'!$A$5:$AQ$275,38,FALSE)</f>
        <v>0</v>
      </c>
      <c r="BQ53">
        <f>+VLOOKUP(A53,'[1]ASIGNACION CONTRATISTAS'!$A$5:$AQ$275,39,FALSE)</f>
        <v>45314</v>
      </c>
      <c r="BR53">
        <f>+VLOOKUP(A53,'[1]ASIGNACION CONTRATISTAS'!$A$5:$AQ$275,40,FALSE)</f>
        <v>0</v>
      </c>
      <c r="BS53">
        <f>+VLOOKUP(A53,'[1]ASIGNACION CONTRATISTAS'!$A$5:$AQ$275,41,FALSE)</f>
        <v>0</v>
      </c>
      <c r="BT53">
        <f>+VLOOKUP(A53,'[1]ASIGNACION CONTRATISTAS'!$A$5:$AQ$275,42,FALSE)</f>
        <v>0</v>
      </c>
      <c r="BU53">
        <f>+VLOOKUP(A53,'[1]ASIGNACION CONTRATISTAS'!$A$5:$AQ$275,43,FALSE)</f>
        <v>25000000</v>
      </c>
    </row>
    <row r="54" spans="1:73" x14ac:dyDescent="0.25">
      <c r="A54" t="s">
        <v>373</v>
      </c>
      <c r="B54" t="s">
        <v>38</v>
      </c>
      <c r="C54" t="s">
        <v>39</v>
      </c>
      <c r="D54" t="s">
        <v>374</v>
      </c>
      <c r="E54" t="s">
        <v>335</v>
      </c>
      <c r="F54" t="s">
        <v>336</v>
      </c>
      <c r="G54">
        <v>259.44513499999999</v>
      </c>
      <c r="H54">
        <v>25000000</v>
      </c>
      <c r="K54" t="s">
        <v>375</v>
      </c>
      <c r="L54" t="s">
        <v>167</v>
      </c>
      <c r="N54" s="2">
        <v>45314</v>
      </c>
      <c r="S54">
        <v>25000000</v>
      </c>
      <c r="W54" s="2">
        <v>45111</v>
      </c>
      <c r="X54" t="s">
        <v>376</v>
      </c>
      <c r="Y54" t="s">
        <v>46</v>
      </c>
      <c r="Z54">
        <v>0</v>
      </c>
      <c r="AA54">
        <v>299.10169999999999</v>
      </c>
      <c r="AB54" t="s">
        <v>377</v>
      </c>
      <c r="AC54" t="s">
        <v>48</v>
      </c>
      <c r="AD54" t="s">
        <v>49</v>
      </c>
      <c r="AF54" t="s">
        <v>347</v>
      </c>
      <c r="AG54" t="s">
        <v>48</v>
      </c>
      <c r="AH54" t="s">
        <v>340</v>
      </c>
      <c r="AO54" t="str">
        <f>+VLOOKUP(A54,'[1]ASIGNACION CONTRATISTAS'!$A$5:$M$275,11,FALSE)</f>
        <v>SIN DATOS</v>
      </c>
      <c r="AP54" t="str">
        <f>+VLOOKUP(A54,'[1]ASIGNACION CONTRATISTAS'!$A$5:$M$275,12,FALSE)</f>
        <v>SIN DATOS</v>
      </c>
      <c r="AQ54" t="str">
        <f>+VLOOKUP(A54,'[1]ASIGNACION CONTRATISTAS'!$A$5:$M$275,13,FALSE)</f>
        <v>SIN DATOS</v>
      </c>
      <c r="AR54" t="str">
        <f>+VLOOKUP(A54,'[1]ASIGNACION CONTRATISTAS'!$A$5:$AQ$275,14,FALSE)</f>
        <v>SI</v>
      </c>
      <c r="AS54" t="str">
        <f>+VLOOKUP(A54,'[1]ASIGNACION CONTRATISTAS'!$A$5:$AQ$275,15,FALSE)</f>
        <v>SI</v>
      </c>
      <c r="AT54" t="str">
        <f>+VLOOKUP(A54,'[1]ASIGNACION CONTRATISTAS'!$A$5:$AQ$275,16,FALSE)</f>
        <v>SIN DATOS</v>
      </c>
      <c r="AU54">
        <f>+VLOOKUP(A54,'[1]ASIGNACION CONTRATISTAS'!$A$5:$AQ$275,17,FALSE)</f>
        <v>0</v>
      </c>
      <c r="AV54" t="str">
        <f>+VLOOKUP(A54,'[1]ASIGNACION CONTRATISTAS'!$A$5:$AQ$275,18,FALSE)</f>
        <v>SI</v>
      </c>
      <c r="AW54" t="str">
        <f>+VLOOKUP(A54,'[1]ASIGNACION CONTRATISTAS'!$A$5:$AQ$275,19,FALSE)</f>
        <v>SI</v>
      </c>
      <c r="AX54" t="str">
        <f>+VLOOKUP(A54,'[1]ASIGNACION CONTRATISTAS'!$A$5:$AQ$275,20,FALSE)</f>
        <v>SIN DATOS</v>
      </c>
      <c r="AY54">
        <f>+VLOOKUP(A54,'[1]ASIGNACION CONTRATISTAS'!$A$5:$AQ$275,21,FALSE)</f>
        <v>0</v>
      </c>
      <c r="AZ54">
        <f>+VLOOKUP(A54,'[1]ASIGNACION CONTRATISTAS'!$A$5:$AQ$275,22,FALSE)</f>
        <v>0</v>
      </c>
      <c r="BA54" t="str">
        <f>+VLOOKUP(A54,'[1]ASIGNACION CONTRATISTAS'!$A$5:$AQ$275,23,FALSE)</f>
        <v>SI</v>
      </c>
      <c r="BB54">
        <f>+VLOOKUP(A54,'[1]ASIGNACION CONTRATISTAS'!$A$5:$AQ$275,24,FALSE)</f>
        <v>0</v>
      </c>
      <c r="BC54">
        <f>+VLOOKUP(A54,'[1]ASIGNACION CONTRATISTAS'!$A$5:$AQ$275,25,FALSE)</f>
        <v>0</v>
      </c>
      <c r="BD54" s="2" t="str">
        <f>+VLOOKUP(A54,'[1]ASIGNACION CONTRATISTAS'!$A$5:$AQ$275,26,FALSE)</f>
        <v>N/A</v>
      </c>
      <c r="BE54">
        <f>+VLOOKUP(A54,'[1]ASIGNACION CONTRATISTAS'!$A$5:$AQ$275,27,FALSE)</f>
        <v>0</v>
      </c>
      <c r="BF54">
        <f>+VLOOKUP(A54,'[1]ASIGNACION CONTRATISTAS'!$A$5:$AQ$275,28,FALSE)</f>
        <v>0</v>
      </c>
      <c r="BG54" t="str">
        <f>+VLOOKUP(A54,'[1]ASIGNACION CONTRATISTAS'!$A$5:$AQ$275,29,FALSE)</f>
        <v>N/A</v>
      </c>
      <c r="BH54">
        <f>+VLOOKUP(A54,'[1]ASIGNACION CONTRATISTAS'!$A$5:$AQ$275,30,FALSE)</f>
        <v>0</v>
      </c>
      <c r="BI54" t="str">
        <f>+VLOOKUP(A54,'[1]ASIGNACION CONTRATISTAS'!$A$5:$AQ$275,31,FALSE)</f>
        <v>N/A</v>
      </c>
      <c r="BJ54">
        <f>+VLOOKUP(A54,'[1]ASIGNACION CONTRATISTAS'!$A$5:$AQ$275,32,FALSE)</f>
        <v>0</v>
      </c>
      <c r="BK54" t="str">
        <f>+VLOOKUP(A54,'[1]ASIGNACION CONTRATISTAS'!$A$5:$AQ$275,33,FALSE)</f>
        <v xml:space="preserve">EN ESPERA DE RESPUESTA DE ANT </v>
      </c>
      <c r="BL54" t="str">
        <f>+VLOOKUP(A54,'[1]ASIGNACION CONTRATISTAS'!$A$5:$AQ$275,34,FALSE)</f>
        <v>SIN DATO DE CONTACTO</v>
      </c>
      <c r="BM54">
        <f>+VLOOKUP(A54,'[1]ASIGNACION CONTRATISTAS'!$A$5:$AQ$275,35,FALSE)</f>
        <v>0</v>
      </c>
      <c r="BN54" t="str">
        <f>+VLOOKUP(A54,'[1]ASIGNACION CONTRATISTAS'!$A$5:$AQ$275,36,FALSE)</f>
        <v>RETIRADO</v>
      </c>
      <c r="BO54">
        <f>+VLOOKUP(A54,'[1]ASIGNACION CONTRATISTAS'!$A$5:$AQ$275,37,FALSE)</f>
        <v>0</v>
      </c>
      <c r="BP54">
        <f>+VLOOKUP(A54,'[1]ASIGNACION CONTRATISTAS'!$A$5:$AQ$275,38,FALSE)</f>
        <v>0</v>
      </c>
      <c r="BQ54">
        <f>+VLOOKUP(A54,'[1]ASIGNACION CONTRATISTAS'!$A$5:$AQ$275,39,FALSE)</f>
        <v>45314</v>
      </c>
      <c r="BR54">
        <f>+VLOOKUP(A54,'[1]ASIGNACION CONTRATISTAS'!$A$5:$AQ$275,40,FALSE)</f>
        <v>0</v>
      </c>
      <c r="BS54">
        <f>+VLOOKUP(A54,'[1]ASIGNACION CONTRATISTAS'!$A$5:$AQ$275,41,FALSE)</f>
        <v>0</v>
      </c>
      <c r="BT54">
        <f>+VLOOKUP(A54,'[1]ASIGNACION CONTRATISTAS'!$A$5:$AQ$275,42,FALSE)</f>
        <v>0</v>
      </c>
      <c r="BU54">
        <f>+VLOOKUP(A54,'[1]ASIGNACION CONTRATISTAS'!$A$5:$AQ$275,43,FALSE)</f>
        <v>25000000</v>
      </c>
    </row>
    <row r="55" spans="1:73" x14ac:dyDescent="0.25">
      <c r="A55" t="s">
        <v>378</v>
      </c>
      <c r="B55" t="s">
        <v>38</v>
      </c>
      <c r="C55" t="s">
        <v>379</v>
      </c>
      <c r="E55" t="s">
        <v>380</v>
      </c>
      <c r="F55" t="s">
        <v>381</v>
      </c>
      <c r="G55">
        <v>64.474400000000003</v>
      </c>
      <c r="H55">
        <v>25000000</v>
      </c>
      <c r="K55" t="s">
        <v>382</v>
      </c>
      <c r="L55" t="s">
        <v>53</v>
      </c>
      <c r="N55" s="2">
        <v>45288</v>
      </c>
      <c r="O55" s="2">
        <v>45302</v>
      </c>
      <c r="P55" s="2">
        <v>45335</v>
      </c>
      <c r="S55">
        <v>25000000</v>
      </c>
      <c r="U55" t="s">
        <v>48</v>
      </c>
      <c r="W55" s="2">
        <v>45183</v>
      </c>
      <c r="X55" t="s">
        <v>383</v>
      </c>
      <c r="Y55" t="s">
        <v>46</v>
      </c>
      <c r="Z55">
        <v>0</v>
      </c>
      <c r="AA55" t="s">
        <v>384</v>
      </c>
      <c r="AB55" t="s">
        <v>385</v>
      </c>
      <c r="AC55" t="s">
        <v>48</v>
      </c>
      <c r="AD55" t="s">
        <v>49</v>
      </c>
      <c r="AF55" t="s">
        <v>53</v>
      </c>
      <c r="AG55" t="s">
        <v>48</v>
      </c>
      <c r="AH55" t="s">
        <v>340</v>
      </c>
      <c r="AO55" t="str">
        <f>+VLOOKUP(A55,'[1]ASIGNACION CONTRATISTAS'!$A$5:$M$275,11,FALSE)</f>
        <v>SIN DATOS</v>
      </c>
      <c r="AP55" t="str">
        <f>+VLOOKUP(A55,'[1]ASIGNACION CONTRATISTAS'!$A$5:$M$275,12,FALSE)</f>
        <v>SIN DATOS</v>
      </c>
      <c r="AQ55" t="str">
        <f>+VLOOKUP(A55,'[1]ASIGNACION CONTRATISTAS'!$A$5:$M$275,13,FALSE)</f>
        <v>SIN DATOS</v>
      </c>
      <c r="AR55" t="str">
        <f>+VLOOKUP(A55,'[1]ASIGNACION CONTRATISTAS'!$A$5:$AQ$275,14,FALSE)</f>
        <v>SIN DATOS</v>
      </c>
      <c r="AS55" t="str">
        <f>+VLOOKUP(A55,'[1]ASIGNACION CONTRATISTAS'!$A$5:$AQ$275,15,FALSE)</f>
        <v>SIN DATOS</v>
      </c>
      <c r="AT55" t="str">
        <f>+VLOOKUP(A55,'[1]ASIGNACION CONTRATISTAS'!$A$5:$AQ$275,16,FALSE)</f>
        <v>SIN DATOS</v>
      </c>
      <c r="AU55">
        <f>+VLOOKUP(A55,'[1]ASIGNACION CONTRATISTAS'!$A$5:$AQ$275,17,FALSE)</f>
        <v>0</v>
      </c>
      <c r="AV55" t="str">
        <f>+VLOOKUP(A55,'[1]ASIGNACION CONTRATISTAS'!$A$5:$AQ$275,18,FALSE)</f>
        <v>SIN DATOS</v>
      </c>
      <c r="AW55" t="str">
        <f>+VLOOKUP(A55,'[1]ASIGNACION CONTRATISTAS'!$A$5:$AQ$275,19,FALSE)</f>
        <v>SIN DATOS</v>
      </c>
      <c r="AX55" t="str">
        <f>+VLOOKUP(A55,'[1]ASIGNACION CONTRATISTAS'!$A$5:$AQ$275,20,FALSE)</f>
        <v>SIN DATOS</v>
      </c>
      <c r="AY55">
        <f>+VLOOKUP(A55,'[1]ASIGNACION CONTRATISTAS'!$A$5:$AQ$275,21,FALSE)</f>
        <v>0</v>
      </c>
      <c r="AZ55">
        <f>+VLOOKUP(A55,'[1]ASIGNACION CONTRATISTAS'!$A$5:$AQ$275,22,FALSE)</f>
        <v>0</v>
      </c>
      <c r="BA55" t="str">
        <f>+VLOOKUP(A55,'[1]ASIGNACION CONTRATISTAS'!$A$5:$AQ$275,23,FALSE)</f>
        <v>SIN DATOS</v>
      </c>
      <c r="BB55">
        <f>+VLOOKUP(A55,'[1]ASIGNACION CONTRATISTAS'!$A$5:$AQ$275,24,FALSE)</f>
        <v>0</v>
      </c>
      <c r="BC55">
        <f>+VLOOKUP(A55,'[1]ASIGNACION CONTRATISTAS'!$A$5:$AQ$275,25,FALSE)</f>
        <v>0</v>
      </c>
      <c r="BD55" s="2">
        <f>+VLOOKUP(A55,'[1]ASIGNACION CONTRATISTAS'!$A$5:$AQ$275,26,FALSE)</f>
        <v>0</v>
      </c>
      <c r="BE55">
        <f>+VLOOKUP(A55,'[1]ASIGNACION CONTRATISTAS'!$A$5:$AQ$275,27,FALSE)</f>
        <v>0</v>
      </c>
      <c r="BF55">
        <f>+VLOOKUP(A55,'[1]ASIGNACION CONTRATISTAS'!$A$5:$AQ$275,28,FALSE)</f>
        <v>0</v>
      </c>
      <c r="BG55">
        <f>+VLOOKUP(A55,'[1]ASIGNACION CONTRATISTAS'!$A$5:$AQ$275,29,FALSE)</f>
        <v>0</v>
      </c>
      <c r="BH55">
        <f>+VLOOKUP(A55,'[1]ASIGNACION CONTRATISTAS'!$A$5:$AQ$275,30,FALSE)</f>
        <v>45313</v>
      </c>
      <c r="BI55">
        <f>+VLOOKUP(A55,'[1]ASIGNACION CONTRATISTAS'!$A$5:$AQ$275,31,FALSE)</f>
        <v>0</v>
      </c>
      <c r="BJ55">
        <f>+VLOOKUP(A55,'[1]ASIGNACION CONTRATISTAS'!$A$5:$AQ$275,32,FALSE)</f>
        <v>0</v>
      </c>
      <c r="BK55" t="str">
        <f>+VLOOKUP(A55,'[1]ASIGNACION CONTRATISTAS'!$A$5:$AQ$275,33,FALSE)</f>
        <v>APROBADO CON SOPORTE</v>
      </c>
      <c r="BL55">
        <f>+VLOOKUP(A55,'[1]ASIGNACION CONTRATISTAS'!$A$5:$AQ$275,34,FALSE)</f>
        <v>0</v>
      </c>
      <c r="BM55" t="str">
        <f>+VLOOKUP(A55,'[1]ASIGNACION CONTRATISTAS'!$A$5:$AQ$275,35,FALSE)</f>
        <v>CORREO DEL 22/02/2024</v>
      </c>
      <c r="BN55" t="str">
        <f>+VLOOKUP(A55,'[1]ASIGNACION CONTRATISTAS'!$A$5:$AQ$275,36,FALSE)</f>
        <v>APROBADO</v>
      </c>
      <c r="BO55">
        <f>+VLOOKUP(A55,'[1]ASIGNACION CONTRATISTAS'!$A$5:$AQ$275,37,FALSE)</f>
        <v>0</v>
      </c>
      <c r="BP55">
        <f>+VLOOKUP(A55,'[1]ASIGNACION CONTRATISTAS'!$A$5:$AQ$275,38,FALSE)</f>
        <v>0</v>
      </c>
      <c r="BQ55">
        <f>+VLOOKUP(A55,'[1]ASIGNACION CONTRATISTAS'!$A$5:$AQ$275,39,FALSE)</f>
        <v>45288</v>
      </c>
      <c r="BR55">
        <f>+VLOOKUP(A55,'[1]ASIGNACION CONTRATISTAS'!$A$5:$AQ$275,40,FALSE)</f>
        <v>45302</v>
      </c>
      <c r="BS55">
        <f>+VLOOKUP(A55,'[1]ASIGNACION CONTRATISTAS'!$A$5:$AQ$275,41,FALSE)</f>
        <v>0</v>
      </c>
      <c r="BT55">
        <f>+VLOOKUP(A55,'[1]ASIGNACION CONTRATISTAS'!$A$5:$AQ$275,42,FALSE)</f>
        <v>0</v>
      </c>
      <c r="BU55">
        <f>+VLOOKUP(A55,'[1]ASIGNACION CONTRATISTAS'!$A$5:$AQ$275,43,FALSE)</f>
        <v>25000000</v>
      </c>
    </row>
    <row r="56" spans="1:73" x14ac:dyDescent="0.25">
      <c r="A56" t="s">
        <v>386</v>
      </c>
      <c r="B56" t="s">
        <v>38</v>
      </c>
      <c r="C56" t="s">
        <v>379</v>
      </c>
      <c r="E56" t="s">
        <v>380</v>
      </c>
      <c r="F56" t="s">
        <v>387</v>
      </c>
      <c r="G56">
        <v>269.39999999999998</v>
      </c>
      <c r="H56">
        <v>25000000</v>
      </c>
      <c r="K56" t="s">
        <v>388</v>
      </c>
      <c r="L56" t="s">
        <v>53</v>
      </c>
      <c r="N56" s="2">
        <v>45288</v>
      </c>
      <c r="O56" s="2">
        <v>45302</v>
      </c>
      <c r="P56" s="2">
        <v>45335</v>
      </c>
      <c r="S56">
        <v>25000000</v>
      </c>
      <c r="W56" s="2">
        <v>45224</v>
      </c>
      <c r="X56" t="s">
        <v>389</v>
      </c>
      <c r="Y56" t="s">
        <v>46</v>
      </c>
      <c r="Z56">
        <v>0</v>
      </c>
      <c r="AA56">
        <v>269.39999999999998</v>
      </c>
      <c r="AB56" t="s">
        <v>390</v>
      </c>
      <c r="AC56" t="s">
        <v>48</v>
      </c>
      <c r="AD56" t="s">
        <v>49</v>
      </c>
      <c r="AF56" t="s">
        <v>53</v>
      </c>
      <c r="AG56" t="s">
        <v>48</v>
      </c>
      <c r="AH56" t="s">
        <v>340</v>
      </c>
      <c r="AO56" t="str">
        <f>+VLOOKUP(A56,'[1]ASIGNACION CONTRATISTAS'!$A$5:$M$275,11,FALSE)</f>
        <v>SIN DATOS</v>
      </c>
      <c r="AP56" t="str">
        <f>+VLOOKUP(A56,'[1]ASIGNACION CONTRATISTAS'!$A$5:$M$275,12,FALSE)</f>
        <v>SIN DATOS</v>
      </c>
      <c r="AQ56" t="str">
        <f>+VLOOKUP(A56,'[1]ASIGNACION CONTRATISTAS'!$A$5:$M$275,13,FALSE)</f>
        <v>SIN DATOS</v>
      </c>
      <c r="AR56" t="str">
        <f>+VLOOKUP(A56,'[1]ASIGNACION CONTRATISTAS'!$A$5:$AQ$275,14,FALSE)</f>
        <v>SIN DATOS</v>
      </c>
      <c r="AS56" t="str">
        <f>+VLOOKUP(A56,'[1]ASIGNACION CONTRATISTAS'!$A$5:$AQ$275,15,FALSE)</f>
        <v>SIN DATOS</v>
      </c>
      <c r="AT56" t="str">
        <f>+VLOOKUP(A56,'[1]ASIGNACION CONTRATISTAS'!$A$5:$AQ$275,16,FALSE)</f>
        <v>SIN DATOS</v>
      </c>
      <c r="AU56">
        <f>+VLOOKUP(A56,'[1]ASIGNACION CONTRATISTAS'!$A$5:$AQ$275,17,FALSE)</f>
        <v>0</v>
      </c>
      <c r="AV56" t="str">
        <f>+VLOOKUP(A56,'[1]ASIGNACION CONTRATISTAS'!$A$5:$AQ$275,18,FALSE)</f>
        <v>SIN DATOS</v>
      </c>
      <c r="AW56" t="str">
        <f>+VLOOKUP(A56,'[1]ASIGNACION CONTRATISTAS'!$A$5:$AQ$275,19,FALSE)</f>
        <v>SIN DATOS</v>
      </c>
      <c r="AX56" t="str">
        <f>+VLOOKUP(A56,'[1]ASIGNACION CONTRATISTAS'!$A$5:$AQ$275,20,FALSE)</f>
        <v>SIN DATOS</v>
      </c>
      <c r="AY56">
        <f>+VLOOKUP(A56,'[1]ASIGNACION CONTRATISTAS'!$A$5:$AQ$275,21,FALSE)</f>
        <v>0</v>
      </c>
      <c r="AZ56">
        <f>+VLOOKUP(A56,'[1]ASIGNACION CONTRATISTAS'!$A$5:$AQ$275,22,FALSE)</f>
        <v>0</v>
      </c>
      <c r="BA56" t="str">
        <f>+VLOOKUP(A56,'[1]ASIGNACION CONTRATISTAS'!$A$5:$AQ$275,23,FALSE)</f>
        <v>SIN DATOS</v>
      </c>
      <c r="BB56">
        <f>+VLOOKUP(A56,'[1]ASIGNACION CONTRATISTAS'!$A$5:$AQ$275,24,FALSE)</f>
        <v>0</v>
      </c>
      <c r="BC56">
        <f>+VLOOKUP(A56,'[1]ASIGNACION CONTRATISTAS'!$A$5:$AQ$275,25,FALSE)</f>
        <v>0</v>
      </c>
      <c r="BD56" s="2">
        <f>+VLOOKUP(A56,'[1]ASIGNACION CONTRATISTAS'!$A$5:$AQ$275,26,FALSE)</f>
        <v>0</v>
      </c>
      <c r="BE56">
        <f>+VLOOKUP(A56,'[1]ASIGNACION CONTRATISTAS'!$A$5:$AQ$275,27,FALSE)</f>
        <v>0</v>
      </c>
      <c r="BF56">
        <f>+VLOOKUP(A56,'[1]ASIGNACION CONTRATISTAS'!$A$5:$AQ$275,28,FALSE)</f>
        <v>0</v>
      </c>
      <c r="BG56">
        <f>+VLOOKUP(A56,'[1]ASIGNACION CONTRATISTAS'!$A$5:$AQ$275,29,FALSE)</f>
        <v>0</v>
      </c>
      <c r="BH56">
        <f>+VLOOKUP(A56,'[1]ASIGNACION CONTRATISTAS'!$A$5:$AQ$275,30,FALSE)</f>
        <v>45313</v>
      </c>
      <c r="BI56">
        <f>+VLOOKUP(A56,'[1]ASIGNACION CONTRATISTAS'!$A$5:$AQ$275,31,FALSE)</f>
        <v>0</v>
      </c>
      <c r="BJ56">
        <f>+VLOOKUP(A56,'[1]ASIGNACION CONTRATISTAS'!$A$5:$AQ$275,32,FALSE)</f>
        <v>0</v>
      </c>
      <c r="BK56" t="str">
        <f>+VLOOKUP(A56,'[1]ASIGNACION CONTRATISTAS'!$A$5:$AQ$275,33,FALSE)</f>
        <v>APROBADO CON SOPORTE</v>
      </c>
      <c r="BL56">
        <f>+VLOOKUP(A56,'[1]ASIGNACION CONTRATISTAS'!$A$5:$AQ$275,34,FALSE)</f>
        <v>0</v>
      </c>
      <c r="BM56" t="str">
        <f>+VLOOKUP(A56,'[1]ASIGNACION CONTRATISTAS'!$A$5:$AQ$275,35,FALSE)</f>
        <v>CORREO DEL 22/02/2024</v>
      </c>
      <c r="BN56" t="str">
        <f>+VLOOKUP(A56,'[1]ASIGNACION CONTRATISTAS'!$A$5:$AQ$275,36,FALSE)</f>
        <v>APROBADO</v>
      </c>
      <c r="BO56">
        <f>+VLOOKUP(A56,'[1]ASIGNACION CONTRATISTAS'!$A$5:$AQ$275,37,FALSE)</f>
        <v>0</v>
      </c>
      <c r="BP56">
        <f>+VLOOKUP(A56,'[1]ASIGNACION CONTRATISTAS'!$A$5:$AQ$275,38,FALSE)</f>
        <v>0</v>
      </c>
      <c r="BQ56">
        <f>+VLOOKUP(A56,'[1]ASIGNACION CONTRATISTAS'!$A$5:$AQ$275,39,FALSE)</f>
        <v>45288</v>
      </c>
      <c r="BR56">
        <f>+VLOOKUP(A56,'[1]ASIGNACION CONTRATISTAS'!$A$5:$AQ$275,40,FALSE)</f>
        <v>45302</v>
      </c>
      <c r="BS56">
        <f>+VLOOKUP(A56,'[1]ASIGNACION CONTRATISTAS'!$A$5:$AQ$275,41,FALSE)</f>
        <v>0</v>
      </c>
      <c r="BT56">
        <f>+VLOOKUP(A56,'[1]ASIGNACION CONTRATISTAS'!$A$5:$AQ$275,42,FALSE)</f>
        <v>0</v>
      </c>
      <c r="BU56">
        <f>+VLOOKUP(A56,'[1]ASIGNACION CONTRATISTAS'!$A$5:$AQ$275,43,FALSE)</f>
        <v>25000000</v>
      </c>
    </row>
    <row r="57" spans="1:73" x14ac:dyDescent="0.25">
      <c r="A57" t="s">
        <v>391</v>
      </c>
      <c r="B57" t="s">
        <v>38</v>
      </c>
      <c r="C57" t="s">
        <v>379</v>
      </c>
      <c r="E57" t="s">
        <v>380</v>
      </c>
      <c r="F57" t="s">
        <v>381</v>
      </c>
      <c r="G57">
        <v>453.2</v>
      </c>
      <c r="H57">
        <v>25000000</v>
      </c>
      <c r="K57" t="s">
        <v>392</v>
      </c>
      <c r="L57" t="s">
        <v>53</v>
      </c>
      <c r="N57" s="2">
        <v>45288</v>
      </c>
      <c r="O57" s="2">
        <v>45302</v>
      </c>
      <c r="P57" s="2">
        <v>45335</v>
      </c>
      <c r="S57">
        <v>25000000</v>
      </c>
      <c r="W57" s="2">
        <v>45224</v>
      </c>
      <c r="X57" t="s">
        <v>393</v>
      </c>
      <c r="Y57" t="s">
        <v>394</v>
      </c>
      <c r="Z57">
        <v>0</v>
      </c>
      <c r="AA57" t="s">
        <v>395</v>
      </c>
      <c r="AB57" t="s">
        <v>396</v>
      </c>
      <c r="AC57" t="s">
        <v>48</v>
      </c>
      <c r="AD57" t="s">
        <v>49</v>
      </c>
      <c r="AF57" t="s">
        <v>53</v>
      </c>
      <c r="AG57" t="s">
        <v>49</v>
      </c>
      <c r="AH57" t="s">
        <v>340</v>
      </c>
      <c r="AO57" t="str">
        <f>+VLOOKUP(A57,'[1]ASIGNACION CONTRATISTAS'!$A$5:$M$275,11,FALSE)</f>
        <v>SIN DATOS</v>
      </c>
      <c r="AP57" t="str">
        <f>+VLOOKUP(A57,'[1]ASIGNACION CONTRATISTAS'!$A$5:$M$275,12,FALSE)</f>
        <v>SIN DATOS</v>
      </c>
      <c r="AQ57" t="str">
        <f>+VLOOKUP(A57,'[1]ASIGNACION CONTRATISTAS'!$A$5:$M$275,13,FALSE)</f>
        <v>SIN DATOS</v>
      </c>
      <c r="AR57" t="str">
        <f>+VLOOKUP(A57,'[1]ASIGNACION CONTRATISTAS'!$A$5:$AQ$275,14,FALSE)</f>
        <v>SIN DATOS</v>
      </c>
      <c r="AS57" t="str">
        <f>+VLOOKUP(A57,'[1]ASIGNACION CONTRATISTAS'!$A$5:$AQ$275,15,FALSE)</f>
        <v>SIN DATOS</v>
      </c>
      <c r="AT57" t="str">
        <f>+VLOOKUP(A57,'[1]ASIGNACION CONTRATISTAS'!$A$5:$AQ$275,16,FALSE)</f>
        <v>SIN DATOS</v>
      </c>
      <c r="AU57">
        <f>+VLOOKUP(A57,'[1]ASIGNACION CONTRATISTAS'!$A$5:$AQ$275,17,FALSE)</f>
        <v>0</v>
      </c>
      <c r="AV57" t="str">
        <f>+VLOOKUP(A57,'[1]ASIGNACION CONTRATISTAS'!$A$5:$AQ$275,18,FALSE)</f>
        <v>SIN DATOS</v>
      </c>
      <c r="AW57" t="str">
        <f>+VLOOKUP(A57,'[1]ASIGNACION CONTRATISTAS'!$A$5:$AQ$275,19,FALSE)</f>
        <v>SIN DATOS</v>
      </c>
      <c r="AX57" t="str">
        <f>+VLOOKUP(A57,'[1]ASIGNACION CONTRATISTAS'!$A$5:$AQ$275,20,FALSE)</f>
        <v>SIN DATOS</v>
      </c>
      <c r="AY57">
        <f>+VLOOKUP(A57,'[1]ASIGNACION CONTRATISTAS'!$A$5:$AQ$275,21,FALSE)</f>
        <v>0</v>
      </c>
      <c r="AZ57">
        <f>+VLOOKUP(A57,'[1]ASIGNACION CONTRATISTAS'!$A$5:$AQ$275,22,FALSE)</f>
        <v>0</v>
      </c>
      <c r="BA57" t="str">
        <f>+VLOOKUP(A57,'[1]ASIGNACION CONTRATISTAS'!$A$5:$AQ$275,23,FALSE)</f>
        <v>SIN DATOS</v>
      </c>
      <c r="BB57">
        <f>+VLOOKUP(A57,'[1]ASIGNACION CONTRATISTAS'!$A$5:$AQ$275,24,FALSE)</f>
        <v>0</v>
      </c>
      <c r="BC57">
        <f>+VLOOKUP(A57,'[1]ASIGNACION CONTRATISTAS'!$A$5:$AQ$275,25,FALSE)</f>
        <v>0</v>
      </c>
      <c r="BD57" s="2">
        <f>+VLOOKUP(A57,'[1]ASIGNACION CONTRATISTAS'!$A$5:$AQ$275,26,FALSE)</f>
        <v>0</v>
      </c>
      <c r="BE57">
        <f>+VLOOKUP(A57,'[1]ASIGNACION CONTRATISTAS'!$A$5:$AQ$275,27,FALSE)</f>
        <v>0</v>
      </c>
      <c r="BF57">
        <f>+VLOOKUP(A57,'[1]ASIGNACION CONTRATISTAS'!$A$5:$AQ$275,28,FALSE)</f>
        <v>0</v>
      </c>
      <c r="BG57">
        <f>+VLOOKUP(A57,'[1]ASIGNACION CONTRATISTAS'!$A$5:$AQ$275,29,FALSE)</f>
        <v>0</v>
      </c>
      <c r="BH57">
        <f>+VLOOKUP(A57,'[1]ASIGNACION CONTRATISTAS'!$A$5:$AQ$275,30,FALSE)</f>
        <v>45313</v>
      </c>
      <c r="BI57">
        <f>+VLOOKUP(A57,'[1]ASIGNACION CONTRATISTAS'!$A$5:$AQ$275,31,FALSE)</f>
        <v>0</v>
      </c>
      <c r="BJ57">
        <f>+VLOOKUP(A57,'[1]ASIGNACION CONTRATISTAS'!$A$5:$AQ$275,32,FALSE)</f>
        <v>0</v>
      </c>
      <c r="BK57" t="str">
        <f>+VLOOKUP(A57,'[1]ASIGNACION CONTRATISTAS'!$A$5:$AQ$275,33,FALSE)</f>
        <v>APROBADO CON SOPORTE</v>
      </c>
      <c r="BL57">
        <f>+VLOOKUP(A57,'[1]ASIGNACION CONTRATISTAS'!$A$5:$AQ$275,34,FALSE)</f>
        <v>0</v>
      </c>
      <c r="BM57" t="str">
        <f>+VLOOKUP(A57,'[1]ASIGNACION CONTRATISTAS'!$A$5:$AQ$275,35,FALSE)</f>
        <v>CORREO DEL 22/02/2024</v>
      </c>
      <c r="BN57" t="str">
        <f>+VLOOKUP(A57,'[1]ASIGNACION CONTRATISTAS'!$A$5:$AQ$275,36,FALSE)</f>
        <v>APROBADO</v>
      </c>
      <c r="BO57">
        <f>+VLOOKUP(A57,'[1]ASIGNACION CONTRATISTAS'!$A$5:$AQ$275,37,FALSE)</f>
        <v>0</v>
      </c>
      <c r="BP57">
        <f>+VLOOKUP(A57,'[1]ASIGNACION CONTRATISTAS'!$A$5:$AQ$275,38,FALSE)</f>
        <v>0</v>
      </c>
      <c r="BQ57">
        <f>+VLOOKUP(A57,'[1]ASIGNACION CONTRATISTAS'!$A$5:$AQ$275,39,FALSE)</f>
        <v>45288</v>
      </c>
      <c r="BR57">
        <f>+VLOOKUP(A57,'[1]ASIGNACION CONTRATISTAS'!$A$5:$AQ$275,40,FALSE)</f>
        <v>45302</v>
      </c>
      <c r="BS57">
        <f>+VLOOKUP(A57,'[1]ASIGNACION CONTRATISTAS'!$A$5:$AQ$275,41,FALSE)</f>
        <v>0</v>
      </c>
      <c r="BT57">
        <f>+VLOOKUP(A57,'[1]ASIGNACION CONTRATISTAS'!$A$5:$AQ$275,42,FALSE)</f>
        <v>0</v>
      </c>
      <c r="BU57">
        <f>+VLOOKUP(A57,'[1]ASIGNACION CONTRATISTAS'!$A$5:$AQ$275,43,FALSE)</f>
        <v>25000000</v>
      </c>
    </row>
    <row r="58" spans="1:73" x14ac:dyDescent="0.25">
      <c r="A58" t="s">
        <v>397</v>
      </c>
      <c r="B58" t="s">
        <v>38</v>
      </c>
      <c r="C58" t="s">
        <v>379</v>
      </c>
      <c r="E58" t="s">
        <v>380</v>
      </c>
      <c r="F58" t="s">
        <v>387</v>
      </c>
      <c r="G58">
        <v>66.358000000000004</v>
      </c>
      <c r="H58">
        <v>25000000</v>
      </c>
      <c r="K58" t="s">
        <v>398</v>
      </c>
      <c r="L58" t="s">
        <v>53</v>
      </c>
      <c r="N58" s="2">
        <v>45288</v>
      </c>
      <c r="O58" s="2">
        <v>45302</v>
      </c>
      <c r="P58" s="2">
        <v>45335</v>
      </c>
      <c r="S58">
        <v>25000000</v>
      </c>
      <c r="W58" s="2">
        <v>45224</v>
      </c>
      <c r="X58" t="s">
        <v>399</v>
      </c>
      <c r="Y58" t="s">
        <v>46</v>
      </c>
      <c r="Z58">
        <v>0</v>
      </c>
      <c r="AA58">
        <v>66.358000000000004</v>
      </c>
      <c r="AB58" t="s">
        <v>400</v>
      </c>
      <c r="AC58" t="s">
        <v>49</v>
      </c>
      <c r="AD58" t="s">
        <v>49</v>
      </c>
      <c r="AF58" t="s">
        <v>53</v>
      </c>
      <c r="AG58" t="s">
        <v>49</v>
      </c>
      <c r="AH58" t="s">
        <v>340</v>
      </c>
      <c r="AO58" t="str">
        <f>+VLOOKUP(A58,'[1]ASIGNACION CONTRATISTAS'!$A$5:$M$275,11,FALSE)</f>
        <v>SIN DATOS</v>
      </c>
      <c r="AP58" t="str">
        <f>+VLOOKUP(A58,'[1]ASIGNACION CONTRATISTAS'!$A$5:$M$275,12,FALSE)</f>
        <v>SIN DATOS</v>
      </c>
      <c r="AQ58" t="str">
        <f>+VLOOKUP(A58,'[1]ASIGNACION CONTRATISTAS'!$A$5:$M$275,13,FALSE)</f>
        <v>SIN DATOS</v>
      </c>
      <c r="AR58" t="str">
        <f>+VLOOKUP(A58,'[1]ASIGNACION CONTRATISTAS'!$A$5:$AQ$275,14,FALSE)</f>
        <v>SIN DATOS</v>
      </c>
      <c r="AS58" t="str">
        <f>+VLOOKUP(A58,'[1]ASIGNACION CONTRATISTAS'!$A$5:$AQ$275,15,FALSE)</f>
        <v>SIN DATOS</v>
      </c>
      <c r="AT58" t="str">
        <f>+VLOOKUP(A58,'[1]ASIGNACION CONTRATISTAS'!$A$5:$AQ$275,16,FALSE)</f>
        <v>SIN DATOS</v>
      </c>
      <c r="AU58">
        <f>+VLOOKUP(A58,'[1]ASIGNACION CONTRATISTAS'!$A$5:$AQ$275,17,FALSE)</f>
        <v>0</v>
      </c>
      <c r="AV58" t="str">
        <f>+VLOOKUP(A58,'[1]ASIGNACION CONTRATISTAS'!$A$5:$AQ$275,18,FALSE)</f>
        <v>SIN DATOS</v>
      </c>
      <c r="AW58" t="str">
        <f>+VLOOKUP(A58,'[1]ASIGNACION CONTRATISTAS'!$A$5:$AQ$275,19,FALSE)</f>
        <v>SIN DATOS</v>
      </c>
      <c r="AX58" t="str">
        <f>+VLOOKUP(A58,'[1]ASIGNACION CONTRATISTAS'!$A$5:$AQ$275,20,FALSE)</f>
        <v>SIN DATOS</v>
      </c>
      <c r="AY58">
        <f>+VLOOKUP(A58,'[1]ASIGNACION CONTRATISTAS'!$A$5:$AQ$275,21,FALSE)</f>
        <v>0</v>
      </c>
      <c r="AZ58">
        <f>+VLOOKUP(A58,'[1]ASIGNACION CONTRATISTAS'!$A$5:$AQ$275,22,FALSE)</f>
        <v>0</v>
      </c>
      <c r="BA58" t="str">
        <f>+VLOOKUP(A58,'[1]ASIGNACION CONTRATISTAS'!$A$5:$AQ$275,23,FALSE)</f>
        <v>SIN DATOS</v>
      </c>
      <c r="BB58">
        <f>+VLOOKUP(A58,'[1]ASIGNACION CONTRATISTAS'!$A$5:$AQ$275,24,FALSE)</f>
        <v>0</v>
      </c>
      <c r="BC58">
        <f>+VLOOKUP(A58,'[1]ASIGNACION CONTRATISTAS'!$A$5:$AQ$275,25,FALSE)</f>
        <v>0</v>
      </c>
      <c r="BD58" s="2">
        <f>+VLOOKUP(A58,'[1]ASIGNACION CONTRATISTAS'!$A$5:$AQ$275,26,FALSE)</f>
        <v>0</v>
      </c>
      <c r="BE58">
        <f>+VLOOKUP(A58,'[1]ASIGNACION CONTRATISTAS'!$A$5:$AQ$275,27,FALSE)</f>
        <v>0</v>
      </c>
      <c r="BF58">
        <f>+VLOOKUP(A58,'[1]ASIGNACION CONTRATISTAS'!$A$5:$AQ$275,28,FALSE)</f>
        <v>0</v>
      </c>
      <c r="BG58">
        <f>+VLOOKUP(A58,'[1]ASIGNACION CONTRATISTAS'!$A$5:$AQ$275,29,FALSE)</f>
        <v>0</v>
      </c>
      <c r="BH58">
        <f>+VLOOKUP(A58,'[1]ASIGNACION CONTRATISTAS'!$A$5:$AQ$275,30,FALSE)</f>
        <v>45313</v>
      </c>
      <c r="BI58">
        <f>+VLOOKUP(A58,'[1]ASIGNACION CONTRATISTAS'!$A$5:$AQ$275,31,FALSE)</f>
        <v>0</v>
      </c>
      <c r="BJ58">
        <f>+VLOOKUP(A58,'[1]ASIGNACION CONTRATISTAS'!$A$5:$AQ$275,32,FALSE)</f>
        <v>0</v>
      </c>
      <c r="BK58" t="str">
        <f>+VLOOKUP(A58,'[1]ASIGNACION CONTRATISTAS'!$A$5:$AQ$275,33,FALSE)</f>
        <v>APROBADO CON SOPORTE</v>
      </c>
      <c r="BL58">
        <f>+VLOOKUP(A58,'[1]ASIGNACION CONTRATISTAS'!$A$5:$AQ$275,34,FALSE)</f>
        <v>0</v>
      </c>
      <c r="BM58" t="str">
        <f>+VLOOKUP(A58,'[1]ASIGNACION CONTRATISTAS'!$A$5:$AQ$275,35,FALSE)</f>
        <v>CORREO DEL 22/02/2024</v>
      </c>
      <c r="BN58" t="str">
        <f>+VLOOKUP(A58,'[1]ASIGNACION CONTRATISTAS'!$A$5:$AQ$275,36,FALSE)</f>
        <v>APROBADO</v>
      </c>
      <c r="BO58">
        <f>+VLOOKUP(A58,'[1]ASIGNACION CONTRATISTAS'!$A$5:$AQ$275,37,FALSE)</f>
        <v>0</v>
      </c>
      <c r="BP58">
        <f>+VLOOKUP(A58,'[1]ASIGNACION CONTRATISTAS'!$A$5:$AQ$275,38,FALSE)</f>
        <v>0</v>
      </c>
      <c r="BQ58">
        <f>+VLOOKUP(A58,'[1]ASIGNACION CONTRATISTAS'!$A$5:$AQ$275,39,FALSE)</f>
        <v>45288</v>
      </c>
      <c r="BR58">
        <f>+VLOOKUP(A58,'[1]ASIGNACION CONTRATISTAS'!$A$5:$AQ$275,40,FALSE)</f>
        <v>45302</v>
      </c>
      <c r="BS58">
        <f>+VLOOKUP(A58,'[1]ASIGNACION CONTRATISTAS'!$A$5:$AQ$275,41,FALSE)</f>
        <v>0</v>
      </c>
      <c r="BT58">
        <f>+VLOOKUP(A58,'[1]ASIGNACION CONTRATISTAS'!$A$5:$AQ$275,42,FALSE)</f>
        <v>0</v>
      </c>
      <c r="BU58">
        <f>+VLOOKUP(A58,'[1]ASIGNACION CONTRATISTAS'!$A$5:$AQ$275,43,FALSE)</f>
        <v>25000000</v>
      </c>
    </row>
    <row r="59" spans="1:73" x14ac:dyDescent="0.25">
      <c r="A59" t="s">
        <v>401</v>
      </c>
      <c r="B59" t="s">
        <v>38</v>
      </c>
      <c r="C59" t="s">
        <v>379</v>
      </c>
      <c r="E59" t="s">
        <v>380</v>
      </c>
      <c r="F59" t="s">
        <v>387</v>
      </c>
      <c r="G59">
        <v>65.510000000000005</v>
      </c>
      <c r="H59">
        <v>25000000</v>
      </c>
      <c r="K59" t="s">
        <v>402</v>
      </c>
      <c r="L59" t="s">
        <v>53</v>
      </c>
      <c r="N59" s="2">
        <v>45288</v>
      </c>
      <c r="O59" s="2">
        <v>45302</v>
      </c>
      <c r="P59" s="2">
        <v>45335</v>
      </c>
      <c r="S59">
        <v>25000000</v>
      </c>
      <c r="W59" s="2">
        <v>45224</v>
      </c>
      <c r="X59" t="s">
        <v>403</v>
      </c>
      <c r="Y59" t="s">
        <v>46</v>
      </c>
      <c r="Z59">
        <v>0</v>
      </c>
      <c r="AA59" t="s">
        <v>404</v>
      </c>
      <c r="AB59" t="s">
        <v>405</v>
      </c>
      <c r="AC59" t="s">
        <v>48</v>
      </c>
      <c r="AD59" t="s">
        <v>49</v>
      </c>
      <c r="AF59" t="s">
        <v>53</v>
      </c>
      <c r="AG59" t="s">
        <v>48</v>
      </c>
      <c r="AH59" t="s">
        <v>340</v>
      </c>
      <c r="AO59" t="str">
        <f>+VLOOKUP(A59,'[1]ASIGNACION CONTRATISTAS'!$A$5:$M$275,11,FALSE)</f>
        <v>SIN DATOS</v>
      </c>
      <c r="AP59" t="str">
        <f>+VLOOKUP(A59,'[1]ASIGNACION CONTRATISTAS'!$A$5:$M$275,12,FALSE)</f>
        <v>SIN DATOS</v>
      </c>
      <c r="AQ59" t="str">
        <f>+VLOOKUP(A59,'[1]ASIGNACION CONTRATISTAS'!$A$5:$M$275,13,FALSE)</f>
        <v>SIN DATOS</v>
      </c>
      <c r="AR59" t="str">
        <f>+VLOOKUP(A59,'[1]ASIGNACION CONTRATISTAS'!$A$5:$AQ$275,14,FALSE)</f>
        <v>SIN DATOS</v>
      </c>
      <c r="AS59" t="str">
        <f>+VLOOKUP(A59,'[1]ASIGNACION CONTRATISTAS'!$A$5:$AQ$275,15,FALSE)</f>
        <v>SIN DATOS</v>
      </c>
      <c r="AT59" t="str">
        <f>+VLOOKUP(A59,'[1]ASIGNACION CONTRATISTAS'!$A$5:$AQ$275,16,FALSE)</f>
        <v>SIN DATOS</v>
      </c>
      <c r="AU59">
        <f>+VLOOKUP(A59,'[1]ASIGNACION CONTRATISTAS'!$A$5:$AQ$275,17,FALSE)</f>
        <v>0</v>
      </c>
      <c r="AV59" t="str">
        <f>+VLOOKUP(A59,'[1]ASIGNACION CONTRATISTAS'!$A$5:$AQ$275,18,FALSE)</f>
        <v>SIN DATOS</v>
      </c>
      <c r="AW59" t="str">
        <f>+VLOOKUP(A59,'[1]ASIGNACION CONTRATISTAS'!$A$5:$AQ$275,19,FALSE)</f>
        <v>SIN DATOS</v>
      </c>
      <c r="AX59" t="str">
        <f>+VLOOKUP(A59,'[1]ASIGNACION CONTRATISTAS'!$A$5:$AQ$275,20,FALSE)</f>
        <v>SIN DATOS</v>
      </c>
      <c r="AY59">
        <f>+VLOOKUP(A59,'[1]ASIGNACION CONTRATISTAS'!$A$5:$AQ$275,21,FALSE)</f>
        <v>0</v>
      </c>
      <c r="AZ59">
        <f>+VLOOKUP(A59,'[1]ASIGNACION CONTRATISTAS'!$A$5:$AQ$275,22,FALSE)</f>
        <v>0</v>
      </c>
      <c r="BA59" t="str">
        <f>+VLOOKUP(A59,'[1]ASIGNACION CONTRATISTAS'!$A$5:$AQ$275,23,FALSE)</f>
        <v>SIN DATOS</v>
      </c>
      <c r="BB59">
        <f>+VLOOKUP(A59,'[1]ASIGNACION CONTRATISTAS'!$A$5:$AQ$275,24,FALSE)</f>
        <v>0</v>
      </c>
      <c r="BC59">
        <f>+VLOOKUP(A59,'[1]ASIGNACION CONTRATISTAS'!$A$5:$AQ$275,25,FALSE)</f>
        <v>0</v>
      </c>
      <c r="BD59" s="2">
        <f>+VLOOKUP(A59,'[1]ASIGNACION CONTRATISTAS'!$A$5:$AQ$275,26,FALSE)</f>
        <v>0</v>
      </c>
      <c r="BE59">
        <f>+VLOOKUP(A59,'[1]ASIGNACION CONTRATISTAS'!$A$5:$AQ$275,27,FALSE)</f>
        <v>0</v>
      </c>
      <c r="BF59">
        <f>+VLOOKUP(A59,'[1]ASIGNACION CONTRATISTAS'!$A$5:$AQ$275,28,FALSE)</f>
        <v>0</v>
      </c>
      <c r="BG59">
        <f>+VLOOKUP(A59,'[1]ASIGNACION CONTRATISTAS'!$A$5:$AQ$275,29,FALSE)</f>
        <v>0</v>
      </c>
      <c r="BH59">
        <f>+VLOOKUP(A59,'[1]ASIGNACION CONTRATISTAS'!$A$5:$AQ$275,30,FALSE)</f>
        <v>45313</v>
      </c>
      <c r="BI59">
        <f>+VLOOKUP(A59,'[1]ASIGNACION CONTRATISTAS'!$A$5:$AQ$275,31,FALSE)</f>
        <v>0</v>
      </c>
      <c r="BJ59">
        <f>+VLOOKUP(A59,'[1]ASIGNACION CONTRATISTAS'!$A$5:$AQ$275,32,FALSE)</f>
        <v>0</v>
      </c>
      <c r="BK59" t="str">
        <f>+VLOOKUP(A59,'[1]ASIGNACION CONTRATISTAS'!$A$5:$AQ$275,33,FALSE)</f>
        <v>APROBADO CON SOPORTE</v>
      </c>
      <c r="BL59">
        <f>+VLOOKUP(A59,'[1]ASIGNACION CONTRATISTAS'!$A$5:$AQ$275,34,FALSE)</f>
        <v>0</v>
      </c>
      <c r="BM59" t="str">
        <f>+VLOOKUP(A59,'[1]ASIGNACION CONTRATISTAS'!$A$5:$AQ$275,35,FALSE)</f>
        <v>CORREO DEL 22/02/2024</v>
      </c>
      <c r="BN59" t="str">
        <f>+VLOOKUP(A59,'[1]ASIGNACION CONTRATISTAS'!$A$5:$AQ$275,36,FALSE)</f>
        <v>APROBADO</v>
      </c>
      <c r="BO59">
        <f>+VLOOKUP(A59,'[1]ASIGNACION CONTRATISTAS'!$A$5:$AQ$275,37,FALSE)</f>
        <v>0</v>
      </c>
      <c r="BP59">
        <f>+VLOOKUP(A59,'[1]ASIGNACION CONTRATISTAS'!$A$5:$AQ$275,38,FALSE)</f>
        <v>0</v>
      </c>
      <c r="BQ59">
        <f>+VLOOKUP(A59,'[1]ASIGNACION CONTRATISTAS'!$A$5:$AQ$275,39,FALSE)</f>
        <v>45288</v>
      </c>
      <c r="BR59">
        <f>+VLOOKUP(A59,'[1]ASIGNACION CONTRATISTAS'!$A$5:$AQ$275,40,FALSE)</f>
        <v>45302</v>
      </c>
      <c r="BS59">
        <f>+VLOOKUP(A59,'[1]ASIGNACION CONTRATISTAS'!$A$5:$AQ$275,41,FALSE)</f>
        <v>0</v>
      </c>
      <c r="BT59">
        <f>+VLOOKUP(A59,'[1]ASIGNACION CONTRATISTAS'!$A$5:$AQ$275,42,FALSE)</f>
        <v>0</v>
      </c>
      <c r="BU59">
        <f>+VLOOKUP(A59,'[1]ASIGNACION CONTRATISTAS'!$A$5:$AQ$275,43,FALSE)</f>
        <v>25000000</v>
      </c>
    </row>
    <row r="60" spans="1:73" x14ac:dyDescent="0.25">
      <c r="A60" t="s">
        <v>406</v>
      </c>
      <c r="B60" t="s">
        <v>38</v>
      </c>
      <c r="C60" t="s">
        <v>379</v>
      </c>
      <c r="E60" t="s">
        <v>180</v>
      </c>
      <c r="F60" t="s">
        <v>210</v>
      </c>
      <c r="G60">
        <v>409.48759999999999</v>
      </c>
      <c r="H60">
        <v>25000000</v>
      </c>
      <c r="K60" t="s">
        <v>407</v>
      </c>
      <c r="L60" t="s">
        <v>53</v>
      </c>
      <c r="N60" s="2">
        <v>45288</v>
      </c>
      <c r="P60" s="2">
        <v>45314</v>
      </c>
      <c r="S60">
        <v>25000000</v>
      </c>
      <c r="U60" t="s">
        <v>48</v>
      </c>
      <c r="W60" s="2">
        <v>45064</v>
      </c>
      <c r="X60" t="s">
        <v>408</v>
      </c>
      <c r="Y60" t="s">
        <v>46</v>
      </c>
      <c r="Z60">
        <v>0</v>
      </c>
      <c r="AA60">
        <v>444.8</v>
      </c>
      <c r="AB60" t="s">
        <v>409</v>
      </c>
      <c r="AC60" t="s">
        <v>48</v>
      </c>
      <c r="AD60" t="s">
        <v>49</v>
      </c>
      <c r="AG60" t="s">
        <v>49</v>
      </c>
      <c r="AI60" t="s">
        <v>167</v>
      </c>
      <c r="AJ60" t="s">
        <v>410</v>
      </c>
      <c r="AO60" t="str">
        <f>+VLOOKUP(A60,'[1]ASIGNACION CONTRATISTAS'!$A$5:$M$275,11,FALSE)</f>
        <v>SIN DATOS</v>
      </c>
      <c r="AP60" t="str">
        <f>+VLOOKUP(A60,'[1]ASIGNACION CONTRATISTAS'!$A$5:$M$275,12,FALSE)</f>
        <v>SIN DATOS</v>
      </c>
      <c r="AQ60" t="str">
        <f>+VLOOKUP(A60,'[1]ASIGNACION CONTRATISTAS'!$A$5:$M$275,13,FALSE)</f>
        <v>SIN DATOS</v>
      </c>
      <c r="AR60" t="str">
        <f>+VLOOKUP(A60,'[1]ASIGNACION CONTRATISTAS'!$A$5:$AQ$275,14,FALSE)</f>
        <v>SIN DATOS</v>
      </c>
      <c r="AS60" t="str">
        <f>+VLOOKUP(A60,'[1]ASIGNACION CONTRATISTAS'!$A$5:$AQ$275,15,FALSE)</f>
        <v>SIN DATOS</v>
      </c>
      <c r="AT60" t="str">
        <f>+VLOOKUP(A60,'[1]ASIGNACION CONTRATISTAS'!$A$5:$AQ$275,16,FALSE)</f>
        <v>SIN DATOS</v>
      </c>
      <c r="AU60">
        <f>+VLOOKUP(A60,'[1]ASIGNACION CONTRATISTAS'!$A$5:$AQ$275,17,FALSE)</f>
        <v>0</v>
      </c>
      <c r="AV60" t="str">
        <f>+VLOOKUP(A60,'[1]ASIGNACION CONTRATISTAS'!$A$5:$AQ$275,18,FALSE)</f>
        <v>SIN DATOS</v>
      </c>
      <c r="AW60" t="str">
        <f>+VLOOKUP(A60,'[1]ASIGNACION CONTRATISTAS'!$A$5:$AQ$275,19,FALSE)</f>
        <v>SIN DATOS</v>
      </c>
      <c r="AX60" t="str">
        <f>+VLOOKUP(A60,'[1]ASIGNACION CONTRATISTAS'!$A$5:$AQ$275,20,FALSE)</f>
        <v>SIN DATOS</v>
      </c>
      <c r="AY60">
        <f>+VLOOKUP(A60,'[1]ASIGNACION CONTRATISTAS'!$A$5:$AQ$275,21,FALSE)</f>
        <v>0</v>
      </c>
      <c r="AZ60">
        <f>+VLOOKUP(A60,'[1]ASIGNACION CONTRATISTAS'!$A$5:$AQ$275,22,FALSE)</f>
        <v>0</v>
      </c>
      <c r="BA60" t="str">
        <f>+VLOOKUP(A60,'[1]ASIGNACION CONTRATISTAS'!$A$5:$AQ$275,23,FALSE)</f>
        <v>SIN DATOS</v>
      </c>
      <c r="BB60">
        <f>+VLOOKUP(A60,'[1]ASIGNACION CONTRATISTAS'!$A$5:$AQ$275,24,FALSE)</f>
        <v>0</v>
      </c>
      <c r="BC60">
        <f>+VLOOKUP(A60,'[1]ASIGNACION CONTRATISTAS'!$A$5:$AQ$275,25,FALSE)</f>
        <v>0</v>
      </c>
      <c r="BD60" s="2">
        <f>+VLOOKUP(A60,'[1]ASIGNACION CONTRATISTAS'!$A$5:$AQ$275,26,FALSE)</f>
        <v>0</v>
      </c>
      <c r="BE60">
        <f>+VLOOKUP(A60,'[1]ASIGNACION CONTRATISTAS'!$A$5:$AQ$275,27,FALSE)</f>
        <v>0</v>
      </c>
      <c r="BF60">
        <f>+VLOOKUP(A60,'[1]ASIGNACION CONTRATISTAS'!$A$5:$AQ$275,28,FALSE)</f>
        <v>0</v>
      </c>
      <c r="BG60">
        <f>+VLOOKUP(A60,'[1]ASIGNACION CONTRATISTAS'!$A$5:$AQ$275,29,FALSE)</f>
        <v>0</v>
      </c>
      <c r="BH60">
        <f>+VLOOKUP(A60,'[1]ASIGNACION CONTRATISTAS'!$A$5:$AQ$275,30,FALSE)</f>
        <v>45314</v>
      </c>
      <c r="BI60">
        <f>+VLOOKUP(A60,'[1]ASIGNACION CONTRATISTAS'!$A$5:$AQ$275,31,FALSE)</f>
        <v>0</v>
      </c>
      <c r="BJ60">
        <f>+VLOOKUP(A60,'[1]ASIGNACION CONTRATISTAS'!$A$5:$AQ$275,32,FALSE)</f>
        <v>0</v>
      </c>
      <c r="BK60" t="str">
        <f>+VLOOKUP(A60,'[1]ASIGNACION CONTRATISTAS'!$A$5:$AQ$275,33,FALSE)</f>
        <v>APROBADO CON SOPORTE</v>
      </c>
      <c r="BL60">
        <f>+VLOOKUP(A60,'[1]ASIGNACION CONTRATISTAS'!$A$5:$AQ$275,34,FALSE)</f>
        <v>0</v>
      </c>
      <c r="BM60" t="str">
        <f>+VLOOKUP(A60,'[1]ASIGNACION CONTRATISTAS'!$A$5:$AQ$275,35,FALSE)</f>
        <v>CORREO DEL 22/02/2024</v>
      </c>
      <c r="BN60" t="str">
        <f>+VLOOKUP(A60,'[1]ASIGNACION CONTRATISTAS'!$A$5:$AQ$275,36,FALSE)</f>
        <v>APROBADO</v>
      </c>
      <c r="BO60">
        <f>+VLOOKUP(A60,'[1]ASIGNACION CONTRATISTAS'!$A$5:$AQ$275,37,FALSE)</f>
        <v>0</v>
      </c>
      <c r="BP60">
        <f>+VLOOKUP(A60,'[1]ASIGNACION CONTRATISTAS'!$A$5:$AQ$275,38,FALSE)</f>
        <v>0</v>
      </c>
      <c r="BQ60">
        <f>+VLOOKUP(A60,'[1]ASIGNACION CONTRATISTAS'!$A$5:$AQ$275,39,FALSE)</f>
        <v>45288</v>
      </c>
      <c r="BR60">
        <f>+VLOOKUP(A60,'[1]ASIGNACION CONTRATISTAS'!$A$5:$AQ$275,40,FALSE)</f>
        <v>0</v>
      </c>
      <c r="BS60">
        <f>+VLOOKUP(A60,'[1]ASIGNACION CONTRATISTAS'!$A$5:$AQ$275,41,FALSE)</f>
        <v>0</v>
      </c>
      <c r="BT60">
        <f>+VLOOKUP(A60,'[1]ASIGNACION CONTRATISTAS'!$A$5:$AQ$275,42,FALSE)</f>
        <v>0</v>
      </c>
      <c r="BU60">
        <f>+VLOOKUP(A60,'[1]ASIGNACION CONTRATISTAS'!$A$5:$AQ$275,43,FALSE)</f>
        <v>25000000</v>
      </c>
    </row>
    <row r="61" spans="1:73" x14ac:dyDescent="0.25">
      <c r="A61" t="s">
        <v>411</v>
      </c>
      <c r="B61" t="s">
        <v>38</v>
      </c>
      <c r="C61" t="s">
        <v>379</v>
      </c>
      <c r="E61" t="s">
        <v>412</v>
      </c>
      <c r="F61" t="s">
        <v>413</v>
      </c>
      <c r="G61">
        <v>399.11360000000002</v>
      </c>
      <c r="H61">
        <v>25000000</v>
      </c>
      <c r="K61" t="s">
        <v>414</v>
      </c>
      <c r="L61" t="s">
        <v>53</v>
      </c>
      <c r="N61" s="2">
        <v>45288</v>
      </c>
      <c r="P61" s="2">
        <v>45310</v>
      </c>
      <c r="S61">
        <v>25000000</v>
      </c>
      <c r="W61" s="2">
        <v>45085</v>
      </c>
      <c r="X61" t="s">
        <v>415</v>
      </c>
      <c r="Y61" t="s">
        <v>46</v>
      </c>
      <c r="Z61">
        <v>0</v>
      </c>
      <c r="AA61" t="s">
        <v>416</v>
      </c>
      <c r="AB61" t="s">
        <v>417</v>
      </c>
      <c r="AC61" t="s">
        <v>49</v>
      </c>
      <c r="AD61" t="s">
        <v>49</v>
      </c>
      <c r="AF61" t="s">
        <v>347</v>
      </c>
      <c r="AG61" t="s">
        <v>49</v>
      </c>
      <c r="AH61" t="s">
        <v>340</v>
      </c>
      <c r="AI61" t="s">
        <v>167</v>
      </c>
      <c r="AJ61" t="s">
        <v>418</v>
      </c>
      <c r="AO61" t="str">
        <f>+VLOOKUP(A61,'[1]ASIGNACION CONTRATISTAS'!$A$5:$M$275,11,FALSE)</f>
        <v>SIN DATOS</v>
      </c>
      <c r="AP61" t="str">
        <f>+VLOOKUP(A61,'[1]ASIGNACION CONTRATISTAS'!$A$5:$M$275,12,FALSE)</f>
        <v>SIN DATOS</v>
      </c>
      <c r="AQ61" t="str">
        <f>+VLOOKUP(A61,'[1]ASIGNACION CONTRATISTAS'!$A$5:$M$275,13,FALSE)</f>
        <v>SIN DATOS</v>
      </c>
      <c r="AR61" t="str">
        <f>+VLOOKUP(A61,'[1]ASIGNACION CONTRATISTAS'!$A$5:$AQ$275,14,FALSE)</f>
        <v>SIN DATOS</v>
      </c>
      <c r="AS61" t="str">
        <f>+VLOOKUP(A61,'[1]ASIGNACION CONTRATISTAS'!$A$5:$AQ$275,15,FALSE)</f>
        <v>SIN DATOS</v>
      </c>
      <c r="AT61" t="str">
        <f>+VLOOKUP(A61,'[1]ASIGNACION CONTRATISTAS'!$A$5:$AQ$275,16,FALSE)</f>
        <v>SIN DATOS</v>
      </c>
      <c r="AU61">
        <f>+VLOOKUP(A61,'[1]ASIGNACION CONTRATISTAS'!$A$5:$AQ$275,17,FALSE)</f>
        <v>0</v>
      </c>
      <c r="AV61" t="str">
        <f>+VLOOKUP(A61,'[1]ASIGNACION CONTRATISTAS'!$A$5:$AQ$275,18,FALSE)</f>
        <v>SIN DATOS</v>
      </c>
      <c r="AW61" t="str">
        <f>+VLOOKUP(A61,'[1]ASIGNACION CONTRATISTAS'!$A$5:$AQ$275,19,FALSE)</f>
        <v>SIN DATOS</v>
      </c>
      <c r="AX61" t="str">
        <f>+VLOOKUP(A61,'[1]ASIGNACION CONTRATISTAS'!$A$5:$AQ$275,20,FALSE)</f>
        <v>SIN DATOS</v>
      </c>
      <c r="AY61">
        <f>+VLOOKUP(A61,'[1]ASIGNACION CONTRATISTAS'!$A$5:$AQ$275,21,FALSE)</f>
        <v>0</v>
      </c>
      <c r="AZ61">
        <f>+VLOOKUP(A61,'[1]ASIGNACION CONTRATISTAS'!$A$5:$AQ$275,22,FALSE)</f>
        <v>0</v>
      </c>
      <c r="BA61" t="str">
        <f>+VLOOKUP(A61,'[1]ASIGNACION CONTRATISTAS'!$A$5:$AQ$275,23,FALSE)</f>
        <v>SIN DATOS</v>
      </c>
      <c r="BB61">
        <f>+VLOOKUP(A61,'[1]ASIGNACION CONTRATISTAS'!$A$5:$AQ$275,24,FALSE)</f>
        <v>0</v>
      </c>
      <c r="BC61">
        <f>+VLOOKUP(A61,'[1]ASIGNACION CONTRATISTAS'!$A$5:$AQ$275,25,FALSE)</f>
        <v>0</v>
      </c>
      <c r="BD61" s="2">
        <f>+VLOOKUP(A61,'[1]ASIGNACION CONTRATISTAS'!$A$5:$AQ$275,26,FALSE)</f>
        <v>0</v>
      </c>
      <c r="BE61">
        <f>+VLOOKUP(A61,'[1]ASIGNACION CONTRATISTAS'!$A$5:$AQ$275,27,FALSE)</f>
        <v>0</v>
      </c>
      <c r="BF61">
        <f>+VLOOKUP(A61,'[1]ASIGNACION CONTRATISTAS'!$A$5:$AQ$275,28,FALSE)</f>
        <v>0</v>
      </c>
      <c r="BG61">
        <f>+VLOOKUP(A61,'[1]ASIGNACION CONTRATISTAS'!$A$5:$AQ$275,29,FALSE)</f>
        <v>0</v>
      </c>
      <c r="BH61">
        <f>+VLOOKUP(A61,'[1]ASIGNACION CONTRATISTAS'!$A$5:$AQ$275,30,FALSE)</f>
        <v>45310</v>
      </c>
      <c r="BI61">
        <f>+VLOOKUP(A61,'[1]ASIGNACION CONTRATISTAS'!$A$5:$AQ$275,31,FALSE)</f>
        <v>0</v>
      </c>
      <c r="BJ61">
        <f>+VLOOKUP(A61,'[1]ASIGNACION CONTRATISTAS'!$A$5:$AQ$275,32,FALSE)</f>
        <v>0</v>
      </c>
      <c r="BK61" t="str">
        <f>+VLOOKUP(A61,'[1]ASIGNACION CONTRATISTAS'!$A$5:$AQ$275,33,FALSE)</f>
        <v>APROBADO CON SOPORTE</v>
      </c>
      <c r="BL61">
        <f>+VLOOKUP(A61,'[1]ASIGNACION CONTRATISTAS'!$A$5:$AQ$275,34,FALSE)</f>
        <v>0</v>
      </c>
      <c r="BM61" t="str">
        <f>+VLOOKUP(A61,'[1]ASIGNACION CONTRATISTAS'!$A$5:$AQ$275,35,FALSE)</f>
        <v>CORREO DEL 22/02/2024</v>
      </c>
      <c r="BN61" t="str">
        <f>+VLOOKUP(A61,'[1]ASIGNACION CONTRATISTAS'!$A$5:$AQ$275,36,FALSE)</f>
        <v>APROBADO</v>
      </c>
      <c r="BO61">
        <f>+VLOOKUP(A61,'[1]ASIGNACION CONTRATISTAS'!$A$5:$AQ$275,37,FALSE)</f>
        <v>0</v>
      </c>
      <c r="BP61">
        <f>+VLOOKUP(A61,'[1]ASIGNACION CONTRATISTAS'!$A$5:$AQ$275,38,FALSE)</f>
        <v>0</v>
      </c>
      <c r="BQ61">
        <f>+VLOOKUP(A61,'[1]ASIGNACION CONTRATISTAS'!$A$5:$AQ$275,39,FALSE)</f>
        <v>45288</v>
      </c>
      <c r="BR61">
        <f>+VLOOKUP(A61,'[1]ASIGNACION CONTRATISTAS'!$A$5:$AQ$275,40,FALSE)</f>
        <v>0</v>
      </c>
      <c r="BS61">
        <f>+VLOOKUP(A61,'[1]ASIGNACION CONTRATISTAS'!$A$5:$AQ$275,41,FALSE)</f>
        <v>0</v>
      </c>
      <c r="BT61">
        <f>+VLOOKUP(A61,'[1]ASIGNACION CONTRATISTAS'!$A$5:$AQ$275,42,FALSE)</f>
        <v>0</v>
      </c>
      <c r="BU61">
        <f>+VLOOKUP(A61,'[1]ASIGNACION CONTRATISTAS'!$A$5:$AQ$275,43,FALSE)</f>
        <v>25000000</v>
      </c>
    </row>
    <row r="62" spans="1:73" x14ac:dyDescent="0.25">
      <c r="A62" t="s">
        <v>419</v>
      </c>
      <c r="B62" t="s">
        <v>38</v>
      </c>
      <c r="C62" t="s">
        <v>379</v>
      </c>
      <c r="E62" t="s">
        <v>412</v>
      </c>
      <c r="F62" t="s">
        <v>413</v>
      </c>
      <c r="G62">
        <v>444.08010000000002</v>
      </c>
      <c r="H62">
        <v>25000000</v>
      </c>
      <c r="K62" t="s">
        <v>420</v>
      </c>
      <c r="L62" t="s">
        <v>53</v>
      </c>
      <c r="N62" s="2">
        <v>45288</v>
      </c>
      <c r="P62" s="2">
        <v>45313</v>
      </c>
      <c r="S62">
        <v>25000000</v>
      </c>
      <c r="W62" s="2">
        <v>45162</v>
      </c>
      <c r="X62" t="s">
        <v>421</v>
      </c>
      <c r="Y62" t="s">
        <v>46</v>
      </c>
      <c r="Z62">
        <v>0</v>
      </c>
      <c r="AA62">
        <v>0</v>
      </c>
      <c r="AB62" t="s">
        <v>422</v>
      </c>
      <c r="AC62" t="s">
        <v>49</v>
      </c>
      <c r="AD62" t="s">
        <v>49</v>
      </c>
      <c r="AF62" t="s">
        <v>347</v>
      </c>
      <c r="AG62" t="s">
        <v>49</v>
      </c>
      <c r="AH62" t="s">
        <v>340</v>
      </c>
      <c r="AO62" t="str">
        <f>+VLOOKUP(A62,'[1]ASIGNACION CONTRATISTAS'!$A$5:$M$275,11,FALSE)</f>
        <v>SIN DATOS</v>
      </c>
      <c r="AP62" t="str">
        <f>+VLOOKUP(A62,'[1]ASIGNACION CONTRATISTAS'!$A$5:$M$275,12,FALSE)</f>
        <v>SIN DATOS</v>
      </c>
      <c r="AQ62" t="str">
        <f>+VLOOKUP(A62,'[1]ASIGNACION CONTRATISTAS'!$A$5:$M$275,13,FALSE)</f>
        <v>SIN DATOS</v>
      </c>
      <c r="AR62" t="str">
        <f>+VLOOKUP(A62,'[1]ASIGNACION CONTRATISTAS'!$A$5:$AQ$275,14,FALSE)</f>
        <v>SIN DATOS</v>
      </c>
      <c r="AS62" t="str">
        <f>+VLOOKUP(A62,'[1]ASIGNACION CONTRATISTAS'!$A$5:$AQ$275,15,FALSE)</f>
        <v>SIN DATOS</v>
      </c>
      <c r="AT62" t="str">
        <f>+VLOOKUP(A62,'[1]ASIGNACION CONTRATISTAS'!$A$5:$AQ$275,16,FALSE)</f>
        <v>SIN DATOS</v>
      </c>
      <c r="AU62">
        <f>+VLOOKUP(A62,'[1]ASIGNACION CONTRATISTAS'!$A$5:$AQ$275,17,FALSE)</f>
        <v>0</v>
      </c>
      <c r="AV62" t="str">
        <f>+VLOOKUP(A62,'[1]ASIGNACION CONTRATISTAS'!$A$5:$AQ$275,18,FALSE)</f>
        <v>SIN DATOS</v>
      </c>
      <c r="AW62" t="str">
        <f>+VLOOKUP(A62,'[1]ASIGNACION CONTRATISTAS'!$A$5:$AQ$275,19,FALSE)</f>
        <v>SIN DATOS</v>
      </c>
      <c r="AX62" t="str">
        <f>+VLOOKUP(A62,'[1]ASIGNACION CONTRATISTAS'!$A$5:$AQ$275,20,FALSE)</f>
        <v>SIN DATOS</v>
      </c>
      <c r="AY62">
        <f>+VLOOKUP(A62,'[1]ASIGNACION CONTRATISTAS'!$A$5:$AQ$275,21,FALSE)</f>
        <v>0</v>
      </c>
      <c r="AZ62">
        <f>+VLOOKUP(A62,'[1]ASIGNACION CONTRATISTAS'!$A$5:$AQ$275,22,FALSE)</f>
        <v>0</v>
      </c>
      <c r="BA62" t="str">
        <f>+VLOOKUP(A62,'[1]ASIGNACION CONTRATISTAS'!$A$5:$AQ$275,23,FALSE)</f>
        <v>SIN DATOS</v>
      </c>
      <c r="BB62">
        <f>+VLOOKUP(A62,'[1]ASIGNACION CONTRATISTAS'!$A$5:$AQ$275,24,FALSE)</f>
        <v>0</v>
      </c>
      <c r="BC62">
        <f>+VLOOKUP(A62,'[1]ASIGNACION CONTRATISTAS'!$A$5:$AQ$275,25,FALSE)</f>
        <v>0</v>
      </c>
      <c r="BD62" s="2">
        <f>+VLOOKUP(A62,'[1]ASIGNACION CONTRATISTAS'!$A$5:$AQ$275,26,FALSE)</f>
        <v>0</v>
      </c>
      <c r="BE62">
        <f>+VLOOKUP(A62,'[1]ASIGNACION CONTRATISTAS'!$A$5:$AQ$275,27,FALSE)</f>
        <v>0</v>
      </c>
      <c r="BF62">
        <f>+VLOOKUP(A62,'[1]ASIGNACION CONTRATISTAS'!$A$5:$AQ$275,28,FALSE)</f>
        <v>0</v>
      </c>
      <c r="BG62">
        <f>+VLOOKUP(A62,'[1]ASIGNACION CONTRATISTAS'!$A$5:$AQ$275,29,FALSE)</f>
        <v>0</v>
      </c>
      <c r="BH62">
        <f>+VLOOKUP(A62,'[1]ASIGNACION CONTRATISTAS'!$A$5:$AQ$275,30,FALSE)</f>
        <v>45313</v>
      </c>
      <c r="BI62">
        <f>+VLOOKUP(A62,'[1]ASIGNACION CONTRATISTAS'!$A$5:$AQ$275,31,FALSE)</f>
        <v>0</v>
      </c>
      <c r="BJ62">
        <f>+VLOOKUP(A62,'[1]ASIGNACION CONTRATISTAS'!$A$5:$AQ$275,32,FALSE)</f>
        <v>0</v>
      </c>
      <c r="BK62" t="str">
        <f>+VLOOKUP(A62,'[1]ASIGNACION CONTRATISTAS'!$A$5:$AQ$275,33,FALSE)</f>
        <v>APROBADO CON SOPORTE</v>
      </c>
      <c r="BL62">
        <f>+VLOOKUP(A62,'[1]ASIGNACION CONTRATISTAS'!$A$5:$AQ$275,34,FALSE)</f>
        <v>0</v>
      </c>
      <c r="BM62" t="str">
        <f>+VLOOKUP(A62,'[1]ASIGNACION CONTRATISTAS'!$A$5:$AQ$275,35,FALSE)</f>
        <v>CORREO DEL 22/02/2024</v>
      </c>
      <c r="BN62" t="str">
        <f>+VLOOKUP(A62,'[1]ASIGNACION CONTRATISTAS'!$A$5:$AQ$275,36,FALSE)</f>
        <v>APROBADO</v>
      </c>
      <c r="BO62">
        <f>+VLOOKUP(A62,'[1]ASIGNACION CONTRATISTAS'!$A$5:$AQ$275,37,FALSE)</f>
        <v>0</v>
      </c>
      <c r="BP62">
        <f>+VLOOKUP(A62,'[1]ASIGNACION CONTRATISTAS'!$A$5:$AQ$275,38,FALSE)</f>
        <v>0</v>
      </c>
      <c r="BQ62">
        <f>+VLOOKUP(A62,'[1]ASIGNACION CONTRATISTAS'!$A$5:$AQ$275,39,FALSE)</f>
        <v>45288</v>
      </c>
      <c r="BR62">
        <f>+VLOOKUP(A62,'[1]ASIGNACION CONTRATISTAS'!$A$5:$AQ$275,40,FALSE)</f>
        <v>0</v>
      </c>
      <c r="BS62">
        <f>+VLOOKUP(A62,'[1]ASIGNACION CONTRATISTAS'!$A$5:$AQ$275,41,FALSE)</f>
        <v>0</v>
      </c>
      <c r="BT62">
        <f>+VLOOKUP(A62,'[1]ASIGNACION CONTRATISTAS'!$A$5:$AQ$275,42,FALSE)</f>
        <v>0</v>
      </c>
      <c r="BU62">
        <f>+VLOOKUP(A62,'[1]ASIGNACION CONTRATISTAS'!$A$5:$AQ$275,43,FALSE)</f>
        <v>25000000</v>
      </c>
    </row>
    <row r="63" spans="1:73" x14ac:dyDescent="0.25">
      <c r="A63" t="s">
        <v>423</v>
      </c>
      <c r="B63" t="s">
        <v>38</v>
      </c>
      <c r="C63" t="s">
        <v>379</v>
      </c>
      <c r="E63" t="s">
        <v>87</v>
      </c>
      <c r="F63" t="s">
        <v>424</v>
      </c>
      <c r="G63">
        <v>1041.1647</v>
      </c>
      <c r="H63">
        <v>25000000</v>
      </c>
      <c r="K63" t="s">
        <v>425</v>
      </c>
      <c r="L63" t="s">
        <v>53</v>
      </c>
      <c r="N63" s="2">
        <v>45288</v>
      </c>
      <c r="P63" s="2">
        <v>45300</v>
      </c>
      <c r="S63">
        <v>25000000</v>
      </c>
      <c r="U63" t="s">
        <v>48</v>
      </c>
      <c r="V63" t="s">
        <v>49</v>
      </c>
      <c r="W63" s="2">
        <v>45091</v>
      </c>
      <c r="X63" t="s">
        <v>426</v>
      </c>
      <c r="Y63">
        <v>0</v>
      </c>
      <c r="Z63" t="s">
        <v>427</v>
      </c>
      <c r="AA63" t="s">
        <v>428</v>
      </c>
      <c r="AB63" t="s">
        <v>429</v>
      </c>
      <c r="AC63" t="s">
        <v>48</v>
      </c>
      <c r="AD63" t="s">
        <v>49</v>
      </c>
      <c r="AG63" t="s">
        <v>430</v>
      </c>
      <c r="AO63" t="str">
        <f>+VLOOKUP(A63,'[1]ASIGNACION CONTRATISTAS'!$A$5:$M$275,11,FALSE)</f>
        <v>SIN DATOS</v>
      </c>
      <c r="AP63" t="str">
        <f>+VLOOKUP(A63,'[1]ASIGNACION CONTRATISTAS'!$A$5:$M$275,12,FALSE)</f>
        <v>SIN DATOS</v>
      </c>
      <c r="AQ63" t="str">
        <f>+VLOOKUP(A63,'[1]ASIGNACION CONTRATISTAS'!$A$5:$M$275,13,FALSE)</f>
        <v>SIN DATOS</v>
      </c>
      <c r="AR63" t="str">
        <f>+VLOOKUP(A63,'[1]ASIGNACION CONTRATISTAS'!$A$5:$AQ$275,14,FALSE)</f>
        <v>SIN DATOS</v>
      </c>
      <c r="AS63" t="str">
        <f>+VLOOKUP(A63,'[1]ASIGNACION CONTRATISTAS'!$A$5:$AQ$275,15,FALSE)</f>
        <v>SIN DATOS</v>
      </c>
      <c r="AT63" t="str">
        <f>+VLOOKUP(A63,'[1]ASIGNACION CONTRATISTAS'!$A$5:$AQ$275,16,FALSE)</f>
        <v>SIN DATOS</v>
      </c>
      <c r="AU63">
        <f>+VLOOKUP(A63,'[1]ASIGNACION CONTRATISTAS'!$A$5:$AQ$275,17,FALSE)</f>
        <v>0</v>
      </c>
      <c r="AV63" t="str">
        <f>+VLOOKUP(A63,'[1]ASIGNACION CONTRATISTAS'!$A$5:$AQ$275,18,FALSE)</f>
        <v>SIN DATOS</v>
      </c>
      <c r="AW63" t="str">
        <f>+VLOOKUP(A63,'[1]ASIGNACION CONTRATISTAS'!$A$5:$AQ$275,19,FALSE)</f>
        <v>SIN DATOS</v>
      </c>
      <c r="AX63" t="str">
        <f>+VLOOKUP(A63,'[1]ASIGNACION CONTRATISTAS'!$A$5:$AQ$275,20,FALSE)</f>
        <v>SIN DATOS</v>
      </c>
      <c r="AY63">
        <f>+VLOOKUP(A63,'[1]ASIGNACION CONTRATISTAS'!$A$5:$AQ$275,21,FALSE)</f>
        <v>0</v>
      </c>
      <c r="AZ63">
        <f>+VLOOKUP(A63,'[1]ASIGNACION CONTRATISTAS'!$A$5:$AQ$275,22,FALSE)</f>
        <v>0</v>
      </c>
      <c r="BA63" t="str">
        <f>+VLOOKUP(A63,'[1]ASIGNACION CONTRATISTAS'!$A$5:$AQ$275,23,FALSE)</f>
        <v>SIN DATOS</v>
      </c>
      <c r="BB63">
        <f>+VLOOKUP(A63,'[1]ASIGNACION CONTRATISTAS'!$A$5:$AQ$275,24,FALSE)</f>
        <v>0</v>
      </c>
      <c r="BC63">
        <f>+VLOOKUP(A63,'[1]ASIGNACION CONTRATISTAS'!$A$5:$AQ$275,25,FALSE)</f>
        <v>0</v>
      </c>
      <c r="BD63" s="2">
        <f>+VLOOKUP(A63,'[1]ASIGNACION CONTRATISTAS'!$A$5:$AQ$275,26,FALSE)</f>
        <v>0</v>
      </c>
      <c r="BE63">
        <f>+VLOOKUP(A63,'[1]ASIGNACION CONTRATISTAS'!$A$5:$AQ$275,27,FALSE)</f>
        <v>0</v>
      </c>
      <c r="BF63">
        <f>+VLOOKUP(A63,'[1]ASIGNACION CONTRATISTAS'!$A$5:$AQ$275,28,FALSE)</f>
        <v>0</v>
      </c>
      <c r="BG63">
        <f>+VLOOKUP(A63,'[1]ASIGNACION CONTRATISTAS'!$A$5:$AQ$275,29,FALSE)</f>
        <v>0</v>
      </c>
      <c r="BH63">
        <f>+VLOOKUP(A63,'[1]ASIGNACION CONTRATISTAS'!$A$5:$AQ$275,30,FALSE)</f>
        <v>45300</v>
      </c>
      <c r="BI63">
        <f>+VLOOKUP(A63,'[1]ASIGNACION CONTRATISTAS'!$A$5:$AQ$275,31,FALSE)</f>
        <v>0</v>
      </c>
      <c r="BJ63">
        <f>+VLOOKUP(A63,'[1]ASIGNACION CONTRATISTAS'!$A$5:$AQ$275,32,FALSE)</f>
        <v>0</v>
      </c>
      <c r="BK63" t="str">
        <f>+VLOOKUP(A63,'[1]ASIGNACION CONTRATISTAS'!$A$5:$AQ$275,33,FALSE)</f>
        <v>EN REVISION DE LA ANT</v>
      </c>
      <c r="BL63" t="str">
        <f>+VLOOKUP(A63,'[1]ASIGNACION CONTRATISTAS'!$A$5:$AQ$275,34,FALSE)</f>
        <v>APROBADO SIN SOPORTE</v>
      </c>
      <c r="BM63">
        <f>+VLOOKUP(A63,'[1]ASIGNACION CONTRATISTAS'!$A$5:$AQ$275,35,FALSE)</f>
        <v>0</v>
      </c>
      <c r="BN63" t="str">
        <f>+VLOOKUP(A63,'[1]ASIGNACION CONTRATISTAS'!$A$5:$AQ$275,36,FALSE)</f>
        <v>EN REVISION ANT</v>
      </c>
      <c r="BO63">
        <f>+VLOOKUP(A63,'[1]ASIGNACION CONTRATISTAS'!$A$5:$AQ$275,37,FALSE)</f>
        <v>0</v>
      </c>
      <c r="BP63">
        <f>+VLOOKUP(A63,'[1]ASIGNACION CONTRATISTAS'!$A$5:$AQ$275,38,FALSE)</f>
        <v>0</v>
      </c>
      <c r="BQ63">
        <f>+VLOOKUP(A63,'[1]ASIGNACION CONTRATISTAS'!$A$5:$AQ$275,39,FALSE)</f>
        <v>45288</v>
      </c>
      <c r="BR63">
        <f>+VLOOKUP(A63,'[1]ASIGNACION CONTRATISTAS'!$A$5:$AQ$275,40,FALSE)</f>
        <v>0</v>
      </c>
      <c r="BS63">
        <f>+VLOOKUP(A63,'[1]ASIGNACION CONTRATISTAS'!$A$5:$AQ$275,41,FALSE)</f>
        <v>0</v>
      </c>
      <c r="BT63">
        <f>+VLOOKUP(A63,'[1]ASIGNACION CONTRATISTAS'!$A$5:$AQ$275,42,FALSE)</f>
        <v>0</v>
      </c>
      <c r="BU63">
        <f>+VLOOKUP(A63,'[1]ASIGNACION CONTRATISTAS'!$A$5:$AQ$275,43,FALSE)</f>
        <v>25000000</v>
      </c>
    </row>
    <row r="64" spans="1:73" x14ac:dyDescent="0.25">
      <c r="A64" t="s">
        <v>431</v>
      </c>
      <c r="B64" t="s">
        <v>38</v>
      </c>
      <c r="C64" t="s">
        <v>379</v>
      </c>
      <c r="E64" t="s">
        <v>173</v>
      </c>
      <c r="F64" t="s">
        <v>432</v>
      </c>
      <c r="G64">
        <v>329.94839999999999</v>
      </c>
      <c r="H64">
        <v>25000000</v>
      </c>
      <c r="K64" t="s">
        <v>433</v>
      </c>
      <c r="L64" t="s">
        <v>53</v>
      </c>
      <c r="N64" s="2">
        <v>45288</v>
      </c>
      <c r="P64" s="2">
        <v>45300</v>
      </c>
      <c r="S64">
        <v>25000000</v>
      </c>
      <c r="U64" t="e">
        <v>#N/A</v>
      </c>
      <c r="V64" t="e">
        <v>#N/A</v>
      </c>
      <c r="W64" s="2"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str">
        <f>+VLOOKUP(A64,'[1]ASIGNACION CONTRATISTAS'!$A$5:$M$275,11,FALSE)</f>
        <v>SIN DATOS</v>
      </c>
      <c r="AP64" t="str">
        <f>+VLOOKUP(A64,'[1]ASIGNACION CONTRATISTAS'!$A$5:$M$275,12,FALSE)</f>
        <v>SIN DATOS</v>
      </c>
      <c r="AQ64" t="str">
        <f>+VLOOKUP(A64,'[1]ASIGNACION CONTRATISTAS'!$A$5:$M$275,13,FALSE)</f>
        <v>SIN DATOS</v>
      </c>
      <c r="AR64" t="str">
        <f>+VLOOKUP(A64,'[1]ASIGNACION CONTRATISTAS'!$A$5:$AQ$275,14,FALSE)</f>
        <v>SIN DATOS</v>
      </c>
      <c r="AS64" t="str">
        <f>+VLOOKUP(A64,'[1]ASIGNACION CONTRATISTAS'!$A$5:$AQ$275,15,FALSE)</f>
        <v>SIN DATOS</v>
      </c>
      <c r="AT64" t="str">
        <f>+VLOOKUP(A64,'[1]ASIGNACION CONTRATISTAS'!$A$5:$AQ$275,16,FALSE)</f>
        <v>SIN DATOS</v>
      </c>
      <c r="AU64">
        <f>+VLOOKUP(A64,'[1]ASIGNACION CONTRATISTAS'!$A$5:$AQ$275,17,FALSE)</f>
        <v>0</v>
      </c>
      <c r="AV64" t="str">
        <f>+VLOOKUP(A64,'[1]ASIGNACION CONTRATISTAS'!$A$5:$AQ$275,18,FALSE)</f>
        <v>SIN DATOS</v>
      </c>
      <c r="AW64" t="str">
        <f>+VLOOKUP(A64,'[1]ASIGNACION CONTRATISTAS'!$A$5:$AQ$275,19,FALSE)</f>
        <v>SIN DATOS</v>
      </c>
      <c r="AX64" t="str">
        <f>+VLOOKUP(A64,'[1]ASIGNACION CONTRATISTAS'!$A$5:$AQ$275,20,FALSE)</f>
        <v>SIN DATOS</v>
      </c>
      <c r="AY64">
        <f>+VLOOKUP(A64,'[1]ASIGNACION CONTRATISTAS'!$A$5:$AQ$275,21,FALSE)</f>
        <v>0</v>
      </c>
      <c r="AZ64">
        <f>+VLOOKUP(A64,'[1]ASIGNACION CONTRATISTAS'!$A$5:$AQ$275,22,FALSE)</f>
        <v>0</v>
      </c>
      <c r="BA64" t="str">
        <f>+VLOOKUP(A64,'[1]ASIGNACION CONTRATISTAS'!$A$5:$AQ$275,23,FALSE)</f>
        <v>SIN DATOS</v>
      </c>
      <c r="BB64">
        <f>+VLOOKUP(A64,'[1]ASIGNACION CONTRATISTAS'!$A$5:$AQ$275,24,FALSE)</f>
        <v>0</v>
      </c>
      <c r="BC64">
        <f>+VLOOKUP(A64,'[1]ASIGNACION CONTRATISTAS'!$A$5:$AQ$275,25,FALSE)</f>
        <v>0</v>
      </c>
      <c r="BD64" s="2">
        <f>+VLOOKUP(A64,'[1]ASIGNACION CONTRATISTAS'!$A$5:$AQ$275,26,FALSE)</f>
        <v>0</v>
      </c>
      <c r="BE64">
        <f>+VLOOKUP(A64,'[1]ASIGNACION CONTRATISTAS'!$A$5:$AQ$275,27,FALSE)</f>
        <v>0</v>
      </c>
      <c r="BF64">
        <f>+VLOOKUP(A64,'[1]ASIGNACION CONTRATISTAS'!$A$5:$AQ$275,28,FALSE)</f>
        <v>0</v>
      </c>
      <c r="BG64">
        <f>+VLOOKUP(A64,'[1]ASIGNACION CONTRATISTAS'!$A$5:$AQ$275,29,FALSE)</f>
        <v>0</v>
      </c>
      <c r="BH64">
        <f>+VLOOKUP(A64,'[1]ASIGNACION CONTRATISTAS'!$A$5:$AQ$275,30,FALSE)</f>
        <v>45300</v>
      </c>
      <c r="BI64">
        <f>+VLOOKUP(A64,'[1]ASIGNACION CONTRATISTAS'!$A$5:$AQ$275,31,FALSE)</f>
        <v>0</v>
      </c>
      <c r="BJ64">
        <f>+VLOOKUP(A64,'[1]ASIGNACION CONTRATISTAS'!$A$5:$AQ$275,32,FALSE)</f>
        <v>0</v>
      </c>
      <c r="BK64" t="str">
        <f>+VLOOKUP(A64,'[1]ASIGNACION CONTRATISTAS'!$A$5:$AQ$275,33,FALSE)</f>
        <v>APROBADO CON SOPORTE</v>
      </c>
      <c r="BL64">
        <f>+VLOOKUP(A64,'[1]ASIGNACION CONTRATISTAS'!$A$5:$AQ$275,34,FALSE)</f>
        <v>0</v>
      </c>
      <c r="BM64" t="str">
        <f>+VLOOKUP(A64,'[1]ASIGNACION CONTRATISTAS'!$A$5:$AQ$275,35,FALSE)</f>
        <v>CORREO DEL 22/02/2024</v>
      </c>
      <c r="BN64" t="str">
        <f>+VLOOKUP(A64,'[1]ASIGNACION CONTRATISTAS'!$A$5:$AQ$275,36,FALSE)</f>
        <v>APROBADO</v>
      </c>
      <c r="BO64">
        <f>+VLOOKUP(A64,'[1]ASIGNACION CONTRATISTAS'!$A$5:$AQ$275,37,FALSE)</f>
        <v>0</v>
      </c>
      <c r="BP64">
        <f>+VLOOKUP(A64,'[1]ASIGNACION CONTRATISTAS'!$A$5:$AQ$275,38,FALSE)</f>
        <v>0</v>
      </c>
      <c r="BQ64">
        <f>+VLOOKUP(A64,'[1]ASIGNACION CONTRATISTAS'!$A$5:$AQ$275,39,FALSE)</f>
        <v>45288</v>
      </c>
      <c r="BR64">
        <f>+VLOOKUP(A64,'[1]ASIGNACION CONTRATISTAS'!$A$5:$AQ$275,40,FALSE)</f>
        <v>0</v>
      </c>
      <c r="BS64">
        <f>+VLOOKUP(A64,'[1]ASIGNACION CONTRATISTAS'!$A$5:$AQ$275,41,FALSE)</f>
        <v>0</v>
      </c>
      <c r="BT64">
        <f>+VLOOKUP(A64,'[1]ASIGNACION CONTRATISTAS'!$A$5:$AQ$275,42,FALSE)</f>
        <v>0</v>
      </c>
      <c r="BU64">
        <f>+VLOOKUP(A64,'[1]ASIGNACION CONTRATISTAS'!$A$5:$AQ$275,43,FALSE)</f>
        <v>25000000</v>
      </c>
    </row>
    <row r="65" spans="1:73" x14ac:dyDescent="0.25">
      <c r="A65" t="s">
        <v>434</v>
      </c>
      <c r="B65" t="s">
        <v>38</v>
      </c>
      <c r="C65" t="s">
        <v>379</v>
      </c>
      <c r="E65" t="s">
        <v>435</v>
      </c>
      <c r="F65" t="s">
        <v>436</v>
      </c>
      <c r="G65">
        <v>746.05820000000006</v>
      </c>
      <c r="H65">
        <v>25000000</v>
      </c>
      <c r="K65" t="s">
        <v>437</v>
      </c>
      <c r="L65" t="s">
        <v>53</v>
      </c>
      <c r="N65" s="2">
        <v>45288</v>
      </c>
      <c r="P65" s="2">
        <v>45317</v>
      </c>
      <c r="S65">
        <v>25000000</v>
      </c>
      <c r="W65" s="2">
        <v>45152</v>
      </c>
      <c r="X65" t="s">
        <v>438</v>
      </c>
      <c r="Y65" t="s">
        <v>394</v>
      </c>
      <c r="Z65">
        <v>0</v>
      </c>
      <c r="AA65">
        <v>178.56</v>
      </c>
      <c r="AB65" t="s">
        <v>439</v>
      </c>
      <c r="AC65" t="s">
        <v>440</v>
      </c>
      <c r="AF65" t="s">
        <v>53</v>
      </c>
      <c r="AG65" t="s">
        <v>49</v>
      </c>
      <c r="AH65" t="s">
        <v>340</v>
      </c>
      <c r="AI65" t="s">
        <v>167</v>
      </c>
      <c r="AJ65" t="s">
        <v>441</v>
      </c>
      <c r="AO65" t="str">
        <f>+VLOOKUP(A65,'[1]ASIGNACION CONTRATISTAS'!$A$5:$M$275,11,FALSE)</f>
        <v>SIN DATOS</v>
      </c>
      <c r="AP65" t="str">
        <f>+VLOOKUP(A65,'[1]ASIGNACION CONTRATISTAS'!$A$5:$M$275,12,FALSE)</f>
        <v>SIN DATOS</v>
      </c>
      <c r="AQ65" t="str">
        <f>+VLOOKUP(A65,'[1]ASIGNACION CONTRATISTAS'!$A$5:$M$275,13,FALSE)</f>
        <v>SIN DATOS</v>
      </c>
      <c r="AR65" t="str">
        <f>+VLOOKUP(A65,'[1]ASIGNACION CONTRATISTAS'!$A$5:$AQ$275,14,FALSE)</f>
        <v>SIN DATOS</v>
      </c>
      <c r="AS65" t="str">
        <f>+VLOOKUP(A65,'[1]ASIGNACION CONTRATISTAS'!$A$5:$AQ$275,15,FALSE)</f>
        <v>SIN DATOS</v>
      </c>
      <c r="AT65" t="str">
        <f>+VLOOKUP(A65,'[1]ASIGNACION CONTRATISTAS'!$A$5:$AQ$275,16,FALSE)</f>
        <v>SIN DATOS</v>
      </c>
      <c r="AU65">
        <f>+VLOOKUP(A65,'[1]ASIGNACION CONTRATISTAS'!$A$5:$AQ$275,17,FALSE)</f>
        <v>0</v>
      </c>
      <c r="AV65" t="str">
        <f>+VLOOKUP(A65,'[1]ASIGNACION CONTRATISTAS'!$A$5:$AQ$275,18,FALSE)</f>
        <v>SIN DATOS</v>
      </c>
      <c r="AW65" t="str">
        <f>+VLOOKUP(A65,'[1]ASIGNACION CONTRATISTAS'!$A$5:$AQ$275,19,FALSE)</f>
        <v>SIN DATOS</v>
      </c>
      <c r="AX65" t="str">
        <f>+VLOOKUP(A65,'[1]ASIGNACION CONTRATISTAS'!$A$5:$AQ$275,20,FALSE)</f>
        <v>SIN DATOS</v>
      </c>
      <c r="AY65">
        <f>+VLOOKUP(A65,'[1]ASIGNACION CONTRATISTAS'!$A$5:$AQ$275,21,FALSE)</f>
        <v>0</v>
      </c>
      <c r="AZ65">
        <f>+VLOOKUP(A65,'[1]ASIGNACION CONTRATISTAS'!$A$5:$AQ$275,22,FALSE)</f>
        <v>0</v>
      </c>
      <c r="BA65" t="str">
        <f>+VLOOKUP(A65,'[1]ASIGNACION CONTRATISTAS'!$A$5:$AQ$275,23,FALSE)</f>
        <v>SIN DATOS</v>
      </c>
      <c r="BB65">
        <f>+VLOOKUP(A65,'[1]ASIGNACION CONTRATISTAS'!$A$5:$AQ$275,24,FALSE)</f>
        <v>0</v>
      </c>
      <c r="BC65">
        <f>+VLOOKUP(A65,'[1]ASIGNACION CONTRATISTAS'!$A$5:$AQ$275,25,FALSE)</f>
        <v>0</v>
      </c>
      <c r="BD65" s="2">
        <f>+VLOOKUP(A65,'[1]ASIGNACION CONTRATISTAS'!$A$5:$AQ$275,26,FALSE)</f>
        <v>0</v>
      </c>
      <c r="BE65">
        <f>+VLOOKUP(A65,'[1]ASIGNACION CONTRATISTAS'!$A$5:$AQ$275,27,FALSE)</f>
        <v>0</v>
      </c>
      <c r="BF65">
        <f>+VLOOKUP(A65,'[1]ASIGNACION CONTRATISTAS'!$A$5:$AQ$275,28,FALSE)</f>
        <v>0</v>
      </c>
      <c r="BG65">
        <f>+VLOOKUP(A65,'[1]ASIGNACION CONTRATISTAS'!$A$5:$AQ$275,29,FALSE)</f>
        <v>0</v>
      </c>
      <c r="BH65">
        <f>+VLOOKUP(A65,'[1]ASIGNACION CONTRATISTAS'!$A$5:$AQ$275,30,FALSE)</f>
        <v>45317</v>
      </c>
      <c r="BI65">
        <f>+VLOOKUP(A65,'[1]ASIGNACION CONTRATISTAS'!$A$5:$AQ$275,31,FALSE)</f>
        <v>0</v>
      </c>
      <c r="BJ65">
        <f>+VLOOKUP(A65,'[1]ASIGNACION CONTRATISTAS'!$A$5:$AQ$275,32,FALSE)</f>
        <v>0</v>
      </c>
      <c r="BK65" t="str">
        <f>+VLOOKUP(A65,'[1]ASIGNACION CONTRATISTAS'!$A$5:$AQ$275,33,FALSE)</f>
        <v>APROBADO CON SOPORTE</v>
      </c>
      <c r="BL65">
        <f>+VLOOKUP(A65,'[1]ASIGNACION CONTRATISTAS'!$A$5:$AQ$275,34,FALSE)</f>
        <v>0</v>
      </c>
      <c r="BM65" t="str">
        <f>+VLOOKUP(A65,'[1]ASIGNACION CONTRATISTAS'!$A$5:$AQ$275,35,FALSE)</f>
        <v>CORREO DEL 22/02/2024</v>
      </c>
      <c r="BN65" t="str">
        <f>+VLOOKUP(A65,'[1]ASIGNACION CONTRATISTAS'!$A$5:$AQ$275,36,FALSE)</f>
        <v>APROBADO</v>
      </c>
      <c r="BO65">
        <f>+VLOOKUP(A65,'[1]ASIGNACION CONTRATISTAS'!$A$5:$AQ$275,37,FALSE)</f>
        <v>0</v>
      </c>
      <c r="BP65">
        <f>+VLOOKUP(A65,'[1]ASIGNACION CONTRATISTAS'!$A$5:$AQ$275,38,FALSE)</f>
        <v>0</v>
      </c>
      <c r="BQ65">
        <f>+VLOOKUP(A65,'[1]ASIGNACION CONTRATISTAS'!$A$5:$AQ$275,39,FALSE)</f>
        <v>45288</v>
      </c>
      <c r="BR65">
        <f>+VLOOKUP(A65,'[1]ASIGNACION CONTRATISTAS'!$A$5:$AQ$275,40,FALSE)</f>
        <v>0</v>
      </c>
      <c r="BS65">
        <f>+VLOOKUP(A65,'[1]ASIGNACION CONTRATISTAS'!$A$5:$AQ$275,41,FALSE)</f>
        <v>0</v>
      </c>
      <c r="BT65">
        <f>+VLOOKUP(A65,'[1]ASIGNACION CONTRATISTAS'!$A$5:$AQ$275,42,FALSE)</f>
        <v>0</v>
      </c>
      <c r="BU65">
        <f>+VLOOKUP(A65,'[1]ASIGNACION CONTRATISTAS'!$A$5:$AQ$275,43,FALSE)</f>
        <v>25000000</v>
      </c>
    </row>
    <row r="66" spans="1:73" x14ac:dyDescent="0.25">
      <c r="A66" t="s">
        <v>442</v>
      </c>
      <c r="B66" t="s">
        <v>38</v>
      </c>
      <c r="C66" t="s">
        <v>379</v>
      </c>
      <c r="E66" t="s">
        <v>173</v>
      </c>
      <c r="F66" t="s">
        <v>443</v>
      </c>
      <c r="G66">
        <v>708.19039999999995</v>
      </c>
      <c r="H66">
        <v>25000000</v>
      </c>
      <c r="K66" t="s">
        <v>444</v>
      </c>
      <c r="L66" t="s">
        <v>53</v>
      </c>
      <c r="N66" s="2">
        <v>45288</v>
      </c>
      <c r="P66" s="2">
        <v>45300</v>
      </c>
      <c r="S66">
        <v>25000000</v>
      </c>
      <c r="W66" s="2">
        <v>45051</v>
      </c>
      <c r="X66" t="s">
        <v>445</v>
      </c>
      <c r="Y66" t="s">
        <v>46</v>
      </c>
      <c r="Z66">
        <v>0</v>
      </c>
      <c r="AA66" t="s">
        <v>446</v>
      </c>
      <c r="AB66" t="s">
        <v>447</v>
      </c>
      <c r="AC66" t="s">
        <v>49</v>
      </c>
      <c r="AD66" t="s">
        <v>49</v>
      </c>
      <c r="AG66" t="s">
        <v>49</v>
      </c>
      <c r="AO66" t="str">
        <f>+VLOOKUP(A66,'[1]ASIGNACION CONTRATISTAS'!$A$5:$M$275,11,FALSE)</f>
        <v>SIN DATOS</v>
      </c>
      <c r="AP66" t="str">
        <f>+VLOOKUP(A66,'[1]ASIGNACION CONTRATISTAS'!$A$5:$M$275,12,FALSE)</f>
        <v>SIN DATOS</v>
      </c>
      <c r="AQ66" t="str">
        <f>+VLOOKUP(A66,'[1]ASIGNACION CONTRATISTAS'!$A$5:$M$275,13,FALSE)</f>
        <v>SIN DATOS</v>
      </c>
      <c r="AR66" t="str">
        <f>+VLOOKUP(A66,'[1]ASIGNACION CONTRATISTAS'!$A$5:$AQ$275,14,FALSE)</f>
        <v>SIN DATOS</v>
      </c>
      <c r="AS66" t="str">
        <f>+VLOOKUP(A66,'[1]ASIGNACION CONTRATISTAS'!$A$5:$AQ$275,15,FALSE)</f>
        <v>SIN DATOS</v>
      </c>
      <c r="AT66" t="str">
        <f>+VLOOKUP(A66,'[1]ASIGNACION CONTRATISTAS'!$A$5:$AQ$275,16,FALSE)</f>
        <v>SIN DATOS</v>
      </c>
      <c r="AU66">
        <f>+VLOOKUP(A66,'[1]ASIGNACION CONTRATISTAS'!$A$5:$AQ$275,17,FALSE)</f>
        <v>0</v>
      </c>
      <c r="AV66" t="str">
        <f>+VLOOKUP(A66,'[1]ASIGNACION CONTRATISTAS'!$A$5:$AQ$275,18,FALSE)</f>
        <v>SIN DATOS</v>
      </c>
      <c r="AW66" t="str">
        <f>+VLOOKUP(A66,'[1]ASIGNACION CONTRATISTAS'!$A$5:$AQ$275,19,FALSE)</f>
        <v>SIN DATOS</v>
      </c>
      <c r="AX66" t="str">
        <f>+VLOOKUP(A66,'[1]ASIGNACION CONTRATISTAS'!$A$5:$AQ$275,20,FALSE)</f>
        <v>SIN DATOS</v>
      </c>
      <c r="AY66">
        <f>+VLOOKUP(A66,'[1]ASIGNACION CONTRATISTAS'!$A$5:$AQ$275,21,FALSE)</f>
        <v>0</v>
      </c>
      <c r="AZ66">
        <f>+VLOOKUP(A66,'[1]ASIGNACION CONTRATISTAS'!$A$5:$AQ$275,22,FALSE)</f>
        <v>0</v>
      </c>
      <c r="BA66" t="str">
        <f>+VLOOKUP(A66,'[1]ASIGNACION CONTRATISTAS'!$A$5:$AQ$275,23,FALSE)</f>
        <v>SIN DATOS</v>
      </c>
      <c r="BB66">
        <f>+VLOOKUP(A66,'[1]ASIGNACION CONTRATISTAS'!$A$5:$AQ$275,24,FALSE)</f>
        <v>0</v>
      </c>
      <c r="BC66">
        <f>+VLOOKUP(A66,'[1]ASIGNACION CONTRATISTAS'!$A$5:$AQ$275,25,FALSE)</f>
        <v>0</v>
      </c>
      <c r="BD66" s="2">
        <f>+VLOOKUP(A66,'[1]ASIGNACION CONTRATISTAS'!$A$5:$AQ$275,26,FALSE)</f>
        <v>0</v>
      </c>
      <c r="BE66">
        <f>+VLOOKUP(A66,'[1]ASIGNACION CONTRATISTAS'!$A$5:$AQ$275,27,FALSE)</f>
        <v>0</v>
      </c>
      <c r="BF66">
        <f>+VLOOKUP(A66,'[1]ASIGNACION CONTRATISTAS'!$A$5:$AQ$275,28,FALSE)</f>
        <v>0</v>
      </c>
      <c r="BG66">
        <f>+VLOOKUP(A66,'[1]ASIGNACION CONTRATISTAS'!$A$5:$AQ$275,29,FALSE)</f>
        <v>0</v>
      </c>
      <c r="BH66">
        <f>+VLOOKUP(A66,'[1]ASIGNACION CONTRATISTAS'!$A$5:$AQ$275,30,FALSE)</f>
        <v>45300</v>
      </c>
      <c r="BI66">
        <f>+VLOOKUP(A66,'[1]ASIGNACION CONTRATISTAS'!$A$5:$AQ$275,31,FALSE)</f>
        <v>0</v>
      </c>
      <c r="BJ66">
        <f>+VLOOKUP(A66,'[1]ASIGNACION CONTRATISTAS'!$A$5:$AQ$275,32,FALSE)</f>
        <v>0</v>
      </c>
      <c r="BK66" t="str">
        <f>+VLOOKUP(A66,'[1]ASIGNACION CONTRATISTAS'!$A$5:$AQ$275,33,FALSE)</f>
        <v>APROBADO CON SOPORTE</v>
      </c>
      <c r="BL66">
        <f>+VLOOKUP(A66,'[1]ASIGNACION CONTRATISTAS'!$A$5:$AQ$275,34,FALSE)</f>
        <v>0</v>
      </c>
      <c r="BM66" t="str">
        <f>+VLOOKUP(A66,'[1]ASIGNACION CONTRATISTAS'!$A$5:$AQ$275,35,FALSE)</f>
        <v>CORREO DEL 22/02/2024</v>
      </c>
      <c r="BN66" t="str">
        <f>+VLOOKUP(A66,'[1]ASIGNACION CONTRATISTAS'!$A$5:$AQ$275,36,FALSE)</f>
        <v>APROBADO</v>
      </c>
      <c r="BO66">
        <f>+VLOOKUP(A66,'[1]ASIGNACION CONTRATISTAS'!$A$5:$AQ$275,37,FALSE)</f>
        <v>0</v>
      </c>
      <c r="BP66">
        <f>+VLOOKUP(A66,'[1]ASIGNACION CONTRATISTAS'!$A$5:$AQ$275,38,FALSE)</f>
        <v>0</v>
      </c>
      <c r="BQ66">
        <f>+VLOOKUP(A66,'[1]ASIGNACION CONTRATISTAS'!$A$5:$AQ$275,39,FALSE)</f>
        <v>45288</v>
      </c>
      <c r="BR66">
        <f>+VLOOKUP(A66,'[1]ASIGNACION CONTRATISTAS'!$A$5:$AQ$275,40,FALSE)</f>
        <v>0</v>
      </c>
      <c r="BS66">
        <f>+VLOOKUP(A66,'[1]ASIGNACION CONTRATISTAS'!$A$5:$AQ$275,41,FALSE)</f>
        <v>0</v>
      </c>
      <c r="BT66">
        <f>+VLOOKUP(A66,'[1]ASIGNACION CONTRATISTAS'!$A$5:$AQ$275,42,FALSE)</f>
        <v>0</v>
      </c>
      <c r="BU66">
        <f>+VLOOKUP(A66,'[1]ASIGNACION CONTRATISTAS'!$A$5:$AQ$275,43,FALSE)</f>
        <v>25000000</v>
      </c>
    </row>
    <row r="67" spans="1:73" x14ac:dyDescent="0.25">
      <c r="A67" t="s">
        <v>448</v>
      </c>
      <c r="B67" t="s">
        <v>38</v>
      </c>
      <c r="C67" t="s">
        <v>379</v>
      </c>
      <c r="E67" t="s">
        <v>449</v>
      </c>
      <c r="F67" t="s">
        <v>450</v>
      </c>
      <c r="G67">
        <v>305.53429999999997</v>
      </c>
      <c r="H67">
        <v>25000000</v>
      </c>
      <c r="K67" t="s">
        <v>451</v>
      </c>
      <c r="L67" t="s">
        <v>53</v>
      </c>
      <c r="N67" s="2">
        <v>45288</v>
      </c>
      <c r="P67" s="2">
        <v>45314</v>
      </c>
      <c r="S67">
        <v>25000000</v>
      </c>
      <c r="W67" s="2">
        <v>45013</v>
      </c>
      <c r="X67" t="s">
        <v>452</v>
      </c>
      <c r="Y67">
        <v>0</v>
      </c>
      <c r="Z67" t="s">
        <v>427</v>
      </c>
      <c r="AA67">
        <v>333</v>
      </c>
      <c r="AB67" t="s">
        <v>453</v>
      </c>
      <c r="AC67" t="s">
        <v>48</v>
      </c>
      <c r="AD67" t="s">
        <v>49</v>
      </c>
      <c r="AG67" t="s">
        <v>430</v>
      </c>
      <c r="AO67" t="str">
        <f>+VLOOKUP(A67,'[1]ASIGNACION CONTRATISTAS'!$A$5:$M$275,11,FALSE)</f>
        <v>SIN DATOS</v>
      </c>
      <c r="AP67" t="str">
        <f>+VLOOKUP(A67,'[1]ASIGNACION CONTRATISTAS'!$A$5:$M$275,12,FALSE)</f>
        <v>SIN DATOS</v>
      </c>
      <c r="AQ67" t="str">
        <f>+VLOOKUP(A67,'[1]ASIGNACION CONTRATISTAS'!$A$5:$M$275,13,FALSE)</f>
        <v>SIN DATOS</v>
      </c>
      <c r="AR67" t="str">
        <f>+VLOOKUP(A67,'[1]ASIGNACION CONTRATISTAS'!$A$5:$AQ$275,14,FALSE)</f>
        <v>SIN DATOS</v>
      </c>
      <c r="AS67" t="str">
        <f>+VLOOKUP(A67,'[1]ASIGNACION CONTRATISTAS'!$A$5:$AQ$275,15,FALSE)</f>
        <v>SIN DATOS</v>
      </c>
      <c r="AT67" t="str">
        <f>+VLOOKUP(A67,'[1]ASIGNACION CONTRATISTAS'!$A$5:$AQ$275,16,FALSE)</f>
        <v>SIN DATOS</v>
      </c>
      <c r="AU67">
        <f>+VLOOKUP(A67,'[1]ASIGNACION CONTRATISTAS'!$A$5:$AQ$275,17,FALSE)</f>
        <v>0</v>
      </c>
      <c r="AV67" t="str">
        <f>+VLOOKUP(A67,'[1]ASIGNACION CONTRATISTAS'!$A$5:$AQ$275,18,FALSE)</f>
        <v>SIN DATOS</v>
      </c>
      <c r="AW67" t="str">
        <f>+VLOOKUP(A67,'[1]ASIGNACION CONTRATISTAS'!$A$5:$AQ$275,19,FALSE)</f>
        <v>SIN DATOS</v>
      </c>
      <c r="AX67" t="str">
        <f>+VLOOKUP(A67,'[1]ASIGNACION CONTRATISTAS'!$A$5:$AQ$275,20,FALSE)</f>
        <v>SIN DATOS</v>
      </c>
      <c r="AY67">
        <f>+VLOOKUP(A67,'[1]ASIGNACION CONTRATISTAS'!$A$5:$AQ$275,21,FALSE)</f>
        <v>0</v>
      </c>
      <c r="AZ67">
        <f>+VLOOKUP(A67,'[1]ASIGNACION CONTRATISTAS'!$A$5:$AQ$275,22,FALSE)</f>
        <v>0</v>
      </c>
      <c r="BA67" t="str">
        <f>+VLOOKUP(A67,'[1]ASIGNACION CONTRATISTAS'!$A$5:$AQ$275,23,FALSE)</f>
        <v>SIN DATOS</v>
      </c>
      <c r="BB67">
        <f>+VLOOKUP(A67,'[1]ASIGNACION CONTRATISTAS'!$A$5:$AQ$275,24,FALSE)</f>
        <v>0</v>
      </c>
      <c r="BC67">
        <f>+VLOOKUP(A67,'[1]ASIGNACION CONTRATISTAS'!$A$5:$AQ$275,25,FALSE)</f>
        <v>0</v>
      </c>
      <c r="BD67" s="2">
        <f>+VLOOKUP(A67,'[1]ASIGNACION CONTRATISTAS'!$A$5:$AQ$275,26,FALSE)</f>
        <v>0</v>
      </c>
      <c r="BE67">
        <f>+VLOOKUP(A67,'[1]ASIGNACION CONTRATISTAS'!$A$5:$AQ$275,27,FALSE)</f>
        <v>0</v>
      </c>
      <c r="BF67">
        <f>+VLOOKUP(A67,'[1]ASIGNACION CONTRATISTAS'!$A$5:$AQ$275,28,FALSE)</f>
        <v>0</v>
      </c>
      <c r="BG67">
        <f>+VLOOKUP(A67,'[1]ASIGNACION CONTRATISTAS'!$A$5:$AQ$275,29,FALSE)</f>
        <v>0</v>
      </c>
      <c r="BH67">
        <f>+VLOOKUP(A67,'[1]ASIGNACION CONTRATISTAS'!$A$5:$AQ$275,30,FALSE)</f>
        <v>45316</v>
      </c>
      <c r="BI67">
        <f>+VLOOKUP(A67,'[1]ASIGNACION CONTRATISTAS'!$A$5:$AQ$275,31,FALSE)</f>
        <v>0</v>
      </c>
      <c r="BJ67">
        <f>+VLOOKUP(A67,'[1]ASIGNACION CONTRATISTAS'!$A$5:$AQ$275,32,FALSE)</f>
        <v>0</v>
      </c>
      <c r="BK67" t="str">
        <f>+VLOOKUP(A67,'[1]ASIGNACION CONTRATISTAS'!$A$5:$AQ$275,33,FALSE)</f>
        <v>APROBADO CON SOPORTE</v>
      </c>
      <c r="BL67">
        <f>+VLOOKUP(A67,'[1]ASIGNACION CONTRATISTAS'!$A$5:$AQ$275,34,FALSE)</f>
        <v>0</v>
      </c>
      <c r="BM67" t="str">
        <f>+VLOOKUP(A67,'[1]ASIGNACION CONTRATISTAS'!$A$5:$AQ$275,35,FALSE)</f>
        <v>CORREO DEL 22/02/2024</v>
      </c>
      <c r="BN67" t="str">
        <f>+VLOOKUP(A67,'[1]ASIGNACION CONTRATISTAS'!$A$5:$AQ$275,36,FALSE)</f>
        <v>APROBADO</v>
      </c>
      <c r="BO67">
        <f>+VLOOKUP(A67,'[1]ASIGNACION CONTRATISTAS'!$A$5:$AQ$275,37,FALSE)</f>
        <v>0</v>
      </c>
      <c r="BP67">
        <f>+VLOOKUP(A67,'[1]ASIGNACION CONTRATISTAS'!$A$5:$AQ$275,38,FALSE)</f>
        <v>0</v>
      </c>
      <c r="BQ67">
        <f>+VLOOKUP(A67,'[1]ASIGNACION CONTRATISTAS'!$A$5:$AQ$275,39,FALSE)</f>
        <v>45288</v>
      </c>
      <c r="BR67">
        <f>+VLOOKUP(A67,'[1]ASIGNACION CONTRATISTAS'!$A$5:$AQ$275,40,FALSE)</f>
        <v>0</v>
      </c>
      <c r="BS67">
        <f>+VLOOKUP(A67,'[1]ASIGNACION CONTRATISTAS'!$A$5:$AQ$275,41,FALSE)</f>
        <v>0</v>
      </c>
      <c r="BT67">
        <f>+VLOOKUP(A67,'[1]ASIGNACION CONTRATISTAS'!$A$5:$AQ$275,42,FALSE)</f>
        <v>0</v>
      </c>
      <c r="BU67">
        <f>+VLOOKUP(A67,'[1]ASIGNACION CONTRATISTAS'!$A$5:$AQ$275,43,FALSE)</f>
        <v>25000000</v>
      </c>
    </row>
    <row r="68" spans="1:73" x14ac:dyDescent="0.25">
      <c r="A68" t="s">
        <v>454</v>
      </c>
      <c r="B68" t="s">
        <v>38</v>
      </c>
      <c r="C68" t="s">
        <v>167</v>
      </c>
      <c r="E68" t="s">
        <v>455</v>
      </c>
      <c r="F68" t="s">
        <v>456</v>
      </c>
      <c r="H68">
        <v>25000000</v>
      </c>
      <c r="K68" t="s">
        <v>457</v>
      </c>
      <c r="L68" t="s">
        <v>167</v>
      </c>
      <c r="N68" s="2">
        <v>45288</v>
      </c>
      <c r="S68">
        <v>25000000</v>
      </c>
      <c r="W68" s="2">
        <v>45035</v>
      </c>
      <c r="X68" t="s">
        <v>458</v>
      </c>
      <c r="Y68" t="s">
        <v>46</v>
      </c>
      <c r="Z68">
        <v>0</v>
      </c>
      <c r="AA68">
        <v>204.64760000000001</v>
      </c>
      <c r="AB68" t="s">
        <v>459</v>
      </c>
      <c r="AC68" t="s">
        <v>48</v>
      </c>
      <c r="AD68" t="s">
        <v>49</v>
      </c>
      <c r="AG68" t="s">
        <v>48</v>
      </c>
      <c r="AO68" t="str">
        <f>+VLOOKUP(A68,'[1]ASIGNACION CONTRATISTAS'!$A$5:$M$275,11,FALSE)</f>
        <v>SIN DATOS</v>
      </c>
      <c r="AP68" t="str">
        <f>+VLOOKUP(A68,'[1]ASIGNACION CONTRATISTAS'!$A$5:$M$275,12,FALSE)</f>
        <v>SIN DATOS</v>
      </c>
      <c r="AQ68" t="str">
        <f>+VLOOKUP(A68,'[1]ASIGNACION CONTRATISTAS'!$A$5:$M$275,13,FALSE)</f>
        <v>SIN DATOS</v>
      </c>
      <c r="AR68" t="str">
        <f>+VLOOKUP(A68,'[1]ASIGNACION CONTRATISTAS'!$A$5:$AQ$275,14,FALSE)</f>
        <v>SIN DATOS</v>
      </c>
      <c r="AS68" t="str">
        <f>+VLOOKUP(A68,'[1]ASIGNACION CONTRATISTAS'!$A$5:$AQ$275,15,FALSE)</f>
        <v>SIN DATOS</v>
      </c>
      <c r="AT68" t="str">
        <f>+VLOOKUP(A68,'[1]ASIGNACION CONTRATISTAS'!$A$5:$AQ$275,16,FALSE)</f>
        <v>SIN DATOS</v>
      </c>
      <c r="AU68">
        <f>+VLOOKUP(A68,'[1]ASIGNACION CONTRATISTAS'!$A$5:$AQ$275,17,FALSE)</f>
        <v>0</v>
      </c>
      <c r="AV68" t="str">
        <f>+VLOOKUP(A68,'[1]ASIGNACION CONTRATISTAS'!$A$5:$AQ$275,18,FALSE)</f>
        <v>SIN DATOS</v>
      </c>
      <c r="AW68" t="str">
        <f>+VLOOKUP(A68,'[1]ASIGNACION CONTRATISTAS'!$A$5:$AQ$275,19,FALSE)</f>
        <v>SIN DATOS</v>
      </c>
      <c r="AX68" t="str">
        <f>+VLOOKUP(A68,'[1]ASIGNACION CONTRATISTAS'!$A$5:$AQ$275,20,FALSE)</f>
        <v>SIN DATOS</v>
      </c>
      <c r="AY68">
        <f>+VLOOKUP(A68,'[1]ASIGNACION CONTRATISTAS'!$A$5:$AQ$275,21,FALSE)</f>
        <v>0</v>
      </c>
      <c r="AZ68">
        <f>+VLOOKUP(A68,'[1]ASIGNACION CONTRATISTAS'!$A$5:$AQ$275,22,FALSE)</f>
        <v>0</v>
      </c>
      <c r="BA68" t="str">
        <f>+VLOOKUP(A68,'[1]ASIGNACION CONTRATISTAS'!$A$5:$AQ$275,23,FALSE)</f>
        <v>SIN DATOS</v>
      </c>
      <c r="BB68">
        <f>+VLOOKUP(A68,'[1]ASIGNACION CONTRATISTAS'!$A$5:$AQ$275,24,FALSE)</f>
        <v>0</v>
      </c>
      <c r="BC68">
        <f>+VLOOKUP(A68,'[1]ASIGNACION CONTRATISTAS'!$A$5:$AQ$275,25,FALSE)</f>
        <v>0</v>
      </c>
      <c r="BD68" s="2">
        <f>+VLOOKUP(A68,'[1]ASIGNACION CONTRATISTAS'!$A$5:$AQ$275,26,FALSE)</f>
        <v>0</v>
      </c>
      <c r="BE68">
        <f>+VLOOKUP(A68,'[1]ASIGNACION CONTRATISTAS'!$A$5:$AQ$275,27,FALSE)</f>
        <v>0</v>
      </c>
      <c r="BF68">
        <f>+VLOOKUP(A68,'[1]ASIGNACION CONTRATISTAS'!$A$5:$AQ$275,28,FALSE)</f>
        <v>0</v>
      </c>
      <c r="BG68">
        <f>+VLOOKUP(A68,'[1]ASIGNACION CONTRATISTAS'!$A$5:$AQ$275,29,FALSE)</f>
        <v>0</v>
      </c>
      <c r="BH68" t="str">
        <f>+VLOOKUP(A68,'[1]ASIGNACION CONTRATISTAS'!$A$5:$AQ$275,30,FALSE)</f>
        <v>N/A</v>
      </c>
      <c r="BI68">
        <f>+VLOOKUP(A68,'[1]ASIGNACION CONTRATISTAS'!$A$5:$AQ$275,31,FALSE)</f>
        <v>0</v>
      </c>
      <c r="BJ68">
        <f>+VLOOKUP(A68,'[1]ASIGNACION CONTRATISTAS'!$A$5:$AQ$275,32,FALSE)</f>
        <v>0</v>
      </c>
      <c r="BK68" t="str">
        <f>+VLOOKUP(A68,'[1]ASIGNACION CONTRATISTAS'!$A$5:$AQ$275,33,FALSE)</f>
        <v>RETIRADO</v>
      </c>
      <c r="BL68">
        <f>+VLOOKUP(A68,'[1]ASIGNACION CONTRATISTAS'!$A$5:$AQ$275,34,FALSE)</f>
        <v>0</v>
      </c>
      <c r="BM68">
        <f>+VLOOKUP(A68,'[1]ASIGNACION CONTRATISTAS'!$A$5:$AQ$275,35,FALSE)</f>
        <v>0</v>
      </c>
      <c r="BN68" t="str">
        <f>+VLOOKUP(A68,'[1]ASIGNACION CONTRATISTAS'!$A$5:$AQ$275,36,FALSE)</f>
        <v>RETIRADO</v>
      </c>
      <c r="BO68">
        <f>+VLOOKUP(A68,'[1]ASIGNACION CONTRATISTAS'!$A$5:$AQ$275,37,FALSE)</f>
        <v>0</v>
      </c>
      <c r="BP68">
        <f>+VLOOKUP(A68,'[1]ASIGNACION CONTRATISTAS'!$A$5:$AQ$275,38,FALSE)</f>
        <v>0</v>
      </c>
      <c r="BQ68">
        <f>+VLOOKUP(A68,'[1]ASIGNACION CONTRATISTAS'!$A$5:$AQ$275,39,FALSE)</f>
        <v>45288</v>
      </c>
      <c r="BR68">
        <f>+VLOOKUP(A68,'[1]ASIGNACION CONTRATISTAS'!$A$5:$AQ$275,40,FALSE)</f>
        <v>0</v>
      </c>
      <c r="BS68">
        <f>+VLOOKUP(A68,'[1]ASIGNACION CONTRATISTAS'!$A$5:$AQ$275,41,FALSE)</f>
        <v>0</v>
      </c>
      <c r="BT68">
        <f>+VLOOKUP(A68,'[1]ASIGNACION CONTRATISTAS'!$A$5:$AQ$275,42,FALSE)</f>
        <v>0</v>
      </c>
      <c r="BU68">
        <f>+VLOOKUP(A68,'[1]ASIGNACION CONTRATISTAS'!$A$5:$AQ$275,43,FALSE)</f>
        <v>25000000</v>
      </c>
    </row>
    <row r="69" spans="1:73" x14ac:dyDescent="0.25">
      <c r="A69" t="s">
        <v>460</v>
      </c>
      <c r="B69" t="s">
        <v>38</v>
      </c>
      <c r="E69" t="s">
        <v>226</v>
      </c>
      <c r="F69" t="s">
        <v>461</v>
      </c>
      <c r="H69">
        <v>0</v>
      </c>
      <c r="L69" t="s">
        <v>74</v>
      </c>
      <c r="N69" s="2" t="e">
        <v>#N/A</v>
      </c>
      <c r="O69" s="2">
        <v>45349</v>
      </c>
      <c r="P69" s="2" t="s">
        <v>76</v>
      </c>
      <c r="S69" t="e">
        <v>#N/A</v>
      </c>
      <c r="U69" t="e">
        <v>#N/A</v>
      </c>
      <c r="V69" t="e">
        <v>#N/A</v>
      </c>
      <c r="W69" s="2" t="e">
        <v>#N/A</v>
      </c>
      <c r="X69" t="e">
        <v>#N/A</v>
      </c>
      <c r="Y69" t="e">
        <v>#N/A</v>
      </c>
      <c r="Z69" t="e">
        <v>#N/A</v>
      </c>
      <c r="AA69" t="e">
        <v>#N/A</v>
      </c>
      <c r="AB69" t="e">
        <v>#N/A</v>
      </c>
      <c r="AC69" t="e">
        <v>#N/A</v>
      </c>
      <c r="AD69" t="e">
        <v>#N/A</v>
      </c>
      <c r="AE69" t="e">
        <v>#N/A</v>
      </c>
      <c r="AF69" t="e">
        <v>#N/A</v>
      </c>
      <c r="AG69" t="e">
        <v>#N/A</v>
      </c>
      <c r="AH69" t="e">
        <v>#N/A</v>
      </c>
      <c r="AI69" t="e">
        <v>#N/A</v>
      </c>
      <c r="AJ69" t="e">
        <v>#N/A</v>
      </c>
      <c r="AK69" t="e">
        <v>#N/A</v>
      </c>
      <c r="AL69" t="e">
        <v>#N/A</v>
      </c>
      <c r="AM69" t="e">
        <v>#N/A</v>
      </c>
      <c r="AN69" t="e">
        <v>#N/A</v>
      </c>
      <c r="AO69" t="e">
        <f>+VLOOKUP(A69,'[1]ASIGNACION CONTRATISTAS'!$A$5:$M$275,11,FALSE)</f>
        <v>#N/A</v>
      </c>
      <c r="AP69" t="e">
        <f>+VLOOKUP(A69,'[1]ASIGNACION CONTRATISTAS'!$A$5:$M$275,12,FALSE)</f>
        <v>#N/A</v>
      </c>
      <c r="AQ69" t="e">
        <f>+VLOOKUP(A69,'[1]ASIGNACION CONTRATISTAS'!$A$5:$M$275,13,FALSE)</f>
        <v>#N/A</v>
      </c>
      <c r="AR69" t="e">
        <f>+VLOOKUP(A69,'[1]ASIGNACION CONTRATISTAS'!$A$5:$AQ$275,14,FALSE)</f>
        <v>#N/A</v>
      </c>
      <c r="AS69" t="e">
        <f>+VLOOKUP(A69,'[1]ASIGNACION CONTRATISTAS'!$A$5:$AQ$275,15,FALSE)</f>
        <v>#N/A</v>
      </c>
      <c r="AT69" t="e">
        <f>+VLOOKUP(A69,'[1]ASIGNACION CONTRATISTAS'!$A$5:$AQ$275,16,FALSE)</f>
        <v>#N/A</v>
      </c>
      <c r="AU69" t="e">
        <f>+VLOOKUP(A69,'[1]ASIGNACION CONTRATISTAS'!$A$5:$AQ$275,17,FALSE)</f>
        <v>#N/A</v>
      </c>
      <c r="AV69" t="e">
        <f>+VLOOKUP(A69,'[1]ASIGNACION CONTRATISTAS'!$A$5:$AQ$275,18,FALSE)</f>
        <v>#N/A</v>
      </c>
      <c r="AW69" t="e">
        <f>+VLOOKUP(A69,'[1]ASIGNACION CONTRATISTAS'!$A$5:$AQ$275,19,FALSE)</f>
        <v>#N/A</v>
      </c>
      <c r="AX69" t="e">
        <f>+VLOOKUP(A69,'[1]ASIGNACION CONTRATISTAS'!$A$5:$AQ$275,20,FALSE)</f>
        <v>#N/A</v>
      </c>
      <c r="AY69" t="e">
        <f>+VLOOKUP(A69,'[1]ASIGNACION CONTRATISTAS'!$A$5:$AQ$275,21,FALSE)</f>
        <v>#N/A</v>
      </c>
      <c r="AZ69" t="e">
        <f>+VLOOKUP(A69,'[1]ASIGNACION CONTRATISTAS'!$A$5:$AQ$275,22,FALSE)</f>
        <v>#N/A</v>
      </c>
      <c r="BA69" t="e">
        <f>+VLOOKUP(A69,'[1]ASIGNACION CONTRATISTAS'!$A$5:$AQ$275,23,FALSE)</f>
        <v>#N/A</v>
      </c>
      <c r="BB69" t="e">
        <f>+VLOOKUP(A69,'[1]ASIGNACION CONTRATISTAS'!$A$5:$AQ$275,24,FALSE)</f>
        <v>#N/A</v>
      </c>
      <c r="BC69" t="e">
        <f>+VLOOKUP(A69,'[1]ASIGNACION CONTRATISTAS'!$A$5:$AQ$275,25,FALSE)</f>
        <v>#N/A</v>
      </c>
      <c r="BD69" s="2" t="e">
        <f>+VLOOKUP(A69,'[1]ASIGNACION CONTRATISTAS'!$A$5:$AQ$275,26,FALSE)</f>
        <v>#N/A</v>
      </c>
      <c r="BE69" t="e">
        <f>+VLOOKUP(A69,'[1]ASIGNACION CONTRATISTAS'!$A$5:$AQ$275,27,FALSE)</f>
        <v>#N/A</v>
      </c>
      <c r="BF69" t="e">
        <f>+VLOOKUP(A69,'[1]ASIGNACION CONTRATISTAS'!$A$5:$AQ$275,28,FALSE)</f>
        <v>#N/A</v>
      </c>
      <c r="BG69" t="e">
        <f>+VLOOKUP(A69,'[1]ASIGNACION CONTRATISTAS'!$A$5:$AQ$275,29,FALSE)</f>
        <v>#N/A</v>
      </c>
      <c r="BH69" t="e">
        <f>+VLOOKUP(A69,'[1]ASIGNACION CONTRATISTAS'!$A$5:$AQ$275,30,FALSE)</f>
        <v>#N/A</v>
      </c>
      <c r="BI69" t="e">
        <f>+VLOOKUP(A69,'[1]ASIGNACION CONTRATISTAS'!$A$5:$AQ$275,31,FALSE)</f>
        <v>#N/A</v>
      </c>
      <c r="BJ69" t="e">
        <f>+VLOOKUP(A69,'[1]ASIGNACION CONTRATISTAS'!$A$5:$AQ$275,32,FALSE)</f>
        <v>#N/A</v>
      </c>
      <c r="BK69" t="e">
        <f>+VLOOKUP(A69,'[1]ASIGNACION CONTRATISTAS'!$A$5:$AQ$275,33,FALSE)</f>
        <v>#N/A</v>
      </c>
      <c r="BL69" t="e">
        <f>+VLOOKUP(A69,'[1]ASIGNACION CONTRATISTAS'!$A$5:$AQ$275,34,FALSE)</f>
        <v>#N/A</v>
      </c>
      <c r="BM69" t="e">
        <f>+VLOOKUP(A69,'[1]ASIGNACION CONTRATISTAS'!$A$5:$AQ$275,35,FALSE)</f>
        <v>#N/A</v>
      </c>
      <c r="BN69" t="e">
        <f>+VLOOKUP(A69,'[1]ASIGNACION CONTRATISTAS'!$A$5:$AQ$275,36,FALSE)</f>
        <v>#N/A</v>
      </c>
      <c r="BO69" t="e">
        <f>+VLOOKUP(A69,'[1]ASIGNACION CONTRATISTAS'!$A$5:$AQ$275,37,FALSE)</f>
        <v>#N/A</v>
      </c>
      <c r="BP69" t="e">
        <f>+VLOOKUP(A69,'[1]ASIGNACION CONTRATISTAS'!$A$5:$AQ$275,38,FALSE)</f>
        <v>#N/A</v>
      </c>
      <c r="BQ69" t="e">
        <f>+VLOOKUP(A69,'[1]ASIGNACION CONTRATISTAS'!$A$5:$AQ$275,39,FALSE)</f>
        <v>#N/A</v>
      </c>
      <c r="BR69" t="e">
        <f>+VLOOKUP(A69,'[1]ASIGNACION CONTRATISTAS'!$A$5:$AQ$275,40,FALSE)</f>
        <v>#N/A</v>
      </c>
      <c r="BS69" t="e">
        <f>+VLOOKUP(A69,'[1]ASIGNACION CONTRATISTAS'!$A$5:$AQ$275,41,FALSE)</f>
        <v>#N/A</v>
      </c>
      <c r="BT69" t="e">
        <f>+VLOOKUP(A69,'[1]ASIGNACION CONTRATISTAS'!$A$5:$AQ$275,42,FALSE)</f>
        <v>#N/A</v>
      </c>
      <c r="BU69" t="e">
        <f>+VLOOKUP(A69,'[1]ASIGNACION CONTRATISTAS'!$A$5:$AQ$275,43,FALSE)</f>
        <v>#N/A</v>
      </c>
    </row>
    <row r="70" spans="1:73" x14ac:dyDescent="0.25">
      <c r="A70" t="s">
        <v>462</v>
      </c>
      <c r="B70" t="s">
        <v>38</v>
      </c>
      <c r="C70" t="s">
        <v>167</v>
      </c>
      <c r="E70" t="s">
        <v>463</v>
      </c>
      <c r="F70" t="s">
        <v>464</v>
      </c>
      <c r="G70">
        <v>305.53429999999997</v>
      </c>
      <c r="H70">
        <v>25000000</v>
      </c>
      <c r="K70" t="s">
        <v>465</v>
      </c>
      <c r="L70" t="s">
        <v>167</v>
      </c>
      <c r="N70" s="2">
        <v>45288</v>
      </c>
      <c r="S70">
        <v>25000000</v>
      </c>
      <c r="U70" t="e">
        <v>#N/A</v>
      </c>
      <c r="V70" t="e">
        <v>#N/A</v>
      </c>
      <c r="W70" s="2" t="e">
        <v>#N/A</v>
      </c>
      <c r="X70" t="e">
        <v>#N/A</v>
      </c>
      <c r="Y70" t="e">
        <v>#N/A</v>
      </c>
      <c r="Z70" t="e">
        <v>#N/A</v>
      </c>
      <c r="AA70" t="e">
        <v>#N/A</v>
      </c>
      <c r="AB70" t="e">
        <v>#N/A</v>
      </c>
      <c r="AC70" t="e">
        <v>#N/A</v>
      </c>
      <c r="AD70" t="e">
        <v>#N/A</v>
      </c>
      <c r="AE70" t="e">
        <v>#N/A</v>
      </c>
      <c r="AF70" t="e">
        <v>#N/A</v>
      </c>
      <c r="AG70" t="e">
        <v>#N/A</v>
      </c>
      <c r="AH70" t="e">
        <v>#N/A</v>
      </c>
      <c r="AI70" t="e">
        <v>#N/A</v>
      </c>
      <c r="AJ70" t="e">
        <v>#N/A</v>
      </c>
      <c r="AK70" t="e">
        <v>#N/A</v>
      </c>
      <c r="AL70" t="e">
        <v>#N/A</v>
      </c>
      <c r="AM70" t="e">
        <v>#N/A</v>
      </c>
      <c r="AN70" t="e">
        <v>#N/A</v>
      </c>
      <c r="AO70" t="str">
        <f>+VLOOKUP(A70,'[1]ASIGNACION CONTRATISTAS'!$A$5:$M$275,11,FALSE)</f>
        <v>SIN DATOS</v>
      </c>
      <c r="AP70" t="str">
        <f>+VLOOKUP(A70,'[1]ASIGNACION CONTRATISTAS'!$A$5:$M$275,12,FALSE)</f>
        <v>SIN DATOS</v>
      </c>
      <c r="AQ70" t="str">
        <f>+VLOOKUP(A70,'[1]ASIGNACION CONTRATISTAS'!$A$5:$M$275,13,FALSE)</f>
        <v>SIN DATOS</v>
      </c>
      <c r="AR70" t="str">
        <f>+VLOOKUP(A70,'[1]ASIGNACION CONTRATISTAS'!$A$5:$AQ$275,14,FALSE)</f>
        <v>SIN DATOS</v>
      </c>
      <c r="AS70" t="str">
        <f>+VLOOKUP(A70,'[1]ASIGNACION CONTRATISTAS'!$A$5:$AQ$275,15,FALSE)</f>
        <v>SIN DATOS</v>
      </c>
      <c r="AT70" t="str">
        <f>+VLOOKUP(A70,'[1]ASIGNACION CONTRATISTAS'!$A$5:$AQ$275,16,FALSE)</f>
        <v>SIN DATOS</v>
      </c>
      <c r="AU70">
        <f>+VLOOKUP(A70,'[1]ASIGNACION CONTRATISTAS'!$A$5:$AQ$275,17,FALSE)</f>
        <v>0</v>
      </c>
      <c r="AV70" t="str">
        <f>+VLOOKUP(A70,'[1]ASIGNACION CONTRATISTAS'!$A$5:$AQ$275,18,FALSE)</f>
        <v>SIN DATOS</v>
      </c>
      <c r="AW70" t="str">
        <f>+VLOOKUP(A70,'[1]ASIGNACION CONTRATISTAS'!$A$5:$AQ$275,19,FALSE)</f>
        <v>SIN DATOS</v>
      </c>
      <c r="AX70" t="str">
        <f>+VLOOKUP(A70,'[1]ASIGNACION CONTRATISTAS'!$A$5:$AQ$275,20,FALSE)</f>
        <v>SIN DATOS</v>
      </c>
      <c r="AY70">
        <f>+VLOOKUP(A70,'[1]ASIGNACION CONTRATISTAS'!$A$5:$AQ$275,21,FALSE)</f>
        <v>0</v>
      </c>
      <c r="AZ70">
        <f>+VLOOKUP(A70,'[1]ASIGNACION CONTRATISTAS'!$A$5:$AQ$275,22,FALSE)</f>
        <v>0</v>
      </c>
      <c r="BA70" t="str">
        <f>+VLOOKUP(A70,'[1]ASIGNACION CONTRATISTAS'!$A$5:$AQ$275,23,FALSE)</f>
        <v>SIN DATOS</v>
      </c>
      <c r="BB70">
        <f>+VLOOKUP(A70,'[1]ASIGNACION CONTRATISTAS'!$A$5:$AQ$275,24,FALSE)</f>
        <v>0</v>
      </c>
      <c r="BC70">
        <f>+VLOOKUP(A70,'[1]ASIGNACION CONTRATISTAS'!$A$5:$AQ$275,25,FALSE)</f>
        <v>0</v>
      </c>
      <c r="BD70" s="2">
        <f>+VLOOKUP(A70,'[1]ASIGNACION CONTRATISTAS'!$A$5:$AQ$275,26,FALSE)</f>
        <v>0</v>
      </c>
      <c r="BE70">
        <f>+VLOOKUP(A70,'[1]ASIGNACION CONTRATISTAS'!$A$5:$AQ$275,27,FALSE)</f>
        <v>0</v>
      </c>
      <c r="BF70">
        <f>+VLOOKUP(A70,'[1]ASIGNACION CONTRATISTAS'!$A$5:$AQ$275,28,FALSE)</f>
        <v>0</v>
      </c>
      <c r="BG70">
        <f>+VLOOKUP(A70,'[1]ASIGNACION CONTRATISTAS'!$A$5:$AQ$275,29,FALSE)</f>
        <v>0</v>
      </c>
      <c r="BH70" t="str">
        <f>+VLOOKUP(A70,'[1]ASIGNACION CONTRATISTAS'!$A$5:$AQ$275,30,FALSE)</f>
        <v>N/A</v>
      </c>
      <c r="BI70">
        <f>+VLOOKUP(A70,'[1]ASIGNACION CONTRATISTAS'!$A$5:$AQ$275,31,FALSE)</f>
        <v>0</v>
      </c>
      <c r="BJ70">
        <f>+VLOOKUP(A70,'[1]ASIGNACION CONTRATISTAS'!$A$5:$AQ$275,32,FALSE)</f>
        <v>0</v>
      </c>
      <c r="BK70" t="str">
        <f>+VLOOKUP(A70,'[1]ASIGNACION CONTRATISTAS'!$A$5:$AQ$275,33,FALSE)</f>
        <v>RETIRADO</v>
      </c>
      <c r="BL70">
        <f>+VLOOKUP(A70,'[1]ASIGNACION CONTRATISTAS'!$A$5:$AQ$275,34,FALSE)</f>
        <v>0</v>
      </c>
      <c r="BM70">
        <f>+VLOOKUP(A70,'[1]ASIGNACION CONTRATISTAS'!$A$5:$AQ$275,35,FALSE)</f>
        <v>0</v>
      </c>
      <c r="BN70" t="str">
        <f>+VLOOKUP(A70,'[1]ASIGNACION CONTRATISTAS'!$A$5:$AQ$275,36,FALSE)</f>
        <v>RETIRADO</v>
      </c>
      <c r="BO70">
        <f>+VLOOKUP(A70,'[1]ASIGNACION CONTRATISTAS'!$A$5:$AQ$275,37,FALSE)</f>
        <v>0</v>
      </c>
      <c r="BP70">
        <f>+VLOOKUP(A70,'[1]ASIGNACION CONTRATISTAS'!$A$5:$AQ$275,38,FALSE)</f>
        <v>0</v>
      </c>
      <c r="BQ70">
        <f>+VLOOKUP(A70,'[1]ASIGNACION CONTRATISTAS'!$A$5:$AQ$275,39,FALSE)</f>
        <v>45288</v>
      </c>
      <c r="BR70">
        <f>+VLOOKUP(A70,'[1]ASIGNACION CONTRATISTAS'!$A$5:$AQ$275,40,FALSE)</f>
        <v>0</v>
      </c>
      <c r="BS70">
        <f>+VLOOKUP(A70,'[1]ASIGNACION CONTRATISTAS'!$A$5:$AQ$275,41,FALSE)</f>
        <v>0</v>
      </c>
      <c r="BT70">
        <f>+VLOOKUP(A70,'[1]ASIGNACION CONTRATISTAS'!$A$5:$AQ$275,42,FALSE)</f>
        <v>0</v>
      </c>
      <c r="BU70">
        <f>+VLOOKUP(A70,'[1]ASIGNACION CONTRATISTAS'!$A$5:$AQ$275,43,FALSE)</f>
        <v>25000000</v>
      </c>
    </row>
    <row r="71" spans="1:73" x14ac:dyDescent="0.25">
      <c r="A71" t="s">
        <v>466</v>
      </c>
      <c r="B71" t="s">
        <v>38</v>
      </c>
      <c r="C71" t="s">
        <v>167</v>
      </c>
      <c r="E71" t="s">
        <v>41</v>
      </c>
      <c r="F71" t="s">
        <v>467</v>
      </c>
      <c r="G71">
        <v>496.31369999999998</v>
      </c>
      <c r="H71">
        <v>25000000</v>
      </c>
      <c r="K71" t="s">
        <v>468</v>
      </c>
      <c r="L71" t="s">
        <v>167</v>
      </c>
      <c r="N71" s="2">
        <v>45288</v>
      </c>
      <c r="S71">
        <v>25000000</v>
      </c>
      <c r="W71" s="2">
        <v>45091</v>
      </c>
      <c r="X71" t="s">
        <v>469</v>
      </c>
      <c r="Y71" t="s">
        <v>46</v>
      </c>
      <c r="Z71">
        <v>0</v>
      </c>
      <c r="AA71">
        <v>1500</v>
      </c>
      <c r="AB71" t="s">
        <v>470</v>
      </c>
      <c r="AC71" t="s">
        <v>48</v>
      </c>
      <c r="AD71" t="s">
        <v>49</v>
      </c>
      <c r="AF71" t="s">
        <v>53</v>
      </c>
      <c r="AG71" t="s">
        <v>49</v>
      </c>
      <c r="AH71" t="s">
        <v>340</v>
      </c>
      <c r="AI71" t="s">
        <v>113</v>
      </c>
      <c r="AJ71" t="s">
        <v>471</v>
      </c>
      <c r="AO71" t="str">
        <f>+VLOOKUP(A71,'[1]ASIGNACION CONTRATISTAS'!$A$5:$M$275,11,FALSE)</f>
        <v>SIN DATOS</v>
      </c>
      <c r="AP71" t="str">
        <f>+VLOOKUP(A71,'[1]ASIGNACION CONTRATISTAS'!$A$5:$M$275,12,FALSE)</f>
        <v>SIN DATOS</v>
      </c>
      <c r="AQ71" t="str">
        <f>+VLOOKUP(A71,'[1]ASIGNACION CONTRATISTAS'!$A$5:$M$275,13,FALSE)</f>
        <v>SIN DATOS</v>
      </c>
      <c r="AR71" t="str">
        <f>+VLOOKUP(A71,'[1]ASIGNACION CONTRATISTAS'!$A$5:$AQ$275,14,FALSE)</f>
        <v>SIN DATOS</v>
      </c>
      <c r="AS71" t="str">
        <f>+VLOOKUP(A71,'[1]ASIGNACION CONTRATISTAS'!$A$5:$AQ$275,15,FALSE)</f>
        <v>SIN DATOS</v>
      </c>
      <c r="AT71" t="str">
        <f>+VLOOKUP(A71,'[1]ASIGNACION CONTRATISTAS'!$A$5:$AQ$275,16,FALSE)</f>
        <v>SIN DATOS</v>
      </c>
      <c r="AU71">
        <f>+VLOOKUP(A71,'[1]ASIGNACION CONTRATISTAS'!$A$5:$AQ$275,17,FALSE)</f>
        <v>0</v>
      </c>
      <c r="AV71" t="str">
        <f>+VLOOKUP(A71,'[1]ASIGNACION CONTRATISTAS'!$A$5:$AQ$275,18,FALSE)</f>
        <v>SIN DATOS</v>
      </c>
      <c r="AW71" t="str">
        <f>+VLOOKUP(A71,'[1]ASIGNACION CONTRATISTAS'!$A$5:$AQ$275,19,FALSE)</f>
        <v>SIN DATOS</v>
      </c>
      <c r="AX71" t="str">
        <f>+VLOOKUP(A71,'[1]ASIGNACION CONTRATISTAS'!$A$5:$AQ$275,20,FALSE)</f>
        <v>SIN DATOS</v>
      </c>
      <c r="AY71">
        <f>+VLOOKUP(A71,'[1]ASIGNACION CONTRATISTAS'!$A$5:$AQ$275,21,FALSE)</f>
        <v>0</v>
      </c>
      <c r="AZ71">
        <f>+VLOOKUP(A71,'[1]ASIGNACION CONTRATISTAS'!$A$5:$AQ$275,22,FALSE)</f>
        <v>0</v>
      </c>
      <c r="BA71" t="str">
        <f>+VLOOKUP(A71,'[1]ASIGNACION CONTRATISTAS'!$A$5:$AQ$275,23,FALSE)</f>
        <v>SIN DATOS</v>
      </c>
      <c r="BB71">
        <f>+VLOOKUP(A71,'[1]ASIGNACION CONTRATISTAS'!$A$5:$AQ$275,24,FALSE)</f>
        <v>0</v>
      </c>
      <c r="BC71">
        <f>+VLOOKUP(A71,'[1]ASIGNACION CONTRATISTAS'!$A$5:$AQ$275,25,FALSE)</f>
        <v>0</v>
      </c>
      <c r="BD71" s="2">
        <f>+VLOOKUP(A71,'[1]ASIGNACION CONTRATISTAS'!$A$5:$AQ$275,26,FALSE)</f>
        <v>0</v>
      </c>
      <c r="BE71">
        <f>+VLOOKUP(A71,'[1]ASIGNACION CONTRATISTAS'!$A$5:$AQ$275,27,FALSE)</f>
        <v>0</v>
      </c>
      <c r="BF71">
        <f>+VLOOKUP(A71,'[1]ASIGNACION CONTRATISTAS'!$A$5:$AQ$275,28,FALSE)</f>
        <v>0</v>
      </c>
      <c r="BG71">
        <f>+VLOOKUP(A71,'[1]ASIGNACION CONTRATISTAS'!$A$5:$AQ$275,29,FALSE)</f>
        <v>0</v>
      </c>
      <c r="BH71" t="str">
        <f>+VLOOKUP(A71,'[1]ASIGNACION CONTRATISTAS'!$A$5:$AQ$275,30,FALSE)</f>
        <v>N/A</v>
      </c>
      <c r="BI71">
        <f>+VLOOKUP(A71,'[1]ASIGNACION CONTRATISTAS'!$A$5:$AQ$275,31,FALSE)</f>
        <v>0</v>
      </c>
      <c r="BJ71">
        <f>+VLOOKUP(A71,'[1]ASIGNACION CONTRATISTAS'!$A$5:$AQ$275,32,FALSE)</f>
        <v>0</v>
      </c>
      <c r="BK71" t="str">
        <f>+VLOOKUP(A71,'[1]ASIGNACION CONTRATISTAS'!$A$5:$AQ$275,33,FALSE)</f>
        <v>RETIRADO</v>
      </c>
      <c r="BL71">
        <f>+VLOOKUP(A71,'[1]ASIGNACION CONTRATISTAS'!$A$5:$AQ$275,34,FALSE)</f>
        <v>0</v>
      </c>
      <c r="BM71">
        <f>+VLOOKUP(A71,'[1]ASIGNACION CONTRATISTAS'!$A$5:$AQ$275,35,FALSE)</f>
        <v>0</v>
      </c>
      <c r="BN71" t="str">
        <f>+VLOOKUP(A71,'[1]ASIGNACION CONTRATISTAS'!$A$5:$AQ$275,36,FALSE)</f>
        <v>RETIRADO</v>
      </c>
      <c r="BO71">
        <f>+VLOOKUP(A71,'[1]ASIGNACION CONTRATISTAS'!$A$5:$AQ$275,37,FALSE)</f>
        <v>0</v>
      </c>
      <c r="BP71">
        <f>+VLOOKUP(A71,'[1]ASIGNACION CONTRATISTAS'!$A$5:$AQ$275,38,FALSE)</f>
        <v>0</v>
      </c>
      <c r="BQ71">
        <f>+VLOOKUP(A71,'[1]ASIGNACION CONTRATISTAS'!$A$5:$AQ$275,39,FALSE)</f>
        <v>45288</v>
      </c>
      <c r="BR71">
        <f>+VLOOKUP(A71,'[1]ASIGNACION CONTRATISTAS'!$A$5:$AQ$275,40,FALSE)</f>
        <v>0</v>
      </c>
      <c r="BS71">
        <f>+VLOOKUP(A71,'[1]ASIGNACION CONTRATISTAS'!$A$5:$AQ$275,41,FALSE)</f>
        <v>0</v>
      </c>
      <c r="BT71">
        <f>+VLOOKUP(A71,'[1]ASIGNACION CONTRATISTAS'!$A$5:$AQ$275,42,FALSE)</f>
        <v>0</v>
      </c>
      <c r="BU71">
        <f>+VLOOKUP(A71,'[1]ASIGNACION CONTRATISTAS'!$A$5:$AQ$275,43,FALSE)</f>
        <v>25000000</v>
      </c>
    </row>
    <row r="72" spans="1:73" x14ac:dyDescent="0.25">
      <c r="A72" t="s">
        <v>472</v>
      </c>
      <c r="B72" t="s">
        <v>38</v>
      </c>
      <c r="C72" t="s">
        <v>39</v>
      </c>
      <c r="E72" t="s">
        <v>41</v>
      </c>
      <c r="F72" t="s">
        <v>42</v>
      </c>
      <c r="G72">
        <v>1396.72</v>
      </c>
      <c r="H72">
        <v>25000000</v>
      </c>
      <c r="K72" t="s">
        <v>473</v>
      </c>
      <c r="L72" t="s">
        <v>167</v>
      </c>
      <c r="N72" s="2">
        <v>45321</v>
      </c>
      <c r="S72">
        <v>25000000</v>
      </c>
      <c r="W72" s="2">
        <v>45035</v>
      </c>
      <c r="X72" t="s">
        <v>474</v>
      </c>
      <c r="Y72" t="s">
        <v>46</v>
      </c>
      <c r="Z72">
        <v>0</v>
      </c>
      <c r="AA72">
        <v>4379.6000000000004</v>
      </c>
      <c r="AB72" t="s">
        <v>475</v>
      </c>
      <c r="AC72" t="s">
        <v>48</v>
      </c>
      <c r="AD72" t="s">
        <v>49</v>
      </c>
      <c r="AG72" t="s">
        <v>48</v>
      </c>
      <c r="AO72" t="str">
        <f>+VLOOKUP(A72,'[1]ASIGNACION CONTRATISTAS'!$A$5:$M$275,11,FALSE)</f>
        <v>SIN DATOS</v>
      </c>
      <c r="AP72" t="str">
        <f>+VLOOKUP(A72,'[1]ASIGNACION CONTRATISTAS'!$A$5:$M$275,12,FALSE)</f>
        <v>SIN DATOS</v>
      </c>
      <c r="AQ72" t="str">
        <f>+VLOOKUP(A72,'[1]ASIGNACION CONTRATISTAS'!$A$5:$M$275,13,FALSE)</f>
        <v>SIN DATOS</v>
      </c>
      <c r="AR72" t="str">
        <f>+VLOOKUP(A72,'[1]ASIGNACION CONTRATISTAS'!$A$5:$AQ$275,14,FALSE)</f>
        <v>SIN DATOS</v>
      </c>
      <c r="AS72" t="str">
        <f>+VLOOKUP(A72,'[1]ASIGNACION CONTRATISTAS'!$A$5:$AQ$275,15,FALSE)</f>
        <v>SIN DATOS</v>
      </c>
      <c r="AT72" t="str">
        <f>+VLOOKUP(A72,'[1]ASIGNACION CONTRATISTAS'!$A$5:$AQ$275,16,FALSE)</f>
        <v>SIN DATOS</v>
      </c>
      <c r="AU72">
        <f>+VLOOKUP(A72,'[1]ASIGNACION CONTRATISTAS'!$A$5:$AQ$275,17,FALSE)</f>
        <v>0</v>
      </c>
      <c r="AV72" t="str">
        <f>+VLOOKUP(A72,'[1]ASIGNACION CONTRATISTAS'!$A$5:$AQ$275,18,FALSE)</f>
        <v>SIN DATOS</v>
      </c>
      <c r="AW72" t="str">
        <f>+VLOOKUP(A72,'[1]ASIGNACION CONTRATISTAS'!$A$5:$AQ$275,19,FALSE)</f>
        <v>SIN DATOS</v>
      </c>
      <c r="AX72" t="str">
        <f>+VLOOKUP(A72,'[1]ASIGNACION CONTRATISTAS'!$A$5:$AQ$275,20,FALSE)</f>
        <v>SIN DATOS</v>
      </c>
      <c r="AY72">
        <f>+VLOOKUP(A72,'[1]ASIGNACION CONTRATISTAS'!$A$5:$AQ$275,21,FALSE)</f>
        <v>0</v>
      </c>
      <c r="AZ72">
        <f>+VLOOKUP(A72,'[1]ASIGNACION CONTRATISTAS'!$A$5:$AQ$275,22,FALSE)</f>
        <v>0</v>
      </c>
      <c r="BA72" t="str">
        <f>+VLOOKUP(A72,'[1]ASIGNACION CONTRATISTAS'!$A$5:$AQ$275,23,FALSE)</f>
        <v>SIN DATOS</v>
      </c>
      <c r="BB72">
        <f>+VLOOKUP(A72,'[1]ASIGNACION CONTRATISTAS'!$A$5:$AQ$275,24,FALSE)</f>
        <v>0</v>
      </c>
      <c r="BC72">
        <f>+VLOOKUP(A72,'[1]ASIGNACION CONTRATISTAS'!$A$5:$AQ$275,25,FALSE)</f>
        <v>0</v>
      </c>
      <c r="BD72" s="2">
        <f>+VLOOKUP(A72,'[1]ASIGNACION CONTRATISTAS'!$A$5:$AQ$275,26,FALSE)</f>
        <v>0</v>
      </c>
      <c r="BE72">
        <f>+VLOOKUP(A72,'[1]ASIGNACION CONTRATISTAS'!$A$5:$AQ$275,27,FALSE)</f>
        <v>0</v>
      </c>
      <c r="BF72">
        <f>+VLOOKUP(A72,'[1]ASIGNACION CONTRATISTAS'!$A$5:$AQ$275,28,FALSE)</f>
        <v>0</v>
      </c>
      <c r="BG72">
        <f>+VLOOKUP(A72,'[1]ASIGNACION CONTRATISTAS'!$A$5:$AQ$275,29,FALSE)</f>
        <v>0</v>
      </c>
      <c r="BH72" t="str">
        <f>+VLOOKUP(A72,'[1]ASIGNACION CONTRATISTAS'!$A$5:$AQ$275,30,FALSE)</f>
        <v>N/A</v>
      </c>
      <c r="BI72">
        <f>+VLOOKUP(A72,'[1]ASIGNACION CONTRATISTAS'!$A$5:$AQ$275,31,FALSE)</f>
        <v>0</v>
      </c>
      <c r="BJ72">
        <f>+VLOOKUP(A72,'[1]ASIGNACION CONTRATISTAS'!$A$5:$AQ$275,32,FALSE)</f>
        <v>0</v>
      </c>
      <c r="BK72" t="str">
        <f>+VLOOKUP(A72,'[1]ASIGNACION CONTRATISTAS'!$A$5:$AQ$275,33,FALSE)</f>
        <v>RETIRADO</v>
      </c>
      <c r="BL72">
        <f>+VLOOKUP(A72,'[1]ASIGNACION CONTRATISTAS'!$A$5:$AQ$275,34,FALSE)</f>
        <v>0</v>
      </c>
      <c r="BM72">
        <f>+VLOOKUP(A72,'[1]ASIGNACION CONTRATISTAS'!$A$5:$AQ$275,35,FALSE)</f>
        <v>0</v>
      </c>
      <c r="BN72" t="str">
        <f>+VLOOKUP(A72,'[1]ASIGNACION CONTRATISTAS'!$A$5:$AQ$275,36,FALSE)</f>
        <v>RETIRADO</v>
      </c>
      <c r="BO72">
        <f>+VLOOKUP(A72,'[1]ASIGNACION CONTRATISTAS'!$A$5:$AQ$275,37,FALSE)</f>
        <v>0</v>
      </c>
      <c r="BP72">
        <f>+VLOOKUP(A72,'[1]ASIGNACION CONTRATISTAS'!$A$5:$AQ$275,38,FALSE)</f>
        <v>0</v>
      </c>
      <c r="BQ72">
        <f>+VLOOKUP(A72,'[1]ASIGNACION CONTRATISTAS'!$A$5:$AQ$275,39,FALSE)</f>
        <v>45321</v>
      </c>
      <c r="BR72">
        <f>+VLOOKUP(A72,'[1]ASIGNACION CONTRATISTAS'!$A$5:$AQ$275,40,FALSE)</f>
        <v>0</v>
      </c>
      <c r="BS72">
        <f>+VLOOKUP(A72,'[1]ASIGNACION CONTRATISTAS'!$A$5:$AQ$275,41,FALSE)</f>
        <v>0</v>
      </c>
      <c r="BT72">
        <f>+VLOOKUP(A72,'[1]ASIGNACION CONTRATISTAS'!$A$5:$AQ$275,42,FALSE)</f>
        <v>0</v>
      </c>
      <c r="BU72">
        <f>+VLOOKUP(A72,'[1]ASIGNACION CONTRATISTAS'!$A$5:$AQ$275,43,FALSE)</f>
        <v>25000000</v>
      </c>
    </row>
    <row r="73" spans="1:73" x14ac:dyDescent="0.25">
      <c r="A73" t="s">
        <v>476</v>
      </c>
      <c r="B73" t="s">
        <v>38</v>
      </c>
      <c r="C73" t="s">
        <v>39</v>
      </c>
      <c r="E73" t="s">
        <v>41</v>
      </c>
      <c r="F73" t="s">
        <v>42</v>
      </c>
      <c r="G73">
        <v>990.02</v>
      </c>
      <c r="H73">
        <v>25000000</v>
      </c>
      <c r="K73" t="s">
        <v>477</v>
      </c>
      <c r="L73" t="s">
        <v>74</v>
      </c>
      <c r="N73" s="2">
        <v>45321</v>
      </c>
      <c r="O73" s="2">
        <v>45350</v>
      </c>
      <c r="P73" s="2">
        <v>45362</v>
      </c>
      <c r="S73">
        <v>25000000</v>
      </c>
      <c r="W73" s="2">
        <v>45019</v>
      </c>
      <c r="X73" t="s">
        <v>478</v>
      </c>
      <c r="Y73" t="s">
        <v>46</v>
      </c>
      <c r="Z73">
        <v>0</v>
      </c>
      <c r="AA73" t="s">
        <v>479</v>
      </c>
      <c r="AB73" t="s">
        <v>480</v>
      </c>
      <c r="AC73" t="s">
        <v>48</v>
      </c>
      <c r="AD73" t="s">
        <v>49</v>
      </c>
      <c r="AE73" t="s">
        <v>69</v>
      </c>
      <c r="AG73" t="s">
        <v>49</v>
      </c>
      <c r="AI73" t="s">
        <v>167</v>
      </c>
      <c r="AJ73" t="s">
        <v>481</v>
      </c>
      <c r="AO73" t="str">
        <f>+VLOOKUP(A73,'[1]ASIGNACION CONTRATISTAS'!$A$5:$M$275,11,FALSE)</f>
        <v>SIN DATOS</v>
      </c>
      <c r="AP73" t="str">
        <f>+VLOOKUP(A73,'[1]ASIGNACION CONTRATISTAS'!$A$5:$M$275,12,FALSE)</f>
        <v>SIN DATOS</v>
      </c>
      <c r="AQ73" t="str">
        <f>+VLOOKUP(A73,'[1]ASIGNACION CONTRATISTAS'!$A$5:$M$275,13,FALSE)</f>
        <v>SIN DATOS</v>
      </c>
      <c r="AR73" t="str">
        <f>+VLOOKUP(A73,'[1]ASIGNACION CONTRATISTAS'!$A$5:$AQ$275,14,FALSE)</f>
        <v>SIN DATOS</v>
      </c>
      <c r="AS73" t="str">
        <f>+VLOOKUP(A73,'[1]ASIGNACION CONTRATISTAS'!$A$5:$AQ$275,15,FALSE)</f>
        <v>SIN DATOS</v>
      </c>
      <c r="AT73" t="str">
        <f>+VLOOKUP(A73,'[1]ASIGNACION CONTRATISTAS'!$A$5:$AQ$275,16,FALSE)</f>
        <v>SIN DATOS</v>
      </c>
      <c r="AU73">
        <f>+VLOOKUP(A73,'[1]ASIGNACION CONTRATISTAS'!$A$5:$AQ$275,17,FALSE)</f>
        <v>0</v>
      </c>
      <c r="AV73" t="str">
        <f>+VLOOKUP(A73,'[1]ASIGNACION CONTRATISTAS'!$A$5:$AQ$275,18,FALSE)</f>
        <v>SIN DATOS</v>
      </c>
      <c r="AW73" t="str">
        <f>+VLOOKUP(A73,'[1]ASIGNACION CONTRATISTAS'!$A$5:$AQ$275,19,FALSE)</f>
        <v>SIN DATOS</v>
      </c>
      <c r="AX73" t="str">
        <f>+VLOOKUP(A73,'[1]ASIGNACION CONTRATISTAS'!$A$5:$AQ$275,20,FALSE)</f>
        <v>SIN DATOS</v>
      </c>
      <c r="AY73">
        <f>+VLOOKUP(A73,'[1]ASIGNACION CONTRATISTAS'!$A$5:$AQ$275,21,FALSE)</f>
        <v>0</v>
      </c>
      <c r="AZ73">
        <f>+VLOOKUP(A73,'[1]ASIGNACION CONTRATISTAS'!$A$5:$AQ$275,22,FALSE)</f>
        <v>0</v>
      </c>
      <c r="BA73" t="str">
        <f>+VLOOKUP(A73,'[1]ASIGNACION CONTRATISTAS'!$A$5:$AQ$275,23,FALSE)</f>
        <v>SIN DATOS</v>
      </c>
      <c r="BB73">
        <f>+VLOOKUP(A73,'[1]ASIGNACION CONTRATISTAS'!$A$5:$AQ$275,24,FALSE)</f>
        <v>0</v>
      </c>
      <c r="BC73">
        <f>+VLOOKUP(A73,'[1]ASIGNACION CONTRATISTAS'!$A$5:$AQ$275,25,FALSE)</f>
        <v>0</v>
      </c>
      <c r="BD73" s="2">
        <f>+VLOOKUP(A73,'[1]ASIGNACION CONTRATISTAS'!$A$5:$AQ$275,26,FALSE)</f>
        <v>0</v>
      </c>
      <c r="BE73">
        <f>+VLOOKUP(A73,'[1]ASIGNACION CONTRATISTAS'!$A$5:$AQ$275,27,FALSE)</f>
        <v>0</v>
      </c>
      <c r="BF73">
        <f>+VLOOKUP(A73,'[1]ASIGNACION CONTRATISTAS'!$A$5:$AQ$275,28,FALSE)</f>
        <v>0</v>
      </c>
      <c r="BG73">
        <f>+VLOOKUP(A73,'[1]ASIGNACION CONTRATISTAS'!$A$5:$AQ$275,29,FALSE)</f>
        <v>0</v>
      </c>
      <c r="BH73" t="str">
        <f>+VLOOKUP(A73,'[1]ASIGNACION CONTRATISTAS'!$A$5:$AQ$275,30,FALSE)</f>
        <v>N/A</v>
      </c>
      <c r="BI73">
        <f>+VLOOKUP(A73,'[1]ASIGNACION CONTRATISTAS'!$A$5:$AQ$275,31,FALSE)</f>
        <v>0</v>
      </c>
      <c r="BJ73">
        <f>+VLOOKUP(A73,'[1]ASIGNACION CONTRATISTAS'!$A$5:$AQ$275,32,FALSE)</f>
        <v>0</v>
      </c>
      <c r="BK73" t="str">
        <f>+VLOOKUP(A73,'[1]ASIGNACION CONTRATISTAS'!$A$5:$AQ$275,33,FALSE)</f>
        <v xml:space="preserve">EN ESPERA DE RESPUESTA DE ANT </v>
      </c>
      <c r="BL73" t="str">
        <f>+VLOOKUP(A73,'[1]ASIGNACION CONTRATISTAS'!$A$5:$AQ$275,34,FALSE)</f>
        <v>SIN DATO DE CONTACTO</v>
      </c>
      <c r="BM73">
        <f>+VLOOKUP(A73,'[1]ASIGNACION CONTRATISTAS'!$A$5:$AQ$275,35,FALSE)</f>
        <v>0</v>
      </c>
      <c r="BN73" t="str">
        <f>+VLOOKUP(A73,'[1]ASIGNACION CONTRATISTAS'!$A$5:$AQ$275,36,FALSE)</f>
        <v>EN ELABORACION DE INFORME</v>
      </c>
      <c r="BO73">
        <f>+VLOOKUP(A73,'[1]ASIGNACION CONTRATISTAS'!$A$5:$AQ$275,37,FALSE)</f>
        <v>0</v>
      </c>
      <c r="BP73">
        <f>+VLOOKUP(A73,'[1]ASIGNACION CONTRATISTAS'!$A$5:$AQ$275,38,FALSE)</f>
        <v>0</v>
      </c>
      <c r="BQ73">
        <f>+VLOOKUP(A73,'[1]ASIGNACION CONTRATISTAS'!$A$5:$AQ$275,39,FALSE)</f>
        <v>45321</v>
      </c>
      <c r="BR73">
        <f>+VLOOKUP(A73,'[1]ASIGNACION CONTRATISTAS'!$A$5:$AQ$275,40,FALSE)</f>
        <v>45350</v>
      </c>
      <c r="BS73">
        <f>+VLOOKUP(A73,'[1]ASIGNACION CONTRATISTAS'!$A$5:$AQ$275,41,FALSE)</f>
        <v>0</v>
      </c>
      <c r="BT73">
        <f>+VLOOKUP(A73,'[1]ASIGNACION CONTRATISTAS'!$A$5:$AQ$275,42,FALSE)</f>
        <v>0</v>
      </c>
      <c r="BU73">
        <f>+VLOOKUP(A73,'[1]ASIGNACION CONTRATISTAS'!$A$5:$AQ$275,43,FALSE)</f>
        <v>25000000</v>
      </c>
    </row>
    <row r="74" spans="1:73" x14ac:dyDescent="0.25">
      <c r="A74" t="s">
        <v>482</v>
      </c>
      <c r="B74" t="s">
        <v>38</v>
      </c>
      <c r="C74" t="s">
        <v>39</v>
      </c>
      <c r="E74" t="s">
        <v>328</v>
      </c>
      <c r="F74" t="s">
        <v>483</v>
      </c>
      <c r="G74">
        <v>955.8</v>
      </c>
      <c r="H74">
        <v>25000000</v>
      </c>
      <c r="K74" t="s">
        <v>484</v>
      </c>
      <c r="L74" t="s">
        <v>74</v>
      </c>
      <c r="N74" s="2">
        <v>45328</v>
      </c>
      <c r="O74" s="2">
        <v>45338</v>
      </c>
      <c r="P74" s="2">
        <v>45362</v>
      </c>
      <c r="S74">
        <v>25000000</v>
      </c>
      <c r="W74" s="2">
        <v>45169</v>
      </c>
      <c r="X74" t="s">
        <v>485</v>
      </c>
      <c r="Y74" t="s">
        <v>46</v>
      </c>
      <c r="Z74">
        <v>0</v>
      </c>
      <c r="AA74" t="s">
        <v>486</v>
      </c>
      <c r="AB74" t="s">
        <v>487</v>
      </c>
      <c r="AC74" t="s">
        <v>48</v>
      </c>
      <c r="AD74" t="s">
        <v>49</v>
      </c>
      <c r="AG74" t="s">
        <v>48</v>
      </c>
      <c r="AO74" t="str">
        <f>+VLOOKUP(A74,'[1]ASIGNACION CONTRATISTAS'!$A$5:$M$275,11,FALSE)</f>
        <v>SIN DATOS</v>
      </c>
      <c r="AP74" t="str">
        <f>+VLOOKUP(A74,'[1]ASIGNACION CONTRATISTAS'!$A$5:$M$275,12,FALSE)</f>
        <v>SIN DATOS</v>
      </c>
      <c r="AQ74" t="str">
        <f>+VLOOKUP(A74,'[1]ASIGNACION CONTRATISTAS'!$A$5:$M$275,13,FALSE)</f>
        <v>SIN DATOS</v>
      </c>
      <c r="AR74" t="str">
        <f>+VLOOKUP(A74,'[1]ASIGNACION CONTRATISTAS'!$A$5:$AQ$275,14,FALSE)</f>
        <v>SIN DATOS</v>
      </c>
      <c r="AS74" t="str">
        <f>+VLOOKUP(A74,'[1]ASIGNACION CONTRATISTAS'!$A$5:$AQ$275,15,FALSE)</f>
        <v>SIN DATOS</v>
      </c>
      <c r="AT74" t="str">
        <f>+VLOOKUP(A74,'[1]ASIGNACION CONTRATISTAS'!$A$5:$AQ$275,16,FALSE)</f>
        <v>SIN DATOS</v>
      </c>
      <c r="AU74">
        <f>+VLOOKUP(A74,'[1]ASIGNACION CONTRATISTAS'!$A$5:$AQ$275,17,FALSE)</f>
        <v>0</v>
      </c>
      <c r="AV74" t="str">
        <f>+VLOOKUP(A74,'[1]ASIGNACION CONTRATISTAS'!$A$5:$AQ$275,18,FALSE)</f>
        <v>SIN DATOS</v>
      </c>
      <c r="AW74" t="str">
        <f>+VLOOKUP(A74,'[1]ASIGNACION CONTRATISTAS'!$A$5:$AQ$275,19,FALSE)</f>
        <v>SIN DATOS</v>
      </c>
      <c r="AX74" t="str">
        <f>+VLOOKUP(A74,'[1]ASIGNACION CONTRATISTAS'!$A$5:$AQ$275,20,FALSE)</f>
        <v>SIN DATOS</v>
      </c>
      <c r="AY74">
        <f>+VLOOKUP(A74,'[1]ASIGNACION CONTRATISTAS'!$A$5:$AQ$275,21,FALSE)</f>
        <v>0</v>
      </c>
      <c r="AZ74">
        <f>+VLOOKUP(A74,'[1]ASIGNACION CONTRATISTAS'!$A$5:$AQ$275,22,FALSE)</f>
        <v>0</v>
      </c>
      <c r="BA74" t="str">
        <f>+VLOOKUP(A74,'[1]ASIGNACION CONTRATISTAS'!$A$5:$AQ$275,23,FALSE)</f>
        <v>SIN DATOS</v>
      </c>
      <c r="BB74">
        <f>+VLOOKUP(A74,'[1]ASIGNACION CONTRATISTAS'!$A$5:$AQ$275,24,FALSE)</f>
        <v>0</v>
      </c>
      <c r="BC74">
        <f>+VLOOKUP(A74,'[1]ASIGNACION CONTRATISTAS'!$A$5:$AQ$275,25,FALSE)</f>
        <v>0</v>
      </c>
      <c r="BD74" s="2">
        <f>+VLOOKUP(A74,'[1]ASIGNACION CONTRATISTAS'!$A$5:$AQ$275,26,FALSE)</f>
        <v>0</v>
      </c>
      <c r="BE74">
        <f>+VLOOKUP(A74,'[1]ASIGNACION CONTRATISTAS'!$A$5:$AQ$275,27,FALSE)</f>
        <v>0</v>
      </c>
      <c r="BF74">
        <f>+VLOOKUP(A74,'[1]ASIGNACION CONTRATISTAS'!$A$5:$AQ$275,28,FALSE)</f>
        <v>0</v>
      </c>
      <c r="BG74">
        <f>+VLOOKUP(A74,'[1]ASIGNACION CONTRATISTAS'!$A$5:$AQ$275,29,FALSE)</f>
        <v>0</v>
      </c>
      <c r="BH74">
        <f>+VLOOKUP(A74,'[1]ASIGNACION CONTRATISTAS'!$A$5:$AQ$275,30,FALSE)</f>
        <v>0</v>
      </c>
      <c r="BI74">
        <f>+VLOOKUP(A74,'[1]ASIGNACION CONTRATISTAS'!$A$5:$AQ$275,31,FALSE)</f>
        <v>0</v>
      </c>
      <c r="BJ74">
        <f>+VLOOKUP(A74,'[1]ASIGNACION CONTRATISTAS'!$A$5:$AQ$275,32,FALSE)</f>
        <v>0</v>
      </c>
      <c r="BK74" t="str">
        <f>+VLOOKUP(A74,'[1]ASIGNACION CONTRATISTAS'!$A$5:$AQ$275,33,FALSE)</f>
        <v>EN ELABORACION DE INFORME</v>
      </c>
      <c r="BL74">
        <f>+VLOOKUP(A74,'[1]ASIGNACION CONTRATISTAS'!$A$5:$AQ$275,34,FALSE)</f>
        <v>0</v>
      </c>
      <c r="BM74">
        <f>+VLOOKUP(A74,'[1]ASIGNACION CONTRATISTAS'!$A$5:$AQ$275,35,FALSE)</f>
        <v>0</v>
      </c>
      <c r="BN74" t="str">
        <f>+VLOOKUP(A74,'[1]ASIGNACION CONTRATISTAS'!$A$5:$AQ$275,36,FALSE)</f>
        <v>EN ELABORACION DE INFORME</v>
      </c>
      <c r="BO74">
        <f>+VLOOKUP(A74,'[1]ASIGNACION CONTRATISTAS'!$A$5:$AQ$275,37,FALSE)</f>
        <v>0</v>
      </c>
      <c r="BP74">
        <f>+VLOOKUP(A74,'[1]ASIGNACION CONTRATISTAS'!$A$5:$AQ$275,38,FALSE)</f>
        <v>0</v>
      </c>
      <c r="BQ74">
        <f>+VLOOKUP(A74,'[1]ASIGNACION CONTRATISTAS'!$A$5:$AQ$275,39,FALSE)</f>
        <v>45328</v>
      </c>
      <c r="BR74">
        <f>+VLOOKUP(A74,'[1]ASIGNACION CONTRATISTAS'!$A$5:$AQ$275,40,FALSE)</f>
        <v>45338</v>
      </c>
      <c r="BS74">
        <f>+VLOOKUP(A74,'[1]ASIGNACION CONTRATISTAS'!$A$5:$AQ$275,41,FALSE)</f>
        <v>0</v>
      </c>
      <c r="BT74">
        <f>+VLOOKUP(A74,'[1]ASIGNACION CONTRATISTAS'!$A$5:$AQ$275,42,FALSE)</f>
        <v>0</v>
      </c>
      <c r="BU74">
        <f>+VLOOKUP(A74,'[1]ASIGNACION CONTRATISTAS'!$A$5:$AQ$275,43,FALSE)</f>
        <v>25000000</v>
      </c>
    </row>
    <row r="75" spans="1:73" x14ac:dyDescent="0.25">
      <c r="A75" t="s">
        <v>488</v>
      </c>
      <c r="B75" t="s">
        <v>38</v>
      </c>
      <c r="C75" t="s">
        <v>39</v>
      </c>
      <c r="E75" t="s">
        <v>328</v>
      </c>
      <c r="F75" t="s">
        <v>483</v>
      </c>
      <c r="G75">
        <v>976.7</v>
      </c>
      <c r="H75">
        <v>25000000</v>
      </c>
      <c r="K75" t="s">
        <v>489</v>
      </c>
      <c r="L75" t="s">
        <v>74</v>
      </c>
      <c r="N75" s="2">
        <v>45328</v>
      </c>
      <c r="O75" s="2">
        <v>45339</v>
      </c>
      <c r="P75" s="2">
        <v>45362</v>
      </c>
      <c r="S75">
        <v>25000000</v>
      </c>
      <c r="W75" s="2">
        <v>45169</v>
      </c>
      <c r="X75" t="s">
        <v>490</v>
      </c>
      <c r="Y75" t="s">
        <v>46</v>
      </c>
      <c r="Z75">
        <v>0</v>
      </c>
      <c r="AA75" t="s">
        <v>491</v>
      </c>
      <c r="AB75" t="s">
        <v>492</v>
      </c>
      <c r="AC75" t="s">
        <v>48</v>
      </c>
      <c r="AD75" t="s">
        <v>49</v>
      </c>
      <c r="AG75" t="s">
        <v>48</v>
      </c>
      <c r="AO75" t="str">
        <f>+VLOOKUP(A75,'[1]ASIGNACION CONTRATISTAS'!$A$5:$M$275,11,FALSE)</f>
        <v>SIN DATOS</v>
      </c>
      <c r="AP75" t="str">
        <f>+VLOOKUP(A75,'[1]ASIGNACION CONTRATISTAS'!$A$5:$M$275,12,FALSE)</f>
        <v>SIN DATOS</v>
      </c>
      <c r="AQ75" t="str">
        <f>+VLOOKUP(A75,'[1]ASIGNACION CONTRATISTAS'!$A$5:$M$275,13,FALSE)</f>
        <v>SIN DATOS</v>
      </c>
      <c r="AR75" t="str">
        <f>+VLOOKUP(A75,'[1]ASIGNACION CONTRATISTAS'!$A$5:$AQ$275,14,FALSE)</f>
        <v>SIN DATOS</v>
      </c>
      <c r="AS75" t="str">
        <f>+VLOOKUP(A75,'[1]ASIGNACION CONTRATISTAS'!$A$5:$AQ$275,15,FALSE)</f>
        <v>SIN DATOS</v>
      </c>
      <c r="AT75" t="str">
        <f>+VLOOKUP(A75,'[1]ASIGNACION CONTRATISTAS'!$A$5:$AQ$275,16,FALSE)</f>
        <v>SIN DATOS</v>
      </c>
      <c r="AU75">
        <f>+VLOOKUP(A75,'[1]ASIGNACION CONTRATISTAS'!$A$5:$AQ$275,17,FALSE)</f>
        <v>0</v>
      </c>
      <c r="AV75" t="str">
        <f>+VLOOKUP(A75,'[1]ASIGNACION CONTRATISTAS'!$A$5:$AQ$275,18,FALSE)</f>
        <v>SIN DATOS</v>
      </c>
      <c r="AW75" t="str">
        <f>+VLOOKUP(A75,'[1]ASIGNACION CONTRATISTAS'!$A$5:$AQ$275,19,FALSE)</f>
        <v>SIN DATOS</v>
      </c>
      <c r="AX75" t="str">
        <f>+VLOOKUP(A75,'[1]ASIGNACION CONTRATISTAS'!$A$5:$AQ$275,20,FALSE)</f>
        <v>SIN DATOS</v>
      </c>
      <c r="AY75">
        <f>+VLOOKUP(A75,'[1]ASIGNACION CONTRATISTAS'!$A$5:$AQ$275,21,FALSE)</f>
        <v>0</v>
      </c>
      <c r="AZ75">
        <f>+VLOOKUP(A75,'[1]ASIGNACION CONTRATISTAS'!$A$5:$AQ$275,22,FALSE)</f>
        <v>0</v>
      </c>
      <c r="BA75" t="str">
        <f>+VLOOKUP(A75,'[1]ASIGNACION CONTRATISTAS'!$A$5:$AQ$275,23,FALSE)</f>
        <v>SIN DATOS</v>
      </c>
      <c r="BB75">
        <f>+VLOOKUP(A75,'[1]ASIGNACION CONTRATISTAS'!$A$5:$AQ$275,24,FALSE)</f>
        <v>0</v>
      </c>
      <c r="BC75">
        <f>+VLOOKUP(A75,'[1]ASIGNACION CONTRATISTAS'!$A$5:$AQ$275,25,FALSE)</f>
        <v>0</v>
      </c>
      <c r="BD75" s="2">
        <f>+VLOOKUP(A75,'[1]ASIGNACION CONTRATISTAS'!$A$5:$AQ$275,26,FALSE)</f>
        <v>0</v>
      </c>
      <c r="BE75">
        <f>+VLOOKUP(A75,'[1]ASIGNACION CONTRATISTAS'!$A$5:$AQ$275,27,FALSE)</f>
        <v>0</v>
      </c>
      <c r="BF75">
        <f>+VLOOKUP(A75,'[1]ASIGNACION CONTRATISTAS'!$A$5:$AQ$275,28,FALSE)</f>
        <v>0</v>
      </c>
      <c r="BG75">
        <f>+VLOOKUP(A75,'[1]ASIGNACION CONTRATISTAS'!$A$5:$AQ$275,29,FALSE)</f>
        <v>0</v>
      </c>
      <c r="BH75">
        <f>+VLOOKUP(A75,'[1]ASIGNACION CONTRATISTAS'!$A$5:$AQ$275,30,FALSE)</f>
        <v>0</v>
      </c>
      <c r="BI75">
        <f>+VLOOKUP(A75,'[1]ASIGNACION CONTRATISTAS'!$A$5:$AQ$275,31,FALSE)</f>
        <v>0</v>
      </c>
      <c r="BJ75">
        <f>+VLOOKUP(A75,'[1]ASIGNACION CONTRATISTAS'!$A$5:$AQ$275,32,FALSE)</f>
        <v>0</v>
      </c>
      <c r="BK75" t="str">
        <f>+VLOOKUP(A75,'[1]ASIGNACION CONTRATISTAS'!$A$5:$AQ$275,33,FALSE)</f>
        <v>EN ELABORACION DE INFORME</v>
      </c>
      <c r="BL75">
        <f>+VLOOKUP(A75,'[1]ASIGNACION CONTRATISTAS'!$A$5:$AQ$275,34,FALSE)</f>
        <v>0</v>
      </c>
      <c r="BM75">
        <f>+VLOOKUP(A75,'[1]ASIGNACION CONTRATISTAS'!$A$5:$AQ$275,35,FALSE)</f>
        <v>0</v>
      </c>
      <c r="BN75" t="str">
        <f>+VLOOKUP(A75,'[1]ASIGNACION CONTRATISTAS'!$A$5:$AQ$275,36,FALSE)</f>
        <v>EN ELABORACION DE INFORME</v>
      </c>
      <c r="BO75">
        <f>+VLOOKUP(A75,'[1]ASIGNACION CONTRATISTAS'!$A$5:$AQ$275,37,FALSE)</f>
        <v>0</v>
      </c>
      <c r="BP75">
        <f>+VLOOKUP(A75,'[1]ASIGNACION CONTRATISTAS'!$A$5:$AQ$275,38,FALSE)</f>
        <v>0</v>
      </c>
      <c r="BQ75">
        <f>+VLOOKUP(A75,'[1]ASIGNACION CONTRATISTAS'!$A$5:$AQ$275,39,FALSE)</f>
        <v>45328</v>
      </c>
      <c r="BR75">
        <f>+VLOOKUP(A75,'[1]ASIGNACION CONTRATISTAS'!$A$5:$AQ$275,40,FALSE)</f>
        <v>45339</v>
      </c>
      <c r="BS75">
        <f>+VLOOKUP(A75,'[1]ASIGNACION CONTRATISTAS'!$A$5:$AQ$275,41,FALSE)</f>
        <v>0</v>
      </c>
      <c r="BT75">
        <f>+VLOOKUP(A75,'[1]ASIGNACION CONTRATISTAS'!$A$5:$AQ$275,42,FALSE)</f>
        <v>0</v>
      </c>
      <c r="BU75">
        <f>+VLOOKUP(A75,'[1]ASIGNACION CONTRATISTAS'!$A$5:$AQ$275,43,FALSE)</f>
        <v>25000000</v>
      </c>
    </row>
    <row r="76" spans="1:73" x14ac:dyDescent="0.25">
      <c r="A76" t="s">
        <v>493</v>
      </c>
      <c r="B76" t="s">
        <v>38</v>
      </c>
      <c r="C76" t="s">
        <v>39</v>
      </c>
      <c r="E76" t="s">
        <v>328</v>
      </c>
      <c r="F76" t="s">
        <v>483</v>
      </c>
      <c r="G76">
        <v>864.4</v>
      </c>
      <c r="H76">
        <v>25000000</v>
      </c>
      <c r="K76" t="s">
        <v>494</v>
      </c>
      <c r="L76" t="s">
        <v>74</v>
      </c>
      <c r="N76" s="2">
        <v>45328</v>
      </c>
      <c r="O76" s="2">
        <v>45335</v>
      </c>
      <c r="P76" s="2">
        <v>45362</v>
      </c>
      <c r="S76">
        <v>25000000</v>
      </c>
      <c r="W76" s="2">
        <v>45169</v>
      </c>
      <c r="X76" t="s">
        <v>495</v>
      </c>
      <c r="Y76" t="s">
        <v>46</v>
      </c>
      <c r="Z76">
        <v>0</v>
      </c>
      <c r="AA76" t="s">
        <v>496</v>
      </c>
      <c r="AB76" t="s">
        <v>497</v>
      </c>
      <c r="AC76" t="s">
        <v>48</v>
      </c>
      <c r="AD76" t="s">
        <v>49</v>
      </c>
      <c r="AG76" t="s">
        <v>48</v>
      </c>
      <c r="AO76" t="str">
        <f>+VLOOKUP(A76,'[1]ASIGNACION CONTRATISTAS'!$A$5:$M$275,11,FALSE)</f>
        <v>SIN DATOS</v>
      </c>
      <c r="AP76" t="str">
        <f>+VLOOKUP(A76,'[1]ASIGNACION CONTRATISTAS'!$A$5:$M$275,12,FALSE)</f>
        <v>SIN DATOS</v>
      </c>
      <c r="AQ76" t="str">
        <f>+VLOOKUP(A76,'[1]ASIGNACION CONTRATISTAS'!$A$5:$M$275,13,FALSE)</f>
        <v>SIN DATOS</v>
      </c>
      <c r="AR76" t="str">
        <f>+VLOOKUP(A76,'[1]ASIGNACION CONTRATISTAS'!$A$5:$AQ$275,14,FALSE)</f>
        <v>SIN DATOS</v>
      </c>
      <c r="AS76" t="str">
        <f>+VLOOKUP(A76,'[1]ASIGNACION CONTRATISTAS'!$A$5:$AQ$275,15,FALSE)</f>
        <v>SIN DATOS</v>
      </c>
      <c r="AT76" t="str">
        <f>+VLOOKUP(A76,'[1]ASIGNACION CONTRATISTAS'!$A$5:$AQ$275,16,FALSE)</f>
        <v>SIN DATOS</v>
      </c>
      <c r="AU76">
        <f>+VLOOKUP(A76,'[1]ASIGNACION CONTRATISTAS'!$A$5:$AQ$275,17,FALSE)</f>
        <v>0</v>
      </c>
      <c r="AV76" t="str">
        <f>+VLOOKUP(A76,'[1]ASIGNACION CONTRATISTAS'!$A$5:$AQ$275,18,FALSE)</f>
        <v>SIN DATOS</v>
      </c>
      <c r="AW76" t="str">
        <f>+VLOOKUP(A76,'[1]ASIGNACION CONTRATISTAS'!$A$5:$AQ$275,19,FALSE)</f>
        <v>SIN DATOS</v>
      </c>
      <c r="AX76" t="str">
        <f>+VLOOKUP(A76,'[1]ASIGNACION CONTRATISTAS'!$A$5:$AQ$275,20,FALSE)</f>
        <v>SIN DATOS</v>
      </c>
      <c r="AY76">
        <f>+VLOOKUP(A76,'[1]ASIGNACION CONTRATISTAS'!$A$5:$AQ$275,21,FALSE)</f>
        <v>0</v>
      </c>
      <c r="AZ76">
        <f>+VLOOKUP(A76,'[1]ASIGNACION CONTRATISTAS'!$A$5:$AQ$275,22,FALSE)</f>
        <v>0</v>
      </c>
      <c r="BA76" t="str">
        <f>+VLOOKUP(A76,'[1]ASIGNACION CONTRATISTAS'!$A$5:$AQ$275,23,FALSE)</f>
        <v>SIN DATOS</v>
      </c>
      <c r="BB76">
        <f>+VLOOKUP(A76,'[1]ASIGNACION CONTRATISTAS'!$A$5:$AQ$275,24,FALSE)</f>
        <v>0</v>
      </c>
      <c r="BC76">
        <f>+VLOOKUP(A76,'[1]ASIGNACION CONTRATISTAS'!$A$5:$AQ$275,25,FALSE)</f>
        <v>0</v>
      </c>
      <c r="BD76" s="2">
        <f>+VLOOKUP(A76,'[1]ASIGNACION CONTRATISTAS'!$A$5:$AQ$275,26,FALSE)</f>
        <v>0</v>
      </c>
      <c r="BE76">
        <f>+VLOOKUP(A76,'[1]ASIGNACION CONTRATISTAS'!$A$5:$AQ$275,27,FALSE)</f>
        <v>0</v>
      </c>
      <c r="BF76">
        <f>+VLOOKUP(A76,'[1]ASIGNACION CONTRATISTAS'!$A$5:$AQ$275,28,FALSE)</f>
        <v>0</v>
      </c>
      <c r="BG76">
        <f>+VLOOKUP(A76,'[1]ASIGNACION CONTRATISTAS'!$A$5:$AQ$275,29,FALSE)</f>
        <v>0</v>
      </c>
      <c r="BH76">
        <f>+VLOOKUP(A76,'[1]ASIGNACION CONTRATISTAS'!$A$5:$AQ$275,30,FALSE)</f>
        <v>0</v>
      </c>
      <c r="BI76">
        <f>+VLOOKUP(A76,'[1]ASIGNACION CONTRATISTAS'!$A$5:$AQ$275,31,FALSE)</f>
        <v>0</v>
      </c>
      <c r="BJ76">
        <f>+VLOOKUP(A76,'[1]ASIGNACION CONTRATISTAS'!$A$5:$AQ$275,32,FALSE)</f>
        <v>0</v>
      </c>
      <c r="BK76" t="str">
        <f>+VLOOKUP(A76,'[1]ASIGNACION CONTRATISTAS'!$A$5:$AQ$275,33,FALSE)</f>
        <v>EN ELABORACION DE INFORME</v>
      </c>
      <c r="BL76">
        <f>+VLOOKUP(A76,'[1]ASIGNACION CONTRATISTAS'!$A$5:$AQ$275,34,FALSE)</f>
        <v>0</v>
      </c>
      <c r="BM76">
        <f>+VLOOKUP(A76,'[1]ASIGNACION CONTRATISTAS'!$A$5:$AQ$275,35,FALSE)</f>
        <v>0</v>
      </c>
      <c r="BN76" t="str">
        <f>+VLOOKUP(A76,'[1]ASIGNACION CONTRATISTAS'!$A$5:$AQ$275,36,FALSE)</f>
        <v>EN ELABORACION DE INFORME</v>
      </c>
      <c r="BO76">
        <f>+VLOOKUP(A76,'[1]ASIGNACION CONTRATISTAS'!$A$5:$AQ$275,37,FALSE)</f>
        <v>0</v>
      </c>
      <c r="BP76">
        <f>+VLOOKUP(A76,'[1]ASIGNACION CONTRATISTAS'!$A$5:$AQ$275,38,FALSE)</f>
        <v>0</v>
      </c>
      <c r="BQ76">
        <f>+VLOOKUP(A76,'[1]ASIGNACION CONTRATISTAS'!$A$5:$AQ$275,39,FALSE)</f>
        <v>45328</v>
      </c>
      <c r="BR76">
        <f>+VLOOKUP(A76,'[1]ASIGNACION CONTRATISTAS'!$A$5:$AQ$275,40,FALSE)</f>
        <v>45335</v>
      </c>
      <c r="BS76">
        <f>+VLOOKUP(A76,'[1]ASIGNACION CONTRATISTAS'!$A$5:$AQ$275,41,FALSE)</f>
        <v>0</v>
      </c>
      <c r="BT76">
        <f>+VLOOKUP(A76,'[1]ASIGNACION CONTRATISTAS'!$A$5:$AQ$275,42,FALSE)</f>
        <v>0</v>
      </c>
      <c r="BU76">
        <f>+VLOOKUP(A76,'[1]ASIGNACION CONTRATISTAS'!$A$5:$AQ$275,43,FALSE)</f>
        <v>25000000</v>
      </c>
    </row>
    <row r="77" spans="1:73" x14ac:dyDescent="0.25">
      <c r="A77" t="s">
        <v>498</v>
      </c>
      <c r="B77" t="s">
        <v>38</v>
      </c>
      <c r="C77" t="s">
        <v>39</v>
      </c>
      <c r="E77" t="s">
        <v>328</v>
      </c>
      <c r="F77" t="s">
        <v>483</v>
      </c>
      <c r="G77">
        <v>1007</v>
      </c>
      <c r="H77">
        <v>25000000</v>
      </c>
      <c r="K77" t="s">
        <v>499</v>
      </c>
      <c r="L77" t="s">
        <v>74</v>
      </c>
      <c r="N77" s="2">
        <v>45328</v>
      </c>
      <c r="O77" s="2">
        <v>45340</v>
      </c>
      <c r="P77" s="2">
        <v>45362</v>
      </c>
      <c r="S77">
        <v>25000000</v>
      </c>
      <c r="W77" s="2">
        <v>45169</v>
      </c>
      <c r="X77" t="s">
        <v>500</v>
      </c>
      <c r="Y77" t="s">
        <v>46</v>
      </c>
      <c r="Z77">
        <v>0</v>
      </c>
      <c r="AA77">
        <v>1054</v>
      </c>
      <c r="AB77" t="s">
        <v>501</v>
      </c>
      <c r="AC77" t="s">
        <v>48</v>
      </c>
      <c r="AD77" t="s">
        <v>49</v>
      </c>
      <c r="AG77" t="s">
        <v>48</v>
      </c>
      <c r="AO77" t="str">
        <f>+VLOOKUP(A77,'[1]ASIGNACION CONTRATISTAS'!$A$5:$M$275,11,FALSE)</f>
        <v>SIN DATOS</v>
      </c>
      <c r="AP77" t="str">
        <f>+VLOOKUP(A77,'[1]ASIGNACION CONTRATISTAS'!$A$5:$M$275,12,FALSE)</f>
        <v>SIN DATOS</v>
      </c>
      <c r="AQ77" t="str">
        <f>+VLOOKUP(A77,'[1]ASIGNACION CONTRATISTAS'!$A$5:$M$275,13,FALSE)</f>
        <v>SIN DATOS</v>
      </c>
      <c r="AR77" t="str">
        <f>+VLOOKUP(A77,'[1]ASIGNACION CONTRATISTAS'!$A$5:$AQ$275,14,FALSE)</f>
        <v>SIN DATOS</v>
      </c>
      <c r="AS77" t="str">
        <f>+VLOOKUP(A77,'[1]ASIGNACION CONTRATISTAS'!$A$5:$AQ$275,15,FALSE)</f>
        <v>SIN DATOS</v>
      </c>
      <c r="AT77" t="str">
        <f>+VLOOKUP(A77,'[1]ASIGNACION CONTRATISTAS'!$A$5:$AQ$275,16,FALSE)</f>
        <v>SIN DATOS</v>
      </c>
      <c r="AU77">
        <f>+VLOOKUP(A77,'[1]ASIGNACION CONTRATISTAS'!$A$5:$AQ$275,17,FALSE)</f>
        <v>0</v>
      </c>
      <c r="AV77" t="str">
        <f>+VLOOKUP(A77,'[1]ASIGNACION CONTRATISTAS'!$A$5:$AQ$275,18,FALSE)</f>
        <v>SIN DATOS</v>
      </c>
      <c r="AW77" t="str">
        <f>+VLOOKUP(A77,'[1]ASIGNACION CONTRATISTAS'!$A$5:$AQ$275,19,FALSE)</f>
        <v>SIN DATOS</v>
      </c>
      <c r="AX77" t="str">
        <f>+VLOOKUP(A77,'[1]ASIGNACION CONTRATISTAS'!$A$5:$AQ$275,20,FALSE)</f>
        <v>SIN DATOS</v>
      </c>
      <c r="AY77">
        <f>+VLOOKUP(A77,'[1]ASIGNACION CONTRATISTAS'!$A$5:$AQ$275,21,FALSE)</f>
        <v>0</v>
      </c>
      <c r="AZ77">
        <f>+VLOOKUP(A77,'[1]ASIGNACION CONTRATISTAS'!$A$5:$AQ$275,22,FALSE)</f>
        <v>0</v>
      </c>
      <c r="BA77" t="str">
        <f>+VLOOKUP(A77,'[1]ASIGNACION CONTRATISTAS'!$A$5:$AQ$275,23,FALSE)</f>
        <v>SIN DATOS</v>
      </c>
      <c r="BB77">
        <f>+VLOOKUP(A77,'[1]ASIGNACION CONTRATISTAS'!$A$5:$AQ$275,24,FALSE)</f>
        <v>0</v>
      </c>
      <c r="BC77">
        <f>+VLOOKUP(A77,'[1]ASIGNACION CONTRATISTAS'!$A$5:$AQ$275,25,FALSE)</f>
        <v>0</v>
      </c>
      <c r="BD77" s="2">
        <f>+VLOOKUP(A77,'[1]ASIGNACION CONTRATISTAS'!$A$5:$AQ$275,26,FALSE)</f>
        <v>0</v>
      </c>
      <c r="BE77">
        <f>+VLOOKUP(A77,'[1]ASIGNACION CONTRATISTAS'!$A$5:$AQ$275,27,FALSE)</f>
        <v>0</v>
      </c>
      <c r="BF77">
        <f>+VLOOKUP(A77,'[1]ASIGNACION CONTRATISTAS'!$A$5:$AQ$275,28,FALSE)</f>
        <v>0</v>
      </c>
      <c r="BG77">
        <f>+VLOOKUP(A77,'[1]ASIGNACION CONTRATISTAS'!$A$5:$AQ$275,29,FALSE)</f>
        <v>0</v>
      </c>
      <c r="BH77">
        <f>+VLOOKUP(A77,'[1]ASIGNACION CONTRATISTAS'!$A$5:$AQ$275,30,FALSE)</f>
        <v>0</v>
      </c>
      <c r="BI77">
        <f>+VLOOKUP(A77,'[1]ASIGNACION CONTRATISTAS'!$A$5:$AQ$275,31,FALSE)</f>
        <v>0</v>
      </c>
      <c r="BJ77">
        <f>+VLOOKUP(A77,'[1]ASIGNACION CONTRATISTAS'!$A$5:$AQ$275,32,FALSE)</f>
        <v>0</v>
      </c>
      <c r="BK77" t="str">
        <f>+VLOOKUP(A77,'[1]ASIGNACION CONTRATISTAS'!$A$5:$AQ$275,33,FALSE)</f>
        <v>EN ELABORACION DE INFORME</v>
      </c>
      <c r="BL77">
        <f>+VLOOKUP(A77,'[1]ASIGNACION CONTRATISTAS'!$A$5:$AQ$275,34,FALSE)</f>
        <v>0</v>
      </c>
      <c r="BM77">
        <f>+VLOOKUP(A77,'[1]ASIGNACION CONTRATISTAS'!$A$5:$AQ$275,35,FALSE)</f>
        <v>0</v>
      </c>
      <c r="BN77" t="str">
        <f>+VLOOKUP(A77,'[1]ASIGNACION CONTRATISTAS'!$A$5:$AQ$275,36,FALSE)</f>
        <v>EN ELABORACION DE INFORME</v>
      </c>
      <c r="BO77">
        <f>+VLOOKUP(A77,'[1]ASIGNACION CONTRATISTAS'!$A$5:$AQ$275,37,FALSE)</f>
        <v>0</v>
      </c>
      <c r="BP77">
        <f>+VLOOKUP(A77,'[1]ASIGNACION CONTRATISTAS'!$A$5:$AQ$275,38,FALSE)</f>
        <v>0</v>
      </c>
      <c r="BQ77">
        <f>+VLOOKUP(A77,'[1]ASIGNACION CONTRATISTAS'!$A$5:$AQ$275,39,FALSE)</f>
        <v>45328</v>
      </c>
      <c r="BR77">
        <f>+VLOOKUP(A77,'[1]ASIGNACION CONTRATISTAS'!$A$5:$AQ$275,40,FALSE)</f>
        <v>45340</v>
      </c>
      <c r="BS77">
        <f>+VLOOKUP(A77,'[1]ASIGNACION CONTRATISTAS'!$A$5:$AQ$275,41,FALSE)</f>
        <v>0</v>
      </c>
      <c r="BT77">
        <f>+VLOOKUP(A77,'[1]ASIGNACION CONTRATISTAS'!$A$5:$AQ$275,42,FALSE)</f>
        <v>0</v>
      </c>
      <c r="BU77">
        <f>+VLOOKUP(A77,'[1]ASIGNACION CONTRATISTAS'!$A$5:$AQ$275,43,FALSE)</f>
        <v>25000000</v>
      </c>
    </row>
    <row r="78" spans="1:73" x14ac:dyDescent="0.25">
      <c r="A78" t="s">
        <v>502</v>
      </c>
      <c r="B78" t="s">
        <v>38</v>
      </c>
      <c r="C78" t="s">
        <v>39</v>
      </c>
      <c r="E78" t="s">
        <v>328</v>
      </c>
      <c r="F78" t="s">
        <v>328</v>
      </c>
      <c r="G78">
        <v>875.7</v>
      </c>
      <c r="H78">
        <v>25000000</v>
      </c>
      <c r="K78" t="s">
        <v>503</v>
      </c>
      <c r="L78" t="s">
        <v>74</v>
      </c>
      <c r="N78" s="2">
        <v>45328</v>
      </c>
      <c r="O78" s="2">
        <v>45341</v>
      </c>
      <c r="P78" s="2">
        <v>45362</v>
      </c>
      <c r="S78">
        <v>25000000</v>
      </c>
      <c r="W78" s="2">
        <v>45030</v>
      </c>
      <c r="X78" t="s">
        <v>504</v>
      </c>
      <c r="Y78" t="s">
        <v>46</v>
      </c>
      <c r="Z78">
        <v>0</v>
      </c>
      <c r="AA78">
        <v>330.04809999999998</v>
      </c>
      <c r="AB78" t="s">
        <v>505</v>
      </c>
      <c r="AC78" t="s">
        <v>48</v>
      </c>
      <c r="AD78" t="s">
        <v>49</v>
      </c>
      <c r="AG78" t="s">
        <v>48</v>
      </c>
      <c r="AO78" t="str">
        <f>+VLOOKUP(A78,'[1]ASIGNACION CONTRATISTAS'!$A$5:$M$275,11,FALSE)</f>
        <v>SIN DATOS</v>
      </c>
      <c r="AP78" t="str">
        <f>+VLOOKUP(A78,'[1]ASIGNACION CONTRATISTAS'!$A$5:$M$275,12,FALSE)</f>
        <v>SIN DATOS</v>
      </c>
      <c r="AQ78" t="str">
        <f>+VLOOKUP(A78,'[1]ASIGNACION CONTRATISTAS'!$A$5:$M$275,13,FALSE)</f>
        <v>SIN DATOS</v>
      </c>
      <c r="AR78" t="str">
        <f>+VLOOKUP(A78,'[1]ASIGNACION CONTRATISTAS'!$A$5:$AQ$275,14,FALSE)</f>
        <v>SIN DATOS</v>
      </c>
      <c r="AS78" t="str">
        <f>+VLOOKUP(A78,'[1]ASIGNACION CONTRATISTAS'!$A$5:$AQ$275,15,FALSE)</f>
        <v>SIN DATOS</v>
      </c>
      <c r="AT78" t="str">
        <f>+VLOOKUP(A78,'[1]ASIGNACION CONTRATISTAS'!$A$5:$AQ$275,16,FALSE)</f>
        <v>SIN DATOS</v>
      </c>
      <c r="AU78">
        <f>+VLOOKUP(A78,'[1]ASIGNACION CONTRATISTAS'!$A$5:$AQ$275,17,FALSE)</f>
        <v>0</v>
      </c>
      <c r="AV78" t="str">
        <f>+VLOOKUP(A78,'[1]ASIGNACION CONTRATISTAS'!$A$5:$AQ$275,18,FALSE)</f>
        <v>SIN DATOS</v>
      </c>
      <c r="AW78" t="str">
        <f>+VLOOKUP(A78,'[1]ASIGNACION CONTRATISTAS'!$A$5:$AQ$275,19,FALSE)</f>
        <v>SIN DATOS</v>
      </c>
      <c r="AX78" t="str">
        <f>+VLOOKUP(A78,'[1]ASIGNACION CONTRATISTAS'!$A$5:$AQ$275,20,FALSE)</f>
        <v>SIN DATOS</v>
      </c>
      <c r="AY78">
        <f>+VLOOKUP(A78,'[1]ASIGNACION CONTRATISTAS'!$A$5:$AQ$275,21,FALSE)</f>
        <v>0</v>
      </c>
      <c r="AZ78">
        <f>+VLOOKUP(A78,'[1]ASIGNACION CONTRATISTAS'!$A$5:$AQ$275,22,FALSE)</f>
        <v>0</v>
      </c>
      <c r="BA78" t="str">
        <f>+VLOOKUP(A78,'[1]ASIGNACION CONTRATISTAS'!$A$5:$AQ$275,23,FALSE)</f>
        <v>SIN DATOS</v>
      </c>
      <c r="BB78">
        <f>+VLOOKUP(A78,'[1]ASIGNACION CONTRATISTAS'!$A$5:$AQ$275,24,FALSE)</f>
        <v>0</v>
      </c>
      <c r="BC78">
        <f>+VLOOKUP(A78,'[1]ASIGNACION CONTRATISTAS'!$A$5:$AQ$275,25,FALSE)</f>
        <v>0</v>
      </c>
      <c r="BD78" s="2">
        <f>+VLOOKUP(A78,'[1]ASIGNACION CONTRATISTAS'!$A$5:$AQ$275,26,FALSE)</f>
        <v>0</v>
      </c>
      <c r="BE78">
        <f>+VLOOKUP(A78,'[1]ASIGNACION CONTRATISTAS'!$A$5:$AQ$275,27,FALSE)</f>
        <v>0</v>
      </c>
      <c r="BF78">
        <f>+VLOOKUP(A78,'[1]ASIGNACION CONTRATISTAS'!$A$5:$AQ$275,28,FALSE)</f>
        <v>0</v>
      </c>
      <c r="BG78">
        <f>+VLOOKUP(A78,'[1]ASIGNACION CONTRATISTAS'!$A$5:$AQ$275,29,FALSE)</f>
        <v>0</v>
      </c>
      <c r="BH78">
        <f>+VLOOKUP(A78,'[1]ASIGNACION CONTRATISTAS'!$A$5:$AQ$275,30,FALSE)</f>
        <v>45357</v>
      </c>
      <c r="BI78">
        <f>+VLOOKUP(A78,'[1]ASIGNACION CONTRATISTAS'!$A$5:$AQ$275,31,FALSE)</f>
        <v>0</v>
      </c>
      <c r="BJ78">
        <f>+VLOOKUP(A78,'[1]ASIGNACION CONTRATISTAS'!$A$5:$AQ$275,32,FALSE)</f>
        <v>0</v>
      </c>
      <c r="BK78" t="str">
        <f>+VLOOKUP(A78,'[1]ASIGNACION CONTRATISTAS'!$A$5:$AQ$275,33,FALSE)</f>
        <v>EN ELABORACION DE INFORME</v>
      </c>
      <c r="BL78">
        <f>+VLOOKUP(A78,'[1]ASIGNACION CONTRATISTAS'!$A$5:$AQ$275,34,FALSE)</f>
        <v>0</v>
      </c>
      <c r="BM78">
        <f>+VLOOKUP(A78,'[1]ASIGNACION CONTRATISTAS'!$A$5:$AQ$275,35,FALSE)</f>
        <v>0</v>
      </c>
      <c r="BN78" t="str">
        <f>+VLOOKUP(A78,'[1]ASIGNACION CONTRATISTAS'!$A$5:$AQ$275,36,FALSE)</f>
        <v>EN ELABORACION DE INFORME</v>
      </c>
      <c r="BO78">
        <f>+VLOOKUP(A78,'[1]ASIGNACION CONTRATISTAS'!$A$5:$AQ$275,37,FALSE)</f>
        <v>0</v>
      </c>
      <c r="BP78">
        <f>+VLOOKUP(A78,'[1]ASIGNACION CONTRATISTAS'!$A$5:$AQ$275,38,FALSE)</f>
        <v>0</v>
      </c>
      <c r="BQ78">
        <f>+VLOOKUP(A78,'[1]ASIGNACION CONTRATISTAS'!$A$5:$AQ$275,39,FALSE)</f>
        <v>45328</v>
      </c>
      <c r="BR78">
        <f>+VLOOKUP(A78,'[1]ASIGNACION CONTRATISTAS'!$A$5:$AQ$275,40,FALSE)</f>
        <v>45341</v>
      </c>
      <c r="BS78">
        <f>+VLOOKUP(A78,'[1]ASIGNACION CONTRATISTAS'!$A$5:$AQ$275,41,FALSE)</f>
        <v>0</v>
      </c>
      <c r="BT78">
        <f>+VLOOKUP(A78,'[1]ASIGNACION CONTRATISTAS'!$A$5:$AQ$275,42,FALSE)</f>
        <v>0</v>
      </c>
      <c r="BU78">
        <f>+VLOOKUP(A78,'[1]ASIGNACION CONTRATISTAS'!$A$5:$AQ$275,43,FALSE)</f>
        <v>25000000</v>
      </c>
    </row>
    <row r="79" spans="1:73" x14ac:dyDescent="0.25">
      <c r="A79" t="s">
        <v>506</v>
      </c>
      <c r="B79" t="s">
        <v>38</v>
      </c>
      <c r="C79" t="s">
        <v>39</v>
      </c>
      <c r="E79" t="s">
        <v>328</v>
      </c>
      <c r="F79" t="s">
        <v>483</v>
      </c>
      <c r="G79">
        <v>1228.5</v>
      </c>
      <c r="H79">
        <v>25000000</v>
      </c>
      <c r="K79" t="s">
        <v>507</v>
      </c>
      <c r="L79" t="s">
        <v>74</v>
      </c>
      <c r="N79" s="2">
        <v>45328</v>
      </c>
      <c r="O79" s="2">
        <v>45336</v>
      </c>
      <c r="P79" s="2">
        <v>45362</v>
      </c>
      <c r="S79">
        <v>25000000</v>
      </c>
      <c r="W79" s="2">
        <v>45028</v>
      </c>
      <c r="X79" t="s">
        <v>508</v>
      </c>
      <c r="Y79" t="s">
        <v>46</v>
      </c>
      <c r="Z79">
        <v>0</v>
      </c>
      <c r="AA79">
        <v>0</v>
      </c>
      <c r="AB79" t="s">
        <v>509</v>
      </c>
      <c r="AC79" t="s">
        <v>49</v>
      </c>
      <c r="AD79" t="s">
        <v>49</v>
      </c>
      <c r="AG79" t="s">
        <v>49</v>
      </c>
      <c r="AO79" t="str">
        <f>+VLOOKUP(A79,'[1]ASIGNACION CONTRATISTAS'!$A$5:$M$275,11,FALSE)</f>
        <v>SIN DATOS</v>
      </c>
      <c r="AP79" t="str">
        <f>+VLOOKUP(A79,'[1]ASIGNACION CONTRATISTAS'!$A$5:$M$275,12,FALSE)</f>
        <v>SIN DATOS</v>
      </c>
      <c r="AQ79" t="str">
        <f>+VLOOKUP(A79,'[1]ASIGNACION CONTRATISTAS'!$A$5:$M$275,13,FALSE)</f>
        <v>SIN DATOS</v>
      </c>
      <c r="AR79" t="str">
        <f>+VLOOKUP(A79,'[1]ASIGNACION CONTRATISTAS'!$A$5:$AQ$275,14,FALSE)</f>
        <v>SIN DATOS</v>
      </c>
      <c r="AS79" t="str">
        <f>+VLOOKUP(A79,'[1]ASIGNACION CONTRATISTAS'!$A$5:$AQ$275,15,FALSE)</f>
        <v>SIN DATOS</v>
      </c>
      <c r="AT79" t="str">
        <f>+VLOOKUP(A79,'[1]ASIGNACION CONTRATISTAS'!$A$5:$AQ$275,16,FALSE)</f>
        <v>SIN DATOS</v>
      </c>
      <c r="AU79">
        <f>+VLOOKUP(A79,'[1]ASIGNACION CONTRATISTAS'!$A$5:$AQ$275,17,FALSE)</f>
        <v>0</v>
      </c>
      <c r="AV79" t="str">
        <f>+VLOOKUP(A79,'[1]ASIGNACION CONTRATISTAS'!$A$5:$AQ$275,18,FALSE)</f>
        <v>SIN DATOS</v>
      </c>
      <c r="AW79" t="str">
        <f>+VLOOKUP(A79,'[1]ASIGNACION CONTRATISTAS'!$A$5:$AQ$275,19,FALSE)</f>
        <v>SIN DATOS</v>
      </c>
      <c r="AX79" t="str">
        <f>+VLOOKUP(A79,'[1]ASIGNACION CONTRATISTAS'!$A$5:$AQ$275,20,FALSE)</f>
        <v>SIN DATOS</v>
      </c>
      <c r="AY79">
        <f>+VLOOKUP(A79,'[1]ASIGNACION CONTRATISTAS'!$A$5:$AQ$275,21,FALSE)</f>
        <v>0</v>
      </c>
      <c r="AZ79">
        <f>+VLOOKUP(A79,'[1]ASIGNACION CONTRATISTAS'!$A$5:$AQ$275,22,FALSE)</f>
        <v>0</v>
      </c>
      <c r="BA79" t="str">
        <f>+VLOOKUP(A79,'[1]ASIGNACION CONTRATISTAS'!$A$5:$AQ$275,23,FALSE)</f>
        <v>SIN DATOS</v>
      </c>
      <c r="BB79">
        <f>+VLOOKUP(A79,'[1]ASIGNACION CONTRATISTAS'!$A$5:$AQ$275,24,FALSE)</f>
        <v>0</v>
      </c>
      <c r="BC79">
        <f>+VLOOKUP(A79,'[1]ASIGNACION CONTRATISTAS'!$A$5:$AQ$275,25,FALSE)</f>
        <v>0</v>
      </c>
      <c r="BD79" s="2">
        <f>+VLOOKUP(A79,'[1]ASIGNACION CONTRATISTAS'!$A$5:$AQ$275,26,FALSE)</f>
        <v>0</v>
      </c>
      <c r="BE79">
        <f>+VLOOKUP(A79,'[1]ASIGNACION CONTRATISTAS'!$A$5:$AQ$275,27,FALSE)</f>
        <v>0</v>
      </c>
      <c r="BF79">
        <f>+VLOOKUP(A79,'[1]ASIGNACION CONTRATISTAS'!$A$5:$AQ$275,28,FALSE)</f>
        <v>0</v>
      </c>
      <c r="BG79">
        <f>+VLOOKUP(A79,'[1]ASIGNACION CONTRATISTAS'!$A$5:$AQ$275,29,FALSE)</f>
        <v>0</v>
      </c>
      <c r="BH79">
        <f>+VLOOKUP(A79,'[1]ASIGNACION CONTRATISTAS'!$A$5:$AQ$275,30,FALSE)</f>
        <v>45357</v>
      </c>
      <c r="BI79">
        <f>+VLOOKUP(A79,'[1]ASIGNACION CONTRATISTAS'!$A$5:$AQ$275,31,FALSE)</f>
        <v>0</v>
      </c>
      <c r="BJ79">
        <f>+VLOOKUP(A79,'[1]ASIGNACION CONTRATISTAS'!$A$5:$AQ$275,32,FALSE)</f>
        <v>0</v>
      </c>
      <c r="BK79" t="str">
        <f>+VLOOKUP(A79,'[1]ASIGNACION CONTRATISTAS'!$A$5:$AQ$275,33,FALSE)</f>
        <v>EN ELABORACION DE INFORME</v>
      </c>
      <c r="BL79">
        <f>+VLOOKUP(A79,'[1]ASIGNACION CONTRATISTAS'!$A$5:$AQ$275,34,FALSE)</f>
        <v>0</v>
      </c>
      <c r="BM79">
        <f>+VLOOKUP(A79,'[1]ASIGNACION CONTRATISTAS'!$A$5:$AQ$275,35,FALSE)</f>
        <v>0</v>
      </c>
      <c r="BN79" t="str">
        <f>+VLOOKUP(A79,'[1]ASIGNACION CONTRATISTAS'!$A$5:$AQ$275,36,FALSE)</f>
        <v>EN ELABORACION DE INFORME</v>
      </c>
      <c r="BO79">
        <f>+VLOOKUP(A79,'[1]ASIGNACION CONTRATISTAS'!$A$5:$AQ$275,37,FALSE)</f>
        <v>0</v>
      </c>
      <c r="BP79">
        <f>+VLOOKUP(A79,'[1]ASIGNACION CONTRATISTAS'!$A$5:$AQ$275,38,FALSE)</f>
        <v>0</v>
      </c>
      <c r="BQ79">
        <f>+VLOOKUP(A79,'[1]ASIGNACION CONTRATISTAS'!$A$5:$AQ$275,39,FALSE)</f>
        <v>45328</v>
      </c>
      <c r="BR79">
        <f>+VLOOKUP(A79,'[1]ASIGNACION CONTRATISTAS'!$A$5:$AQ$275,40,FALSE)</f>
        <v>45336</v>
      </c>
      <c r="BS79">
        <f>+VLOOKUP(A79,'[1]ASIGNACION CONTRATISTAS'!$A$5:$AQ$275,41,FALSE)</f>
        <v>0</v>
      </c>
      <c r="BT79">
        <f>+VLOOKUP(A79,'[1]ASIGNACION CONTRATISTAS'!$A$5:$AQ$275,42,FALSE)</f>
        <v>0</v>
      </c>
      <c r="BU79">
        <f>+VLOOKUP(A79,'[1]ASIGNACION CONTRATISTAS'!$A$5:$AQ$275,43,FALSE)</f>
        <v>25000000</v>
      </c>
    </row>
    <row r="80" spans="1:73" x14ac:dyDescent="0.25">
      <c r="A80" t="s">
        <v>510</v>
      </c>
      <c r="B80" t="s">
        <v>38</v>
      </c>
      <c r="C80" t="s">
        <v>39</v>
      </c>
      <c r="E80" t="s">
        <v>87</v>
      </c>
      <c r="F80" t="s">
        <v>511</v>
      </c>
      <c r="G80">
        <v>1197.0999999999999</v>
      </c>
      <c r="H80">
        <v>25000000</v>
      </c>
      <c r="K80" t="s">
        <v>512</v>
      </c>
      <c r="L80" t="s">
        <v>74</v>
      </c>
      <c r="N80" s="2">
        <v>45328</v>
      </c>
      <c r="O80" s="2">
        <v>45339</v>
      </c>
      <c r="P80" s="2">
        <v>45362</v>
      </c>
      <c r="S80">
        <v>25000000</v>
      </c>
      <c r="W80" s="2">
        <v>45111</v>
      </c>
      <c r="X80" t="s">
        <v>513</v>
      </c>
      <c r="Y80" t="s">
        <v>46</v>
      </c>
      <c r="Z80">
        <v>0</v>
      </c>
      <c r="AA80">
        <v>385.3</v>
      </c>
      <c r="AB80" t="s">
        <v>514</v>
      </c>
      <c r="AC80" t="s">
        <v>48</v>
      </c>
      <c r="AD80" t="s">
        <v>49</v>
      </c>
      <c r="AG80" t="s">
        <v>48</v>
      </c>
      <c r="AO80" t="str">
        <f>+VLOOKUP(A80,'[1]ASIGNACION CONTRATISTAS'!$A$5:$M$275,11,FALSE)</f>
        <v>SIN DATOS</v>
      </c>
      <c r="AP80" t="str">
        <f>+VLOOKUP(A80,'[1]ASIGNACION CONTRATISTAS'!$A$5:$M$275,12,FALSE)</f>
        <v>SIN DATOS</v>
      </c>
      <c r="AQ80" t="str">
        <f>+VLOOKUP(A80,'[1]ASIGNACION CONTRATISTAS'!$A$5:$M$275,13,FALSE)</f>
        <v>SIN DATOS</v>
      </c>
      <c r="AR80" t="str">
        <f>+VLOOKUP(A80,'[1]ASIGNACION CONTRATISTAS'!$A$5:$AQ$275,14,FALSE)</f>
        <v>SIN DATOS</v>
      </c>
      <c r="AS80" t="str">
        <f>+VLOOKUP(A80,'[1]ASIGNACION CONTRATISTAS'!$A$5:$AQ$275,15,FALSE)</f>
        <v>SIN DATOS</v>
      </c>
      <c r="AT80" t="str">
        <f>+VLOOKUP(A80,'[1]ASIGNACION CONTRATISTAS'!$A$5:$AQ$275,16,FALSE)</f>
        <v>SIN DATOS</v>
      </c>
      <c r="AU80">
        <f>+VLOOKUP(A80,'[1]ASIGNACION CONTRATISTAS'!$A$5:$AQ$275,17,FALSE)</f>
        <v>0</v>
      </c>
      <c r="AV80" t="str">
        <f>+VLOOKUP(A80,'[1]ASIGNACION CONTRATISTAS'!$A$5:$AQ$275,18,FALSE)</f>
        <v>SIN DATOS</v>
      </c>
      <c r="AW80" t="str">
        <f>+VLOOKUP(A80,'[1]ASIGNACION CONTRATISTAS'!$A$5:$AQ$275,19,FALSE)</f>
        <v>SIN DATOS</v>
      </c>
      <c r="AX80" t="str">
        <f>+VLOOKUP(A80,'[1]ASIGNACION CONTRATISTAS'!$A$5:$AQ$275,20,FALSE)</f>
        <v>SIN DATOS</v>
      </c>
      <c r="AY80">
        <f>+VLOOKUP(A80,'[1]ASIGNACION CONTRATISTAS'!$A$5:$AQ$275,21,FALSE)</f>
        <v>0</v>
      </c>
      <c r="AZ80">
        <f>+VLOOKUP(A80,'[1]ASIGNACION CONTRATISTAS'!$A$5:$AQ$275,22,FALSE)</f>
        <v>0</v>
      </c>
      <c r="BA80" t="str">
        <f>+VLOOKUP(A80,'[1]ASIGNACION CONTRATISTAS'!$A$5:$AQ$275,23,FALSE)</f>
        <v>SIN DATOS</v>
      </c>
      <c r="BB80">
        <f>+VLOOKUP(A80,'[1]ASIGNACION CONTRATISTAS'!$A$5:$AQ$275,24,FALSE)</f>
        <v>0</v>
      </c>
      <c r="BC80">
        <f>+VLOOKUP(A80,'[1]ASIGNACION CONTRATISTAS'!$A$5:$AQ$275,25,FALSE)</f>
        <v>0</v>
      </c>
      <c r="BD80" s="2">
        <f>+VLOOKUP(A80,'[1]ASIGNACION CONTRATISTAS'!$A$5:$AQ$275,26,FALSE)</f>
        <v>0</v>
      </c>
      <c r="BE80">
        <f>+VLOOKUP(A80,'[1]ASIGNACION CONTRATISTAS'!$A$5:$AQ$275,27,FALSE)</f>
        <v>0</v>
      </c>
      <c r="BF80">
        <f>+VLOOKUP(A80,'[1]ASIGNACION CONTRATISTAS'!$A$5:$AQ$275,28,FALSE)</f>
        <v>0</v>
      </c>
      <c r="BG80">
        <f>+VLOOKUP(A80,'[1]ASIGNACION CONTRATISTAS'!$A$5:$AQ$275,29,FALSE)</f>
        <v>0</v>
      </c>
      <c r="BH80">
        <f>+VLOOKUP(A80,'[1]ASIGNACION CONTRATISTAS'!$A$5:$AQ$275,30,FALSE)</f>
        <v>45357</v>
      </c>
      <c r="BI80">
        <f>+VLOOKUP(A80,'[1]ASIGNACION CONTRATISTAS'!$A$5:$AQ$275,31,FALSE)</f>
        <v>0</v>
      </c>
      <c r="BJ80">
        <f>+VLOOKUP(A80,'[1]ASIGNACION CONTRATISTAS'!$A$5:$AQ$275,32,FALSE)</f>
        <v>0</v>
      </c>
      <c r="BK80" t="str">
        <f>+VLOOKUP(A80,'[1]ASIGNACION CONTRATISTAS'!$A$5:$AQ$275,33,FALSE)</f>
        <v>EN ELABORACION DE INFORME</v>
      </c>
      <c r="BL80">
        <f>+VLOOKUP(A80,'[1]ASIGNACION CONTRATISTAS'!$A$5:$AQ$275,34,FALSE)</f>
        <v>0</v>
      </c>
      <c r="BM80">
        <f>+VLOOKUP(A80,'[1]ASIGNACION CONTRATISTAS'!$A$5:$AQ$275,35,FALSE)</f>
        <v>0</v>
      </c>
      <c r="BN80" t="str">
        <f>+VLOOKUP(A80,'[1]ASIGNACION CONTRATISTAS'!$A$5:$AQ$275,36,FALSE)</f>
        <v>EN ELABORACION DE INFORME</v>
      </c>
      <c r="BO80">
        <f>+VLOOKUP(A80,'[1]ASIGNACION CONTRATISTAS'!$A$5:$AQ$275,37,FALSE)</f>
        <v>0</v>
      </c>
      <c r="BP80">
        <f>+VLOOKUP(A80,'[1]ASIGNACION CONTRATISTAS'!$A$5:$AQ$275,38,FALSE)</f>
        <v>0</v>
      </c>
      <c r="BQ80">
        <f>+VLOOKUP(A80,'[1]ASIGNACION CONTRATISTAS'!$A$5:$AQ$275,39,FALSE)</f>
        <v>45328</v>
      </c>
      <c r="BR80">
        <f>+VLOOKUP(A80,'[1]ASIGNACION CONTRATISTAS'!$A$5:$AQ$275,40,FALSE)</f>
        <v>45339</v>
      </c>
      <c r="BS80">
        <f>+VLOOKUP(A80,'[1]ASIGNACION CONTRATISTAS'!$A$5:$AQ$275,41,FALSE)</f>
        <v>0</v>
      </c>
      <c r="BT80">
        <f>+VLOOKUP(A80,'[1]ASIGNACION CONTRATISTAS'!$A$5:$AQ$275,42,FALSE)</f>
        <v>0</v>
      </c>
      <c r="BU80">
        <f>+VLOOKUP(A80,'[1]ASIGNACION CONTRATISTAS'!$A$5:$AQ$275,43,FALSE)</f>
        <v>25000000</v>
      </c>
    </row>
    <row r="81" spans="1:73" x14ac:dyDescent="0.25">
      <c r="A81" t="s">
        <v>515</v>
      </c>
      <c r="B81" t="s">
        <v>38</v>
      </c>
      <c r="C81" t="s">
        <v>39</v>
      </c>
      <c r="E81" t="s">
        <v>412</v>
      </c>
      <c r="F81" t="s">
        <v>516</v>
      </c>
      <c r="G81">
        <v>876.8</v>
      </c>
      <c r="H81">
        <v>25000000</v>
      </c>
      <c r="K81" t="s">
        <v>517</v>
      </c>
      <c r="L81" t="s">
        <v>74</v>
      </c>
      <c r="N81" s="2">
        <v>45328</v>
      </c>
      <c r="O81" s="2">
        <v>45344</v>
      </c>
      <c r="P81" s="2">
        <v>45362</v>
      </c>
      <c r="S81">
        <v>25000000</v>
      </c>
      <c r="W81" s="2">
        <v>0</v>
      </c>
      <c r="X81" t="s">
        <v>518</v>
      </c>
      <c r="Y81" t="s">
        <v>46</v>
      </c>
      <c r="Z81">
        <v>0</v>
      </c>
      <c r="AA81">
        <v>836.87400000000002</v>
      </c>
      <c r="AB81" t="s">
        <v>519</v>
      </c>
      <c r="AC81" t="s">
        <v>48</v>
      </c>
      <c r="AD81" t="s">
        <v>49</v>
      </c>
      <c r="AG81" t="s">
        <v>48</v>
      </c>
      <c r="AO81" t="str">
        <f>+VLOOKUP(A81,'[1]ASIGNACION CONTRATISTAS'!$A$5:$M$275,11,FALSE)</f>
        <v>SIN DATOS</v>
      </c>
      <c r="AP81" t="str">
        <f>+VLOOKUP(A81,'[1]ASIGNACION CONTRATISTAS'!$A$5:$M$275,12,FALSE)</f>
        <v>SIN DATOS</v>
      </c>
      <c r="AQ81" t="str">
        <f>+VLOOKUP(A81,'[1]ASIGNACION CONTRATISTAS'!$A$5:$M$275,13,FALSE)</f>
        <v>SIN DATOS</v>
      </c>
      <c r="AR81" t="str">
        <f>+VLOOKUP(A81,'[1]ASIGNACION CONTRATISTAS'!$A$5:$AQ$275,14,FALSE)</f>
        <v>SIN DATOS</v>
      </c>
      <c r="AS81" t="str">
        <f>+VLOOKUP(A81,'[1]ASIGNACION CONTRATISTAS'!$A$5:$AQ$275,15,FALSE)</f>
        <v>SIN DATOS</v>
      </c>
      <c r="AT81" t="str">
        <f>+VLOOKUP(A81,'[1]ASIGNACION CONTRATISTAS'!$A$5:$AQ$275,16,FALSE)</f>
        <v>SIN DATOS</v>
      </c>
      <c r="AU81">
        <f>+VLOOKUP(A81,'[1]ASIGNACION CONTRATISTAS'!$A$5:$AQ$275,17,FALSE)</f>
        <v>0</v>
      </c>
      <c r="AV81" t="str">
        <f>+VLOOKUP(A81,'[1]ASIGNACION CONTRATISTAS'!$A$5:$AQ$275,18,FALSE)</f>
        <v>SIN DATOS</v>
      </c>
      <c r="AW81" t="str">
        <f>+VLOOKUP(A81,'[1]ASIGNACION CONTRATISTAS'!$A$5:$AQ$275,19,FALSE)</f>
        <v>SIN DATOS</v>
      </c>
      <c r="AX81" t="str">
        <f>+VLOOKUP(A81,'[1]ASIGNACION CONTRATISTAS'!$A$5:$AQ$275,20,FALSE)</f>
        <v>SIN DATOS</v>
      </c>
      <c r="AY81">
        <f>+VLOOKUP(A81,'[1]ASIGNACION CONTRATISTAS'!$A$5:$AQ$275,21,FALSE)</f>
        <v>0</v>
      </c>
      <c r="AZ81">
        <f>+VLOOKUP(A81,'[1]ASIGNACION CONTRATISTAS'!$A$5:$AQ$275,22,FALSE)</f>
        <v>0</v>
      </c>
      <c r="BA81" t="str">
        <f>+VLOOKUP(A81,'[1]ASIGNACION CONTRATISTAS'!$A$5:$AQ$275,23,FALSE)</f>
        <v>SIN DATOS</v>
      </c>
      <c r="BB81">
        <f>+VLOOKUP(A81,'[1]ASIGNACION CONTRATISTAS'!$A$5:$AQ$275,24,FALSE)</f>
        <v>0</v>
      </c>
      <c r="BC81">
        <f>+VLOOKUP(A81,'[1]ASIGNACION CONTRATISTAS'!$A$5:$AQ$275,25,FALSE)</f>
        <v>0</v>
      </c>
      <c r="BD81" s="2">
        <f>+VLOOKUP(A81,'[1]ASIGNACION CONTRATISTAS'!$A$5:$AQ$275,26,FALSE)</f>
        <v>0</v>
      </c>
      <c r="BE81">
        <f>+VLOOKUP(A81,'[1]ASIGNACION CONTRATISTAS'!$A$5:$AQ$275,27,FALSE)</f>
        <v>0</v>
      </c>
      <c r="BF81">
        <f>+VLOOKUP(A81,'[1]ASIGNACION CONTRATISTAS'!$A$5:$AQ$275,28,FALSE)</f>
        <v>0</v>
      </c>
      <c r="BG81">
        <f>+VLOOKUP(A81,'[1]ASIGNACION CONTRATISTAS'!$A$5:$AQ$275,29,FALSE)</f>
        <v>0</v>
      </c>
      <c r="BH81">
        <f>+VLOOKUP(A81,'[1]ASIGNACION CONTRATISTAS'!$A$5:$AQ$275,30,FALSE)</f>
        <v>45357</v>
      </c>
      <c r="BI81">
        <f>+VLOOKUP(A81,'[1]ASIGNACION CONTRATISTAS'!$A$5:$AQ$275,31,FALSE)</f>
        <v>0</v>
      </c>
      <c r="BJ81">
        <f>+VLOOKUP(A81,'[1]ASIGNACION CONTRATISTAS'!$A$5:$AQ$275,32,FALSE)</f>
        <v>0</v>
      </c>
      <c r="BK81" t="str">
        <f>+VLOOKUP(A81,'[1]ASIGNACION CONTRATISTAS'!$A$5:$AQ$275,33,FALSE)</f>
        <v>EN ELABORACION DE INFORME</v>
      </c>
      <c r="BL81">
        <f>+VLOOKUP(A81,'[1]ASIGNACION CONTRATISTAS'!$A$5:$AQ$275,34,FALSE)</f>
        <v>0</v>
      </c>
      <c r="BM81">
        <f>+VLOOKUP(A81,'[1]ASIGNACION CONTRATISTAS'!$A$5:$AQ$275,35,FALSE)</f>
        <v>0</v>
      </c>
      <c r="BN81" t="str">
        <f>+VLOOKUP(A81,'[1]ASIGNACION CONTRATISTAS'!$A$5:$AQ$275,36,FALSE)</f>
        <v>EN ELABORACION DE INFORME</v>
      </c>
      <c r="BO81">
        <f>+VLOOKUP(A81,'[1]ASIGNACION CONTRATISTAS'!$A$5:$AQ$275,37,FALSE)</f>
        <v>0</v>
      </c>
      <c r="BP81">
        <f>+VLOOKUP(A81,'[1]ASIGNACION CONTRATISTAS'!$A$5:$AQ$275,38,FALSE)</f>
        <v>0</v>
      </c>
      <c r="BQ81">
        <f>+VLOOKUP(A81,'[1]ASIGNACION CONTRATISTAS'!$A$5:$AQ$275,39,FALSE)</f>
        <v>45328</v>
      </c>
      <c r="BR81">
        <f>+VLOOKUP(A81,'[1]ASIGNACION CONTRATISTAS'!$A$5:$AQ$275,40,FALSE)</f>
        <v>45344</v>
      </c>
      <c r="BS81">
        <f>+VLOOKUP(A81,'[1]ASIGNACION CONTRATISTAS'!$A$5:$AQ$275,41,FALSE)</f>
        <v>0</v>
      </c>
      <c r="BT81">
        <f>+VLOOKUP(A81,'[1]ASIGNACION CONTRATISTAS'!$A$5:$AQ$275,42,FALSE)</f>
        <v>0</v>
      </c>
      <c r="BU81">
        <f>+VLOOKUP(A81,'[1]ASIGNACION CONTRATISTAS'!$A$5:$AQ$275,43,FALSE)</f>
        <v>25000000</v>
      </c>
    </row>
    <row r="82" spans="1:73" x14ac:dyDescent="0.25">
      <c r="A82" t="s">
        <v>520</v>
      </c>
      <c r="B82" t="s">
        <v>38</v>
      </c>
      <c r="E82" t="s">
        <v>412</v>
      </c>
      <c r="F82" t="s">
        <v>516</v>
      </c>
      <c r="G82">
        <v>1829.4</v>
      </c>
      <c r="H82">
        <v>25000000</v>
      </c>
      <c r="K82" t="s">
        <v>521</v>
      </c>
      <c r="L82" t="s">
        <v>74</v>
      </c>
      <c r="N82" s="2">
        <v>45328</v>
      </c>
      <c r="O82" s="2">
        <v>45345</v>
      </c>
      <c r="P82" s="2">
        <v>45362</v>
      </c>
      <c r="S82">
        <v>25000000</v>
      </c>
      <c r="W82" s="2">
        <v>0</v>
      </c>
      <c r="X82" t="s">
        <v>522</v>
      </c>
      <c r="Y82" t="s">
        <v>46</v>
      </c>
      <c r="Z82">
        <v>0</v>
      </c>
      <c r="AA82" t="s">
        <v>523</v>
      </c>
      <c r="AB82" t="s">
        <v>524</v>
      </c>
      <c r="AC82" t="s">
        <v>48</v>
      </c>
      <c r="AD82" t="s">
        <v>49</v>
      </c>
      <c r="AG82" t="s">
        <v>48</v>
      </c>
      <c r="AO82" t="str">
        <f>+VLOOKUP(A82,'[1]ASIGNACION CONTRATISTAS'!$A$5:$M$275,11,FALSE)</f>
        <v>SIN DATOS</v>
      </c>
      <c r="AP82" t="str">
        <f>+VLOOKUP(A82,'[1]ASIGNACION CONTRATISTAS'!$A$5:$M$275,12,FALSE)</f>
        <v>SIN DATOS</v>
      </c>
      <c r="AQ82" t="str">
        <f>+VLOOKUP(A82,'[1]ASIGNACION CONTRATISTAS'!$A$5:$M$275,13,FALSE)</f>
        <v>SIN DATOS</v>
      </c>
      <c r="AR82" t="str">
        <f>+VLOOKUP(A82,'[1]ASIGNACION CONTRATISTAS'!$A$5:$AQ$275,14,FALSE)</f>
        <v>SIN DATOS</v>
      </c>
      <c r="AS82" t="str">
        <f>+VLOOKUP(A82,'[1]ASIGNACION CONTRATISTAS'!$A$5:$AQ$275,15,FALSE)</f>
        <v>SIN DATOS</v>
      </c>
      <c r="AT82" t="str">
        <f>+VLOOKUP(A82,'[1]ASIGNACION CONTRATISTAS'!$A$5:$AQ$275,16,FALSE)</f>
        <v>SIN DATOS</v>
      </c>
      <c r="AU82">
        <f>+VLOOKUP(A82,'[1]ASIGNACION CONTRATISTAS'!$A$5:$AQ$275,17,FALSE)</f>
        <v>0</v>
      </c>
      <c r="AV82" t="str">
        <f>+VLOOKUP(A82,'[1]ASIGNACION CONTRATISTAS'!$A$5:$AQ$275,18,FALSE)</f>
        <v>SIN DATOS</v>
      </c>
      <c r="AW82" t="str">
        <f>+VLOOKUP(A82,'[1]ASIGNACION CONTRATISTAS'!$A$5:$AQ$275,19,FALSE)</f>
        <v>SIN DATOS</v>
      </c>
      <c r="AX82" t="str">
        <f>+VLOOKUP(A82,'[1]ASIGNACION CONTRATISTAS'!$A$5:$AQ$275,20,FALSE)</f>
        <v>SIN DATOS</v>
      </c>
      <c r="AY82">
        <f>+VLOOKUP(A82,'[1]ASIGNACION CONTRATISTAS'!$A$5:$AQ$275,21,FALSE)</f>
        <v>0</v>
      </c>
      <c r="AZ82">
        <f>+VLOOKUP(A82,'[1]ASIGNACION CONTRATISTAS'!$A$5:$AQ$275,22,FALSE)</f>
        <v>0</v>
      </c>
      <c r="BA82" t="str">
        <f>+VLOOKUP(A82,'[1]ASIGNACION CONTRATISTAS'!$A$5:$AQ$275,23,FALSE)</f>
        <v>SIN DATOS</v>
      </c>
      <c r="BB82">
        <f>+VLOOKUP(A82,'[1]ASIGNACION CONTRATISTAS'!$A$5:$AQ$275,24,FALSE)</f>
        <v>0</v>
      </c>
      <c r="BC82">
        <f>+VLOOKUP(A82,'[1]ASIGNACION CONTRATISTAS'!$A$5:$AQ$275,25,FALSE)</f>
        <v>0</v>
      </c>
      <c r="BD82" s="2">
        <f>+VLOOKUP(A82,'[1]ASIGNACION CONTRATISTAS'!$A$5:$AQ$275,26,FALSE)</f>
        <v>0</v>
      </c>
      <c r="BE82">
        <f>+VLOOKUP(A82,'[1]ASIGNACION CONTRATISTAS'!$A$5:$AQ$275,27,FALSE)</f>
        <v>0</v>
      </c>
      <c r="BF82">
        <f>+VLOOKUP(A82,'[1]ASIGNACION CONTRATISTAS'!$A$5:$AQ$275,28,FALSE)</f>
        <v>0</v>
      </c>
      <c r="BG82">
        <f>+VLOOKUP(A82,'[1]ASIGNACION CONTRATISTAS'!$A$5:$AQ$275,29,FALSE)</f>
        <v>0</v>
      </c>
      <c r="BH82">
        <f>+VLOOKUP(A82,'[1]ASIGNACION CONTRATISTAS'!$A$5:$AQ$275,30,FALSE)</f>
        <v>45357</v>
      </c>
      <c r="BI82">
        <f>+VLOOKUP(A82,'[1]ASIGNACION CONTRATISTAS'!$A$5:$AQ$275,31,FALSE)</f>
        <v>0</v>
      </c>
      <c r="BJ82">
        <f>+VLOOKUP(A82,'[1]ASIGNACION CONTRATISTAS'!$A$5:$AQ$275,32,FALSE)</f>
        <v>0</v>
      </c>
      <c r="BK82" t="str">
        <f>+VLOOKUP(A82,'[1]ASIGNACION CONTRATISTAS'!$A$5:$AQ$275,33,FALSE)</f>
        <v>EN ELABORACION DE INFORME</v>
      </c>
      <c r="BL82">
        <f>+VLOOKUP(A82,'[1]ASIGNACION CONTRATISTAS'!$A$5:$AQ$275,34,FALSE)</f>
        <v>0</v>
      </c>
      <c r="BM82">
        <f>+VLOOKUP(A82,'[1]ASIGNACION CONTRATISTAS'!$A$5:$AQ$275,35,FALSE)</f>
        <v>0</v>
      </c>
      <c r="BN82" t="str">
        <f>+VLOOKUP(A82,'[1]ASIGNACION CONTRATISTAS'!$A$5:$AQ$275,36,FALSE)</f>
        <v>EN ELABORACION DE INFORME</v>
      </c>
      <c r="BO82">
        <f>+VLOOKUP(A82,'[1]ASIGNACION CONTRATISTAS'!$A$5:$AQ$275,37,FALSE)</f>
        <v>0</v>
      </c>
      <c r="BP82">
        <f>+VLOOKUP(A82,'[1]ASIGNACION CONTRATISTAS'!$A$5:$AQ$275,38,FALSE)</f>
        <v>0</v>
      </c>
      <c r="BQ82">
        <f>+VLOOKUP(A82,'[1]ASIGNACION CONTRATISTAS'!$A$5:$AQ$275,39,FALSE)</f>
        <v>45328</v>
      </c>
      <c r="BR82">
        <f>+VLOOKUP(A82,'[1]ASIGNACION CONTRATISTAS'!$A$5:$AQ$275,40,FALSE)</f>
        <v>45345</v>
      </c>
      <c r="BS82">
        <f>+VLOOKUP(A82,'[1]ASIGNACION CONTRATISTAS'!$A$5:$AQ$275,41,FALSE)</f>
        <v>0</v>
      </c>
      <c r="BT82">
        <f>+VLOOKUP(A82,'[1]ASIGNACION CONTRATISTAS'!$A$5:$AQ$275,42,FALSE)</f>
        <v>0</v>
      </c>
      <c r="BU82">
        <f>+VLOOKUP(A82,'[1]ASIGNACION CONTRATISTAS'!$A$5:$AQ$275,43,FALSE)</f>
        <v>25000000</v>
      </c>
    </row>
    <row r="83" spans="1:73" x14ac:dyDescent="0.25">
      <c r="A83" t="s">
        <v>525</v>
      </c>
      <c r="B83" t="s">
        <v>38</v>
      </c>
      <c r="C83" t="s">
        <v>39</v>
      </c>
      <c r="E83" t="s">
        <v>328</v>
      </c>
      <c r="F83" t="s">
        <v>483</v>
      </c>
      <c r="G83">
        <v>615.29999999999995</v>
      </c>
      <c r="H83">
        <v>25000000</v>
      </c>
      <c r="K83" t="s">
        <v>526</v>
      </c>
      <c r="L83" t="s">
        <v>59</v>
      </c>
      <c r="M83" t="s">
        <v>527</v>
      </c>
      <c r="N83" s="2">
        <v>45328</v>
      </c>
      <c r="S83">
        <v>25000000</v>
      </c>
      <c r="W83" s="2">
        <v>45013</v>
      </c>
      <c r="X83" t="s">
        <v>528</v>
      </c>
      <c r="Y83" t="s">
        <v>46</v>
      </c>
      <c r="Z83">
        <v>0</v>
      </c>
      <c r="AA83">
        <v>1071</v>
      </c>
      <c r="AB83" t="s">
        <v>529</v>
      </c>
      <c r="AC83" t="s">
        <v>48</v>
      </c>
      <c r="AD83" t="s">
        <v>49</v>
      </c>
      <c r="AG83" t="s">
        <v>48</v>
      </c>
      <c r="AO83" t="str">
        <f>+VLOOKUP(A83,'[1]ASIGNACION CONTRATISTAS'!$A$5:$M$275,11,FALSE)</f>
        <v>SIN DATOS</v>
      </c>
      <c r="AP83" t="str">
        <f>+VLOOKUP(A83,'[1]ASIGNACION CONTRATISTAS'!$A$5:$M$275,12,FALSE)</f>
        <v>SIN DATOS</v>
      </c>
      <c r="AQ83" t="str">
        <f>+VLOOKUP(A83,'[1]ASIGNACION CONTRATISTAS'!$A$5:$M$275,13,FALSE)</f>
        <v>SIN DATOS</v>
      </c>
      <c r="AR83" t="str">
        <f>+VLOOKUP(A83,'[1]ASIGNACION CONTRATISTAS'!$A$5:$AQ$275,14,FALSE)</f>
        <v>SIN DATOS</v>
      </c>
      <c r="AS83" t="str">
        <f>+VLOOKUP(A83,'[1]ASIGNACION CONTRATISTAS'!$A$5:$AQ$275,15,FALSE)</f>
        <v>SIN DATOS</v>
      </c>
      <c r="AT83" t="str">
        <f>+VLOOKUP(A83,'[1]ASIGNACION CONTRATISTAS'!$A$5:$AQ$275,16,FALSE)</f>
        <v>SIN DATOS</v>
      </c>
      <c r="AU83">
        <f>+VLOOKUP(A83,'[1]ASIGNACION CONTRATISTAS'!$A$5:$AQ$275,17,FALSE)</f>
        <v>0</v>
      </c>
      <c r="AV83" t="str">
        <f>+VLOOKUP(A83,'[1]ASIGNACION CONTRATISTAS'!$A$5:$AQ$275,18,FALSE)</f>
        <v>SIN DATOS</v>
      </c>
      <c r="AW83" t="str">
        <f>+VLOOKUP(A83,'[1]ASIGNACION CONTRATISTAS'!$A$5:$AQ$275,19,FALSE)</f>
        <v>SIN DATOS</v>
      </c>
      <c r="AX83" t="str">
        <f>+VLOOKUP(A83,'[1]ASIGNACION CONTRATISTAS'!$A$5:$AQ$275,20,FALSE)</f>
        <v>SIN DATOS</v>
      </c>
      <c r="AY83">
        <f>+VLOOKUP(A83,'[1]ASIGNACION CONTRATISTAS'!$A$5:$AQ$275,21,FALSE)</f>
        <v>0</v>
      </c>
      <c r="AZ83">
        <f>+VLOOKUP(A83,'[1]ASIGNACION CONTRATISTAS'!$A$5:$AQ$275,22,FALSE)</f>
        <v>0</v>
      </c>
      <c r="BA83" t="str">
        <f>+VLOOKUP(A83,'[1]ASIGNACION CONTRATISTAS'!$A$5:$AQ$275,23,FALSE)</f>
        <v>SIN DATOS</v>
      </c>
      <c r="BB83">
        <f>+VLOOKUP(A83,'[1]ASIGNACION CONTRATISTAS'!$A$5:$AQ$275,24,FALSE)</f>
        <v>0</v>
      </c>
      <c r="BC83">
        <f>+VLOOKUP(A83,'[1]ASIGNACION CONTRATISTAS'!$A$5:$AQ$275,25,FALSE)</f>
        <v>0</v>
      </c>
      <c r="BD83" s="2">
        <f>+VLOOKUP(A83,'[1]ASIGNACION CONTRATISTAS'!$A$5:$AQ$275,26,FALSE)</f>
        <v>0</v>
      </c>
      <c r="BE83">
        <f>+VLOOKUP(A83,'[1]ASIGNACION CONTRATISTAS'!$A$5:$AQ$275,27,FALSE)</f>
        <v>0</v>
      </c>
      <c r="BF83">
        <f>+VLOOKUP(A83,'[1]ASIGNACION CONTRATISTAS'!$A$5:$AQ$275,28,FALSE)</f>
        <v>0</v>
      </c>
      <c r="BG83">
        <f>+VLOOKUP(A83,'[1]ASIGNACION CONTRATISTAS'!$A$5:$AQ$275,29,FALSE)</f>
        <v>0</v>
      </c>
      <c r="BH83">
        <f>+VLOOKUP(A83,'[1]ASIGNACION CONTRATISTAS'!$A$5:$AQ$275,30,FALSE)</f>
        <v>0</v>
      </c>
      <c r="BI83">
        <f>+VLOOKUP(A83,'[1]ASIGNACION CONTRATISTAS'!$A$5:$AQ$275,31,FALSE)</f>
        <v>0</v>
      </c>
      <c r="BJ83">
        <f>+VLOOKUP(A83,'[1]ASIGNACION CONTRATISTAS'!$A$5:$AQ$275,32,FALSE)</f>
        <v>0</v>
      </c>
      <c r="BK83" t="str">
        <f>+VLOOKUP(A83,'[1]ASIGNACION CONTRATISTAS'!$A$5:$AQ$275,33,FALSE)</f>
        <v>NO SE PUDO VISITAR TEMAS DE SEGURIDAD</v>
      </c>
      <c r="BL83">
        <f>+VLOOKUP(A83,'[1]ASIGNACION CONTRATISTAS'!$A$5:$AQ$275,34,FALSE)</f>
        <v>0</v>
      </c>
      <c r="BM83">
        <f>+VLOOKUP(A83,'[1]ASIGNACION CONTRATISTAS'!$A$5:$AQ$275,35,FALSE)</f>
        <v>0</v>
      </c>
      <c r="BN83" t="str">
        <f>+VLOOKUP(A83,'[1]ASIGNACION CONTRATISTAS'!$A$5:$AQ$275,36,FALSE)</f>
        <v xml:space="preserve">EN ESPERA DE RESPUESTA DE ANT </v>
      </c>
      <c r="BO83" t="str">
        <f>+VLOOKUP(A83,'[1]ASIGNACION CONTRATISTAS'!$A$5:$AQ$275,37,FALSE)</f>
        <v>NO SE VISITO POR TEMAS DE SEGURIDAD</v>
      </c>
      <c r="BP83">
        <f>+VLOOKUP(A83,'[1]ASIGNACION CONTRATISTAS'!$A$5:$AQ$275,38,FALSE)</f>
        <v>0</v>
      </c>
      <c r="BQ83">
        <f>+VLOOKUP(A83,'[1]ASIGNACION CONTRATISTAS'!$A$5:$AQ$275,39,FALSE)</f>
        <v>45328</v>
      </c>
      <c r="BR83">
        <f>+VLOOKUP(A83,'[1]ASIGNACION CONTRATISTAS'!$A$5:$AQ$275,40,FALSE)</f>
        <v>0</v>
      </c>
      <c r="BS83">
        <f>+VLOOKUP(A83,'[1]ASIGNACION CONTRATISTAS'!$A$5:$AQ$275,41,FALSE)</f>
        <v>0</v>
      </c>
      <c r="BT83">
        <f>+VLOOKUP(A83,'[1]ASIGNACION CONTRATISTAS'!$A$5:$AQ$275,42,FALSE)</f>
        <v>0</v>
      </c>
      <c r="BU83">
        <f>+VLOOKUP(A83,'[1]ASIGNACION CONTRATISTAS'!$A$5:$AQ$275,43,FALSE)</f>
        <v>25000000</v>
      </c>
    </row>
    <row r="84" spans="1:73" x14ac:dyDescent="0.25">
      <c r="A84" t="s">
        <v>530</v>
      </c>
      <c r="B84" t="s">
        <v>38</v>
      </c>
      <c r="C84" t="s">
        <v>39</v>
      </c>
      <c r="E84" t="s">
        <v>412</v>
      </c>
      <c r="F84" t="s">
        <v>516</v>
      </c>
      <c r="G84">
        <v>697.8</v>
      </c>
      <c r="H84">
        <v>25000000</v>
      </c>
      <c r="K84" t="s">
        <v>531</v>
      </c>
      <c r="L84" t="s">
        <v>167</v>
      </c>
      <c r="N84" s="2">
        <v>45328</v>
      </c>
      <c r="S84">
        <v>25000000</v>
      </c>
      <c r="W84" s="2">
        <v>45035</v>
      </c>
      <c r="X84" t="s">
        <v>532</v>
      </c>
      <c r="Y84" t="s">
        <v>394</v>
      </c>
      <c r="Z84">
        <v>0</v>
      </c>
      <c r="AA84" t="s">
        <v>533</v>
      </c>
      <c r="AB84" t="s">
        <v>534</v>
      </c>
      <c r="AC84" t="s">
        <v>48</v>
      </c>
      <c r="AD84" t="s">
        <v>49</v>
      </c>
      <c r="AG84" t="s">
        <v>49</v>
      </c>
      <c r="AI84" t="s">
        <v>201</v>
      </c>
      <c r="AJ84" t="s">
        <v>202</v>
      </c>
      <c r="AO84" t="str">
        <f>+VLOOKUP(A84,'[1]ASIGNACION CONTRATISTAS'!$A$5:$M$275,11,FALSE)</f>
        <v>SIN DATOS</v>
      </c>
      <c r="AP84" t="str">
        <f>+VLOOKUP(A84,'[1]ASIGNACION CONTRATISTAS'!$A$5:$M$275,12,FALSE)</f>
        <v>SIN DATOS</v>
      </c>
      <c r="AQ84" t="str">
        <f>+VLOOKUP(A84,'[1]ASIGNACION CONTRATISTAS'!$A$5:$M$275,13,FALSE)</f>
        <v>SIN DATOS</v>
      </c>
      <c r="AR84" t="str">
        <f>+VLOOKUP(A84,'[1]ASIGNACION CONTRATISTAS'!$A$5:$AQ$275,14,FALSE)</f>
        <v>SIN DATOS</v>
      </c>
      <c r="AS84" t="str">
        <f>+VLOOKUP(A84,'[1]ASIGNACION CONTRATISTAS'!$A$5:$AQ$275,15,FALSE)</f>
        <v>SIN DATOS</v>
      </c>
      <c r="AT84" t="str">
        <f>+VLOOKUP(A84,'[1]ASIGNACION CONTRATISTAS'!$A$5:$AQ$275,16,FALSE)</f>
        <v>SIN DATOS</v>
      </c>
      <c r="AU84">
        <f>+VLOOKUP(A84,'[1]ASIGNACION CONTRATISTAS'!$A$5:$AQ$275,17,FALSE)</f>
        <v>0</v>
      </c>
      <c r="AV84" t="str">
        <f>+VLOOKUP(A84,'[1]ASIGNACION CONTRATISTAS'!$A$5:$AQ$275,18,FALSE)</f>
        <v>SIN DATOS</v>
      </c>
      <c r="AW84" t="str">
        <f>+VLOOKUP(A84,'[1]ASIGNACION CONTRATISTAS'!$A$5:$AQ$275,19,FALSE)</f>
        <v>SIN DATOS</v>
      </c>
      <c r="AX84" t="str">
        <f>+VLOOKUP(A84,'[1]ASIGNACION CONTRATISTAS'!$A$5:$AQ$275,20,FALSE)</f>
        <v>SIN DATOS</v>
      </c>
      <c r="AY84">
        <f>+VLOOKUP(A84,'[1]ASIGNACION CONTRATISTAS'!$A$5:$AQ$275,21,FALSE)</f>
        <v>0</v>
      </c>
      <c r="AZ84">
        <f>+VLOOKUP(A84,'[1]ASIGNACION CONTRATISTAS'!$A$5:$AQ$275,22,FALSE)</f>
        <v>0</v>
      </c>
      <c r="BA84" t="str">
        <f>+VLOOKUP(A84,'[1]ASIGNACION CONTRATISTAS'!$A$5:$AQ$275,23,FALSE)</f>
        <v>SIN DATOS</v>
      </c>
      <c r="BB84">
        <f>+VLOOKUP(A84,'[1]ASIGNACION CONTRATISTAS'!$A$5:$AQ$275,24,FALSE)</f>
        <v>0</v>
      </c>
      <c r="BC84">
        <f>+VLOOKUP(A84,'[1]ASIGNACION CONTRATISTAS'!$A$5:$AQ$275,25,FALSE)</f>
        <v>0</v>
      </c>
      <c r="BD84" s="2">
        <f>+VLOOKUP(A84,'[1]ASIGNACION CONTRATISTAS'!$A$5:$AQ$275,26,FALSE)</f>
        <v>0</v>
      </c>
      <c r="BE84">
        <f>+VLOOKUP(A84,'[1]ASIGNACION CONTRATISTAS'!$A$5:$AQ$275,27,FALSE)</f>
        <v>0</v>
      </c>
      <c r="BF84">
        <f>+VLOOKUP(A84,'[1]ASIGNACION CONTRATISTAS'!$A$5:$AQ$275,28,FALSE)</f>
        <v>0</v>
      </c>
      <c r="BG84">
        <f>+VLOOKUP(A84,'[1]ASIGNACION CONTRATISTAS'!$A$5:$AQ$275,29,FALSE)</f>
        <v>0</v>
      </c>
      <c r="BH84" t="str">
        <f>+VLOOKUP(A84,'[1]ASIGNACION CONTRATISTAS'!$A$5:$AQ$275,30,FALSE)</f>
        <v>N/A</v>
      </c>
      <c r="BI84">
        <f>+VLOOKUP(A84,'[1]ASIGNACION CONTRATISTAS'!$A$5:$AQ$275,31,FALSE)</f>
        <v>0</v>
      </c>
      <c r="BJ84">
        <f>+VLOOKUP(A84,'[1]ASIGNACION CONTRATISTAS'!$A$5:$AQ$275,32,FALSE)</f>
        <v>0</v>
      </c>
      <c r="BK84" t="str">
        <f>+VLOOKUP(A84,'[1]ASIGNACION CONTRATISTAS'!$A$5:$AQ$275,33,FALSE)</f>
        <v>RETIRADO</v>
      </c>
      <c r="BL84">
        <f>+VLOOKUP(A84,'[1]ASIGNACION CONTRATISTAS'!$A$5:$AQ$275,34,FALSE)</f>
        <v>0</v>
      </c>
      <c r="BM84">
        <f>+VLOOKUP(A84,'[1]ASIGNACION CONTRATISTAS'!$A$5:$AQ$275,35,FALSE)</f>
        <v>0</v>
      </c>
      <c r="BN84" t="str">
        <f>+VLOOKUP(A84,'[1]ASIGNACION CONTRATISTAS'!$A$5:$AQ$275,36,FALSE)</f>
        <v>RETIRADO</v>
      </c>
      <c r="BO84">
        <f>+VLOOKUP(A84,'[1]ASIGNACION CONTRATISTAS'!$A$5:$AQ$275,37,FALSE)</f>
        <v>0</v>
      </c>
      <c r="BP84">
        <f>+VLOOKUP(A84,'[1]ASIGNACION CONTRATISTAS'!$A$5:$AQ$275,38,FALSE)</f>
        <v>0</v>
      </c>
      <c r="BQ84">
        <f>+VLOOKUP(A84,'[1]ASIGNACION CONTRATISTAS'!$A$5:$AQ$275,39,FALSE)</f>
        <v>45328</v>
      </c>
      <c r="BR84">
        <f>+VLOOKUP(A84,'[1]ASIGNACION CONTRATISTAS'!$A$5:$AQ$275,40,FALSE)</f>
        <v>0</v>
      </c>
      <c r="BS84">
        <f>+VLOOKUP(A84,'[1]ASIGNACION CONTRATISTAS'!$A$5:$AQ$275,41,FALSE)</f>
        <v>0</v>
      </c>
      <c r="BT84">
        <f>+VLOOKUP(A84,'[1]ASIGNACION CONTRATISTAS'!$A$5:$AQ$275,42,FALSE)</f>
        <v>0</v>
      </c>
      <c r="BU84">
        <f>+VLOOKUP(A84,'[1]ASIGNACION CONTRATISTAS'!$A$5:$AQ$275,43,FALSE)</f>
        <v>25000000</v>
      </c>
    </row>
    <row r="85" spans="1:73" x14ac:dyDescent="0.25">
      <c r="A85" t="s">
        <v>535</v>
      </c>
      <c r="B85" t="s">
        <v>38</v>
      </c>
      <c r="C85" t="s">
        <v>39</v>
      </c>
      <c r="E85" t="s">
        <v>328</v>
      </c>
      <c r="F85" t="s">
        <v>483</v>
      </c>
      <c r="G85">
        <v>600.9</v>
      </c>
      <c r="H85">
        <v>25000000</v>
      </c>
      <c r="K85" t="s">
        <v>536</v>
      </c>
      <c r="L85" t="s">
        <v>74</v>
      </c>
      <c r="N85" s="2">
        <v>45328</v>
      </c>
      <c r="O85" s="2">
        <v>45339</v>
      </c>
      <c r="P85" s="2">
        <v>45362</v>
      </c>
      <c r="S85">
        <v>25000000</v>
      </c>
      <c r="W85" s="2">
        <v>45050</v>
      </c>
      <c r="X85" t="s">
        <v>537</v>
      </c>
      <c r="Y85" t="s">
        <v>46</v>
      </c>
      <c r="Z85">
        <v>0</v>
      </c>
      <c r="AA85">
        <v>568.25969999999995</v>
      </c>
      <c r="AB85" t="s">
        <v>538</v>
      </c>
      <c r="AC85" t="s">
        <v>48</v>
      </c>
      <c r="AD85" t="s">
        <v>49</v>
      </c>
      <c r="AG85" t="s">
        <v>48</v>
      </c>
      <c r="AO85" t="str">
        <f>+VLOOKUP(A85,'[1]ASIGNACION CONTRATISTAS'!$A$5:$M$275,11,FALSE)</f>
        <v>SIN DATOS</v>
      </c>
      <c r="AP85" t="str">
        <f>+VLOOKUP(A85,'[1]ASIGNACION CONTRATISTAS'!$A$5:$M$275,12,FALSE)</f>
        <v>SIN DATOS</v>
      </c>
      <c r="AQ85" t="str">
        <f>+VLOOKUP(A85,'[1]ASIGNACION CONTRATISTAS'!$A$5:$M$275,13,FALSE)</f>
        <v>SIN DATOS</v>
      </c>
      <c r="AR85" t="str">
        <f>+VLOOKUP(A85,'[1]ASIGNACION CONTRATISTAS'!$A$5:$AQ$275,14,FALSE)</f>
        <v>SIN DATOS</v>
      </c>
      <c r="AS85" t="str">
        <f>+VLOOKUP(A85,'[1]ASIGNACION CONTRATISTAS'!$A$5:$AQ$275,15,FALSE)</f>
        <v>SIN DATOS</v>
      </c>
      <c r="AT85" t="str">
        <f>+VLOOKUP(A85,'[1]ASIGNACION CONTRATISTAS'!$A$5:$AQ$275,16,FALSE)</f>
        <v>SIN DATOS</v>
      </c>
      <c r="AU85">
        <f>+VLOOKUP(A85,'[1]ASIGNACION CONTRATISTAS'!$A$5:$AQ$275,17,FALSE)</f>
        <v>0</v>
      </c>
      <c r="AV85" t="str">
        <f>+VLOOKUP(A85,'[1]ASIGNACION CONTRATISTAS'!$A$5:$AQ$275,18,FALSE)</f>
        <v>SIN DATOS</v>
      </c>
      <c r="AW85" t="str">
        <f>+VLOOKUP(A85,'[1]ASIGNACION CONTRATISTAS'!$A$5:$AQ$275,19,FALSE)</f>
        <v>SIN DATOS</v>
      </c>
      <c r="AX85" t="str">
        <f>+VLOOKUP(A85,'[1]ASIGNACION CONTRATISTAS'!$A$5:$AQ$275,20,FALSE)</f>
        <v>SIN DATOS</v>
      </c>
      <c r="AY85">
        <f>+VLOOKUP(A85,'[1]ASIGNACION CONTRATISTAS'!$A$5:$AQ$275,21,FALSE)</f>
        <v>0</v>
      </c>
      <c r="AZ85">
        <f>+VLOOKUP(A85,'[1]ASIGNACION CONTRATISTAS'!$A$5:$AQ$275,22,FALSE)</f>
        <v>0</v>
      </c>
      <c r="BA85" t="str">
        <f>+VLOOKUP(A85,'[1]ASIGNACION CONTRATISTAS'!$A$5:$AQ$275,23,FALSE)</f>
        <v>SIN DATOS</v>
      </c>
      <c r="BB85">
        <f>+VLOOKUP(A85,'[1]ASIGNACION CONTRATISTAS'!$A$5:$AQ$275,24,FALSE)</f>
        <v>0</v>
      </c>
      <c r="BC85">
        <f>+VLOOKUP(A85,'[1]ASIGNACION CONTRATISTAS'!$A$5:$AQ$275,25,FALSE)</f>
        <v>0</v>
      </c>
      <c r="BD85" s="2">
        <f>+VLOOKUP(A85,'[1]ASIGNACION CONTRATISTAS'!$A$5:$AQ$275,26,FALSE)</f>
        <v>0</v>
      </c>
      <c r="BE85">
        <f>+VLOOKUP(A85,'[1]ASIGNACION CONTRATISTAS'!$A$5:$AQ$275,27,FALSE)</f>
        <v>0</v>
      </c>
      <c r="BF85">
        <f>+VLOOKUP(A85,'[1]ASIGNACION CONTRATISTAS'!$A$5:$AQ$275,28,FALSE)</f>
        <v>0</v>
      </c>
      <c r="BG85">
        <f>+VLOOKUP(A85,'[1]ASIGNACION CONTRATISTAS'!$A$5:$AQ$275,29,FALSE)</f>
        <v>0</v>
      </c>
      <c r="BH85">
        <f>+VLOOKUP(A85,'[1]ASIGNACION CONTRATISTAS'!$A$5:$AQ$275,30,FALSE)</f>
        <v>45357</v>
      </c>
      <c r="BI85">
        <f>+VLOOKUP(A85,'[1]ASIGNACION CONTRATISTAS'!$A$5:$AQ$275,31,FALSE)</f>
        <v>0</v>
      </c>
      <c r="BJ85">
        <f>+VLOOKUP(A85,'[1]ASIGNACION CONTRATISTAS'!$A$5:$AQ$275,32,FALSE)</f>
        <v>0</v>
      </c>
      <c r="BK85" t="str">
        <f>+VLOOKUP(A85,'[1]ASIGNACION CONTRATISTAS'!$A$5:$AQ$275,33,FALSE)</f>
        <v>EN ELABORACION DE INFORME</v>
      </c>
      <c r="BL85">
        <f>+VLOOKUP(A85,'[1]ASIGNACION CONTRATISTAS'!$A$5:$AQ$275,34,FALSE)</f>
        <v>0</v>
      </c>
      <c r="BM85">
        <f>+VLOOKUP(A85,'[1]ASIGNACION CONTRATISTAS'!$A$5:$AQ$275,35,FALSE)</f>
        <v>0</v>
      </c>
      <c r="BN85" t="str">
        <f>+VLOOKUP(A85,'[1]ASIGNACION CONTRATISTAS'!$A$5:$AQ$275,36,FALSE)</f>
        <v>EN ELABORACION DE INFORME</v>
      </c>
      <c r="BO85">
        <f>+VLOOKUP(A85,'[1]ASIGNACION CONTRATISTAS'!$A$5:$AQ$275,37,FALSE)</f>
        <v>0</v>
      </c>
      <c r="BP85">
        <f>+VLOOKUP(A85,'[1]ASIGNACION CONTRATISTAS'!$A$5:$AQ$275,38,FALSE)</f>
        <v>0</v>
      </c>
      <c r="BQ85">
        <f>+VLOOKUP(A85,'[1]ASIGNACION CONTRATISTAS'!$A$5:$AQ$275,39,FALSE)</f>
        <v>45328</v>
      </c>
      <c r="BR85">
        <f>+VLOOKUP(A85,'[1]ASIGNACION CONTRATISTAS'!$A$5:$AQ$275,40,FALSE)</f>
        <v>45339</v>
      </c>
      <c r="BS85">
        <f>+VLOOKUP(A85,'[1]ASIGNACION CONTRATISTAS'!$A$5:$AQ$275,41,FALSE)</f>
        <v>0</v>
      </c>
      <c r="BT85">
        <f>+VLOOKUP(A85,'[1]ASIGNACION CONTRATISTAS'!$A$5:$AQ$275,42,FALSE)</f>
        <v>0</v>
      </c>
      <c r="BU85">
        <f>+VLOOKUP(A85,'[1]ASIGNACION CONTRATISTAS'!$A$5:$AQ$275,43,FALSE)</f>
        <v>25000000</v>
      </c>
    </row>
    <row r="86" spans="1:73" x14ac:dyDescent="0.25">
      <c r="A86" t="s">
        <v>539</v>
      </c>
      <c r="B86" t="s">
        <v>38</v>
      </c>
      <c r="C86" t="s">
        <v>39</v>
      </c>
      <c r="E86" t="s">
        <v>540</v>
      </c>
      <c r="F86" t="s">
        <v>541</v>
      </c>
      <c r="G86">
        <v>1245.9000000000001</v>
      </c>
      <c r="H86">
        <v>25000000</v>
      </c>
      <c r="K86" t="s">
        <v>542</v>
      </c>
      <c r="L86" t="s">
        <v>74</v>
      </c>
      <c r="N86" s="2">
        <v>45328</v>
      </c>
      <c r="O86" s="2">
        <v>45340</v>
      </c>
      <c r="P86" s="2">
        <v>45362</v>
      </c>
      <c r="S86">
        <v>25000000</v>
      </c>
      <c r="W86" s="2">
        <v>45264</v>
      </c>
      <c r="X86" t="s">
        <v>543</v>
      </c>
      <c r="Y86" t="s">
        <v>46</v>
      </c>
      <c r="Z86">
        <v>0</v>
      </c>
      <c r="AA86" t="s">
        <v>544</v>
      </c>
      <c r="AB86" t="s">
        <v>545</v>
      </c>
      <c r="AC86" t="s">
        <v>546</v>
      </c>
      <c r="AD86" t="s">
        <v>49</v>
      </c>
      <c r="AG86" t="s">
        <v>430</v>
      </c>
      <c r="AO86" t="str">
        <f>+VLOOKUP(A86,'[1]ASIGNACION CONTRATISTAS'!$A$5:$M$275,11,FALSE)</f>
        <v>SIN DATOS</v>
      </c>
      <c r="AP86" t="str">
        <f>+VLOOKUP(A86,'[1]ASIGNACION CONTRATISTAS'!$A$5:$M$275,12,FALSE)</f>
        <v>SIN DATOS</v>
      </c>
      <c r="AQ86" t="str">
        <f>+VLOOKUP(A86,'[1]ASIGNACION CONTRATISTAS'!$A$5:$M$275,13,FALSE)</f>
        <v>SIN DATOS</v>
      </c>
      <c r="AR86" t="str">
        <f>+VLOOKUP(A86,'[1]ASIGNACION CONTRATISTAS'!$A$5:$AQ$275,14,FALSE)</f>
        <v>SIN DATOS</v>
      </c>
      <c r="AS86" t="str">
        <f>+VLOOKUP(A86,'[1]ASIGNACION CONTRATISTAS'!$A$5:$AQ$275,15,FALSE)</f>
        <v>SIN DATOS</v>
      </c>
      <c r="AT86" t="str">
        <f>+VLOOKUP(A86,'[1]ASIGNACION CONTRATISTAS'!$A$5:$AQ$275,16,FALSE)</f>
        <v>SIN DATOS</v>
      </c>
      <c r="AU86">
        <f>+VLOOKUP(A86,'[1]ASIGNACION CONTRATISTAS'!$A$5:$AQ$275,17,FALSE)</f>
        <v>0</v>
      </c>
      <c r="AV86" t="str">
        <f>+VLOOKUP(A86,'[1]ASIGNACION CONTRATISTAS'!$A$5:$AQ$275,18,FALSE)</f>
        <v>SIN DATOS</v>
      </c>
      <c r="AW86" t="str">
        <f>+VLOOKUP(A86,'[1]ASIGNACION CONTRATISTAS'!$A$5:$AQ$275,19,FALSE)</f>
        <v>SIN DATOS</v>
      </c>
      <c r="AX86" t="str">
        <f>+VLOOKUP(A86,'[1]ASIGNACION CONTRATISTAS'!$A$5:$AQ$275,20,FALSE)</f>
        <v>SIN DATOS</v>
      </c>
      <c r="AY86">
        <f>+VLOOKUP(A86,'[1]ASIGNACION CONTRATISTAS'!$A$5:$AQ$275,21,FALSE)</f>
        <v>0</v>
      </c>
      <c r="AZ86">
        <f>+VLOOKUP(A86,'[1]ASIGNACION CONTRATISTAS'!$A$5:$AQ$275,22,FALSE)</f>
        <v>0</v>
      </c>
      <c r="BA86" t="str">
        <f>+VLOOKUP(A86,'[1]ASIGNACION CONTRATISTAS'!$A$5:$AQ$275,23,FALSE)</f>
        <v>SIN DATOS</v>
      </c>
      <c r="BB86">
        <f>+VLOOKUP(A86,'[1]ASIGNACION CONTRATISTAS'!$A$5:$AQ$275,24,FALSE)</f>
        <v>0</v>
      </c>
      <c r="BC86">
        <f>+VLOOKUP(A86,'[1]ASIGNACION CONTRATISTAS'!$A$5:$AQ$275,25,FALSE)</f>
        <v>0</v>
      </c>
      <c r="BD86" s="2">
        <f>+VLOOKUP(A86,'[1]ASIGNACION CONTRATISTAS'!$A$5:$AQ$275,26,FALSE)</f>
        <v>0</v>
      </c>
      <c r="BE86">
        <f>+VLOOKUP(A86,'[1]ASIGNACION CONTRATISTAS'!$A$5:$AQ$275,27,FALSE)</f>
        <v>0</v>
      </c>
      <c r="BF86">
        <f>+VLOOKUP(A86,'[1]ASIGNACION CONTRATISTAS'!$A$5:$AQ$275,28,FALSE)</f>
        <v>0</v>
      </c>
      <c r="BG86">
        <f>+VLOOKUP(A86,'[1]ASIGNACION CONTRATISTAS'!$A$5:$AQ$275,29,FALSE)</f>
        <v>0</v>
      </c>
      <c r="BH86">
        <f>+VLOOKUP(A86,'[1]ASIGNACION CONTRATISTAS'!$A$5:$AQ$275,30,FALSE)</f>
        <v>45357</v>
      </c>
      <c r="BI86">
        <f>+VLOOKUP(A86,'[1]ASIGNACION CONTRATISTAS'!$A$5:$AQ$275,31,FALSE)</f>
        <v>0</v>
      </c>
      <c r="BJ86">
        <f>+VLOOKUP(A86,'[1]ASIGNACION CONTRATISTAS'!$A$5:$AQ$275,32,FALSE)</f>
        <v>0</v>
      </c>
      <c r="BK86" t="str">
        <f>+VLOOKUP(A86,'[1]ASIGNACION CONTRATISTAS'!$A$5:$AQ$275,33,FALSE)</f>
        <v>EN ELABORACION DE INFORME</v>
      </c>
      <c r="BL86">
        <f>+VLOOKUP(A86,'[1]ASIGNACION CONTRATISTAS'!$A$5:$AQ$275,34,FALSE)</f>
        <v>0</v>
      </c>
      <c r="BM86">
        <f>+VLOOKUP(A86,'[1]ASIGNACION CONTRATISTAS'!$A$5:$AQ$275,35,FALSE)</f>
        <v>0</v>
      </c>
      <c r="BN86" t="str">
        <f>+VLOOKUP(A86,'[1]ASIGNACION CONTRATISTAS'!$A$5:$AQ$275,36,FALSE)</f>
        <v>EN ELABORACION DE INFORME</v>
      </c>
      <c r="BO86">
        <f>+VLOOKUP(A86,'[1]ASIGNACION CONTRATISTAS'!$A$5:$AQ$275,37,FALSE)</f>
        <v>0</v>
      </c>
      <c r="BP86">
        <f>+VLOOKUP(A86,'[1]ASIGNACION CONTRATISTAS'!$A$5:$AQ$275,38,FALSE)</f>
        <v>0</v>
      </c>
      <c r="BQ86">
        <f>+VLOOKUP(A86,'[1]ASIGNACION CONTRATISTAS'!$A$5:$AQ$275,39,FALSE)</f>
        <v>45328</v>
      </c>
      <c r="BR86">
        <f>+VLOOKUP(A86,'[1]ASIGNACION CONTRATISTAS'!$A$5:$AQ$275,40,FALSE)</f>
        <v>45340</v>
      </c>
      <c r="BS86">
        <f>+VLOOKUP(A86,'[1]ASIGNACION CONTRATISTAS'!$A$5:$AQ$275,41,FALSE)</f>
        <v>0</v>
      </c>
      <c r="BT86">
        <f>+VLOOKUP(A86,'[1]ASIGNACION CONTRATISTAS'!$A$5:$AQ$275,42,FALSE)</f>
        <v>0</v>
      </c>
      <c r="BU86">
        <f>+VLOOKUP(A86,'[1]ASIGNACION CONTRATISTAS'!$A$5:$AQ$275,43,FALSE)</f>
        <v>25000000</v>
      </c>
    </row>
    <row r="87" spans="1:73" x14ac:dyDescent="0.25">
      <c r="A87" t="s">
        <v>547</v>
      </c>
      <c r="B87" t="s">
        <v>38</v>
      </c>
      <c r="C87" t="s">
        <v>39</v>
      </c>
      <c r="E87" t="s">
        <v>455</v>
      </c>
      <c r="F87" t="s">
        <v>456</v>
      </c>
      <c r="G87">
        <v>885.6</v>
      </c>
      <c r="H87">
        <v>25000000</v>
      </c>
      <c r="K87" t="s">
        <v>548</v>
      </c>
      <c r="L87" t="s">
        <v>74</v>
      </c>
      <c r="M87" t="s">
        <v>120</v>
      </c>
      <c r="N87" s="2">
        <v>45328</v>
      </c>
      <c r="O87" s="2">
        <v>45332</v>
      </c>
      <c r="P87" s="2">
        <v>45362</v>
      </c>
      <c r="S87">
        <v>25000000</v>
      </c>
      <c r="W87" s="2">
        <v>45085</v>
      </c>
      <c r="X87" t="s">
        <v>549</v>
      </c>
      <c r="Y87" t="s">
        <v>46</v>
      </c>
      <c r="Z87">
        <v>0</v>
      </c>
      <c r="AA87" t="s">
        <v>550</v>
      </c>
      <c r="AB87" t="s">
        <v>551</v>
      </c>
      <c r="AC87" t="s">
        <v>48</v>
      </c>
      <c r="AD87" t="s">
        <v>49</v>
      </c>
      <c r="AG87" t="s">
        <v>48</v>
      </c>
      <c r="AO87" t="str">
        <f>+VLOOKUP(A87,'[1]ASIGNACION CONTRATISTAS'!$A$5:$M$275,11,FALSE)</f>
        <v>SIN DATOS</v>
      </c>
      <c r="AP87" t="str">
        <f>+VLOOKUP(A87,'[1]ASIGNACION CONTRATISTAS'!$A$5:$M$275,12,FALSE)</f>
        <v>SIN DATOS</v>
      </c>
      <c r="AQ87" t="str">
        <f>+VLOOKUP(A87,'[1]ASIGNACION CONTRATISTAS'!$A$5:$M$275,13,FALSE)</f>
        <v>SIN DATOS</v>
      </c>
      <c r="AR87" t="str">
        <f>+VLOOKUP(A87,'[1]ASIGNACION CONTRATISTAS'!$A$5:$AQ$275,14,FALSE)</f>
        <v>SIN DATOS</v>
      </c>
      <c r="AS87" t="str">
        <f>+VLOOKUP(A87,'[1]ASIGNACION CONTRATISTAS'!$A$5:$AQ$275,15,FALSE)</f>
        <v>SIN DATOS</v>
      </c>
      <c r="AT87" t="str">
        <f>+VLOOKUP(A87,'[1]ASIGNACION CONTRATISTAS'!$A$5:$AQ$275,16,FALSE)</f>
        <v>SIN DATOS</v>
      </c>
      <c r="AU87">
        <f>+VLOOKUP(A87,'[1]ASIGNACION CONTRATISTAS'!$A$5:$AQ$275,17,FALSE)</f>
        <v>0</v>
      </c>
      <c r="AV87" t="str">
        <f>+VLOOKUP(A87,'[1]ASIGNACION CONTRATISTAS'!$A$5:$AQ$275,18,FALSE)</f>
        <v>SIN DATOS</v>
      </c>
      <c r="AW87" t="str">
        <f>+VLOOKUP(A87,'[1]ASIGNACION CONTRATISTAS'!$A$5:$AQ$275,19,FALSE)</f>
        <v>SIN DATOS</v>
      </c>
      <c r="AX87" t="str">
        <f>+VLOOKUP(A87,'[1]ASIGNACION CONTRATISTAS'!$A$5:$AQ$275,20,FALSE)</f>
        <v>SIN DATOS</v>
      </c>
      <c r="AY87">
        <f>+VLOOKUP(A87,'[1]ASIGNACION CONTRATISTAS'!$A$5:$AQ$275,21,FALSE)</f>
        <v>0</v>
      </c>
      <c r="AZ87">
        <f>+VLOOKUP(A87,'[1]ASIGNACION CONTRATISTAS'!$A$5:$AQ$275,22,FALSE)</f>
        <v>0</v>
      </c>
      <c r="BA87" t="str">
        <f>+VLOOKUP(A87,'[1]ASIGNACION CONTRATISTAS'!$A$5:$AQ$275,23,FALSE)</f>
        <v>SIN DATOS</v>
      </c>
      <c r="BB87">
        <f>+VLOOKUP(A87,'[1]ASIGNACION CONTRATISTAS'!$A$5:$AQ$275,24,FALSE)</f>
        <v>0</v>
      </c>
      <c r="BC87">
        <f>+VLOOKUP(A87,'[1]ASIGNACION CONTRATISTAS'!$A$5:$AQ$275,25,FALSE)</f>
        <v>0</v>
      </c>
      <c r="BD87" s="2">
        <f>+VLOOKUP(A87,'[1]ASIGNACION CONTRATISTAS'!$A$5:$AQ$275,26,FALSE)</f>
        <v>0</v>
      </c>
      <c r="BE87">
        <f>+VLOOKUP(A87,'[1]ASIGNACION CONTRATISTAS'!$A$5:$AQ$275,27,FALSE)</f>
        <v>0</v>
      </c>
      <c r="BF87">
        <f>+VLOOKUP(A87,'[1]ASIGNACION CONTRATISTAS'!$A$5:$AQ$275,28,FALSE)</f>
        <v>0</v>
      </c>
      <c r="BG87">
        <f>+VLOOKUP(A87,'[1]ASIGNACION CONTRATISTAS'!$A$5:$AQ$275,29,FALSE)</f>
        <v>0</v>
      </c>
      <c r="BH87">
        <f>+VLOOKUP(A87,'[1]ASIGNACION CONTRATISTAS'!$A$5:$AQ$275,30,FALSE)</f>
        <v>45357</v>
      </c>
      <c r="BI87">
        <f>+VLOOKUP(A87,'[1]ASIGNACION CONTRATISTAS'!$A$5:$AQ$275,31,FALSE)</f>
        <v>0</v>
      </c>
      <c r="BJ87">
        <f>+VLOOKUP(A87,'[1]ASIGNACION CONTRATISTAS'!$A$5:$AQ$275,32,FALSE)</f>
        <v>0</v>
      </c>
      <c r="BK87" t="str">
        <f>+VLOOKUP(A87,'[1]ASIGNACION CONTRATISTAS'!$A$5:$AQ$275,33,FALSE)</f>
        <v>EN ELABORACION DE INFORME</v>
      </c>
      <c r="BL87">
        <f>+VLOOKUP(A87,'[1]ASIGNACION CONTRATISTAS'!$A$5:$AQ$275,34,FALSE)</f>
        <v>45351</v>
      </c>
      <c r="BM87">
        <f>+VLOOKUP(A87,'[1]ASIGNACION CONTRATISTAS'!$A$5:$AQ$275,35,FALSE)</f>
        <v>0</v>
      </c>
      <c r="BN87" t="str">
        <f>+VLOOKUP(A87,'[1]ASIGNACION CONTRATISTAS'!$A$5:$AQ$275,36,FALSE)</f>
        <v>EN ELABORACION DE INFORME</v>
      </c>
      <c r="BO87">
        <f>+VLOOKUP(A87,'[1]ASIGNACION CONTRATISTAS'!$A$5:$AQ$275,37,FALSE)</f>
        <v>0</v>
      </c>
      <c r="BP87">
        <f>+VLOOKUP(A87,'[1]ASIGNACION CONTRATISTAS'!$A$5:$AQ$275,38,FALSE)</f>
        <v>0</v>
      </c>
      <c r="BQ87">
        <f>+VLOOKUP(A87,'[1]ASIGNACION CONTRATISTAS'!$A$5:$AQ$275,39,FALSE)</f>
        <v>45328</v>
      </c>
      <c r="BR87">
        <f>+VLOOKUP(A87,'[1]ASIGNACION CONTRATISTAS'!$A$5:$AQ$275,40,FALSE)</f>
        <v>45332</v>
      </c>
      <c r="BS87">
        <f>+VLOOKUP(A87,'[1]ASIGNACION CONTRATISTAS'!$A$5:$AQ$275,41,FALSE)</f>
        <v>0</v>
      </c>
      <c r="BT87">
        <f>+VLOOKUP(A87,'[1]ASIGNACION CONTRATISTAS'!$A$5:$AQ$275,42,FALSE)</f>
        <v>0</v>
      </c>
      <c r="BU87">
        <f>+VLOOKUP(A87,'[1]ASIGNACION CONTRATISTAS'!$A$5:$AQ$275,43,FALSE)</f>
        <v>25000000</v>
      </c>
    </row>
    <row r="88" spans="1:73" x14ac:dyDescent="0.25">
      <c r="A88" t="s">
        <v>552</v>
      </c>
      <c r="B88" t="s">
        <v>38</v>
      </c>
      <c r="C88" t="s">
        <v>39</v>
      </c>
      <c r="E88" t="s">
        <v>412</v>
      </c>
      <c r="F88" t="s">
        <v>553</v>
      </c>
      <c r="G88">
        <v>869.6</v>
      </c>
      <c r="H88">
        <v>25000000</v>
      </c>
      <c r="K88" t="s">
        <v>554</v>
      </c>
      <c r="L88" t="s">
        <v>74</v>
      </c>
      <c r="N88" s="2">
        <v>45328</v>
      </c>
      <c r="O88" s="2">
        <v>45348</v>
      </c>
      <c r="P88" s="2">
        <v>45362</v>
      </c>
      <c r="S88">
        <v>25000000</v>
      </c>
      <c r="W88" s="2">
        <v>0</v>
      </c>
      <c r="X88" t="s">
        <v>555</v>
      </c>
      <c r="Y88" t="s">
        <v>46</v>
      </c>
      <c r="Z88">
        <v>0</v>
      </c>
      <c r="AA88">
        <v>843</v>
      </c>
      <c r="AB88" t="s">
        <v>556</v>
      </c>
      <c r="AC88" t="s">
        <v>48</v>
      </c>
      <c r="AD88" t="s">
        <v>49</v>
      </c>
      <c r="AG88" t="s">
        <v>48</v>
      </c>
      <c r="AO88" t="str">
        <f>+VLOOKUP(A88,'[1]ASIGNACION CONTRATISTAS'!$A$5:$M$275,11,FALSE)</f>
        <v>SIN DATOS</v>
      </c>
      <c r="AP88" t="str">
        <f>+VLOOKUP(A88,'[1]ASIGNACION CONTRATISTAS'!$A$5:$M$275,12,FALSE)</f>
        <v>SIN DATOS</v>
      </c>
      <c r="AQ88" t="str">
        <f>+VLOOKUP(A88,'[1]ASIGNACION CONTRATISTAS'!$A$5:$M$275,13,FALSE)</f>
        <v>SIN DATOS</v>
      </c>
      <c r="AR88" t="str">
        <f>+VLOOKUP(A88,'[1]ASIGNACION CONTRATISTAS'!$A$5:$AQ$275,14,FALSE)</f>
        <v>SIN DATOS</v>
      </c>
      <c r="AS88" t="str">
        <f>+VLOOKUP(A88,'[1]ASIGNACION CONTRATISTAS'!$A$5:$AQ$275,15,FALSE)</f>
        <v>SIN DATOS</v>
      </c>
      <c r="AT88" t="str">
        <f>+VLOOKUP(A88,'[1]ASIGNACION CONTRATISTAS'!$A$5:$AQ$275,16,FALSE)</f>
        <v>SIN DATOS</v>
      </c>
      <c r="AU88">
        <f>+VLOOKUP(A88,'[1]ASIGNACION CONTRATISTAS'!$A$5:$AQ$275,17,FALSE)</f>
        <v>0</v>
      </c>
      <c r="AV88" t="str">
        <f>+VLOOKUP(A88,'[1]ASIGNACION CONTRATISTAS'!$A$5:$AQ$275,18,FALSE)</f>
        <v>SIN DATOS</v>
      </c>
      <c r="AW88" t="str">
        <f>+VLOOKUP(A88,'[1]ASIGNACION CONTRATISTAS'!$A$5:$AQ$275,19,FALSE)</f>
        <v>SIN DATOS</v>
      </c>
      <c r="AX88" t="str">
        <f>+VLOOKUP(A88,'[1]ASIGNACION CONTRATISTAS'!$A$5:$AQ$275,20,FALSE)</f>
        <v>SIN DATOS</v>
      </c>
      <c r="AY88">
        <f>+VLOOKUP(A88,'[1]ASIGNACION CONTRATISTAS'!$A$5:$AQ$275,21,FALSE)</f>
        <v>0</v>
      </c>
      <c r="AZ88">
        <f>+VLOOKUP(A88,'[1]ASIGNACION CONTRATISTAS'!$A$5:$AQ$275,22,FALSE)</f>
        <v>0</v>
      </c>
      <c r="BA88" t="str">
        <f>+VLOOKUP(A88,'[1]ASIGNACION CONTRATISTAS'!$A$5:$AQ$275,23,FALSE)</f>
        <v>SIN DATOS</v>
      </c>
      <c r="BB88">
        <f>+VLOOKUP(A88,'[1]ASIGNACION CONTRATISTAS'!$A$5:$AQ$275,24,FALSE)</f>
        <v>0</v>
      </c>
      <c r="BC88">
        <f>+VLOOKUP(A88,'[1]ASIGNACION CONTRATISTAS'!$A$5:$AQ$275,25,FALSE)</f>
        <v>0</v>
      </c>
      <c r="BD88" s="2">
        <f>+VLOOKUP(A88,'[1]ASIGNACION CONTRATISTAS'!$A$5:$AQ$275,26,FALSE)</f>
        <v>0</v>
      </c>
      <c r="BE88">
        <f>+VLOOKUP(A88,'[1]ASIGNACION CONTRATISTAS'!$A$5:$AQ$275,27,FALSE)</f>
        <v>0</v>
      </c>
      <c r="BF88">
        <f>+VLOOKUP(A88,'[1]ASIGNACION CONTRATISTAS'!$A$5:$AQ$275,28,FALSE)</f>
        <v>0</v>
      </c>
      <c r="BG88">
        <f>+VLOOKUP(A88,'[1]ASIGNACION CONTRATISTAS'!$A$5:$AQ$275,29,FALSE)</f>
        <v>0</v>
      </c>
      <c r="BH88">
        <f>+VLOOKUP(A88,'[1]ASIGNACION CONTRATISTAS'!$A$5:$AQ$275,30,FALSE)</f>
        <v>45357</v>
      </c>
      <c r="BI88">
        <f>+VLOOKUP(A88,'[1]ASIGNACION CONTRATISTAS'!$A$5:$AQ$275,31,FALSE)</f>
        <v>0</v>
      </c>
      <c r="BJ88">
        <f>+VLOOKUP(A88,'[1]ASIGNACION CONTRATISTAS'!$A$5:$AQ$275,32,FALSE)</f>
        <v>0</v>
      </c>
      <c r="BK88" t="str">
        <f>+VLOOKUP(A88,'[1]ASIGNACION CONTRATISTAS'!$A$5:$AQ$275,33,FALSE)</f>
        <v>EN ELABORACION DE INFORME</v>
      </c>
      <c r="BL88">
        <f>+VLOOKUP(A88,'[1]ASIGNACION CONTRATISTAS'!$A$5:$AQ$275,34,FALSE)</f>
        <v>0</v>
      </c>
      <c r="BM88">
        <f>+VLOOKUP(A88,'[1]ASIGNACION CONTRATISTAS'!$A$5:$AQ$275,35,FALSE)</f>
        <v>0</v>
      </c>
      <c r="BN88" t="str">
        <f>+VLOOKUP(A88,'[1]ASIGNACION CONTRATISTAS'!$A$5:$AQ$275,36,FALSE)</f>
        <v>EN ELABORACION DE INFORME</v>
      </c>
      <c r="BO88">
        <f>+VLOOKUP(A88,'[1]ASIGNACION CONTRATISTAS'!$A$5:$AQ$275,37,FALSE)</f>
        <v>0</v>
      </c>
      <c r="BP88">
        <f>+VLOOKUP(A88,'[1]ASIGNACION CONTRATISTAS'!$A$5:$AQ$275,38,FALSE)</f>
        <v>0</v>
      </c>
      <c r="BQ88">
        <f>+VLOOKUP(A88,'[1]ASIGNACION CONTRATISTAS'!$A$5:$AQ$275,39,FALSE)</f>
        <v>45328</v>
      </c>
      <c r="BR88">
        <f>+VLOOKUP(A88,'[1]ASIGNACION CONTRATISTAS'!$A$5:$AQ$275,40,FALSE)</f>
        <v>45348</v>
      </c>
      <c r="BS88">
        <f>+VLOOKUP(A88,'[1]ASIGNACION CONTRATISTAS'!$A$5:$AQ$275,41,FALSE)</f>
        <v>0</v>
      </c>
      <c r="BT88">
        <f>+VLOOKUP(A88,'[1]ASIGNACION CONTRATISTAS'!$A$5:$AQ$275,42,FALSE)</f>
        <v>0</v>
      </c>
      <c r="BU88">
        <f>+VLOOKUP(A88,'[1]ASIGNACION CONTRATISTAS'!$A$5:$AQ$275,43,FALSE)</f>
        <v>25000000</v>
      </c>
    </row>
    <row r="89" spans="1:73" x14ac:dyDescent="0.25">
      <c r="A89" t="s">
        <v>557</v>
      </c>
      <c r="B89" t="s">
        <v>38</v>
      </c>
      <c r="C89" t="s">
        <v>39</v>
      </c>
      <c r="E89" t="s">
        <v>328</v>
      </c>
      <c r="F89" t="s">
        <v>483</v>
      </c>
      <c r="G89">
        <v>878.9</v>
      </c>
      <c r="H89">
        <v>25000000</v>
      </c>
      <c r="K89" t="s">
        <v>558</v>
      </c>
      <c r="L89" t="s">
        <v>74</v>
      </c>
      <c r="N89" s="2">
        <v>45328</v>
      </c>
      <c r="O89" s="2">
        <v>45338</v>
      </c>
      <c r="P89" s="2">
        <v>45362</v>
      </c>
      <c r="S89">
        <v>25000000</v>
      </c>
      <c r="W89" s="2">
        <v>45169</v>
      </c>
      <c r="X89" t="s">
        <v>559</v>
      </c>
      <c r="Y89" t="s">
        <v>46</v>
      </c>
      <c r="Z89">
        <v>0</v>
      </c>
      <c r="AA89" t="s">
        <v>560</v>
      </c>
      <c r="AB89" t="s">
        <v>561</v>
      </c>
      <c r="AC89" t="s">
        <v>49</v>
      </c>
      <c r="AD89" t="s">
        <v>49</v>
      </c>
      <c r="AG89" t="s">
        <v>49</v>
      </c>
      <c r="AO89" t="str">
        <f>+VLOOKUP(A89,'[1]ASIGNACION CONTRATISTAS'!$A$5:$M$275,11,FALSE)</f>
        <v>SIN DATOS</v>
      </c>
      <c r="AP89" t="str">
        <f>+VLOOKUP(A89,'[1]ASIGNACION CONTRATISTAS'!$A$5:$M$275,12,FALSE)</f>
        <v>SIN DATOS</v>
      </c>
      <c r="AQ89" t="str">
        <f>+VLOOKUP(A89,'[1]ASIGNACION CONTRATISTAS'!$A$5:$M$275,13,FALSE)</f>
        <v>SIN DATOS</v>
      </c>
      <c r="AR89" t="str">
        <f>+VLOOKUP(A89,'[1]ASIGNACION CONTRATISTAS'!$A$5:$AQ$275,14,FALSE)</f>
        <v>SIN DATOS</v>
      </c>
      <c r="AS89" t="str">
        <f>+VLOOKUP(A89,'[1]ASIGNACION CONTRATISTAS'!$A$5:$AQ$275,15,FALSE)</f>
        <v>SIN DATOS</v>
      </c>
      <c r="AT89" t="str">
        <f>+VLOOKUP(A89,'[1]ASIGNACION CONTRATISTAS'!$A$5:$AQ$275,16,FALSE)</f>
        <v>SIN DATOS</v>
      </c>
      <c r="AU89">
        <f>+VLOOKUP(A89,'[1]ASIGNACION CONTRATISTAS'!$A$5:$AQ$275,17,FALSE)</f>
        <v>0</v>
      </c>
      <c r="AV89" t="str">
        <f>+VLOOKUP(A89,'[1]ASIGNACION CONTRATISTAS'!$A$5:$AQ$275,18,FALSE)</f>
        <v>SIN DATOS</v>
      </c>
      <c r="AW89" t="str">
        <f>+VLOOKUP(A89,'[1]ASIGNACION CONTRATISTAS'!$A$5:$AQ$275,19,FALSE)</f>
        <v>SIN DATOS</v>
      </c>
      <c r="AX89" t="str">
        <f>+VLOOKUP(A89,'[1]ASIGNACION CONTRATISTAS'!$A$5:$AQ$275,20,FALSE)</f>
        <v>SIN DATOS</v>
      </c>
      <c r="AY89">
        <f>+VLOOKUP(A89,'[1]ASIGNACION CONTRATISTAS'!$A$5:$AQ$275,21,FALSE)</f>
        <v>0</v>
      </c>
      <c r="AZ89">
        <f>+VLOOKUP(A89,'[1]ASIGNACION CONTRATISTAS'!$A$5:$AQ$275,22,FALSE)</f>
        <v>0</v>
      </c>
      <c r="BA89" t="str">
        <f>+VLOOKUP(A89,'[1]ASIGNACION CONTRATISTAS'!$A$5:$AQ$275,23,FALSE)</f>
        <v>SIN DATOS</v>
      </c>
      <c r="BB89">
        <f>+VLOOKUP(A89,'[1]ASIGNACION CONTRATISTAS'!$A$5:$AQ$275,24,FALSE)</f>
        <v>0</v>
      </c>
      <c r="BC89">
        <f>+VLOOKUP(A89,'[1]ASIGNACION CONTRATISTAS'!$A$5:$AQ$275,25,FALSE)</f>
        <v>0</v>
      </c>
      <c r="BD89" s="2">
        <f>+VLOOKUP(A89,'[1]ASIGNACION CONTRATISTAS'!$A$5:$AQ$275,26,FALSE)</f>
        <v>0</v>
      </c>
      <c r="BE89">
        <f>+VLOOKUP(A89,'[1]ASIGNACION CONTRATISTAS'!$A$5:$AQ$275,27,FALSE)</f>
        <v>0</v>
      </c>
      <c r="BF89">
        <f>+VLOOKUP(A89,'[1]ASIGNACION CONTRATISTAS'!$A$5:$AQ$275,28,FALSE)</f>
        <v>0</v>
      </c>
      <c r="BG89">
        <f>+VLOOKUP(A89,'[1]ASIGNACION CONTRATISTAS'!$A$5:$AQ$275,29,FALSE)</f>
        <v>0</v>
      </c>
      <c r="BH89">
        <f>+VLOOKUP(A89,'[1]ASIGNACION CONTRATISTAS'!$A$5:$AQ$275,30,FALSE)</f>
        <v>45357</v>
      </c>
      <c r="BI89">
        <f>+VLOOKUP(A89,'[1]ASIGNACION CONTRATISTAS'!$A$5:$AQ$275,31,FALSE)</f>
        <v>0</v>
      </c>
      <c r="BJ89">
        <f>+VLOOKUP(A89,'[1]ASIGNACION CONTRATISTAS'!$A$5:$AQ$275,32,FALSE)</f>
        <v>0</v>
      </c>
      <c r="BK89" t="str">
        <f>+VLOOKUP(A89,'[1]ASIGNACION CONTRATISTAS'!$A$5:$AQ$275,33,FALSE)</f>
        <v>EN ELABORACION DE INFORME</v>
      </c>
      <c r="BL89">
        <f>+VLOOKUP(A89,'[1]ASIGNACION CONTRATISTAS'!$A$5:$AQ$275,34,FALSE)</f>
        <v>0</v>
      </c>
      <c r="BM89">
        <f>+VLOOKUP(A89,'[1]ASIGNACION CONTRATISTAS'!$A$5:$AQ$275,35,FALSE)</f>
        <v>0</v>
      </c>
      <c r="BN89" t="str">
        <f>+VLOOKUP(A89,'[1]ASIGNACION CONTRATISTAS'!$A$5:$AQ$275,36,FALSE)</f>
        <v>EN ELABORACION DE INFORME</v>
      </c>
      <c r="BO89">
        <f>+VLOOKUP(A89,'[1]ASIGNACION CONTRATISTAS'!$A$5:$AQ$275,37,FALSE)</f>
        <v>0</v>
      </c>
      <c r="BP89">
        <f>+VLOOKUP(A89,'[1]ASIGNACION CONTRATISTAS'!$A$5:$AQ$275,38,FALSE)</f>
        <v>0</v>
      </c>
      <c r="BQ89">
        <f>+VLOOKUP(A89,'[1]ASIGNACION CONTRATISTAS'!$A$5:$AQ$275,39,FALSE)</f>
        <v>45328</v>
      </c>
      <c r="BR89">
        <f>+VLOOKUP(A89,'[1]ASIGNACION CONTRATISTAS'!$A$5:$AQ$275,40,FALSE)</f>
        <v>45338</v>
      </c>
      <c r="BS89">
        <f>+VLOOKUP(A89,'[1]ASIGNACION CONTRATISTAS'!$A$5:$AQ$275,41,FALSE)</f>
        <v>0</v>
      </c>
      <c r="BT89">
        <f>+VLOOKUP(A89,'[1]ASIGNACION CONTRATISTAS'!$A$5:$AQ$275,42,FALSE)</f>
        <v>0</v>
      </c>
      <c r="BU89">
        <f>+VLOOKUP(A89,'[1]ASIGNACION CONTRATISTAS'!$A$5:$AQ$275,43,FALSE)</f>
        <v>25000000</v>
      </c>
    </row>
    <row r="90" spans="1:73" x14ac:dyDescent="0.25">
      <c r="A90" t="s">
        <v>562</v>
      </c>
      <c r="B90" t="s">
        <v>38</v>
      </c>
      <c r="C90" t="s">
        <v>39</v>
      </c>
      <c r="E90" t="s">
        <v>380</v>
      </c>
      <c r="F90" t="s">
        <v>563</v>
      </c>
      <c r="G90">
        <v>570.20000000000005</v>
      </c>
      <c r="H90">
        <v>25000000</v>
      </c>
      <c r="K90" t="s">
        <v>564</v>
      </c>
      <c r="L90" t="s">
        <v>74</v>
      </c>
      <c r="N90" s="2">
        <v>45328</v>
      </c>
      <c r="O90" s="2">
        <v>45338</v>
      </c>
      <c r="P90" s="2">
        <v>45362</v>
      </c>
      <c r="S90">
        <v>25000000</v>
      </c>
      <c r="W90" s="2">
        <v>45183</v>
      </c>
      <c r="X90" t="s">
        <v>565</v>
      </c>
      <c r="Y90" t="s">
        <v>46</v>
      </c>
      <c r="Z90">
        <v>0</v>
      </c>
      <c r="AA90" t="s">
        <v>566</v>
      </c>
      <c r="AB90" t="s">
        <v>567</v>
      </c>
      <c r="AC90" t="s">
        <v>48</v>
      </c>
      <c r="AD90" t="s">
        <v>49</v>
      </c>
      <c r="AG90" t="s">
        <v>48</v>
      </c>
      <c r="AO90" t="str">
        <f>+VLOOKUP(A90,'[1]ASIGNACION CONTRATISTAS'!$A$5:$M$275,11,FALSE)</f>
        <v>SIN DATOS</v>
      </c>
      <c r="AP90" t="str">
        <f>+VLOOKUP(A90,'[1]ASIGNACION CONTRATISTAS'!$A$5:$M$275,12,FALSE)</f>
        <v>SIN DATOS</v>
      </c>
      <c r="AQ90" t="str">
        <f>+VLOOKUP(A90,'[1]ASIGNACION CONTRATISTAS'!$A$5:$M$275,13,FALSE)</f>
        <v>SIN DATOS</v>
      </c>
      <c r="AR90" t="str">
        <f>+VLOOKUP(A90,'[1]ASIGNACION CONTRATISTAS'!$A$5:$AQ$275,14,FALSE)</f>
        <v>SIN DATOS</v>
      </c>
      <c r="AS90" t="str">
        <f>+VLOOKUP(A90,'[1]ASIGNACION CONTRATISTAS'!$A$5:$AQ$275,15,FALSE)</f>
        <v>SIN DATOS</v>
      </c>
      <c r="AT90" t="str">
        <f>+VLOOKUP(A90,'[1]ASIGNACION CONTRATISTAS'!$A$5:$AQ$275,16,FALSE)</f>
        <v>SIN DATOS</v>
      </c>
      <c r="AU90">
        <f>+VLOOKUP(A90,'[1]ASIGNACION CONTRATISTAS'!$A$5:$AQ$275,17,FALSE)</f>
        <v>0</v>
      </c>
      <c r="AV90" t="str">
        <f>+VLOOKUP(A90,'[1]ASIGNACION CONTRATISTAS'!$A$5:$AQ$275,18,FALSE)</f>
        <v>SIN DATOS</v>
      </c>
      <c r="AW90" t="str">
        <f>+VLOOKUP(A90,'[1]ASIGNACION CONTRATISTAS'!$A$5:$AQ$275,19,FALSE)</f>
        <v>SIN DATOS</v>
      </c>
      <c r="AX90" t="str">
        <f>+VLOOKUP(A90,'[1]ASIGNACION CONTRATISTAS'!$A$5:$AQ$275,20,FALSE)</f>
        <v>SIN DATOS</v>
      </c>
      <c r="AY90">
        <f>+VLOOKUP(A90,'[1]ASIGNACION CONTRATISTAS'!$A$5:$AQ$275,21,FALSE)</f>
        <v>0</v>
      </c>
      <c r="AZ90">
        <f>+VLOOKUP(A90,'[1]ASIGNACION CONTRATISTAS'!$A$5:$AQ$275,22,FALSE)</f>
        <v>0</v>
      </c>
      <c r="BA90" t="str">
        <f>+VLOOKUP(A90,'[1]ASIGNACION CONTRATISTAS'!$A$5:$AQ$275,23,FALSE)</f>
        <v>SIN DATOS</v>
      </c>
      <c r="BB90">
        <f>+VLOOKUP(A90,'[1]ASIGNACION CONTRATISTAS'!$A$5:$AQ$275,24,FALSE)</f>
        <v>0</v>
      </c>
      <c r="BC90">
        <f>+VLOOKUP(A90,'[1]ASIGNACION CONTRATISTAS'!$A$5:$AQ$275,25,FALSE)</f>
        <v>0</v>
      </c>
      <c r="BD90" s="2">
        <f>+VLOOKUP(A90,'[1]ASIGNACION CONTRATISTAS'!$A$5:$AQ$275,26,FALSE)</f>
        <v>0</v>
      </c>
      <c r="BE90">
        <f>+VLOOKUP(A90,'[1]ASIGNACION CONTRATISTAS'!$A$5:$AQ$275,27,FALSE)</f>
        <v>0</v>
      </c>
      <c r="BF90">
        <f>+VLOOKUP(A90,'[1]ASIGNACION CONTRATISTAS'!$A$5:$AQ$275,28,FALSE)</f>
        <v>0</v>
      </c>
      <c r="BG90">
        <f>+VLOOKUP(A90,'[1]ASIGNACION CONTRATISTAS'!$A$5:$AQ$275,29,FALSE)</f>
        <v>0</v>
      </c>
      <c r="BH90">
        <f>+VLOOKUP(A90,'[1]ASIGNACION CONTRATISTAS'!$A$5:$AQ$275,30,FALSE)</f>
        <v>45357</v>
      </c>
      <c r="BI90">
        <f>+VLOOKUP(A90,'[1]ASIGNACION CONTRATISTAS'!$A$5:$AQ$275,31,FALSE)</f>
        <v>0</v>
      </c>
      <c r="BJ90">
        <f>+VLOOKUP(A90,'[1]ASIGNACION CONTRATISTAS'!$A$5:$AQ$275,32,FALSE)</f>
        <v>0</v>
      </c>
      <c r="BK90" t="str">
        <f>+VLOOKUP(A90,'[1]ASIGNACION CONTRATISTAS'!$A$5:$AQ$275,33,FALSE)</f>
        <v>EN ELABORACION DE INFORME</v>
      </c>
      <c r="BL90">
        <f>+VLOOKUP(A90,'[1]ASIGNACION CONTRATISTAS'!$A$5:$AQ$275,34,FALSE)</f>
        <v>0</v>
      </c>
      <c r="BM90">
        <f>+VLOOKUP(A90,'[1]ASIGNACION CONTRATISTAS'!$A$5:$AQ$275,35,FALSE)</f>
        <v>0</v>
      </c>
      <c r="BN90" t="str">
        <f>+VLOOKUP(A90,'[1]ASIGNACION CONTRATISTAS'!$A$5:$AQ$275,36,FALSE)</f>
        <v>EN ELABORACION DE INFORME</v>
      </c>
      <c r="BO90">
        <f>+VLOOKUP(A90,'[1]ASIGNACION CONTRATISTAS'!$A$5:$AQ$275,37,FALSE)</f>
        <v>0</v>
      </c>
      <c r="BP90">
        <f>+VLOOKUP(A90,'[1]ASIGNACION CONTRATISTAS'!$A$5:$AQ$275,38,FALSE)</f>
        <v>0</v>
      </c>
      <c r="BQ90">
        <f>+VLOOKUP(A90,'[1]ASIGNACION CONTRATISTAS'!$A$5:$AQ$275,39,FALSE)</f>
        <v>45328</v>
      </c>
      <c r="BR90">
        <f>+VLOOKUP(A90,'[1]ASIGNACION CONTRATISTAS'!$A$5:$AQ$275,40,FALSE)</f>
        <v>45338</v>
      </c>
      <c r="BS90">
        <f>+VLOOKUP(A90,'[1]ASIGNACION CONTRATISTAS'!$A$5:$AQ$275,41,FALSE)</f>
        <v>0</v>
      </c>
      <c r="BT90">
        <f>+VLOOKUP(A90,'[1]ASIGNACION CONTRATISTAS'!$A$5:$AQ$275,42,FALSE)</f>
        <v>0</v>
      </c>
      <c r="BU90">
        <f>+VLOOKUP(A90,'[1]ASIGNACION CONTRATISTAS'!$A$5:$AQ$275,43,FALSE)</f>
        <v>25000000</v>
      </c>
    </row>
    <row r="91" spans="1:73" x14ac:dyDescent="0.25">
      <c r="A91" t="s">
        <v>568</v>
      </c>
      <c r="B91" t="s">
        <v>38</v>
      </c>
      <c r="E91" t="s">
        <v>328</v>
      </c>
      <c r="F91" t="s">
        <v>483</v>
      </c>
      <c r="G91">
        <v>925.7</v>
      </c>
      <c r="H91">
        <v>25000000</v>
      </c>
      <c r="K91" t="s">
        <v>569</v>
      </c>
      <c r="L91" t="s">
        <v>74</v>
      </c>
      <c r="N91" s="2">
        <v>45328</v>
      </c>
      <c r="O91" s="2">
        <v>45337</v>
      </c>
      <c r="P91" s="2">
        <v>45362</v>
      </c>
      <c r="S91">
        <v>25000000</v>
      </c>
      <c r="W91" s="2">
        <v>45169</v>
      </c>
      <c r="X91" t="s">
        <v>570</v>
      </c>
      <c r="Y91" t="s">
        <v>46</v>
      </c>
      <c r="Z91">
        <v>0</v>
      </c>
      <c r="AA91" t="s">
        <v>571</v>
      </c>
      <c r="AB91" t="s">
        <v>572</v>
      </c>
      <c r="AC91" t="s">
        <v>48</v>
      </c>
      <c r="AD91" t="s">
        <v>49</v>
      </c>
      <c r="AG91" t="s">
        <v>48</v>
      </c>
      <c r="AO91" t="str">
        <f>+VLOOKUP(A91,'[1]ASIGNACION CONTRATISTAS'!$A$5:$M$275,11,FALSE)</f>
        <v>SIN DATOS</v>
      </c>
      <c r="AP91" t="str">
        <f>+VLOOKUP(A91,'[1]ASIGNACION CONTRATISTAS'!$A$5:$M$275,12,FALSE)</f>
        <v>SIN DATOS</v>
      </c>
      <c r="AQ91" t="str">
        <f>+VLOOKUP(A91,'[1]ASIGNACION CONTRATISTAS'!$A$5:$M$275,13,FALSE)</f>
        <v>SIN DATOS</v>
      </c>
      <c r="AR91" t="str">
        <f>+VLOOKUP(A91,'[1]ASIGNACION CONTRATISTAS'!$A$5:$AQ$275,14,FALSE)</f>
        <v>SIN DATOS</v>
      </c>
      <c r="AS91" t="str">
        <f>+VLOOKUP(A91,'[1]ASIGNACION CONTRATISTAS'!$A$5:$AQ$275,15,FALSE)</f>
        <v>SIN DATOS</v>
      </c>
      <c r="AT91" t="str">
        <f>+VLOOKUP(A91,'[1]ASIGNACION CONTRATISTAS'!$A$5:$AQ$275,16,FALSE)</f>
        <v>SIN DATOS</v>
      </c>
      <c r="AU91">
        <f>+VLOOKUP(A91,'[1]ASIGNACION CONTRATISTAS'!$A$5:$AQ$275,17,FALSE)</f>
        <v>0</v>
      </c>
      <c r="AV91" t="str">
        <f>+VLOOKUP(A91,'[1]ASIGNACION CONTRATISTAS'!$A$5:$AQ$275,18,FALSE)</f>
        <v>SIN DATOS</v>
      </c>
      <c r="AW91" t="str">
        <f>+VLOOKUP(A91,'[1]ASIGNACION CONTRATISTAS'!$A$5:$AQ$275,19,FALSE)</f>
        <v>SIN DATOS</v>
      </c>
      <c r="AX91" t="str">
        <f>+VLOOKUP(A91,'[1]ASIGNACION CONTRATISTAS'!$A$5:$AQ$275,20,FALSE)</f>
        <v>SIN DATOS</v>
      </c>
      <c r="AY91">
        <f>+VLOOKUP(A91,'[1]ASIGNACION CONTRATISTAS'!$A$5:$AQ$275,21,FALSE)</f>
        <v>0</v>
      </c>
      <c r="AZ91">
        <f>+VLOOKUP(A91,'[1]ASIGNACION CONTRATISTAS'!$A$5:$AQ$275,22,FALSE)</f>
        <v>0</v>
      </c>
      <c r="BA91" t="str">
        <f>+VLOOKUP(A91,'[1]ASIGNACION CONTRATISTAS'!$A$5:$AQ$275,23,FALSE)</f>
        <v>SIN DATOS</v>
      </c>
      <c r="BB91">
        <f>+VLOOKUP(A91,'[1]ASIGNACION CONTRATISTAS'!$A$5:$AQ$275,24,FALSE)</f>
        <v>0</v>
      </c>
      <c r="BC91">
        <f>+VLOOKUP(A91,'[1]ASIGNACION CONTRATISTAS'!$A$5:$AQ$275,25,FALSE)</f>
        <v>0</v>
      </c>
      <c r="BD91" s="2">
        <f>+VLOOKUP(A91,'[1]ASIGNACION CONTRATISTAS'!$A$5:$AQ$275,26,FALSE)</f>
        <v>0</v>
      </c>
      <c r="BE91">
        <f>+VLOOKUP(A91,'[1]ASIGNACION CONTRATISTAS'!$A$5:$AQ$275,27,FALSE)</f>
        <v>0</v>
      </c>
      <c r="BF91">
        <f>+VLOOKUP(A91,'[1]ASIGNACION CONTRATISTAS'!$A$5:$AQ$275,28,FALSE)</f>
        <v>0</v>
      </c>
      <c r="BG91">
        <f>+VLOOKUP(A91,'[1]ASIGNACION CONTRATISTAS'!$A$5:$AQ$275,29,FALSE)</f>
        <v>0</v>
      </c>
      <c r="BH91">
        <f>+VLOOKUP(A91,'[1]ASIGNACION CONTRATISTAS'!$A$5:$AQ$275,30,FALSE)</f>
        <v>45357</v>
      </c>
      <c r="BI91">
        <f>+VLOOKUP(A91,'[1]ASIGNACION CONTRATISTAS'!$A$5:$AQ$275,31,FALSE)</f>
        <v>0</v>
      </c>
      <c r="BJ91">
        <f>+VLOOKUP(A91,'[1]ASIGNACION CONTRATISTAS'!$A$5:$AQ$275,32,FALSE)</f>
        <v>0</v>
      </c>
      <c r="BK91" t="str">
        <f>+VLOOKUP(A91,'[1]ASIGNACION CONTRATISTAS'!$A$5:$AQ$275,33,FALSE)</f>
        <v>EN ELABORACION DE INFORME</v>
      </c>
      <c r="BL91">
        <f>+VLOOKUP(A91,'[1]ASIGNACION CONTRATISTAS'!$A$5:$AQ$275,34,FALSE)</f>
        <v>0</v>
      </c>
      <c r="BM91">
        <f>+VLOOKUP(A91,'[1]ASIGNACION CONTRATISTAS'!$A$5:$AQ$275,35,FALSE)</f>
        <v>0</v>
      </c>
      <c r="BN91" t="str">
        <f>+VLOOKUP(A91,'[1]ASIGNACION CONTRATISTAS'!$A$5:$AQ$275,36,FALSE)</f>
        <v>EN ELABORACION DE INFORME</v>
      </c>
      <c r="BO91">
        <f>+VLOOKUP(A91,'[1]ASIGNACION CONTRATISTAS'!$A$5:$AQ$275,37,FALSE)</f>
        <v>0</v>
      </c>
      <c r="BP91">
        <f>+VLOOKUP(A91,'[1]ASIGNACION CONTRATISTAS'!$A$5:$AQ$275,38,FALSE)</f>
        <v>0</v>
      </c>
      <c r="BQ91">
        <f>+VLOOKUP(A91,'[1]ASIGNACION CONTRATISTAS'!$A$5:$AQ$275,39,FALSE)</f>
        <v>45328</v>
      </c>
      <c r="BR91">
        <f>+VLOOKUP(A91,'[1]ASIGNACION CONTRATISTAS'!$A$5:$AQ$275,40,FALSE)</f>
        <v>45337</v>
      </c>
      <c r="BS91">
        <f>+VLOOKUP(A91,'[1]ASIGNACION CONTRATISTAS'!$A$5:$AQ$275,41,FALSE)</f>
        <v>0</v>
      </c>
      <c r="BT91">
        <f>+VLOOKUP(A91,'[1]ASIGNACION CONTRATISTAS'!$A$5:$AQ$275,42,FALSE)</f>
        <v>0</v>
      </c>
      <c r="BU91">
        <f>+VLOOKUP(A91,'[1]ASIGNACION CONTRATISTAS'!$A$5:$AQ$275,43,FALSE)</f>
        <v>25000000</v>
      </c>
    </row>
    <row r="92" spans="1:73" x14ac:dyDescent="0.25">
      <c r="A92" t="s">
        <v>573</v>
      </c>
      <c r="B92" t="s">
        <v>38</v>
      </c>
      <c r="C92" t="s">
        <v>39</v>
      </c>
      <c r="E92" t="s">
        <v>328</v>
      </c>
      <c r="F92" t="s">
        <v>483</v>
      </c>
      <c r="G92">
        <v>979</v>
      </c>
      <c r="H92">
        <v>25000000</v>
      </c>
      <c r="K92" t="s">
        <v>574</v>
      </c>
      <c r="L92" t="s">
        <v>74</v>
      </c>
      <c r="N92" s="2">
        <v>45328</v>
      </c>
      <c r="O92" s="2">
        <v>45336</v>
      </c>
      <c r="P92" s="2">
        <v>45362</v>
      </c>
      <c r="S92">
        <v>25000000</v>
      </c>
      <c r="W92" s="2">
        <v>45169</v>
      </c>
      <c r="X92" t="s">
        <v>575</v>
      </c>
      <c r="Y92" t="s">
        <v>46</v>
      </c>
      <c r="Z92">
        <v>0</v>
      </c>
      <c r="AA92" t="s">
        <v>576</v>
      </c>
      <c r="AB92" t="s">
        <v>577</v>
      </c>
      <c r="AC92" t="s">
        <v>48</v>
      </c>
      <c r="AD92" t="s">
        <v>49</v>
      </c>
      <c r="AG92" t="s">
        <v>48</v>
      </c>
      <c r="AO92" t="str">
        <f>+VLOOKUP(A92,'[1]ASIGNACION CONTRATISTAS'!$A$5:$M$275,11,FALSE)</f>
        <v>SIN DATOS</v>
      </c>
      <c r="AP92" t="str">
        <f>+VLOOKUP(A92,'[1]ASIGNACION CONTRATISTAS'!$A$5:$M$275,12,FALSE)</f>
        <v>SIN DATOS</v>
      </c>
      <c r="AQ92" t="str">
        <f>+VLOOKUP(A92,'[1]ASIGNACION CONTRATISTAS'!$A$5:$M$275,13,FALSE)</f>
        <v>SIN DATOS</v>
      </c>
      <c r="AR92" t="str">
        <f>+VLOOKUP(A92,'[1]ASIGNACION CONTRATISTAS'!$A$5:$AQ$275,14,FALSE)</f>
        <v>SIN DATOS</v>
      </c>
      <c r="AS92" t="str">
        <f>+VLOOKUP(A92,'[1]ASIGNACION CONTRATISTAS'!$A$5:$AQ$275,15,FALSE)</f>
        <v>SIN DATOS</v>
      </c>
      <c r="AT92" t="str">
        <f>+VLOOKUP(A92,'[1]ASIGNACION CONTRATISTAS'!$A$5:$AQ$275,16,FALSE)</f>
        <v>SIN DATOS</v>
      </c>
      <c r="AU92">
        <f>+VLOOKUP(A92,'[1]ASIGNACION CONTRATISTAS'!$A$5:$AQ$275,17,FALSE)</f>
        <v>0</v>
      </c>
      <c r="AV92" t="str">
        <f>+VLOOKUP(A92,'[1]ASIGNACION CONTRATISTAS'!$A$5:$AQ$275,18,FALSE)</f>
        <v>SIN DATOS</v>
      </c>
      <c r="AW92" t="str">
        <f>+VLOOKUP(A92,'[1]ASIGNACION CONTRATISTAS'!$A$5:$AQ$275,19,FALSE)</f>
        <v>SIN DATOS</v>
      </c>
      <c r="AX92" t="str">
        <f>+VLOOKUP(A92,'[1]ASIGNACION CONTRATISTAS'!$A$5:$AQ$275,20,FALSE)</f>
        <v>SIN DATOS</v>
      </c>
      <c r="AY92">
        <f>+VLOOKUP(A92,'[1]ASIGNACION CONTRATISTAS'!$A$5:$AQ$275,21,FALSE)</f>
        <v>0</v>
      </c>
      <c r="AZ92">
        <f>+VLOOKUP(A92,'[1]ASIGNACION CONTRATISTAS'!$A$5:$AQ$275,22,FALSE)</f>
        <v>0</v>
      </c>
      <c r="BA92" t="str">
        <f>+VLOOKUP(A92,'[1]ASIGNACION CONTRATISTAS'!$A$5:$AQ$275,23,FALSE)</f>
        <v>SIN DATOS</v>
      </c>
      <c r="BB92">
        <f>+VLOOKUP(A92,'[1]ASIGNACION CONTRATISTAS'!$A$5:$AQ$275,24,FALSE)</f>
        <v>0</v>
      </c>
      <c r="BC92">
        <f>+VLOOKUP(A92,'[1]ASIGNACION CONTRATISTAS'!$A$5:$AQ$275,25,FALSE)</f>
        <v>0</v>
      </c>
      <c r="BD92" s="2">
        <f>+VLOOKUP(A92,'[1]ASIGNACION CONTRATISTAS'!$A$5:$AQ$275,26,FALSE)</f>
        <v>0</v>
      </c>
      <c r="BE92">
        <f>+VLOOKUP(A92,'[1]ASIGNACION CONTRATISTAS'!$A$5:$AQ$275,27,FALSE)</f>
        <v>0</v>
      </c>
      <c r="BF92">
        <f>+VLOOKUP(A92,'[1]ASIGNACION CONTRATISTAS'!$A$5:$AQ$275,28,FALSE)</f>
        <v>0</v>
      </c>
      <c r="BG92">
        <f>+VLOOKUP(A92,'[1]ASIGNACION CONTRATISTAS'!$A$5:$AQ$275,29,FALSE)</f>
        <v>0</v>
      </c>
      <c r="BH92">
        <f>+VLOOKUP(A92,'[1]ASIGNACION CONTRATISTAS'!$A$5:$AQ$275,30,FALSE)</f>
        <v>45357</v>
      </c>
      <c r="BI92">
        <f>+VLOOKUP(A92,'[1]ASIGNACION CONTRATISTAS'!$A$5:$AQ$275,31,FALSE)</f>
        <v>0</v>
      </c>
      <c r="BJ92">
        <f>+VLOOKUP(A92,'[1]ASIGNACION CONTRATISTAS'!$A$5:$AQ$275,32,FALSE)</f>
        <v>0</v>
      </c>
      <c r="BK92" t="str">
        <f>+VLOOKUP(A92,'[1]ASIGNACION CONTRATISTAS'!$A$5:$AQ$275,33,FALSE)</f>
        <v>EN ELABORACION DE INFORME</v>
      </c>
      <c r="BL92">
        <f>+VLOOKUP(A92,'[1]ASIGNACION CONTRATISTAS'!$A$5:$AQ$275,34,FALSE)</f>
        <v>0</v>
      </c>
      <c r="BM92">
        <f>+VLOOKUP(A92,'[1]ASIGNACION CONTRATISTAS'!$A$5:$AQ$275,35,FALSE)</f>
        <v>0</v>
      </c>
      <c r="BN92" t="str">
        <f>+VLOOKUP(A92,'[1]ASIGNACION CONTRATISTAS'!$A$5:$AQ$275,36,FALSE)</f>
        <v>EN ELABORACION DE INFORME</v>
      </c>
      <c r="BO92">
        <f>+VLOOKUP(A92,'[1]ASIGNACION CONTRATISTAS'!$A$5:$AQ$275,37,FALSE)</f>
        <v>0</v>
      </c>
      <c r="BP92">
        <f>+VLOOKUP(A92,'[1]ASIGNACION CONTRATISTAS'!$A$5:$AQ$275,38,FALSE)</f>
        <v>0</v>
      </c>
      <c r="BQ92">
        <f>+VLOOKUP(A92,'[1]ASIGNACION CONTRATISTAS'!$A$5:$AQ$275,39,FALSE)</f>
        <v>45328</v>
      </c>
      <c r="BR92">
        <f>+VLOOKUP(A92,'[1]ASIGNACION CONTRATISTAS'!$A$5:$AQ$275,40,FALSE)</f>
        <v>45336</v>
      </c>
      <c r="BS92">
        <f>+VLOOKUP(A92,'[1]ASIGNACION CONTRATISTAS'!$A$5:$AQ$275,41,FALSE)</f>
        <v>0</v>
      </c>
      <c r="BT92">
        <f>+VLOOKUP(A92,'[1]ASIGNACION CONTRATISTAS'!$A$5:$AQ$275,42,FALSE)</f>
        <v>0</v>
      </c>
      <c r="BU92">
        <f>+VLOOKUP(A92,'[1]ASIGNACION CONTRATISTAS'!$A$5:$AQ$275,43,FALSE)</f>
        <v>25000000</v>
      </c>
    </row>
    <row r="93" spans="1:73" x14ac:dyDescent="0.25">
      <c r="A93" t="s">
        <v>578</v>
      </c>
      <c r="B93" t="s">
        <v>38</v>
      </c>
      <c r="C93" t="s">
        <v>39</v>
      </c>
      <c r="E93" t="s">
        <v>412</v>
      </c>
      <c r="F93" t="s">
        <v>516</v>
      </c>
      <c r="G93">
        <v>873.8</v>
      </c>
      <c r="H93">
        <v>25000000</v>
      </c>
      <c r="K93" t="s">
        <v>579</v>
      </c>
      <c r="L93" t="s">
        <v>74</v>
      </c>
      <c r="N93" s="2">
        <v>45328</v>
      </c>
      <c r="O93" s="2">
        <v>45345</v>
      </c>
      <c r="P93" s="2">
        <v>45362</v>
      </c>
      <c r="S93">
        <v>25000000</v>
      </c>
      <c r="W93" s="2">
        <v>0</v>
      </c>
      <c r="X93" t="s">
        <v>580</v>
      </c>
      <c r="Y93" t="s">
        <v>46</v>
      </c>
      <c r="Z93">
        <v>0</v>
      </c>
      <c r="AA93">
        <v>827.14139999999998</v>
      </c>
      <c r="AB93" t="s">
        <v>581</v>
      </c>
      <c r="AC93" t="s">
        <v>48</v>
      </c>
      <c r="AD93" t="s">
        <v>49</v>
      </c>
      <c r="AG93" t="s">
        <v>48</v>
      </c>
      <c r="AO93" t="str">
        <f>+VLOOKUP(A93,'[1]ASIGNACION CONTRATISTAS'!$A$5:$M$275,11,FALSE)</f>
        <v>SIN DATOS</v>
      </c>
      <c r="AP93" t="str">
        <f>+VLOOKUP(A93,'[1]ASIGNACION CONTRATISTAS'!$A$5:$M$275,12,FALSE)</f>
        <v>SIN DATOS</v>
      </c>
      <c r="AQ93" t="str">
        <f>+VLOOKUP(A93,'[1]ASIGNACION CONTRATISTAS'!$A$5:$M$275,13,FALSE)</f>
        <v>SIN DATOS</v>
      </c>
      <c r="AR93" t="str">
        <f>+VLOOKUP(A93,'[1]ASIGNACION CONTRATISTAS'!$A$5:$AQ$275,14,FALSE)</f>
        <v>SIN DATOS</v>
      </c>
      <c r="AS93" t="str">
        <f>+VLOOKUP(A93,'[1]ASIGNACION CONTRATISTAS'!$A$5:$AQ$275,15,FALSE)</f>
        <v>SIN DATOS</v>
      </c>
      <c r="AT93" t="str">
        <f>+VLOOKUP(A93,'[1]ASIGNACION CONTRATISTAS'!$A$5:$AQ$275,16,FALSE)</f>
        <v>SIN DATOS</v>
      </c>
      <c r="AU93">
        <f>+VLOOKUP(A93,'[1]ASIGNACION CONTRATISTAS'!$A$5:$AQ$275,17,FALSE)</f>
        <v>0</v>
      </c>
      <c r="AV93" t="str">
        <f>+VLOOKUP(A93,'[1]ASIGNACION CONTRATISTAS'!$A$5:$AQ$275,18,FALSE)</f>
        <v>SIN DATOS</v>
      </c>
      <c r="AW93" t="str">
        <f>+VLOOKUP(A93,'[1]ASIGNACION CONTRATISTAS'!$A$5:$AQ$275,19,FALSE)</f>
        <v>SIN DATOS</v>
      </c>
      <c r="AX93" t="str">
        <f>+VLOOKUP(A93,'[1]ASIGNACION CONTRATISTAS'!$A$5:$AQ$275,20,FALSE)</f>
        <v>SIN DATOS</v>
      </c>
      <c r="AY93">
        <f>+VLOOKUP(A93,'[1]ASIGNACION CONTRATISTAS'!$A$5:$AQ$275,21,FALSE)</f>
        <v>0</v>
      </c>
      <c r="AZ93">
        <f>+VLOOKUP(A93,'[1]ASIGNACION CONTRATISTAS'!$A$5:$AQ$275,22,FALSE)</f>
        <v>0</v>
      </c>
      <c r="BA93" t="str">
        <f>+VLOOKUP(A93,'[1]ASIGNACION CONTRATISTAS'!$A$5:$AQ$275,23,FALSE)</f>
        <v>SIN DATOS</v>
      </c>
      <c r="BB93">
        <f>+VLOOKUP(A93,'[1]ASIGNACION CONTRATISTAS'!$A$5:$AQ$275,24,FALSE)</f>
        <v>0</v>
      </c>
      <c r="BC93">
        <f>+VLOOKUP(A93,'[1]ASIGNACION CONTRATISTAS'!$A$5:$AQ$275,25,FALSE)</f>
        <v>0</v>
      </c>
      <c r="BD93" s="2">
        <f>+VLOOKUP(A93,'[1]ASIGNACION CONTRATISTAS'!$A$5:$AQ$275,26,FALSE)</f>
        <v>0</v>
      </c>
      <c r="BE93">
        <f>+VLOOKUP(A93,'[1]ASIGNACION CONTRATISTAS'!$A$5:$AQ$275,27,FALSE)</f>
        <v>0</v>
      </c>
      <c r="BF93">
        <f>+VLOOKUP(A93,'[1]ASIGNACION CONTRATISTAS'!$A$5:$AQ$275,28,FALSE)</f>
        <v>0</v>
      </c>
      <c r="BG93">
        <f>+VLOOKUP(A93,'[1]ASIGNACION CONTRATISTAS'!$A$5:$AQ$275,29,FALSE)</f>
        <v>0</v>
      </c>
      <c r="BH93">
        <f>+VLOOKUP(A93,'[1]ASIGNACION CONTRATISTAS'!$A$5:$AQ$275,30,FALSE)</f>
        <v>45357</v>
      </c>
      <c r="BI93">
        <f>+VLOOKUP(A93,'[1]ASIGNACION CONTRATISTAS'!$A$5:$AQ$275,31,FALSE)</f>
        <v>0</v>
      </c>
      <c r="BJ93">
        <f>+VLOOKUP(A93,'[1]ASIGNACION CONTRATISTAS'!$A$5:$AQ$275,32,FALSE)</f>
        <v>0</v>
      </c>
      <c r="BK93" t="str">
        <f>+VLOOKUP(A93,'[1]ASIGNACION CONTRATISTAS'!$A$5:$AQ$275,33,FALSE)</f>
        <v>EN ELABORACION DE INFORME</v>
      </c>
      <c r="BL93">
        <f>+VLOOKUP(A93,'[1]ASIGNACION CONTRATISTAS'!$A$5:$AQ$275,34,FALSE)</f>
        <v>0</v>
      </c>
      <c r="BM93">
        <f>+VLOOKUP(A93,'[1]ASIGNACION CONTRATISTAS'!$A$5:$AQ$275,35,FALSE)</f>
        <v>0</v>
      </c>
      <c r="BN93" t="str">
        <f>+VLOOKUP(A93,'[1]ASIGNACION CONTRATISTAS'!$A$5:$AQ$275,36,FALSE)</f>
        <v>EN ELABORACION DE INFORME</v>
      </c>
      <c r="BO93">
        <f>+VLOOKUP(A93,'[1]ASIGNACION CONTRATISTAS'!$A$5:$AQ$275,37,FALSE)</f>
        <v>0</v>
      </c>
      <c r="BP93">
        <f>+VLOOKUP(A93,'[1]ASIGNACION CONTRATISTAS'!$A$5:$AQ$275,38,FALSE)</f>
        <v>0</v>
      </c>
      <c r="BQ93">
        <f>+VLOOKUP(A93,'[1]ASIGNACION CONTRATISTAS'!$A$5:$AQ$275,39,FALSE)</f>
        <v>45328</v>
      </c>
      <c r="BR93">
        <f>+VLOOKUP(A93,'[1]ASIGNACION CONTRATISTAS'!$A$5:$AQ$275,40,FALSE)</f>
        <v>45345</v>
      </c>
      <c r="BS93">
        <f>+VLOOKUP(A93,'[1]ASIGNACION CONTRATISTAS'!$A$5:$AQ$275,41,FALSE)</f>
        <v>0</v>
      </c>
      <c r="BT93">
        <f>+VLOOKUP(A93,'[1]ASIGNACION CONTRATISTAS'!$A$5:$AQ$275,42,FALSE)</f>
        <v>0</v>
      </c>
      <c r="BU93">
        <f>+VLOOKUP(A93,'[1]ASIGNACION CONTRATISTAS'!$A$5:$AQ$275,43,FALSE)</f>
        <v>25000000</v>
      </c>
    </row>
    <row r="94" spans="1:73" x14ac:dyDescent="0.25">
      <c r="A94" t="s">
        <v>582</v>
      </c>
      <c r="B94" t="s">
        <v>38</v>
      </c>
      <c r="C94" t="s">
        <v>39</v>
      </c>
      <c r="E94" t="s">
        <v>328</v>
      </c>
      <c r="F94" t="s">
        <v>483</v>
      </c>
      <c r="G94">
        <v>926</v>
      </c>
      <c r="H94">
        <v>25000000</v>
      </c>
      <c r="K94" t="s">
        <v>583</v>
      </c>
      <c r="L94" t="s">
        <v>74</v>
      </c>
      <c r="N94" s="2">
        <v>45328</v>
      </c>
      <c r="O94" s="2">
        <v>45338</v>
      </c>
      <c r="P94" s="2">
        <v>45362</v>
      </c>
      <c r="S94">
        <v>25000000</v>
      </c>
      <c r="W94" s="2">
        <v>45169</v>
      </c>
      <c r="X94" t="s">
        <v>584</v>
      </c>
      <c r="Y94" t="s">
        <v>46</v>
      </c>
      <c r="Z94">
        <v>0</v>
      </c>
      <c r="AA94" t="s">
        <v>585</v>
      </c>
      <c r="AB94" t="s">
        <v>586</v>
      </c>
      <c r="AC94" t="s">
        <v>48</v>
      </c>
      <c r="AD94" t="s">
        <v>49</v>
      </c>
      <c r="AG94" t="s">
        <v>48</v>
      </c>
      <c r="AO94" t="str">
        <f>+VLOOKUP(A94,'[1]ASIGNACION CONTRATISTAS'!$A$5:$M$275,11,FALSE)</f>
        <v>SIN DATOS</v>
      </c>
      <c r="AP94" t="str">
        <f>+VLOOKUP(A94,'[1]ASIGNACION CONTRATISTAS'!$A$5:$M$275,12,FALSE)</f>
        <v>SIN DATOS</v>
      </c>
      <c r="AQ94" t="str">
        <f>+VLOOKUP(A94,'[1]ASIGNACION CONTRATISTAS'!$A$5:$M$275,13,FALSE)</f>
        <v>SIN DATOS</v>
      </c>
      <c r="AR94" t="str">
        <f>+VLOOKUP(A94,'[1]ASIGNACION CONTRATISTAS'!$A$5:$AQ$275,14,FALSE)</f>
        <v>SIN DATOS</v>
      </c>
      <c r="AS94" t="str">
        <f>+VLOOKUP(A94,'[1]ASIGNACION CONTRATISTAS'!$A$5:$AQ$275,15,FALSE)</f>
        <v>SIN DATOS</v>
      </c>
      <c r="AT94" t="str">
        <f>+VLOOKUP(A94,'[1]ASIGNACION CONTRATISTAS'!$A$5:$AQ$275,16,FALSE)</f>
        <v>SIN DATOS</v>
      </c>
      <c r="AU94">
        <f>+VLOOKUP(A94,'[1]ASIGNACION CONTRATISTAS'!$A$5:$AQ$275,17,FALSE)</f>
        <v>0</v>
      </c>
      <c r="AV94" t="str">
        <f>+VLOOKUP(A94,'[1]ASIGNACION CONTRATISTAS'!$A$5:$AQ$275,18,FALSE)</f>
        <v>SIN DATOS</v>
      </c>
      <c r="AW94" t="str">
        <f>+VLOOKUP(A94,'[1]ASIGNACION CONTRATISTAS'!$A$5:$AQ$275,19,FALSE)</f>
        <v>SIN DATOS</v>
      </c>
      <c r="AX94" t="str">
        <f>+VLOOKUP(A94,'[1]ASIGNACION CONTRATISTAS'!$A$5:$AQ$275,20,FALSE)</f>
        <v>SIN DATOS</v>
      </c>
      <c r="AY94">
        <f>+VLOOKUP(A94,'[1]ASIGNACION CONTRATISTAS'!$A$5:$AQ$275,21,FALSE)</f>
        <v>0</v>
      </c>
      <c r="AZ94">
        <f>+VLOOKUP(A94,'[1]ASIGNACION CONTRATISTAS'!$A$5:$AQ$275,22,FALSE)</f>
        <v>0</v>
      </c>
      <c r="BA94" t="str">
        <f>+VLOOKUP(A94,'[1]ASIGNACION CONTRATISTAS'!$A$5:$AQ$275,23,FALSE)</f>
        <v>SIN DATOS</v>
      </c>
      <c r="BB94">
        <f>+VLOOKUP(A94,'[1]ASIGNACION CONTRATISTAS'!$A$5:$AQ$275,24,FALSE)</f>
        <v>0</v>
      </c>
      <c r="BC94">
        <f>+VLOOKUP(A94,'[1]ASIGNACION CONTRATISTAS'!$A$5:$AQ$275,25,FALSE)</f>
        <v>0</v>
      </c>
      <c r="BD94" s="2">
        <f>+VLOOKUP(A94,'[1]ASIGNACION CONTRATISTAS'!$A$5:$AQ$275,26,FALSE)</f>
        <v>0</v>
      </c>
      <c r="BE94">
        <f>+VLOOKUP(A94,'[1]ASIGNACION CONTRATISTAS'!$A$5:$AQ$275,27,FALSE)</f>
        <v>0</v>
      </c>
      <c r="BF94">
        <f>+VLOOKUP(A94,'[1]ASIGNACION CONTRATISTAS'!$A$5:$AQ$275,28,FALSE)</f>
        <v>0</v>
      </c>
      <c r="BG94">
        <f>+VLOOKUP(A94,'[1]ASIGNACION CONTRATISTAS'!$A$5:$AQ$275,29,FALSE)</f>
        <v>0</v>
      </c>
      <c r="BH94">
        <f>+VLOOKUP(A94,'[1]ASIGNACION CONTRATISTAS'!$A$5:$AQ$275,30,FALSE)</f>
        <v>45357</v>
      </c>
      <c r="BI94">
        <f>+VLOOKUP(A94,'[1]ASIGNACION CONTRATISTAS'!$A$5:$AQ$275,31,FALSE)</f>
        <v>0</v>
      </c>
      <c r="BJ94">
        <f>+VLOOKUP(A94,'[1]ASIGNACION CONTRATISTAS'!$A$5:$AQ$275,32,FALSE)</f>
        <v>0</v>
      </c>
      <c r="BK94" t="str">
        <f>+VLOOKUP(A94,'[1]ASIGNACION CONTRATISTAS'!$A$5:$AQ$275,33,FALSE)</f>
        <v>EN ELABORACION DE INFORME</v>
      </c>
      <c r="BL94">
        <f>+VLOOKUP(A94,'[1]ASIGNACION CONTRATISTAS'!$A$5:$AQ$275,34,FALSE)</f>
        <v>0</v>
      </c>
      <c r="BM94">
        <f>+VLOOKUP(A94,'[1]ASIGNACION CONTRATISTAS'!$A$5:$AQ$275,35,FALSE)</f>
        <v>0</v>
      </c>
      <c r="BN94" t="str">
        <f>+VLOOKUP(A94,'[1]ASIGNACION CONTRATISTAS'!$A$5:$AQ$275,36,FALSE)</f>
        <v>EN ELABORACION DE INFORME</v>
      </c>
      <c r="BO94">
        <f>+VLOOKUP(A94,'[1]ASIGNACION CONTRATISTAS'!$A$5:$AQ$275,37,FALSE)</f>
        <v>0</v>
      </c>
      <c r="BP94">
        <f>+VLOOKUP(A94,'[1]ASIGNACION CONTRATISTAS'!$A$5:$AQ$275,38,FALSE)</f>
        <v>0</v>
      </c>
      <c r="BQ94">
        <f>+VLOOKUP(A94,'[1]ASIGNACION CONTRATISTAS'!$A$5:$AQ$275,39,FALSE)</f>
        <v>45328</v>
      </c>
      <c r="BR94">
        <f>+VLOOKUP(A94,'[1]ASIGNACION CONTRATISTAS'!$A$5:$AQ$275,40,FALSE)</f>
        <v>45338</v>
      </c>
      <c r="BS94">
        <f>+VLOOKUP(A94,'[1]ASIGNACION CONTRATISTAS'!$A$5:$AQ$275,41,FALSE)</f>
        <v>0</v>
      </c>
      <c r="BT94">
        <f>+VLOOKUP(A94,'[1]ASIGNACION CONTRATISTAS'!$A$5:$AQ$275,42,FALSE)</f>
        <v>0</v>
      </c>
      <c r="BU94">
        <f>+VLOOKUP(A94,'[1]ASIGNACION CONTRATISTAS'!$A$5:$AQ$275,43,FALSE)</f>
        <v>25000000</v>
      </c>
    </row>
    <row r="95" spans="1:73" x14ac:dyDescent="0.25">
      <c r="A95" t="s">
        <v>587</v>
      </c>
      <c r="B95" t="s">
        <v>38</v>
      </c>
      <c r="C95" t="s">
        <v>39</v>
      </c>
      <c r="E95" t="s">
        <v>41</v>
      </c>
      <c r="F95" t="s">
        <v>246</v>
      </c>
      <c r="G95">
        <v>15</v>
      </c>
      <c r="H95">
        <v>16600000</v>
      </c>
      <c r="K95" t="s">
        <v>588</v>
      </c>
      <c r="L95" t="s">
        <v>127</v>
      </c>
      <c r="N95" s="2">
        <v>45329</v>
      </c>
      <c r="O95" s="2">
        <v>45326</v>
      </c>
      <c r="P95" s="2">
        <v>45339</v>
      </c>
      <c r="S95">
        <v>16600000</v>
      </c>
      <c r="W95" s="2">
        <v>45050</v>
      </c>
      <c r="X95" t="s">
        <v>589</v>
      </c>
      <c r="Y95" t="s">
        <v>46</v>
      </c>
      <c r="Z95">
        <v>0</v>
      </c>
      <c r="AA95" t="s">
        <v>590</v>
      </c>
      <c r="AB95" t="s">
        <v>591</v>
      </c>
      <c r="AC95" t="s">
        <v>48</v>
      </c>
      <c r="AD95" t="s">
        <v>49</v>
      </c>
      <c r="AG95" t="s">
        <v>48</v>
      </c>
      <c r="AO95" t="str">
        <f>+VLOOKUP(A95,'[1]ASIGNACION CONTRATISTAS'!$A$5:$M$275,11,FALSE)</f>
        <v>SIN DATOS</v>
      </c>
      <c r="AP95" t="str">
        <f>+VLOOKUP(A95,'[1]ASIGNACION CONTRATISTAS'!$A$5:$M$275,12,FALSE)</f>
        <v>SIN DATOS</v>
      </c>
      <c r="AQ95" t="str">
        <f>+VLOOKUP(A95,'[1]ASIGNACION CONTRATISTAS'!$A$5:$M$275,13,FALSE)</f>
        <v>SIN DATOS</v>
      </c>
      <c r="AR95" t="str">
        <f>+VLOOKUP(A95,'[1]ASIGNACION CONTRATISTAS'!$A$5:$AQ$275,14,FALSE)</f>
        <v>SIN DATOS</v>
      </c>
      <c r="AS95" t="str">
        <f>+VLOOKUP(A95,'[1]ASIGNACION CONTRATISTAS'!$A$5:$AQ$275,15,FALSE)</f>
        <v>SIN DATOS</v>
      </c>
      <c r="AT95" t="str">
        <f>+VLOOKUP(A95,'[1]ASIGNACION CONTRATISTAS'!$A$5:$AQ$275,16,FALSE)</f>
        <v>SIN DATOS</v>
      </c>
      <c r="AU95">
        <f>+VLOOKUP(A95,'[1]ASIGNACION CONTRATISTAS'!$A$5:$AQ$275,17,FALSE)</f>
        <v>0</v>
      </c>
      <c r="AV95" t="str">
        <f>+VLOOKUP(A95,'[1]ASIGNACION CONTRATISTAS'!$A$5:$AQ$275,18,FALSE)</f>
        <v>SIN DATOS</v>
      </c>
      <c r="AW95" t="str">
        <f>+VLOOKUP(A95,'[1]ASIGNACION CONTRATISTAS'!$A$5:$AQ$275,19,FALSE)</f>
        <v>SIN DATOS</v>
      </c>
      <c r="AX95" t="str">
        <f>+VLOOKUP(A95,'[1]ASIGNACION CONTRATISTAS'!$A$5:$AQ$275,20,FALSE)</f>
        <v>SIN DATOS</v>
      </c>
      <c r="AY95">
        <f>+VLOOKUP(A95,'[1]ASIGNACION CONTRATISTAS'!$A$5:$AQ$275,21,FALSE)</f>
        <v>0</v>
      </c>
      <c r="AZ95">
        <f>+VLOOKUP(A95,'[1]ASIGNACION CONTRATISTAS'!$A$5:$AQ$275,22,FALSE)</f>
        <v>0</v>
      </c>
      <c r="BA95" t="str">
        <f>+VLOOKUP(A95,'[1]ASIGNACION CONTRATISTAS'!$A$5:$AQ$275,23,FALSE)</f>
        <v>SIN DATOS</v>
      </c>
      <c r="BB95">
        <f>+VLOOKUP(A95,'[1]ASIGNACION CONTRATISTAS'!$A$5:$AQ$275,24,FALSE)</f>
        <v>0</v>
      </c>
      <c r="BC95">
        <f>+VLOOKUP(A95,'[1]ASIGNACION CONTRATISTAS'!$A$5:$AQ$275,25,FALSE)</f>
        <v>0</v>
      </c>
      <c r="BD95" s="2">
        <f>+VLOOKUP(A95,'[1]ASIGNACION CONTRATISTAS'!$A$5:$AQ$275,26,FALSE)</f>
        <v>0</v>
      </c>
      <c r="BE95">
        <f>+VLOOKUP(A95,'[1]ASIGNACION CONTRATISTAS'!$A$5:$AQ$275,27,FALSE)</f>
        <v>0</v>
      </c>
      <c r="BF95">
        <f>+VLOOKUP(A95,'[1]ASIGNACION CONTRATISTAS'!$A$5:$AQ$275,28,FALSE)</f>
        <v>0</v>
      </c>
      <c r="BG95">
        <f>+VLOOKUP(A95,'[1]ASIGNACION CONTRATISTAS'!$A$5:$AQ$275,29,FALSE)</f>
        <v>0</v>
      </c>
      <c r="BH95">
        <f>+VLOOKUP(A95,'[1]ASIGNACION CONTRATISTAS'!$A$5:$AQ$275,30,FALSE)</f>
        <v>45339</v>
      </c>
      <c r="BI95">
        <f>+VLOOKUP(A95,'[1]ASIGNACION CONTRATISTAS'!$A$5:$AQ$275,31,FALSE)</f>
        <v>0</v>
      </c>
      <c r="BJ95">
        <f>+VLOOKUP(A95,'[1]ASIGNACION CONTRATISTAS'!$A$5:$AQ$275,32,FALSE)</f>
        <v>0</v>
      </c>
      <c r="BK95" t="str">
        <f>+VLOOKUP(A95,'[1]ASIGNACION CONTRATISTAS'!$A$5:$AQ$275,33,FALSE)</f>
        <v>EN REVISION DE LA ANT</v>
      </c>
      <c r="BL95">
        <f>+VLOOKUP(A95,'[1]ASIGNACION CONTRATISTAS'!$A$5:$AQ$275,34,FALSE)</f>
        <v>0</v>
      </c>
      <c r="BM95">
        <f>+VLOOKUP(A95,'[1]ASIGNACION CONTRATISTAS'!$A$5:$AQ$275,35,FALSE)</f>
        <v>0</v>
      </c>
      <c r="BN95" t="str">
        <f>+VLOOKUP(A95,'[1]ASIGNACION CONTRATISTAS'!$A$5:$AQ$275,36,FALSE)</f>
        <v>EN REVISION ANT</v>
      </c>
      <c r="BO95">
        <f>+VLOOKUP(A95,'[1]ASIGNACION CONTRATISTAS'!$A$5:$AQ$275,37,FALSE)</f>
        <v>0</v>
      </c>
      <c r="BP95">
        <f>+VLOOKUP(A95,'[1]ASIGNACION CONTRATISTAS'!$A$5:$AQ$275,38,FALSE)</f>
        <v>0</v>
      </c>
      <c r="BQ95">
        <f>+VLOOKUP(A95,'[1]ASIGNACION CONTRATISTAS'!$A$5:$AQ$275,39,FALSE)</f>
        <v>45329</v>
      </c>
      <c r="BR95">
        <f>+VLOOKUP(A95,'[1]ASIGNACION CONTRATISTAS'!$A$5:$AQ$275,40,FALSE)</f>
        <v>45326</v>
      </c>
      <c r="BS95">
        <f>+VLOOKUP(A95,'[1]ASIGNACION CONTRATISTAS'!$A$5:$AQ$275,41,FALSE)</f>
        <v>0</v>
      </c>
      <c r="BT95">
        <f>+VLOOKUP(A95,'[1]ASIGNACION CONTRATISTAS'!$A$5:$AQ$275,42,FALSE)</f>
        <v>0</v>
      </c>
      <c r="BU95">
        <f>+VLOOKUP(A95,'[1]ASIGNACION CONTRATISTAS'!$A$5:$AQ$275,43,FALSE)</f>
        <v>16600000</v>
      </c>
    </row>
    <row r="96" spans="1:73" x14ac:dyDescent="0.25">
      <c r="A96" t="s">
        <v>592</v>
      </c>
      <c r="B96" t="s">
        <v>38</v>
      </c>
      <c r="C96" t="s">
        <v>39</v>
      </c>
      <c r="E96" t="s">
        <v>41</v>
      </c>
      <c r="F96" t="s">
        <v>246</v>
      </c>
      <c r="G96">
        <v>8.85</v>
      </c>
      <c r="H96">
        <v>12600000</v>
      </c>
      <c r="K96" t="s">
        <v>593</v>
      </c>
      <c r="L96" t="s">
        <v>127</v>
      </c>
      <c r="N96" s="2">
        <v>45329</v>
      </c>
      <c r="O96" s="2">
        <v>45326</v>
      </c>
      <c r="P96" s="2">
        <v>45341</v>
      </c>
      <c r="S96">
        <v>12600000</v>
      </c>
      <c r="W96" s="2">
        <v>45050</v>
      </c>
      <c r="X96" t="s">
        <v>594</v>
      </c>
      <c r="Y96" t="s">
        <v>46</v>
      </c>
      <c r="Z96">
        <v>0</v>
      </c>
      <c r="AA96">
        <v>8.35</v>
      </c>
      <c r="AB96" t="s">
        <v>595</v>
      </c>
      <c r="AC96" t="s">
        <v>48</v>
      </c>
      <c r="AD96" t="s">
        <v>49</v>
      </c>
      <c r="AG96" t="s">
        <v>48</v>
      </c>
      <c r="AO96" t="str">
        <f>+VLOOKUP(A96,'[1]ASIGNACION CONTRATISTAS'!$A$5:$M$275,11,FALSE)</f>
        <v>SIN DATOS</v>
      </c>
      <c r="AP96" t="str">
        <f>+VLOOKUP(A96,'[1]ASIGNACION CONTRATISTAS'!$A$5:$M$275,12,FALSE)</f>
        <v>SIN DATOS</v>
      </c>
      <c r="AQ96" t="str">
        <f>+VLOOKUP(A96,'[1]ASIGNACION CONTRATISTAS'!$A$5:$M$275,13,FALSE)</f>
        <v>SIN DATOS</v>
      </c>
      <c r="AR96" t="str">
        <f>+VLOOKUP(A96,'[1]ASIGNACION CONTRATISTAS'!$A$5:$AQ$275,14,FALSE)</f>
        <v>SIN DATOS</v>
      </c>
      <c r="AS96" t="str">
        <f>+VLOOKUP(A96,'[1]ASIGNACION CONTRATISTAS'!$A$5:$AQ$275,15,FALSE)</f>
        <v>SIN DATOS</v>
      </c>
      <c r="AT96" t="str">
        <f>+VLOOKUP(A96,'[1]ASIGNACION CONTRATISTAS'!$A$5:$AQ$275,16,FALSE)</f>
        <v>SIN DATOS</v>
      </c>
      <c r="AU96">
        <f>+VLOOKUP(A96,'[1]ASIGNACION CONTRATISTAS'!$A$5:$AQ$275,17,FALSE)</f>
        <v>0</v>
      </c>
      <c r="AV96" t="str">
        <f>+VLOOKUP(A96,'[1]ASIGNACION CONTRATISTAS'!$A$5:$AQ$275,18,FALSE)</f>
        <v>SIN DATOS</v>
      </c>
      <c r="AW96" t="str">
        <f>+VLOOKUP(A96,'[1]ASIGNACION CONTRATISTAS'!$A$5:$AQ$275,19,FALSE)</f>
        <v>SIN DATOS</v>
      </c>
      <c r="AX96" t="str">
        <f>+VLOOKUP(A96,'[1]ASIGNACION CONTRATISTAS'!$A$5:$AQ$275,20,FALSE)</f>
        <v>SIN DATOS</v>
      </c>
      <c r="AY96">
        <f>+VLOOKUP(A96,'[1]ASIGNACION CONTRATISTAS'!$A$5:$AQ$275,21,FALSE)</f>
        <v>0</v>
      </c>
      <c r="AZ96">
        <f>+VLOOKUP(A96,'[1]ASIGNACION CONTRATISTAS'!$A$5:$AQ$275,22,FALSE)</f>
        <v>0</v>
      </c>
      <c r="BA96" t="str">
        <f>+VLOOKUP(A96,'[1]ASIGNACION CONTRATISTAS'!$A$5:$AQ$275,23,FALSE)</f>
        <v>SIN DATOS</v>
      </c>
      <c r="BB96">
        <f>+VLOOKUP(A96,'[1]ASIGNACION CONTRATISTAS'!$A$5:$AQ$275,24,FALSE)</f>
        <v>0</v>
      </c>
      <c r="BC96">
        <f>+VLOOKUP(A96,'[1]ASIGNACION CONTRATISTAS'!$A$5:$AQ$275,25,FALSE)</f>
        <v>0</v>
      </c>
      <c r="BD96" s="2">
        <f>+VLOOKUP(A96,'[1]ASIGNACION CONTRATISTAS'!$A$5:$AQ$275,26,FALSE)</f>
        <v>0</v>
      </c>
      <c r="BE96">
        <f>+VLOOKUP(A96,'[1]ASIGNACION CONTRATISTAS'!$A$5:$AQ$275,27,FALSE)</f>
        <v>0</v>
      </c>
      <c r="BF96">
        <f>+VLOOKUP(A96,'[1]ASIGNACION CONTRATISTAS'!$A$5:$AQ$275,28,FALSE)</f>
        <v>0</v>
      </c>
      <c r="BG96">
        <f>+VLOOKUP(A96,'[1]ASIGNACION CONTRATISTAS'!$A$5:$AQ$275,29,FALSE)</f>
        <v>0</v>
      </c>
      <c r="BH96">
        <f>+VLOOKUP(A96,'[1]ASIGNACION CONTRATISTAS'!$A$5:$AQ$275,30,FALSE)</f>
        <v>45339</v>
      </c>
      <c r="BI96">
        <f>+VLOOKUP(A96,'[1]ASIGNACION CONTRATISTAS'!$A$5:$AQ$275,31,FALSE)</f>
        <v>0</v>
      </c>
      <c r="BJ96">
        <f>+VLOOKUP(A96,'[1]ASIGNACION CONTRATISTAS'!$A$5:$AQ$275,32,FALSE)</f>
        <v>0</v>
      </c>
      <c r="BK96" t="str">
        <f>+VLOOKUP(A96,'[1]ASIGNACION CONTRATISTAS'!$A$5:$AQ$275,33,FALSE)</f>
        <v>EN REVISION DE LA ANT</v>
      </c>
      <c r="BL96">
        <f>+VLOOKUP(A96,'[1]ASIGNACION CONTRATISTAS'!$A$5:$AQ$275,34,FALSE)</f>
        <v>0</v>
      </c>
      <c r="BM96">
        <f>+VLOOKUP(A96,'[1]ASIGNACION CONTRATISTAS'!$A$5:$AQ$275,35,FALSE)</f>
        <v>0</v>
      </c>
      <c r="BN96" t="str">
        <f>+VLOOKUP(A96,'[1]ASIGNACION CONTRATISTAS'!$A$5:$AQ$275,36,FALSE)</f>
        <v>EN REVISION ANT</v>
      </c>
      <c r="BO96">
        <f>+VLOOKUP(A96,'[1]ASIGNACION CONTRATISTAS'!$A$5:$AQ$275,37,FALSE)</f>
        <v>0</v>
      </c>
      <c r="BP96">
        <f>+VLOOKUP(A96,'[1]ASIGNACION CONTRATISTAS'!$A$5:$AQ$275,38,FALSE)</f>
        <v>0</v>
      </c>
      <c r="BQ96">
        <f>+VLOOKUP(A96,'[1]ASIGNACION CONTRATISTAS'!$A$5:$AQ$275,39,FALSE)</f>
        <v>45329</v>
      </c>
      <c r="BR96">
        <f>+VLOOKUP(A96,'[1]ASIGNACION CONTRATISTAS'!$A$5:$AQ$275,40,FALSE)</f>
        <v>45326</v>
      </c>
      <c r="BS96">
        <f>+VLOOKUP(A96,'[1]ASIGNACION CONTRATISTAS'!$A$5:$AQ$275,41,FALSE)</f>
        <v>0</v>
      </c>
      <c r="BT96">
        <f>+VLOOKUP(A96,'[1]ASIGNACION CONTRATISTAS'!$A$5:$AQ$275,42,FALSE)</f>
        <v>0</v>
      </c>
      <c r="BU96">
        <f>+VLOOKUP(A96,'[1]ASIGNACION CONTRATISTAS'!$A$5:$AQ$275,43,FALSE)</f>
        <v>12600000</v>
      </c>
    </row>
    <row r="97" spans="1:73" x14ac:dyDescent="0.25">
      <c r="A97" t="s">
        <v>596</v>
      </c>
      <c r="B97" t="s">
        <v>38</v>
      </c>
      <c r="C97" t="s">
        <v>39</v>
      </c>
      <c r="E97" t="s">
        <v>41</v>
      </c>
      <c r="F97" t="s">
        <v>246</v>
      </c>
      <c r="G97">
        <v>8.06</v>
      </c>
      <c r="H97">
        <v>12600000</v>
      </c>
      <c r="K97" t="s">
        <v>597</v>
      </c>
      <c r="L97" t="s">
        <v>44</v>
      </c>
      <c r="N97" s="2">
        <v>45329</v>
      </c>
      <c r="O97" s="2">
        <v>45326</v>
      </c>
      <c r="P97" s="2">
        <v>45342</v>
      </c>
      <c r="Q97" s="2">
        <v>45348</v>
      </c>
      <c r="R97">
        <v>45362</v>
      </c>
      <c r="S97">
        <v>12600000</v>
      </c>
      <c r="W97" s="2">
        <v>45050</v>
      </c>
      <c r="X97" t="s">
        <v>598</v>
      </c>
      <c r="Y97" t="s">
        <v>46</v>
      </c>
      <c r="Z97">
        <v>0</v>
      </c>
      <c r="AA97">
        <v>46.45</v>
      </c>
      <c r="AB97" t="s">
        <v>599</v>
      </c>
      <c r="AC97" t="s">
        <v>48</v>
      </c>
      <c r="AD97" t="s">
        <v>49</v>
      </c>
      <c r="AG97" t="s">
        <v>48</v>
      </c>
      <c r="AO97" t="str">
        <f>+VLOOKUP(A97,'[1]ASIGNACION CONTRATISTAS'!$A$5:$M$275,11,FALSE)</f>
        <v>SIN DATOS</v>
      </c>
      <c r="AP97" t="str">
        <f>+VLOOKUP(A97,'[1]ASIGNACION CONTRATISTAS'!$A$5:$M$275,12,FALSE)</f>
        <v>SIN DATOS</v>
      </c>
      <c r="AQ97" t="str">
        <f>+VLOOKUP(A97,'[1]ASIGNACION CONTRATISTAS'!$A$5:$M$275,13,FALSE)</f>
        <v>SIN DATOS</v>
      </c>
      <c r="AR97" t="str">
        <f>+VLOOKUP(A97,'[1]ASIGNACION CONTRATISTAS'!$A$5:$AQ$275,14,FALSE)</f>
        <v>SIN DATOS</v>
      </c>
      <c r="AS97" t="str">
        <f>+VLOOKUP(A97,'[1]ASIGNACION CONTRATISTAS'!$A$5:$AQ$275,15,FALSE)</f>
        <v>SIN DATOS</v>
      </c>
      <c r="AT97" t="str">
        <f>+VLOOKUP(A97,'[1]ASIGNACION CONTRATISTAS'!$A$5:$AQ$275,16,FALSE)</f>
        <v>SIN DATOS</v>
      </c>
      <c r="AU97">
        <f>+VLOOKUP(A97,'[1]ASIGNACION CONTRATISTAS'!$A$5:$AQ$275,17,FALSE)</f>
        <v>0</v>
      </c>
      <c r="AV97" t="str">
        <f>+VLOOKUP(A97,'[1]ASIGNACION CONTRATISTAS'!$A$5:$AQ$275,18,FALSE)</f>
        <v>SIN DATOS</v>
      </c>
      <c r="AW97" t="str">
        <f>+VLOOKUP(A97,'[1]ASIGNACION CONTRATISTAS'!$A$5:$AQ$275,19,FALSE)</f>
        <v>SIN DATOS</v>
      </c>
      <c r="AX97" t="str">
        <f>+VLOOKUP(A97,'[1]ASIGNACION CONTRATISTAS'!$A$5:$AQ$275,20,FALSE)</f>
        <v>SIN DATOS</v>
      </c>
      <c r="AY97">
        <f>+VLOOKUP(A97,'[1]ASIGNACION CONTRATISTAS'!$A$5:$AQ$275,21,FALSE)</f>
        <v>0</v>
      </c>
      <c r="AZ97">
        <f>+VLOOKUP(A97,'[1]ASIGNACION CONTRATISTAS'!$A$5:$AQ$275,22,FALSE)</f>
        <v>0</v>
      </c>
      <c r="BA97" t="str">
        <f>+VLOOKUP(A97,'[1]ASIGNACION CONTRATISTAS'!$A$5:$AQ$275,23,FALSE)</f>
        <v>SIN DATOS</v>
      </c>
      <c r="BB97">
        <f>+VLOOKUP(A97,'[1]ASIGNACION CONTRATISTAS'!$A$5:$AQ$275,24,FALSE)</f>
        <v>0</v>
      </c>
      <c r="BC97">
        <f>+VLOOKUP(A97,'[1]ASIGNACION CONTRATISTAS'!$A$5:$AQ$275,25,FALSE)</f>
        <v>0</v>
      </c>
      <c r="BD97" s="2">
        <f>+VLOOKUP(A97,'[1]ASIGNACION CONTRATISTAS'!$A$5:$AQ$275,26,FALSE)</f>
        <v>0</v>
      </c>
      <c r="BE97">
        <f>+VLOOKUP(A97,'[1]ASIGNACION CONTRATISTAS'!$A$5:$AQ$275,27,FALSE)</f>
        <v>0</v>
      </c>
      <c r="BF97">
        <f>+VLOOKUP(A97,'[1]ASIGNACION CONTRATISTAS'!$A$5:$AQ$275,28,FALSE)</f>
        <v>0</v>
      </c>
      <c r="BG97">
        <f>+VLOOKUP(A97,'[1]ASIGNACION CONTRATISTAS'!$A$5:$AQ$275,29,FALSE)</f>
        <v>0</v>
      </c>
      <c r="BH97">
        <f>+VLOOKUP(A97,'[1]ASIGNACION CONTRATISTAS'!$A$5:$AQ$275,30,FALSE)</f>
        <v>45339</v>
      </c>
      <c r="BI97">
        <f>+VLOOKUP(A97,'[1]ASIGNACION CONTRATISTAS'!$A$5:$AQ$275,31,FALSE)</f>
        <v>0</v>
      </c>
      <c r="BJ97">
        <f>+VLOOKUP(A97,'[1]ASIGNACION CONTRATISTAS'!$A$5:$AQ$275,32,FALSE)</f>
        <v>0</v>
      </c>
      <c r="BK97" t="str">
        <f>+VLOOKUP(A97,'[1]ASIGNACION CONTRATISTAS'!$A$5:$AQ$275,33,FALSE)</f>
        <v>EN REVISION DE LA ANT</v>
      </c>
      <c r="BL97">
        <f>+VLOOKUP(A97,'[1]ASIGNACION CONTRATISTAS'!$A$5:$AQ$275,34,FALSE)</f>
        <v>0</v>
      </c>
      <c r="BM97">
        <f>+VLOOKUP(A97,'[1]ASIGNACION CONTRATISTAS'!$A$5:$AQ$275,35,FALSE)</f>
        <v>0</v>
      </c>
      <c r="BN97" t="str">
        <f>+VLOOKUP(A97,'[1]ASIGNACION CONTRATISTAS'!$A$5:$AQ$275,36,FALSE)</f>
        <v>EN AJUSTES TECNICO</v>
      </c>
      <c r="BO97">
        <f>+VLOOKUP(A97,'[1]ASIGNACION CONTRATISTAS'!$A$5:$AQ$275,37,FALSE)</f>
        <v>0</v>
      </c>
      <c r="BP97">
        <f>+VLOOKUP(A97,'[1]ASIGNACION CONTRATISTAS'!$A$5:$AQ$275,38,FALSE)</f>
        <v>0</v>
      </c>
      <c r="BQ97">
        <f>+VLOOKUP(A97,'[1]ASIGNACION CONTRATISTAS'!$A$5:$AQ$275,39,FALSE)</f>
        <v>45329</v>
      </c>
      <c r="BR97">
        <f>+VLOOKUP(A97,'[1]ASIGNACION CONTRATISTAS'!$A$5:$AQ$275,40,FALSE)</f>
        <v>45326</v>
      </c>
      <c r="BS97">
        <f>+VLOOKUP(A97,'[1]ASIGNACION CONTRATISTAS'!$A$5:$AQ$275,41,FALSE)</f>
        <v>45348</v>
      </c>
      <c r="BT97">
        <f>+VLOOKUP(A97,'[1]ASIGNACION CONTRATISTAS'!$A$5:$AQ$275,42,FALSE)</f>
        <v>45362</v>
      </c>
      <c r="BU97">
        <f>+VLOOKUP(A97,'[1]ASIGNACION CONTRATISTAS'!$A$5:$AQ$275,43,FALSE)</f>
        <v>12600000</v>
      </c>
    </row>
    <row r="98" spans="1:73" x14ac:dyDescent="0.25">
      <c r="A98" t="s">
        <v>600</v>
      </c>
      <c r="B98" t="s">
        <v>38</v>
      </c>
      <c r="C98" t="s">
        <v>39</v>
      </c>
      <c r="E98" t="s">
        <v>41</v>
      </c>
      <c r="F98" t="s">
        <v>246</v>
      </c>
      <c r="G98">
        <v>75.728200000000001</v>
      </c>
      <c r="H98">
        <v>25000000</v>
      </c>
      <c r="K98" t="s">
        <v>601</v>
      </c>
      <c r="L98" t="s">
        <v>44</v>
      </c>
      <c r="N98" s="2">
        <v>45329</v>
      </c>
      <c r="O98" s="2">
        <v>45326</v>
      </c>
      <c r="P98" s="2">
        <v>45341</v>
      </c>
      <c r="Q98" s="2">
        <v>45351</v>
      </c>
      <c r="R98">
        <v>45362</v>
      </c>
      <c r="S98">
        <v>25000000</v>
      </c>
      <c r="W98" s="2">
        <v>45050</v>
      </c>
      <c r="X98" t="s">
        <v>602</v>
      </c>
      <c r="Y98" t="s">
        <v>46</v>
      </c>
      <c r="Z98">
        <v>0</v>
      </c>
      <c r="AA98">
        <v>75.728200000000001</v>
      </c>
      <c r="AB98" t="s">
        <v>603</v>
      </c>
      <c r="AC98" t="s">
        <v>48</v>
      </c>
      <c r="AD98" t="s">
        <v>49</v>
      </c>
      <c r="AG98" t="s">
        <v>48</v>
      </c>
      <c r="AO98" t="str">
        <f>+VLOOKUP(A98,'[1]ASIGNACION CONTRATISTAS'!$A$5:$M$275,11,FALSE)</f>
        <v>SIN DATOS</v>
      </c>
      <c r="AP98" t="str">
        <f>+VLOOKUP(A98,'[1]ASIGNACION CONTRATISTAS'!$A$5:$M$275,12,FALSE)</f>
        <v>SIN DATOS</v>
      </c>
      <c r="AQ98" t="str">
        <f>+VLOOKUP(A98,'[1]ASIGNACION CONTRATISTAS'!$A$5:$M$275,13,FALSE)</f>
        <v>SIN DATOS</v>
      </c>
      <c r="AR98" t="str">
        <f>+VLOOKUP(A98,'[1]ASIGNACION CONTRATISTAS'!$A$5:$AQ$275,14,FALSE)</f>
        <v>SIN DATOS</v>
      </c>
      <c r="AS98" t="str">
        <f>+VLOOKUP(A98,'[1]ASIGNACION CONTRATISTAS'!$A$5:$AQ$275,15,FALSE)</f>
        <v>SIN DATOS</v>
      </c>
      <c r="AT98" t="str">
        <f>+VLOOKUP(A98,'[1]ASIGNACION CONTRATISTAS'!$A$5:$AQ$275,16,FALSE)</f>
        <v>SIN DATOS</v>
      </c>
      <c r="AU98">
        <f>+VLOOKUP(A98,'[1]ASIGNACION CONTRATISTAS'!$A$5:$AQ$275,17,FALSE)</f>
        <v>0</v>
      </c>
      <c r="AV98" t="str">
        <f>+VLOOKUP(A98,'[1]ASIGNACION CONTRATISTAS'!$A$5:$AQ$275,18,FALSE)</f>
        <v>SIN DATOS</v>
      </c>
      <c r="AW98" t="str">
        <f>+VLOOKUP(A98,'[1]ASIGNACION CONTRATISTAS'!$A$5:$AQ$275,19,FALSE)</f>
        <v>SIN DATOS</v>
      </c>
      <c r="AX98" t="str">
        <f>+VLOOKUP(A98,'[1]ASIGNACION CONTRATISTAS'!$A$5:$AQ$275,20,FALSE)</f>
        <v>SIN DATOS</v>
      </c>
      <c r="AY98">
        <f>+VLOOKUP(A98,'[1]ASIGNACION CONTRATISTAS'!$A$5:$AQ$275,21,FALSE)</f>
        <v>0</v>
      </c>
      <c r="AZ98">
        <f>+VLOOKUP(A98,'[1]ASIGNACION CONTRATISTAS'!$A$5:$AQ$275,22,FALSE)</f>
        <v>0</v>
      </c>
      <c r="BA98" t="str">
        <f>+VLOOKUP(A98,'[1]ASIGNACION CONTRATISTAS'!$A$5:$AQ$275,23,FALSE)</f>
        <v>SIN DATOS</v>
      </c>
      <c r="BB98">
        <f>+VLOOKUP(A98,'[1]ASIGNACION CONTRATISTAS'!$A$5:$AQ$275,24,FALSE)</f>
        <v>0</v>
      </c>
      <c r="BC98">
        <f>+VLOOKUP(A98,'[1]ASIGNACION CONTRATISTAS'!$A$5:$AQ$275,25,FALSE)</f>
        <v>0</v>
      </c>
      <c r="BD98" s="2">
        <f>+VLOOKUP(A98,'[1]ASIGNACION CONTRATISTAS'!$A$5:$AQ$275,26,FALSE)</f>
        <v>0</v>
      </c>
      <c r="BE98">
        <f>+VLOOKUP(A98,'[1]ASIGNACION CONTRATISTAS'!$A$5:$AQ$275,27,FALSE)</f>
        <v>0</v>
      </c>
      <c r="BF98">
        <f>+VLOOKUP(A98,'[1]ASIGNACION CONTRATISTAS'!$A$5:$AQ$275,28,FALSE)</f>
        <v>0</v>
      </c>
      <c r="BG98">
        <f>+VLOOKUP(A98,'[1]ASIGNACION CONTRATISTAS'!$A$5:$AQ$275,29,FALSE)</f>
        <v>0</v>
      </c>
      <c r="BH98">
        <f>+VLOOKUP(A98,'[1]ASIGNACION CONTRATISTAS'!$A$5:$AQ$275,30,FALSE)</f>
        <v>45339</v>
      </c>
      <c r="BI98">
        <f>+VLOOKUP(A98,'[1]ASIGNACION CONTRATISTAS'!$A$5:$AQ$275,31,FALSE)</f>
        <v>0</v>
      </c>
      <c r="BJ98">
        <f>+VLOOKUP(A98,'[1]ASIGNACION CONTRATISTAS'!$A$5:$AQ$275,32,FALSE)</f>
        <v>0</v>
      </c>
      <c r="BK98" t="str">
        <f>+VLOOKUP(A98,'[1]ASIGNACION CONTRATISTAS'!$A$5:$AQ$275,33,FALSE)</f>
        <v>EN REVISION DE LA ANT</v>
      </c>
      <c r="BL98">
        <f>+VLOOKUP(A98,'[1]ASIGNACION CONTRATISTAS'!$A$5:$AQ$275,34,FALSE)</f>
        <v>0</v>
      </c>
      <c r="BM98">
        <f>+VLOOKUP(A98,'[1]ASIGNACION CONTRATISTAS'!$A$5:$AQ$275,35,FALSE)</f>
        <v>0</v>
      </c>
      <c r="BN98" t="str">
        <f>+VLOOKUP(A98,'[1]ASIGNACION CONTRATISTAS'!$A$5:$AQ$275,36,FALSE)</f>
        <v>EN REVISION ANT</v>
      </c>
      <c r="BO98">
        <f>+VLOOKUP(A98,'[1]ASIGNACION CONTRATISTAS'!$A$5:$AQ$275,37,FALSE)</f>
        <v>0</v>
      </c>
      <c r="BP98">
        <f>+VLOOKUP(A98,'[1]ASIGNACION CONTRATISTAS'!$A$5:$AQ$275,38,FALSE)</f>
        <v>0</v>
      </c>
      <c r="BQ98">
        <f>+VLOOKUP(A98,'[1]ASIGNACION CONTRATISTAS'!$A$5:$AQ$275,39,FALSE)</f>
        <v>45329</v>
      </c>
      <c r="BR98">
        <f>+VLOOKUP(A98,'[1]ASIGNACION CONTRATISTAS'!$A$5:$AQ$275,40,FALSE)</f>
        <v>45326</v>
      </c>
      <c r="BS98">
        <f>+VLOOKUP(A98,'[1]ASIGNACION CONTRATISTAS'!$A$5:$AQ$275,41,FALSE)</f>
        <v>45351</v>
      </c>
      <c r="BT98">
        <f>+VLOOKUP(A98,'[1]ASIGNACION CONTRATISTAS'!$A$5:$AQ$275,42,FALSE)</f>
        <v>45362</v>
      </c>
      <c r="BU98">
        <f>+VLOOKUP(A98,'[1]ASIGNACION CONTRATISTAS'!$A$5:$AQ$275,43,FALSE)</f>
        <v>25000000</v>
      </c>
    </row>
    <row r="99" spans="1:73" x14ac:dyDescent="0.25">
      <c r="A99" t="s">
        <v>604</v>
      </c>
      <c r="B99" t="s">
        <v>605</v>
      </c>
      <c r="C99" t="s">
        <v>379</v>
      </c>
      <c r="D99" t="s">
        <v>606</v>
      </c>
      <c r="E99" t="s">
        <v>87</v>
      </c>
      <c r="F99" t="s">
        <v>607</v>
      </c>
      <c r="G99">
        <v>433.01</v>
      </c>
      <c r="H99">
        <v>25000000</v>
      </c>
      <c r="K99" t="s">
        <v>608</v>
      </c>
      <c r="L99" t="s">
        <v>53</v>
      </c>
      <c r="S99">
        <v>25000000</v>
      </c>
      <c r="U99" t="s">
        <v>48</v>
      </c>
      <c r="V99" t="s">
        <v>48</v>
      </c>
      <c r="W99" s="2">
        <v>45083</v>
      </c>
      <c r="X99" t="s">
        <v>609</v>
      </c>
      <c r="Y99" t="s">
        <v>46</v>
      </c>
      <c r="Z99" t="s">
        <v>427</v>
      </c>
      <c r="AA99" t="s">
        <v>610</v>
      </c>
      <c r="AB99" t="s">
        <v>611</v>
      </c>
      <c r="AC99" t="s">
        <v>48</v>
      </c>
      <c r="AD99" t="s">
        <v>49</v>
      </c>
      <c r="AE99" t="s">
        <v>612</v>
      </c>
      <c r="AG99" t="s">
        <v>48</v>
      </c>
      <c r="AK99">
        <v>2023</v>
      </c>
      <c r="AO99" t="str">
        <f>+VLOOKUP(A99,'[1]ASIGNACION CONTRATISTAS'!$A$5:$M$275,11,FALSE)</f>
        <v>SIN DATOS</v>
      </c>
      <c r="AP99" t="str">
        <f>+VLOOKUP(A99,'[1]ASIGNACION CONTRATISTAS'!$A$5:$M$275,12,FALSE)</f>
        <v>SIN DATOS</v>
      </c>
      <c r="AQ99" t="str">
        <f>+VLOOKUP(A99,'[1]ASIGNACION CONTRATISTAS'!$A$5:$M$275,13,FALSE)</f>
        <v>SIN DATOS</v>
      </c>
      <c r="AR99" t="str">
        <f>+VLOOKUP(A99,'[1]ASIGNACION CONTRATISTAS'!$A$5:$AQ$275,14,FALSE)</f>
        <v>si</v>
      </c>
      <c r="AS99" t="str">
        <f>+VLOOKUP(A99,'[1]ASIGNACION CONTRATISTAS'!$A$5:$AQ$275,15,FALSE)</f>
        <v>SIN DATOS</v>
      </c>
      <c r="AT99" t="str">
        <f>+VLOOKUP(A99,'[1]ASIGNACION CONTRATISTAS'!$A$5:$AQ$275,16,FALSE)</f>
        <v>SIN DATOS</v>
      </c>
      <c r="AU99">
        <f>+VLOOKUP(A99,'[1]ASIGNACION CONTRATISTAS'!$A$5:$AQ$275,17,FALSE)</f>
        <v>0</v>
      </c>
      <c r="AV99" t="str">
        <f>+VLOOKUP(A99,'[1]ASIGNACION CONTRATISTAS'!$A$5:$AQ$275,18,FALSE)</f>
        <v>si</v>
      </c>
      <c r="AW99" t="str">
        <f>+VLOOKUP(A99,'[1]ASIGNACION CONTRATISTAS'!$A$5:$AQ$275,19,FALSE)</f>
        <v>SIN DATOS</v>
      </c>
      <c r="AX99" t="str">
        <f>+VLOOKUP(A99,'[1]ASIGNACION CONTRATISTAS'!$A$5:$AQ$275,20,FALSE)</f>
        <v>SIN DATOS</v>
      </c>
      <c r="AY99">
        <f>+VLOOKUP(A99,'[1]ASIGNACION CONTRATISTAS'!$A$5:$AQ$275,21,FALSE)</f>
        <v>0</v>
      </c>
      <c r="AZ99">
        <f>+VLOOKUP(A99,'[1]ASIGNACION CONTRATISTAS'!$A$5:$AQ$275,22,FALSE)</f>
        <v>0</v>
      </c>
      <c r="BA99" t="str">
        <f>+VLOOKUP(A99,'[1]ASIGNACION CONTRATISTAS'!$A$5:$AQ$275,23,FALSE)</f>
        <v>si</v>
      </c>
      <c r="BB99">
        <f>+VLOOKUP(A99,'[1]ASIGNACION CONTRATISTAS'!$A$5:$AQ$275,24,FALSE)</f>
        <v>0</v>
      </c>
      <c r="BC99">
        <f>+VLOOKUP(A99,'[1]ASIGNACION CONTRATISTAS'!$A$5:$AQ$275,25,FALSE)</f>
        <v>0</v>
      </c>
      <c r="BD99" s="2">
        <f>+VLOOKUP(A99,'[1]ASIGNACION CONTRATISTAS'!$A$5:$AQ$275,26,FALSE)</f>
        <v>0</v>
      </c>
      <c r="BE99">
        <f>+VLOOKUP(A99,'[1]ASIGNACION CONTRATISTAS'!$A$5:$AQ$275,27,FALSE)</f>
        <v>0</v>
      </c>
      <c r="BF99">
        <f>+VLOOKUP(A99,'[1]ASIGNACION CONTRATISTAS'!$A$5:$AQ$275,28,FALSE)</f>
        <v>0</v>
      </c>
      <c r="BG99">
        <f>+VLOOKUP(A99,'[1]ASIGNACION CONTRATISTAS'!$A$5:$AQ$275,29,FALSE)</f>
        <v>0</v>
      </c>
      <c r="BH99">
        <f>+VLOOKUP(A99,'[1]ASIGNACION CONTRATISTAS'!$A$5:$AQ$275,30,FALSE)</f>
        <v>0</v>
      </c>
      <c r="BI99">
        <f>+VLOOKUP(A99,'[1]ASIGNACION CONTRATISTAS'!$A$5:$AQ$275,31,FALSE)</f>
        <v>0</v>
      </c>
      <c r="BJ99">
        <f>+VLOOKUP(A99,'[1]ASIGNACION CONTRATISTAS'!$A$5:$AQ$275,32,FALSE)</f>
        <v>0</v>
      </c>
      <c r="BK99">
        <f>+VLOOKUP(A99,'[1]ASIGNACION CONTRATISTAS'!$A$5:$AQ$275,33,FALSE)</f>
        <v>0</v>
      </c>
      <c r="BL99">
        <f>+VLOOKUP(A99,'[1]ASIGNACION CONTRATISTAS'!$A$5:$AQ$275,34,FALSE)</f>
        <v>0</v>
      </c>
      <c r="BM99">
        <f>+VLOOKUP(A99,'[1]ASIGNACION CONTRATISTAS'!$A$5:$AQ$275,35,FALSE)</f>
        <v>0</v>
      </c>
      <c r="BN99" t="str">
        <f>+VLOOKUP(A99,'[1]ASIGNACION CONTRATISTAS'!$A$5:$AQ$275,36,FALSE)</f>
        <v>APROBADO</v>
      </c>
      <c r="BO99">
        <f>+VLOOKUP(A99,'[1]ASIGNACION CONTRATISTAS'!$A$5:$AQ$275,37,FALSE)</f>
        <v>0</v>
      </c>
      <c r="BP99">
        <f>+VLOOKUP(A99,'[1]ASIGNACION CONTRATISTAS'!$A$5:$AQ$275,38,FALSE)</f>
        <v>0</v>
      </c>
      <c r="BQ99">
        <f>+VLOOKUP(A99,'[1]ASIGNACION CONTRATISTAS'!$A$5:$AQ$275,39,FALSE)</f>
        <v>0</v>
      </c>
      <c r="BR99">
        <f>+VLOOKUP(A99,'[1]ASIGNACION CONTRATISTAS'!$A$5:$AQ$275,40,FALSE)</f>
        <v>45248</v>
      </c>
      <c r="BS99">
        <f>+VLOOKUP(A99,'[1]ASIGNACION CONTRATISTAS'!$A$5:$AQ$275,41,FALSE)</f>
        <v>0</v>
      </c>
      <c r="BT99">
        <f>+VLOOKUP(A99,'[1]ASIGNACION CONTRATISTAS'!$A$5:$AQ$275,42,FALSE)</f>
        <v>0</v>
      </c>
      <c r="BU99">
        <f>+VLOOKUP(A99,'[1]ASIGNACION CONTRATISTAS'!$A$5:$AQ$275,43,FALSE)</f>
        <v>25000000</v>
      </c>
    </row>
    <row r="100" spans="1:73" x14ac:dyDescent="0.25">
      <c r="A100" t="s">
        <v>613</v>
      </c>
      <c r="B100" t="s">
        <v>605</v>
      </c>
      <c r="C100" t="s">
        <v>379</v>
      </c>
      <c r="D100" t="s">
        <v>614</v>
      </c>
      <c r="E100" t="s">
        <v>87</v>
      </c>
      <c r="F100" t="s">
        <v>607</v>
      </c>
      <c r="G100">
        <v>308.56</v>
      </c>
      <c r="H100">
        <v>25000000</v>
      </c>
      <c r="K100" t="s">
        <v>615</v>
      </c>
      <c r="L100" t="s">
        <v>53</v>
      </c>
      <c r="S100">
        <v>25000000</v>
      </c>
      <c r="U100" t="s">
        <v>48</v>
      </c>
      <c r="V100" t="s">
        <v>48</v>
      </c>
      <c r="W100" s="2">
        <v>45083</v>
      </c>
      <c r="X100" t="s">
        <v>616</v>
      </c>
      <c r="Y100" t="s">
        <v>46</v>
      </c>
      <c r="Z100">
        <v>0</v>
      </c>
      <c r="AA100" t="s">
        <v>617</v>
      </c>
      <c r="AB100" t="s">
        <v>618</v>
      </c>
      <c r="AC100" t="s">
        <v>48</v>
      </c>
      <c r="AD100" t="s">
        <v>49</v>
      </c>
      <c r="AE100" t="s">
        <v>612</v>
      </c>
      <c r="AG100" t="s">
        <v>48</v>
      </c>
      <c r="AK100">
        <v>2023</v>
      </c>
      <c r="AO100" t="str">
        <f>+VLOOKUP(A100,'[1]ASIGNACION CONTRATISTAS'!$A$5:$M$275,11,FALSE)</f>
        <v>SIN DATOS</v>
      </c>
      <c r="AP100" t="str">
        <f>+VLOOKUP(A100,'[1]ASIGNACION CONTRATISTAS'!$A$5:$M$275,12,FALSE)</f>
        <v>SIN DATOS</v>
      </c>
      <c r="AQ100" t="str">
        <f>+VLOOKUP(A100,'[1]ASIGNACION CONTRATISTAS'!$A$5:$M$275,13,FALSE)</f>
        <v>SIN DATOS</v>
      </c>
      <c r="AR100" t="str">
        <f>+VLOOKUP(A100,'[1]ASIGNACION CONTRATISTAS'!$A$5:$AQ$275,14,FALSE)</f>
        <v>si</v>
      </c>
      <c r="AS100" t="str">
        <f>+VLOOKUP(A100,'[1]ASIGNACION CONTRATISTAS'!$A$5:$AQ$275,15,FALSE)</f>
        <v>SIN DATOS</v>
      </c>
      <c r="AT100" t="str">
        <f>+VLOOKUP(A100,'[1]ASIGNACION CONTRATISTAS'!$A$5:$AQ$275,16,FALSE)</f>
        <v>SIN DATOS</v>
      </c>
      <c r="AU100">
        <f>+VLOOKUP(A100,'[1]ASIGNACION CONTRATISTAS'!$A$5:$AQ$275,17,FALSE)</f>
        <v>0</v>
      </c>
      <c r="AV100" t="str">
        <f>+VLOOKUP(A100,'[1]ASIGNACION CONTRATISTAS'!$A$5:$AQ$275,18,FALSE)</f>
        <v>si</v>
      </c>
      <c r="AW100" t="str">
        <f>+VLOOKUP(A100,'[1]ASIGNACION CONTRATISTAS'!$A$5:$AQ$275,19,FALSE)</f>
        <v>SIN DATOS</v>
      </c>
      <c r="AX100" t="str">
        <f>+VLOOKUP(A100,'[1]ASIGNACION CONTRATISTAS'!$A$5:$AQ$275,20,FALSE)</f>
        <v>SIN DATOS</v>
      </c>
      <c r="AY100">
        <f>+VLOOKUP(A100,'[1]ASIGNACION CONTRATISTAS'!$A$5:$AQ$275,21,FALSE)</f>
        <v>0</v>
      </c>
      <c r="AZ100">
        <f>+VLOOKUP(A100,'[1]ASIGNACION CONTRATISTAS'!$A$5:$AQ$275,22,FALSE)</f>
        <v>0</v>
      </c>
      <c r="BA100" t="str">
        <f>+VLOOKUP(A100,'[1]ASIGNACION CONTRATISTAS'!$A$5:$AQ$275,23,FALSE)</f>
        <v>si</v>
      </c>
      <c r="BB100">
        <f>+VLOOKUP(A100,'[1]ASIGNACION CONTRATISTAS'!$A$5:$AQ$275,24,FALSE)</f>
        <v>0</v>
      </c>
      <c r="BC100">
        <f>+VLOOKUP(A100,'[1]ASIGNACION CONTRATISTAS'!$A$5:$AQ$275,25,FALSE)</f>
        <v>0</v>
      </c>
      <c r="BD100" s="2">
        <f>+VLOOKUP(A100,'[1]ASIGNACION CONTRATISTAS'!$A$5:$AQ$275,26,FALSE)</f>
        <v>0</v>
      </c>
      <c r="BE100">
        <f>+VLOOKUP(A100,'[1]ASIGNACION CONTRATISTAS'!$A$5:$AQ$275,27,FALSE)</f>
        <v>0</v>
      </c>
      <c r="BF100">
        <f>+VLOOKUP(A100,'[1]ASIGNACION CONTRATISTAS'!$A$5:$AQ$275,28,FALSE)</f>
        <v>0</v>
      </c>
      <c r="BG100">
        <f>+VLOOKUP(A100,'[1]ASIGNACION CONTRATISTAS'!$A$5:$AQ$275,29,FALSE)</f>
        <v>0</v>
      </c>
      <c r="BH100">
        <f>+VLOOKUP(A100,'[1]ASIGNACION CONTRATISTAS'!$A$5:$AQ$275,30,FALSE)</f>
        <v>0</v>
      </c>
      <c r="BI100">
        <f>+VLOOKUP(A100,'[1]ASIGNACION CONTRATISTAS'!$A$5:$AQ$275,31,FALSE)</f>
        <v>0</v>
      </c>
      <c r="BJ100">
        <f>+VLOOKUP(A100,'[1]ASIGNACION CONTRATISTAS'!$A$5:$AQ$275,32,FALSE)</f>
        <v>0</v>
      </c>
      <c r="BK100">
        <f>+VLOOKUP(A100,'[1]ASIGNACION CONTRATISTAS'!$A$5:$AQ$275,33,FALSE)</f>
        <v>0</v>
      </c>
      <c r="BL100">
        <f>+VLOOKUP(A100,'[1]ASIGNACION CONTRATISTAS'!$A$5:$AQ$275,34,FALSE)</f>
        <v>0</v>
      </c>
      <c r="BM100">
        <f>+VLOOKUP(A100,'[1]ASIGNACION CONTRATISTAS'!$A$5:$AQ$275,35,FALSE)</f>
        <v>0</v>
      </c>
      <c r="BN100" t="str">
        <f>+VLOOKUP(A100,'[1]ASIGNACION CONTRATISTAS'!$A$5:$AQ$275,36,FALSE)</f>
        <v>APROBADO</v>
      </c>
      <c r="BO100">
        <f>+VLOOKUP(A100,'[1]ASIGNACION CONTRATISTAS'!$A$5:$AQ$275,37,FALSE)</f>
        <v>0</v>
      </c>
      <c r="BP100">
        <f>+VLOOKUP(A100,'[1]ASIGNACION CONTRATISTAS'!$A$5:$AQ$275,38,FALSE)</f>
        <v>0</v>
      </c>
      <c r="BQ100">
        <f>+VLOOKUP(A100,'[1]ASIGNACION CONTRATISTAS'!$A$5:$AQ$275,39,FALSE)</f>
        <v>0</v>
      </c>
      <c r="BR100">
        <f>+VLOOKUP(A100,'[1]ASIGNACION CONTRATISTAS'!$A$5:$AQ$275,40,FALSE)</f>
        <v>45249</v>
      </c>
      <c r="BS100">
        <f>+VLOOKUP(A100,'[1]ASIGNACION CONTRATISTAS'!$A$5:$AQ$275,41,FALSE)</f>
        <v>0</v>
      </c>
      <c r="BT100">
        <f>+VLOOKUP(A100,'[1]ASIGNACION CONTRATISTAS'!$A$5:$AQ$275,42,FALSE)</f>
        <v>0</v>
      </c>
      <c r="BU100">
        <f>+VLOOKUP(A100,'[1]ASIGNACION CONTRATISTAS'!$A$5:$AQ$275,43,FALSE)</f>
        <v>25000000</v>
      </c>
    </row>
    <row r="101" spans="1:73" x14ac:dyDescent="0.25">
      <c r="A101" t="s">
        <v>619</v>
      </c>
      <c r="B101" t="s">
        <v>605</v>
      </c>
      <c r="C101" t="s">
        <v>379</v>
      </c>
      <c r="D101" t="s">
        <v>336</v>
      </c>
      <c r="E101" t="s">
        <v>87</v>
      </c>
      <c r="F101" t="s">
        <v>607</v>
      </c>
      <c r="G101">
        <v>199.34</v>
      </c>
      <c r="H101">
        <v>25000000</v>
      </c>
      <c r="K101" t="s">
        <v>620</v>
      </c>
      <c r="L101" t="s">
        <v>53</v>
      </c>
      <c r="S101">
        <v>25000000</v>
      </c>
      <c r="U101" t="s">
        <v>48</v>
      </c>
      <c r="V101" t="s">
        <v>48</v>
      </c>
      <c r="W101" s="2">
        <v>45083</v>
      </c>
      <c r="X101" t="s">
        <v>621</v>
      </c>
      <c r="Y101" t="s">
        <v>394</v>
      </c>
      <c r="Z101">
        <v>0</v>
      </c>
      <c r="AA101" t="s">
        <v>622</v>
      </c>
      <c r="AB101" t="s">
        <v>623</v>
      </c>
      <c r="AC101" t="s">
        <v>48</v>
      </c>
      <c r="AD101" t="s">
        <v>49</v>
      </c>
      <c r="AE101" t="s">
        <v>612</v>
      </c>
      <c r="AG101" t="s">
        <v>49</v>
      </c>
      <c r="AK101">
        <v>2023</v>
      </c>
      <c r="AO101" t="str">
        <f>+VLOOKUP(A101,'[1]ASIGNACION CONTRATISTAS'!$A$5:$M$275,11,FALSE)</f>
        <v>SIN DATOS</v>
      </c>
      <c r="AP101" t="str">
        <f>+VLOOKUP(A101,'[1]ASIGNACION CONTRATISTAS'!$A$5:$M$275,12,FALSE)</f>
        <v>SIN DATOS</v>
      </c>
      <c r="AQ101" t="str">
        <f>+VLOOKUP(A101,'[1]ASIGNACION CONTRATISTAS'!$A$5:$M$275,13,FALSE)</f>
        <v>SIN DATOS</v>
      </c>
      <c r="AR101" t="str">
        <f>+VLOOKUP(A101,'[1]ASIGNACION CONTRATISTAS'!$A$5:$AQ$275,14,FALSE)</f>
        <v>si</v>
      </c>
      <c r="AS101" t="str">
        <f>+VLOOKUP(A101,'[1]ASIGNACION CONTRATISTAS'!$A$5:$AQ$275,15,FALSE)</f>
        <v>SIN DATOS</v>
      </c>
      <c r="AT101" t="str">
        <f>+VLOOKUP(A101,'[1]ASIGNACION CONTRATISTAS'!$A$5:$AQ$275,16,FALSE)</f>
        <v>SIN DATOS</v>
      </c>
      <c r="AU101">
        <f>+VLOOKUP(A101,'[1]ASIGNACION CONTRATISTAS'!$A$5:$AQ$275,17,FALSE)</f>
        <v>0</v>
      </c>
      <c r="AV101" t="str">
        <f>+VLOOKUP(A101,'[1]ASIGNACION CONTRATISTAS'!$A$5:$AQ$275,18,FALSE)</f>
        <v>si</v>
      </c>
      <c r="AW101" t="str">
        <f>+VLOOKUP(A101,'[1]ASIGNACION CONTRATISTAS'!$A$5:$AQ$275,19,FALSE)</f>
        <v>SIN DATOS</v>
      </c>
      <c r="AX101" t="str">
        <f>+VLOOKUP(A101,'[1]ASIGNACION CONTRATISTAS'!$A$5:$AQ$275,20,FALSE)</f>
        <v>SIN DATOS</v>
      </c>
      <c r="AY101">
        <f>+VLOOKUP(A101,'[1]ASIGNACION CONTRATISTAS'!$A$5:$AQ$275,21,FALSE)</f>
        <v>0</v>
      </c>
      <c r="AZ101">
        <f>+VLOOKUP(A101,'[1]ASIGNACION CONTRATISTAS'!$A$5:$AQ$275,22,FALSE)</f>
        <v>0</v>
      </c>
      <c r="BA101" t="str">
        <f>+VLOOKUP(A101,'[1]ASIGNACION CONTRATISTAS'!$A$5:$AQ$275,23,FALSE)</f>
        <v>si</v>
      </c>
      <c r="BB101">
        <f>+VLOOKUP(A101,'[1]ASIGNACION CONTRATISTAS'!$A$5:$AQ$275,24,FALSE)</f>
        <v>0</v>
      </c>
      <c r="BC101">
        <f>+VLOOKUP(A101,'[1]ASIGNACION CONTRATISTAS'!$A$5:$AQ$275,25,FALSE)</f>
        <v>0</v>
      </c>
      <c r="BD101" s="2">
        <f>+VLOOKUP(A101,'[1]ASIGNACION CONTRATISTAS'!$A$5:$AQ$275,26,FALSE)</f>
        <v>0</v>
      </c>
      <c r="BE101">
        <f>+VLOOKUP(A101,'[1]ASIGNACION CONTRATISTAS'!$A$5:$AQ$275,27,FALSE)</f>
        <v>0</v>
      </c>
      <c r="BF101">
        <f>+VLOOKUP(A101,'[1]ASIGNACION CONTRATISTAS'!$A$5:$AQ$275,28,FALSE)</f>
        <v>0</v>
      </c>
      <c r="BG101">
        <f>+VLOOKUP(A101,'[1]ASIGNACION CONTRATISTAS'!$A$5:$AQ$275,29,FALSE)</f>
        <v>0</v>
      </c>
      <c r="BH101">
        <f>+VLOOKUP(A101,'[1]ASIGNACION CONTRATISTAS'!$A$5:$AQ$275,30,FALSE)</f>
        <v>0</v>
      </c>
      <c r="BI101">
        <f>+VLOOKUP(A101,'[1]ASIGNACION CONTRATISTAS'!$A$5:$AQ$275,31,FALSE)</f>
        <v>0</v>
      </c>
      <c r="BJ101">
        <f>+VLOOKUP(A101,'[1]ASIGNACION CONTRATISTAS'!$A$5:$AQ$275,32,FALSE)</f>
        <v>0</v>
      </c>
      <c r="BK101">
        <f>+VLOOKUP(A101,'[1]ASIGNACION CONTRATISTAS'!$A$5:$AQ$275,33,FALSE)</f>
        <v>0</v>
      </c>
      <c r="BL101">
        <f>+VLOOKUP(A101,'[1]ASIGNACION CONTRATISTAS'!$A$5:$AQ$275,34,FALSE)</f>
        <v>0</v>
      </c>
      <c r="BM101">
        <f>+VLOOKUP(A101,'[1]ASIGNACION CONTRATISTAS'!$A$5:$AQ$275,35,FALSE)</f>
        <v>0</v>
      </c>
      <c r="BN101" t="str">
        <f>+VLOOKUP(A101,'[1]ASIGNACION CONTRATISTAS'!$A$5:$AQ$275,36,FALSE)</f>
        <v>APROBADO</v>
      </c>
      <c r="BO101">
        <f>+VLOOKUP(A101,'[1]ASIGNACION CONTRATISTAS'!$A$5:$AQ$275,37,FALSE)</f>
        <v>0</v>
      </c>
      <c r="BP101">
        <f>+VLOOKUP(A101,'[1]ASIGNACION CONTRATISTAS'!$A$5:$AQ$275,38,FALSE)</f>
        <v>0</v>
      </c>
      <c r="BQ101">
        <f>+VLOOKUP(A101,'[1]ASIGNACION CONTRATISTAS'!$A$5:$AQ$275,39,FALSE)</f>
        <v>0</v>
      </c>
      <c r="BR101">
        <f>+VLOOKUP(A101,'[1]ASIGNACION CONTRATISTAS'!$A$5:$AQ$275,40,FALSE)</f>
        <v>45248</v>
      </c>
      <c r="BS101">
        <f>+VLOOKUP(A101,'[1]ASIGNACION CONTRATISTAS'!$A$5:$AQ$275,41,FALSE)</f>
        <v>0</v>
      </c>
      <c r="BT101">
        <f>+VLOOKUP(A101,'[1]ASIGNACION CONTRATISTAS'!$A$5:$AQ$275,42,FALSE)</f>
        <v>0</v>
      </c>
      <c r="BU101">
        <f>+VLOOKUP(A101,'[1]ASIGNACION CONTRATISTAS'!$A$5:$AQ$275,43,FALSE)</f>
        <v>25000000</v>
      </c>
    </row>
    <row r="102" spans="1:73" x14ac:dyDescent="0.25">
      <c r="A102" t="s">
        <v>624</v>
      </c>
      <c r="B102" t="s">
        <v>605</v>
      </c>
      <c r="C102" t="s">
        <v>379</v>
      </c>
      <c r="D102" t="s">
        <v>625</v>
      </c>
      <c r="E102" t="s">
        <v>87</v>
      </c>
      <c r="F102" t="s">
        <v>607</v>
      </c>
      <c r="G102">
        <v>59.56</v>
      </c>
      <c r="H102">
        <v>25000000</v>
      </c>
      <c r="K102" t="s">
        <v>626</v>
      </c>
      <c r="L102" t="s">
        <v>53</v>
      </c>
      <c r="S102">
        <v>25000000</v>
      </c>
      <c r="U102" t="s">
        <v>48</v>
      </c>
      <c r="V102" t="s">
        <v>48</v>
      </c>
      <c r="W102" s="2">
        <v>45083</v>
      </c>
      <c r="X102" t="s">
        <v>627</v>
      </c>
      <c r="Y102" t="s">
        <v>394</v>
      </c>
      <c r="Z102">
        <v>0</v>
      </c>
      <c r="AA102" t="s">
        <v>628</v>
      </c>
      <c r="AB102" t="s">
        <v>629</v>
      </c>
      <c r="AC102" t="s">
        <v>48</v>
      </c>
      <c r="AD102" t="s">
        <v>49</v>
      </c>
      <c r="AE102" t="s">
        <v>612</v>
      </c>
      <c r="AG102" t="s">
        <v>49</v>
      </c>
      <c r="AK102">
        <v>2023</v>
      </c>
      <c r="AO102" t="str">
        <f>+VLOOKUP(A102,'[1]ASIGNACION CONTRATISTAS'!$A$5:$M$275,11,FALSE)</f>
        <v>SIN DATOS</v>
      </c>
      <c r="AP102" t="str">
        <f>+VLOOKUP(A102,'[1]ASIGNACION CONTRATISTAS'!$A$5:$M$275,12,FALSE)</f>
        <v>SIN DATOS</v>
      </c>
      <c r="AQ102" t="str">
        <f>+VLOOKUP(A102,'[1]ASIGNACION CONTRATISTAS'!$A$5:$M$275,13,FALSE)</f>
        <v>SIN DATOS</v>
      </c>
      <c r="AR102" t="str">
        <f>+VLOOKUP(A102,'[1]ASIGNACION CONTRATISTAS'!$A$5:$AQ$275,14,FALSE)</f>
        <v>si</v>
      </c>
      <c r="AS102" t="str">
        <f>+VLOOKUP(A102,'[1]ASIGNACION CONTRATISTAS'!$A$5:$AQ$275,15,FALSE)</f>
        <v>SIN DATOS</v>
      </c>
      <c r="AT102" t="str">
        <f>+VLOOKUP(A102,'[1]ASIGNACION CONTRATISTAS'!$A$5:$AQ$275,16,FALSE)</f>
        <v>SIN DATOS</v>
      </c>
      <c r="AU102">
        <f>+VLOOKUP(A102,'[1]ASIGNACION CONTRATISTAS'!$A$5:$AQ$275,17,FALSE)</f>
        <v>0</v>
      </c>
      <c r="AV102" t="str">
        <f>+VLOOKUP(A102,'[1]ASIGNACION CONTRATISTAS'!$A$5:$AQ$275,18,FALSE)</f>
        <v>si</v>
      </c>
      <c r="AW102" t="str">
        <f>+VLOOKUP(A102,'[1]ASIGNACION CONTRATISTAS'!$A$5:$AQ$275,19,FALSE)</f>
        <v>SIN DATOS</v>
      </c>
      <c r="AX102" t="str">
        <f>+VLOOKUP(A102,'[1]ASIGNACION CONTRATISTAS'!$A$5:$AQ$275,20,FALSE)</f>
        <v>SIN DATOS</v>
      </c>
      <c r="AY102">
        <f>+VLOOKUP(A102,'[1]ASIGNACION CONTRATISTAS'!$A$5:$AQ$275,21,FALSE)</f>
        <v>0</v>
      </c>
      <c r="AZ102">
        <f>+VLOOKUP(A102,'[1]ASIGNACION CONTRATISTAS'!$A$5:$AQ$275,22,FALSE)</f>
        <v>0</v>
      </c>
      <c r="BA102" t="str">
        <f>+VLOOKUP(A102,'[1]ASIGNACION CONTRATISTAS'!$A$5:$AQ$275,23,FALSE)</f>
        <v>si</v>
      </c>
      <c r="BB102">
        <f>+VLOOKUP(A102,'[1]ASIGNACION CONTRATISTAS'!$A$5:$AQ$275,24,FALSE)</f>
        <v>0</v>
      </c>
      <c r="BC102">
        <f>+VLOOKUP(A102,'[1]ASIGNACION CONTRATISTAS'!$A$5:$AQ$275,25,FALSE)</f>
        <v>0</v>
      </c>
      <c r="BD102" s="2">
        <f>+VLOOKUP(A102,'[1]ASIGNACION CONTRATISTAS'!$A$5:$AQ$275,26,FALSE)</f>
        <v>0</v>
      </c>
      <c r="BE102">
        <f>+VLOOKUP(A102,'[1]ASIGNACION CONTRATISTAS'!$A$5:$AQ$275,27,FALSE)</f>
        <v>0</v>
      </c>
      <c r="BF102">
        <f>+VLOOKUP(A102,'[1]ASIGNACION CONTRATISTAS'!$A$5:$AQ$275,28,FALSE)</f>
        <v>0</v>
      </c>
      <c r="BG102">
        <f>+VLOOKUP(A102,'[1]ASIGNACION CONTRATISTAS'!$A$5:$AQ$275,29,FALSE)</f>
        <v>0</v>
      </c>
      <c r="BH102">
        <f>+VLOOKUP(A102,'[1]ASIGNACION CONTRATISTAS'!$A$5:$AQ$275,30,FALSE)</f>
        <v>0</v>
      </c>
      <c r="BI102">
        <f>+VLOOKUP(A102,'[1]ASIGNACION CONTRATISTAS'!$A$5:$AQ$275,31,FALSE)</f>
        <v>0</v>
      </c>
      <c r="BJ102">
        <f>+VLOOKUP(A102,'[1]ASIGNACION CONTRATISTAS'!$A$5:$AQ$275,32,FALSE)</f>
        <v>0</v>
      </c>
      <c r="BK102">
        <f>+VLOOKUP(A102,'[1]ASIGNACION CONTRATISTAS'!$A$5:$AQ$275,33,FALSE)</f>
        <v>0</v>
      </c>
      <c r="BL102">
        <f>+VLOOKUP(A102,'[1]ASIGNACION CONTRATISTAS'!$A$5:$AQ$275,34,FALSE)</f>
        <v>0</v>
      </c>
      <c r="BM102">
        <f>+VLOOKUP(A102,'[1]ASIGNACION CONTRATISTAS'!$A$5:$AQ$275,35,FALSE)</f>
        <v>0</v>
      </c>
      <c r="BN102" t="str">
        <f>+VLOOKUP(A102,'[1]ASIGNACION CONTRATISTAS'!$A$5:$AQ$275,36,FALSE)</f>
        <v>APROBADO</v>
      </c>
      <c r="BO102">
        <f>+VLOOKUP(A102,'[1]ASIGNACION CONTRATISTAS'!$A$5:$AQ$275,37,FALSE)</f>
        <v>0</v>
      </c>
      <c r="BP102">
        <f>+VLOOKUP(A102,'[1]ASIGNACION CONTRATISTAS'!$A$5:$AQ$275,38,FALSE)</f>
        <v>0</v>
      </c>
      <c r="BQ102">
        <f>+VLOOKUP(A102,'[1]ASIGNACION CONTRATISTAS'!$A$5:$AQ$275,39,FALSE)</f>
        <v>0</v>
      </c>
      <c r="BR102">
        <f>+VLOOKUP(A102,'[1]ASIGNACION CONTRATISTAS'!$A$5:$AQ$275,40,FALSE)</f>
        <v>45248</v>
      </c>
      <c r="BS102">
        <f>+VLOOKUP(A102,'[1]ASIGNACION CONTRATISTAS'!$A$5:$AQ$275,41,FALSE)</f>
        <v>0</v>
      </c>
      <c r="BT102">
        <f>+VLOOKUP(A102,'[1]ASIGNACION CONTRATISTAS'!$A$5:$AQ$275,42,FALSE)</f>
        <v>0</v>
      </c>
      <c r="BU102">
        <f>+VLOOKUP(A102,'[1]ASIGNACION CONTRATISTAS'!$A$5:$AQ$275,43,FALSE)</f>
        <v>25000000</v>
      </c>
    </row>
    <row r="103" spans="1:73" x14ac:dyDescent="0.25">
      <c r="A103" t="s">
        <v>630</v>
      </c>
      <c r="B103" t="s">
        <v>605</v>
      </c>
      <c r="C103" t="s">
        <v>379</v>
      </c>
      <c r="D103" t="s">
        <v>336</v>
      </c>
      <c r="E103" t="s">
        <v>87</v>
      </c>
      <c r="F103" t="s">
        <v>607</v>
      </c>
      <c r="G103">
        <v>180.25</v>
      </c>
      <c r="H103">
        <v>25000000</v>
      </c>
      <c r="K103" t="s">
        <v>631</v>
      </c>
      <c r="L103" t="s">
        <v>53</v>
      </c>
      <c r="S103">
        <v>25000000</v>
      </c>
      <c r="U103" t="s">
        <v>48</v>
      </c>
      <c r="V103" t="s">
        <v>48</v>
      </c>
      <c r="W103" s="2">
        <v>45083</v>
      </c>
      <c r="X103" t="s">
        <v>632</v>
      </c>
      <c r="Y103" t="s">
        <v>394</v>
      </c>
      <c r="Z103">
        <v>0</v>
      </c>
      <c r="AA103" t="s">
        <v>633</v>
      </c>
      <c r="AB103" t="s">
        <v>634</v>
      </c>
      <c r="AC103" t="s">
        <v>48</v>
      </c>
      <c r="AD103" t="s">
        <v>49</v>
      </c>
      <c r="AE103" t="s">
        <v>612</v>
      </c>
      <c r="AG103" t="s">
        <v>49</v>
      </c>
      <c r="AK103">
        <v>2023</v>
      </c>
      <c r="AO103" t="str">
        <f>+VLOOKUP(A103,'[1]ASIGNACION CONTRATISTAS'!$A$5:$M$275,11,FALSE)</f>
        <v>SIN DATOS</v>
      </c>
      <c r="AP103" t="str">
        <f>+VLOOKUP(A103,'[1]ASIGNACION CONTRATISTAS'!$A$5:$M$275,12,FALSE)</f>
        <v>SIN DATOS</v>
      </c>
      <c r="AQ103" t="str">
        <f>+VLOOKUP(A103,'[1]ASIGNACION CONTRATISTAS'!$A$5:$M$275,13,FALSE)</f>
        <v>SIN DATOS</v>
      </c>
      <c r="AR103" t="str">
        <f>+VLOOKUP(A103,'[1]ASIGNACION CONTRATISTAS'!$A$5:$AQ$275,14,FALSE)</f>
        <v>si</v>
      </c>
      <c r="AS103" t="str">
        <f>+VLOOKUP(A103,'[1]ASIGNACION CONTRATISTAS'!$A$5:$AQ$275,15,FALSE)</f>
        <v>SIN DATOS</v>
      </c>
      <c r="AT103" t="str">
        <f>+VLOOKUP(A103,'[1]ASIGNACION CONTRATISTAS'!$A$5:$AQ$275,16,FALSE)</f>
        <v>SIN DATOS</v>
      </c>
      <c r="AU103">
        <f>+VLOOKUP(A103,'[1]ASIGNACION CONTRATISTAS'!$A$5:$AQ$275,17,FALSE)</f>
        <v>0</v>
      </c>
      <c r="AV103" t="str">
        <f>+VLOOKUP(A103,'[1]ASIGNACION CONTRATISTAS'!$A$5:$AQ$275,18,FALSE)</f>
        <v>si</v>
      </c>
      <c r="AW103" t="str">
        <f>+VLOOKUP(A103,'[1]ASIGNACION CONTRATISTAS'!$A$5:$AQ$275,19,FALSE)</f>
        <v>SIN DATOS</v>
      </c>
      <c r="AX103" t="str">
        <f>+VLOOKUP(A103,'[1]ASIGNACION CONTRATISTAS'!$A$5:$AQ$275,20,FALSE)</f>
        <v>SIN DATOS</v>
      </c>
      <c r="AY103">
        <f>+VLOOKUP(A103,'[1]ASIGNACION CONTRATISTAS'!$A$5:$AQ$275,21,FALSE)</f>
        <v>0</v>
      </c>
      <c r="AZ103">
        <f>+VLOOKUP(A103,'[1]ASIGNACION CONTRATISTAS'!$A$5:$AQ$275,22,FALSE)</f>
        <v>0</v>
      </c>
      <c r="BA103" t="str">
        <f>+VLOOKUP(A103,'[1]ASIGNACION CONTRATISTAS'!$A$5:$AQ$275,23,FALSE)</f>
        <v>si</v>
      </c>
      <c r="BB103">
        <f>+VLOOKUP(A103,'[1]ASIGNACION CONTRATISTAS'!$A$5:$AQ$275,24,FALSE)</f>
        <v>0</v>
      </c>
      <c r="BC103">
        <f>+VLOOKUP(A103,'[1]ASIGNACION CONTRATISTAS'!$A$5:$AQ$275,25,FALSE)</f>
        <v>0</v>
      </c>
      <c r="BD103" s="2">
        <f>+VLOOKUP(A103,'[1]ASIGNACION CONTRATISTAS'!$A$5:$AQ$275,26,FALSE)</f>
        <v>0</v>
      </c>
      <c r="BE103">
        <f>+VLOOKUP(A103,'[1]ASIGNACION CONTRATISTAS'!$A$5:$AQ$275,27,FALSE)</f>
        <v>0</v>
      </c>
      <c r="BF103">
        <f>+VLOOKUP(A103,'[1]ASIGNACION CONTRATISTAS'!$A$5:$AQ$275,28,FALSE)</f>
        <v>0</v>
      </c>
      <c r="BG103">
        <f>+VLOOKUP(A103,'[1]ASIGNACION CONTRATISTAS'!$A$5:$AQ$275,29,FALSE)</f>
        <v>0</v>
      </c>
      <c r="BH103">
        <f>+VLOOKUP(A103,'[1]ASIGNACION CONTRATISTAS'!$A$5:$AQ$275,30,FALSE)</f>
        <v>0</v>
      </c>
      <c r="BI103">
        <f>+VLOOKUP(A103,'[1]ASIGNACION CONTRATISTAS'!$A$5:$AQ$275,31,FALSE)</f>
        <v>0</v>
      </c>
      <c r="BJ103">
        <f>+VLOOKUP(A103,'[1]ASIGNACION CONTRATISTAS'!$A$5:$AQ$275,32,FALSE)</f>
        <v>0</v>
      </c>
      <c r="BK103">
        <f>+VLOOKUP(A103,'[1]ASIGNACION CONTRATISTAS'!$A$5:$AQ$275,33,FALSE)</f>
        <v>0</v>
      </c>
      <c r="BL103">
        <f>+VLOOKUP(A103,'[1]ASIGNACION CONTRATISTAS'!$A$5:$AQ$275,34,FALSE)</f>
        <v>0</v>
      </c>
      <c r="BM103">
        <f>+VLOOKUP(A103,'[1]ASIGNACION CONTRATISTAS'!$A$5:$AQ$275,35,FALSE)</f>
        <v>0</v>
      </c>
      <c r="BN103" t="str">
        <f>+VLOOKUP(A103,'[1]ASIGNACION CONTRATISTAS'!$A$5:$AQ$275,36,FALSE)</f>
        <v>APROBADO</v>
      </c>
      <c r="BO103">
        <f>+VLOOKUP(A103,'[1]ASIGNACION CONTRATISTAS'!$A$5:$AQ$275,37,FALSE)</f>
        <v>0</v>
      </c>
      <c r="BP103">
        <f>+VLOOKUP(A103,'[1]ASIGNACION CONTRATISTAS'!$A$5:$AQ$275,38,FALSE)</f>
        <v>0</v>
      </c>
      <c r="BQ103">
        <f>+VLOOKUP(A103,'[1]ASIGNACION CONTRATISTAS'!$A$5:$AQ$275,39,FALSE)</f>
        <v>0</v>
      </c>
      <c r="BR103">
        <f>+VLOOKUP(A103,'[1]ASIGNACION CONTRATISTAS'!$A$5:$AQ$275,40,FALSE)</f>
        <v>45248</v>
      </c>
      <c r="BS103">
        <f>+VLOOKUP(A103,'[1]ASIGNACION CONTRATISTAS'!$A$5:$AQ$275,41,FALSE)</f>
        <v>0</v>
      </c>
      <c r="BT103">
        <f>+VLOOKUP(A103,'[1]ASIGNACION CONTRATISTAS'!$A$5:$AQ$275,42,FALSE)</f>
        <v>0</v>
      </c>
      <c r="BU103">
        <f>+VLOOKUP(A103,'[1]ASIGNACION CONTRATISTAS'!$A$5:$AQ$275,43,FALSE)</f>
        <v>25000000</v>
      </c>
    </row>
    <row r="104" spans="1:73" x14ac:dyDescent="0.25">
      <c r="A104" t="s">
        <v>635</v>
      </c>
      <c r="B104" t="s">
        <v>605</v>
      </c>
      <c r="C104" t="s">
        <v>379</v>
      </c>
      <c r="D104" t="s">
        <v>636</v>
      </c>
      <c r="E104" t="s">
        <v>87</v>
      </c>
      <c r="F104" t="s">
        <v>607</v>
      </c>
      <c r="G104">
        <v>81.13</v>
      </c>
      <c r="H104">
        <v>25000000</v>
      </c>
      <c r="K104" t="s">
        <v>637</v>
      </c>
      <c r="L104" t="s">
        <v>53</v>
      </c>
      <c r="S104">
        <v>25000000</v>
      </c>
      <c r="U104" t="s">
        <v>48</v>
      </c>
      <c r="V104" t="s">
        <v>48</v>
      </c>
      <c r="W104" s="2">
        <v>45083</v>
      </c>
      <c r="X104" t="s">
        <v>638</v>
      </c>
      <c r="Y104" t="s">
        <v>46</v>
      </c>
      <c r="Z104" t="s">
        <v>427</v>
      </c>
      <c r="AA104" t="s">
        <v>639</v>
      </c>
      <c r="AB104" t="s">
        <v>640</v>
      </c>
      <c r="AC104" t="s">
        <v>48</v>
      </c>
      <c r="AD104" t="s">
        <v>49</v>
      </c>
      <c r="AE104" t="s">
        <v>612</v>
      </c>
      <c r="AG104" t="s">
        <v>48</v>
      </c>
      <c r="AK104">
        <v>2023</v>
      </c>
      <c r="AO104" t="str">
        <f>+VLOOKUP(A104,'[1]ASIGNACION CONTRATISTAS'!$A$5:$M$275,11,FALSE)</f>
        <v>SIN DATOS</v>
      </c>
      <c r="AP104" t="str">
        <f>+VLOOKUP(A104,'[1]ASIGNACION CONTRATISTAS'!$A$5:$M$275,12,FALSE)</f>
        <v>SIN DATOS</v>
      </c>
      <c r="AQ104" t="str">
        <f>+VLOOKUP(A104,'[1]ASIGNACION CONTRATISTAS'!$A$5:$M$275,13,FALSE)</f>
        <v>SIN DATOS</v>
      </c>
      <c r="AR104" t="str">
        <f>+VLOOKUP(A104,'[1]ASIGNACION CONTRATISTAS'!$A$5:$AQ$275,14,FALSE)</f>
        <v>si</v>
      </c>
      <c r="AS104" t="str">
        <f>+VLOOKUP(A104,'[1]ASIGNACION CONTRATISTAS'!$A$5:$AQ$275,15,FALSE)</f>
        <v>SIN DATOS</v>
      </c>
      <c r="AT104" t="str">
        <f>+VLOOKUP(A104,'[1]ASIGNACION CONTRATISTAS'!$A$5:$AQ$275,16,FALSE)</f>
        <v>SIN DATOS</v>
      </c>
      <c r="AU104">
        <f>+VLOOKUP(A104,'[1]ASIGNACION CONTRATISTAS'!$A$5:$AQ$275,17,FALSE)</f>
        <v>0</v>
      </c>
      <c r="AV104" t="str">
        <f>+VLOOKUP(A104,'[1]ASIGNACION CONTRATISTAS'!$A$5:$AQ$275,18,FALSE)</f>
        <v>si</v>
      </c>
      <c r="AW104" t="str">
        <f>+VLOOKUP(A104,'[1]ASIGNACION CONTRATISTAS'!$A$5:$AQ$275,19,FALSE)</f>
        <v>SIN DATOS</v>
      </c>
      <c r="AX104" t="str">
        <f>+VLOOKUP(A104,'[1]ASIGNACION CONTRATISTAS'!$A$5:$AQ$275,20,FALSE)</f>
        <v>SIN DATOS</v>
      </c>
      <c r="AY104">
        <f>+VLOOKUP(A104,'[1]ASIGNACION CONTRATISTAS'!$A$5:$AQ$275,21,FALSE)</f>
        <v>0</v>
      </c>
      <c r="AZ104">
        <f>+VLOOKUP(A104,'[1]ASIGNACION CONTRATISTAS'!$A$5:$AQ$275,22,FALSE)</f>
        <v>0</v>
      </c>
      <c r="BA104" t="str">
        <f>+VLOOKUP(A104,'[1]ASIGNACION CONTRATISTAS'!$A$5:$AQ$275,23,FALSE)</f>
        <v>si</v>
      </c>
      <c r="BB104">
        <f>+VLOOKUP(A104,'[1]ASIGNACION CONTRATISTAS'!$A$5:$AQ$275,24,FALSE)</f>
        <v>0</v>
      </c>
      <c r="BC104">
        <f>+VLOOKUP(A104,'[1]ASIGNACION CONTRATISTAS'!$A$5:$AQ$275,25,FALSE)</f>
        <v>0</v>
      </c>
      <c r="BD104" s="2">
        <f>+VLOOKUP(A104,'[1]ASIGNACION CONTRATISTAS'!$A$5:$AQ$275,26,FALSE)</f>
        <v>0</v>
      </c>
      <c r="BE104">
        <f>+VLOOKUP(A104,'[1]ASIGNACION CONTRATISTAS'!$A$5:$AQ$275,27,FALSE)</f>
        <v>0</v>
      </c>
      <c r="BF104">
        <f>+VLOOKUP(A104,'[1]ASIGNACION CONTRATISTAS'!$A$5:$AQ$275,28,FALSE)</f>
        <v>0</v>
      </c>
      <c r="BG104">
        <f>+VLOOKUP(A104,'[1]ASIGNACION CONTRATISTAS'!$A$5:$AQ$275,29,FALSE)</f>
        <v>0</v>
      </c>
      <c r="BH104">
        <f>+VLOOKUP(A104,'[1]ASIGNACION CONTRATISTAS'!$A$5:$AQ$275,30,FALSE)</f>
        <v>0</v>
      </c>
      <c r="BI104">
        <f>+VLOOKUP(A104,'[1]ASIGNACION CONTRATISTAS'!$A$5:$AQ$275,31,FALSE)</f>
        <v>0</v>
      </c>
      <c r="BJ104">
        <f>+VLOOKUP(A104,'[1]ASIGNACION CONTRATISTAS'!$A$5:$AQ$275,32,FALSE)</f>
        <v>0</v>
      </c>
      <c r="BK104">
        <f>+VLOOKUP(A104,'[1]ASIGNACION CONTRATISTAS'!$A$5:$AQ$275,33,FALSE)</f>
        <v>0</v>
      </c>
      <c r="BL104">
        <f>+VLOOKUP(A104,'[1]ASIGNACION CONTRATISTAS'!$A$5:$AQ$275,34,FALSE)</f>
        <v>0</v>
      </c>
      <c r="BM104">
        <f>+VLOOKUP(A104,'[1]ASIGNACION CONTRATISTAS'!$A$5:$AQ$275,35,FALSE)</f>
        <v>0</v>
      </c>
      <c r="BN104" t="str">
        <f>+VLOOKUP(A104,'[1]ASIGNACION CONTRATISTAS'!$A$5:$AQ$275,36,FALSE)</f>
        <v>APROBADO</v>
      </c>
      <c r="BO104">
        <f>+VLOOKUP(A104,'[1]ASIGNACION CONTRATISTAS'!$A$5:$AQ$275,37,FALSE)</f>
        <v>0</v>
      </c>
      <c r="BP104">
        <f>+VLOOKUP(A104,'[1]ASIGNACION CONTRATISTAS'!$A$5:$AQ$275,38,FALSE)</f>
        <v>0</v>
      </c>
      <c r="BQ104">
        <f>+VLOOKUP(A104,'[1]ASIGNACION CONTRATISTAS'!$A$5:$AQ$275,39,FALSE)</f>
        <v>0</v>
      </c>
      <c r="BR104">
        <f>+VLOOKUP(A104,'[1]ASIGNACION CONTRATISTAS'!$A$5:$AQ$275,40,FALSE)</f>
        <v>45248</v>
      </c>
      <c r="BS104">
        <f>+VLOOKUP(A104,'[1]ASIGNACION CONTRATISTAS'!$A$5:$AQ$275,41,FALSE)</f>
        <v>0</v>
      </c>
      <c r="BT104">
        <f>+VLOOKUP(A104,'[1]ASIGNACION CONTRATISTAS'!$A$5:$AQ$275,42,FALSE)</f>
        <v>0</v>
      </c>
      <c r="BU104">
        <f>+VLOOKUP(A104,'[1]ASIGNACION CONTRATISTAS'!$A$5:$AQ$275,43,FALSE)</f>
        <v>25000000</v>
      </c>
    </row>
    <row r="105" spans="1:73" x14ac:dyDescent="0.25">
      <c r="A105" t="s">
        <v>641</v>
      </c>
      <c r="B105" t="s">
        <v>605</v>
      </c>
      <c r="C105" t="s">
        <v>379</v>
      </c>
      <c r="D105" t="s">
        <v>642</v>
      </c>
      <c r="E105" t="s">
        <v>87</v>
      </c>
      <c r="F105" t="s">
        <v>607</v>
      </c>
      <c r="G105">
        <v>405.59</v>
      </c>
      <c r="H105">
        <v>25000000</v>
      </c>
      <c r="K105" t="s">
        <v>643</v>
      </c>
      <c r="L105" t="s">
        <v>53</v>
      </c>
      <c r="S105">
        <v>25000000</v>
      </c>
      <c r="U105" t="s">
        <v>48</v>
      </c>
      <c r="V105" t="s">
        <v>48</v>
      </c>
      <c r="W105" s="2">
        <v>45083</v>
      </c>
      <c r="X105" t="s">
        <v>644</v>
      </c>
      <c r="Y105" t="s">
        <v>46</v>
      </c>
      <c r="Z105">
        <v>0</v>
      </c>
      <c r="AA105" t="s">
        <v>645</v>
      </c>
      <c r="AB105" t="s">
        <v>646</v>
      </c>
      <c r="AC105" t="s">
        <v>48</v>
      </c>
      <c r="AD105" t="s">
        <v>49</v>
      </c>
      <c r="AE105" t="s">
        <v>612</v>
      </c>
      <c r="AG105" t="s">
        <v>48</v>
      </c>
      <c r="AK105">
        <v>2023</v>
      </c>
      <c r="AO105" t="str">
        <f>+VLOOKUP(A105,'[1]ASIGNACION CONTRATISTAS'!$A$5:$M$275,11,FALSE)</f>
        <v>SIN DATOS</v>
      </c>
      <c r="AP105" t="str">
        <f>+VLOOKUP(A105,'[1]ASIGNACION CONTRATISTAS'!$A$5:$M$275,12,FALSE)</f>
        <v>SIN DATOS</v>
      </c>
      <c r="AQ105" t="str">
        <f>+VLOOKUP(A105,'[1]ASIGNACION CONTRATISTAS'!$A$5:$M$275,13,FALSE)</f>
        <v>SIN DATOS</v>
      </c>
      <c r="AR105" t="str">
        <f>+VLOOKUP(A105,'[1]ASIGNACION CONTRATISTAS'!$A$5:$AQ$275,14,FALSE)</f>
        <v>si</v>
      </c>
      <c r="AS105" t="str">
        <f>+VLOOKUP(A105,'[1]ASIGNACION CONTRATISTAS'!$A$5:$AQ$275,15,FALSE)</f>
        <v>SIN DATOS</v>
      </c>
      <c r="AT105" t="str">
        <f>+VLOOKUP(A105,'[1]ASIGNACION CONTRATISTAS'!$A$5:$AQ$275,16,FALSE)</f>
        <v>SIN DATOS</v>
      </c>
      <c r="AU105">
        <f>+VLOOKUP(A105,'[1]ASIGNACION CONTRATISTAS'!$A$5:$AQ$275,17,FALSE)</f>
        <v>0</v>
      </c>
      <c r="AV105" t="str">
        <f>+VLOOKUP(A105,'[1]ASIGNACION CONTRATISTAS'!$A$5:$AQ$275,18,FALSE)</f>
        <v>si</v>
      </c>
      <c r="AW105" t="str">
        <f>+VLOOKUP(A105,'[1]ASIGNACION CONTRATISTAS'!$A$5:$AQ$275,19,FALSE)</f>
        <v>SIN DATOS</v>
      </c>
      <c r="AX105" t="str">
        <f>+VLOOKUP(A105,'[1]ASIGNACION CONTRATISTAS'!$A$5:$AQ$275,20,FALSE)</f>
        <v>SIN DATOS</v>
      </c>
      <c r="AY105">
        <f>+VLOOKUP(A105,'[1]ASIGNACION CONTRATISTAS'!$A$5:$AQ$275,21,FALSE)</f>
        <v>0</v>
      </c>
      <c r="AZ105">
        <f>+VLOOKUP(A105,'[1]ASIGNACION CONTRATISTAS'!$A$5:$AQ$275,22,FALSE)</f>
        <v>0</v>
      </c>
      <c r="BA105" t="str">
        <f>+VLOOKUP(A105,'[1]ASIGNACION CONTRATISTAS'!$A$5:$AQ$275,23,FALSE)</f>
        <v>si</v>
      </c>
      <c r="BB105">
        <f>+VLOOKUP(A105,'[1]ASIGNACION CONTRATISTAS'!$A$5:$AQ$275,24,FALSE)</f>
        <v>0</v>
      </c>
      <c r="BC105">
        <f>+VLOOKUP(A105,'[1]ASIGNACION CONTRATISTAS'!$A$5:$AQ$275,25,FALSE)</f>
        <v>0</v>
      </c>
      <c r="BD105" s="2">
        <f>+VLOOKUP(A105,'[1]ASIGNACION CONTRATISTAS'!$A$5:$AQ$275,26,FALSE)</f>
        <v>0</v>
      </c>
      <c r="BE105">
        <f>+VLOOKUP(A105,'[1]ASIGNACION CONTRATISTAS'!$A$5:$AQ$275,27,FALSE)</f>
        <v>0</v>
      </c>
      <c r="BF105">
        <f>+VLOOKUP(A105,'[1]ASIGNACION CONTRATISTAS'!$A$5:$AQ$275,28,FALSE)</f>
        <v>0</v>
      </c>
      <c r="BG105">
        <f>+VLOOKUP(A105,'[1]ASIGNACION CONTRATISTAS'!$A$5:$AQ$275,29,FALSE)</f>
        <v>0</v>
      </c>
      <c r="BH105">
        <f>+VLOOKUP(A105,'[1]ASIGNACION CONTRATISTAS'!$A$5:$AQ$275,30,FALSE)</f>
        <v>0</v>
      </c>
      <c r="BI105">
        <f>+VLOOKUP(A105,'[1]ASIGNACION CONTRATISTAS'!$A$5:$AQ$275,31,FALSE)</f>
        <v>0</v>
      </c>
      <c r="BJ105">
        <f>+VLOOKUP(A105,'[1]ASIGNACION CONTRATISTAS'!$A$5:$AQ$275,32,FALSE)</f>
        <v>0</v>
      </c>
      <c r="BK105">
        <f>+VLOOKUP(A105,'[1]ASIGNACION CONTRATISTAS'!$A$5:$AQ$275,33,FALSE)</f>
        <v>0</v>
      </c>
      <c r="BL105">
        <f>+VLOOKUP(A105,'[1]ASIGNACION CONTRATISTAS'!$A$5:$AQ$275,34,FALSE)</f>
        <v>0</v>
      </c>
      <c r="BM105">
        <f>+VLOOKUP(A105,'[1]ASIGNACION CONTRATISTAS'!$A$5:$AQ$275,35,FALSE)</f>
        <v>0</v>
      </c>
      <c r="BN105" t="str">
        <f>+VLOOKUP(A105,'[1]ASIGNACION CONTRATISTAS'!$A$5:$AQ$275,36,FALSE)</f>
        <v>APROBADO</v>
      </c>
      <c r="BO105">
        <f>+VLOOKUP(A105,'[1]ASIGNACION CONTRATISTAS'!$A$5:$AQ$275,37,FALSE)</f>
        <v>0</v>
      </c>
      <c r="BP105">
        <f>+VLOOKUP(A105,'[1]ASIGNACION CONTRATISTAS'!$A$5:$AQ$275,38,FALSE)</f>
        <v>0</v>
      </c>
      <c r="BQ105">
        <f>+VLOOKUP(A105,'[1]ASIGNACION CONTRATISTAS'!$A$5:$AQ$275,39,FALSE)</f>
        <v>0</v>
      </c>
      <c r="BR105">
        <f>+VLOOKUP(A105,'[1]ASIGNACION CONTRATISTAS'!$A$5:$AQ$275,40,FALSE)</f>
        <v>45249</v>
      </c>
      <c r="BS105">
        <f>+VLOOKUP(A105,'[1]ASIGNACION CONTRATISTAS'!$A$5:$AQ$275,41,FALSE)</f>
        <v>0</v>
      </c>
      <c r="BT105">
        <f>+VLOOKUP(A105,'[1]ASIGNACION CONTRATISTAS'!$A$5:$AQ$275,42,FALSE)</f>
        <v>0</v>
      </c>
      <c r="BU105">
        <f>+VLOOKUP(A105,'[1]ASIGNACION CONTRATISTAS'!$A$5:$AQ$275,43,FALSE)</f>
        <v>25000000</v>
      </c>
    </row>
    <row r="106" spans="1:73" x14ac:dyDescent="0.25">
      <c r="A106" t="s">
        <v>647</v>
      </c>
      <c r="B106" t="s">
        <v>605</v>
      </c>
      <c r="C106" t="s">
        <v>379</v>
      </c>
      <c r="D106" t="s">
        <v>648</v>
      </c>
      <c r="E106" t="s">
        <v>87</v>
      </c>
      <c r="F106" t="s">
        <v>607</v>
      </c>
      <c r="G106">
        <v>680.25</v>
      </c>
      <c r="H106">
        <v>25000000</v>
      </c>
      <c r="K106" t="s">
        <v>649</v>
      </c>
      <c r="L106" t="s">
        <v>53</v>
      </c>
      <c r="S106">
        <v>25000000</v>
      </c>
      <c r="U106" t="s">
        <v>48</v>
      </c>
      <c r="V106" t="s">
        <v>48</v>
      </c>
      <c r="W106" s="2">
        <v>45083</v>
      </c>
      <c r="X106" t="s">
        <v>650</v>
      </c>
      <c r="Y106" t="s">
        <v>394</v>
      </c>
      <c r="Z106">
        <v>0</v>
      </c>
      <c r="AA106" t="s">
        <v>651</v>
      </c>
      <c r="AB106" t="s">
        <v>652</v>
      </c>
      <c r="AC106" t="s">
        <v>48</v>
      </c>
      <c r="AD106" t="s">
        <v>49</v>
      </c>
      <c r="AE106" t="s">
        <v>612</v>
      </c>
      <c r="AG106" t="s">
        <v>49</v>
      </c>
      <c r="AK106">
        <v>2024</v>
      </c>
      <c r="AO106" t="str">
        <f>+VLOOKUP(A106,'[1]ASIGNACION CONTRATISTAS'!$A$5:$M$275,11,FALSE)</f>
        <v>SIN DATOS</v>
      </c>
      <c r="AP106" t="str">
        <f>+VLOOKUP(A106,'[1]ASIGNACION CONTRATISTAS'!$A$5:$M$275,12,FALSE)</f>
        <v>SIN DATOS</v>
      </c>
      <c r="AQ106" t="str">
        <f>+VLOOKUP(A106,'[1]ASIGNACION CONTRATISTAS'!$A$5:$M$275,13,FALSE)</f>
        <v>SIN DATOS</v>
      </c>
      <c r="AR106" t="str">
        <f>+VLOOKUP(A106,'[1]ASIGNACION CONTRATISTAS'!$A$5:$AQ$275,14,FALSE)</f>
        <v>si</v>
      </c>
      <c r="AS106" t="str">
        <f>+VLOOKUP(A106,'[1]ASIGNACION CONTRATISTAS'!$A$5:$AQ$275,15,FALSE)</f>
        <v>SIN DATOS</v>
      </c>
      <c r="AT106" t="str">
        <f>+VLOOKUP(A106,'[1]ASIGNACION CONTRATISTAS'!$A$5:$AQ$275,16,FALSE)</f>
        <v>SIN DATOS</v>
      </c>
      <c r="AU106">
        <f>+VLOOKUP(A106,'[1]ASIGNACION CONTRATISTAS'!$A$5:$AQ$275,17,FALSE)</f>
        <v>0</v>
      </c>
      <c r="AV106" t="str">
        <f>+VLOOKUP(A106,'[1]ASIGNACION CONTRATISTAS'!$A$5:$AQ$275,18,FALSE)</f>
        <v>si</v>
      </c>
      <c r="AW106" t="str">
        <f>+VLOOKUP(A106,'[1]ASIGNACION CONTRATISTAS'!$A$5:$AQ$275,19,FALSE)</f>
        <v>SIN DATOS</v>
      </c>
      <c r="AX106" t="str">
        <f>+VLOOKUP(A106,'[1]ASIGNACION CONTRATISTAS'!$A$5:$AQ$275,20,FALSE)</f>
        <v>SIN DATOS</v>
      </c>
      <c r="AY106">
        <f>+VLOOKUP(A106,'[1]ASIGNACION CONTRATISTAS'!$A$5:$AQ$275,21,FALSE)</f>
        <v>0</v>
      </c>
      <c r="AZ106">
        <f>+VLOOKUP(A106,'[1]ASIGNACION CONTRATISTAS'!$A$5:$AQ$275,22,FALSE)</f>
        <v>0</v>
      </c>
      <c r="BA106" t="str">
        <f>+VLOOKUP(A106,'[1]ASIGNACION CONTRATISTAS'!$A$5:$AQ$275,23,FALSE)</f>
        <v>si</v>
      </c>
      <c r="BB106">
        <f>+VLOOKUP(A106,'[1]ASIGNACION CONTRATISTAS'!$A$5:$AQ$275,24,FALSE)</f>
        <v>0</v>
      </c>
      <c r="BC106">
        <f>+VLOOKUP(A106,'[1]ASIGNACION CONTRATISTAS'!$A$5:$AQ$275,25,FALSE)</f>
        <v>0</v>
      </c>
      <c r="BD106" s="2">
        <f>+VLOOKUP(A106,'[1]ASIGNACION CONTRATISTAS'!$A$5:$AQ$275,26,FALSE)</f>
        <v>0</v>
      </c>
      <c r="BE106">
        <f>+VLOOKUP(A106,'[1]ASIGNACION CONTRATISTAS'!$A$5:$AQ$275,27,FALSE)</f>
        <v>0</v>
      </c>
      <c r="BF106">
        <f>+VLOOKUP(A106,'[1]ASIGNACION CONTRATISTAS'!$A$5:$AQ$275,28,FALSE)</f>
        <v>0</v>
      </c>
      <c r="BG106">
        <f>+VLOOKUP(A106,'[1]ASIGNACION CONTRATISTAS'!$A$5:$AQ$275,29,FALSE)</f>
        <v>0</v>
      </c>
      <c r="BH106">
        <f>+VLOOKUP(A106,'[1]ASIGNACION CONTRATISTAS'!$A$5:$AQ$275,30,FALSE)</f>
        <v>0</v>
      </c>
      <c r="BI106">
        <f>+VLOOKUP(A106,'[1]ASIGNACION CONTRATISTAS'!$A$5:$AQ$275,31,FALSE)</f>
        <v>0</v>
      </c>
      <c r="BJ106">
        <f>+VLOOKUP(A106,'[1]ASIGNACION CONTRATISTAS'!$A$5:$AQ$275,32,FALSE)</f>
        <v>0</v>
      </c>
      <c r="BK106">
        <f>+VLOOKUP(A106,'[1]ASIGNACION CONTRATISTAS'!$A$5:$AQ$275,33,FALSE)</f>
        <v>0</v>
      </c>
      <c r="BL106">
        <f>+VLOOKUP(A106,'[1]ASIGNACION CONTRATISTAS'!$A$5:$AQ$275,34,FALSE)</f>
        <v>0</v>
      </c>
      <c r="BM106">
        <f>+VLOOKUP(A106,'[1]ASIGNACION CONTRATISTAS'!$A$5:$AQ$275,35,FALSE)</f>
        <v>0</v>
      </c>
      <c r="BN106" t="str">
        <f>+VLOOKUP(A106,'[1]ASIGNACION CONTRATISTAS'!$A$5:$AQ$275,36,FALSE)</f>
        <v>APROBADO</v>
      </c>
      <c r="BO106">
        <f>+VLOOKUP(A106,'[1]ASIGNACION CONTRATISTAS'!$A$5:$AQ$275,37,FALSE)</f>
        <v>0</v>
      </c>
      <c r="BP106">
        <f>+VLOOKUP(A106,'[1]ASIGNACION CONTRATISTAS'!$A$5:$AQ$275,38,FALSE)</f>
        <v>0</v>
      </c>
      <c r="BQ106">
        <f>+VLOOKUP(A106,'[1]ASIGNACION CONTRATISTAS'!$A$5:$AQ$275,39,FALSE)</f>
        <v>0</v>
      </c>
      <c r="BR106">
        <f>+VLOOKUP(A106,'[1]ASIGNACION CONTRATISTAS'!$A$5:$AQ$275,40,FALSE)</f>
        <v>45248</v>
      </c>
      <c r="BS106">
        <f>+VLOOKUP(A106,'[1]ASIGNACION CONTRATISTAS'!$A$5:$AQ$275,41,FALSE)</f>
        <v>0</v>
      </c>
      <c r="BT106">
        <f>+VLOOKUP(A106,'[1]ASIGNACION CONTRATISTAS'!$A$5:$AQ$275,42,FALSE)</f>
        <v>0</v>
      </c>
      <c r="BU106">
        <f>+VLOOKUP(A106,'[1]ASIGNACION CONTRATISTAS'!$A$5:$AQ$275,43,FALSE)</f>
        <v>25000000</v>
      </c>
    </row>
    <row r="107" spans="1:73" x14ac:dyDescent="0.25">
      <c r="A107" t="s">
        <v>653</v>
      </c>
      <c r="B107" t="s">
        <v>605</v>
      </c>
      <c r="C107" t="s">
        <v>379</v>
      </c>
      <c r="D107" t="s">
        <v>654</v>
      </c>
      <c r="E107" t="s">
        <v>87</v>
      </c>
      <c r="F107" t="s">
        <v>607</v>
      </c>
      <c r="G107">
        <v>364.49</v>
      </c>
      <c r="H107">
        <v>25000000</v>
      </c>
      <c r="K107" t="s">
        <v>655</v>
      </c>
      <c r="L107" t="s">
        <v>53</v>
      </c>
      <c r="S107">
        <v>25000000</v>
      </c>
      <c r="U107" t="s">
        <v>48</v>
      </c>
      <c r="V107" t="s">
        <v>48</v>
      </c>
      <c r="W107" s="2">
        <v>45083</v>
      </c>
      <c r="X107" t="s">
        <v>656</v>
      </c>
      <c r="Y107" t="s">
        <v>394</v>
      </c>
      <c r="Z107">
        <v>0</v>
      </c>
      <c r="AA107" t="s">
        <v>657</v>
      </c>
      <c r="AB107" t="s">
        <v>546</v>
      </c>
      <c r="AC107" t="s">
        <v>48</v>
      </c>
      <c r="AD107" t="s">
        <v>49</v>
      </c>
      <c r="AE107" t="s">
        <v>612</v>
      </c>
      <c r="AG107" t="s">
        <v>49</v>
      </c>
      <c r="AK107">
        <v>2023</v>
      </c>
      <c r="AO107" t="str">
        <f>+VLOOKUP(A107,'[1]ASIGNACION CONTRATISTAS'!$A$5:$M$275,11,FALSE)</f>
        <v>SIN DATOS</v>
      </c>
      <c r="AP107" t="str">
        <f>+VLOOKUP(A107,'[1]ASIGNACION CONTRATISTAS'!$A$5:$M$275,12,FALSE)</f>
        <v>SIN DATOS</v>
      </c>
      <c r="AQ107" t="str">
        <f>+VLOOKUP(A107,'[1]ASIGNACION CONTRATISTAS'!$A$5:$M$275,13,FALSE)</f>
        <v>SIN DATOS</v>
      </c>
      <c r="AR107" t="str">
        <f>+VLOOKUP(A107,'[1]ASIGNACION CONTRATISTAS'!$A$5:$AQ$275,14,FALSE)</f>
        <v>si</v>
      </c>
      <c r="AS107" t="str">
        <f>+VLOOKUP(A107,'[1]ASIGNACION CONTRATISTAS'!$A$5:$AQ$275,15,FALSE)</f>
        <v>SIN DATOS</v>
      </c>
      <c r="AT107" t="str">
        <f>+VLOOKUP(A107,'[1]ASIGNACION CONTRATISTAS'!$A$5:$AQ$275,16,FALSE)</f>
        <v>SIN DATOS</v>
      </c>
      <c r="AU107">
        <f>+VLOOKUP(A107,'[1]ASIGNACION CONTRATISTAS'!$A$5:$AQ$275,17,FALSE)</f>
        <v>0</v>
      </c>
      <c r="AV107" t="str">
        <f>+VLOOKUP(A107,'[1]ASIGNACION CONTRATISTAS'!$A$5:$AQ$275,18,FALSE)</f>
        <v>si</v>
      </c>
      <c r="AW107" t="str">
        <f>+VLOOKUP(A107,'[1]ASIGNACION CONTRATISTAS'!$A$5:$AQ$275,19,FALSE)</f>
        <v>SIN DATOS</v>
      </c>
      <c r="AX107" t="str">
        <f>+VLOOKUP(A107,'[1]ASIGNACION CONTRATISTAS'!$A$5:$AQ$275,20,FALSE)</f>
        <v>SIN DATOS</v>
      </c>
      <c r="AY107">
        <f>+VLOOKUP(A107,'[1]ASIGNACION CONTRATISTAS'!$A$5:$AQ$275,21,FALSE)</f>
        <v>0</v>
      </c>
      <c r="AZ107">
        <f>+VLOOKUP(A107,'[1]ASIGNACION CONTRATISTAS'!$A$5:$AQ$275,22,FALSE)</f>
        <v>0</v>
      </c>
      <c r="BA107" t="str">
        <f>+VLOOKUP(A107,'[1]ASIGNACION CONTRATISTAS'!$A$5:$AQ$275,23,FALSE)</f>
        <v>si</v>
      </c>
      <c r="BB107">
        <f>+VLOOKUP(A107,'[1]ASIGNACION CONTRATISTAS'!$A$5:$AQ$275,24,FALSE)</f>
        <v>0</v>
      </c>
      <c r="BC107">
        <f>+VLOOKUP(A107,'[1]ASIGNACION CONTRATISTAS'!$A$5:$AQ$275,25,FALSE)</f>
        <v>0</v>
      </c>
      <c r="BD107" s="2">
        <f>+VLOOKUP(A107,'[1]ASIGNACION CONTRATISTAS'!$A$5:$AQ$275,26,FALSE)</f>
        <v>0</v>
      </c>
      <c r="BE107">
        <f>+VLOOKUP(A107,'[1]ASIGNACION CONTRATISTAS'!$A$5:$AQ$275,27,FALSE)</f>
        <v>0</v>
      </c>
      <c r="BF107">
        <f>+VLOOKUP(A107,'[1]ASIGNACION CONTRATISTAS'!$A$5:$AQ$275,28,FALSE)</f>
        <v>0</v>
      </c>
      <c r="BG107">
        <f>+VLOOKUP(A107,'[1]ASIGNACION CONTRATISTAS'!$A$5:$AQ$275,29,FALSE)</f>
        <v>0</v>
      </c>
      <c r="BH107">
        <f>+VLOOKUP(A107,'[1]ASIGNACION CONTRATISTAS'!$A$5:$AQ$275,30,FALSE)</f>
        <v>0</v>
      </c>
      <c r="BI107">
        <f>+VLOOKUP(A107,'[1]ASIGNACION CONTRATISTAS'!$A$5:$AQ$275,31,FALSE)</f>
        <v>0</v>
      </c>
      <c r="BJ107">
        <f>+VLOOKUP(A107,'[1]ASIGNACION CONTRATISTAS'!$A$5:$AQ$275,32,FALSE)</f>
        <v>0</v>
      </c>
      <c r="BK107">
        <f>+VLOOKUP(A107,'[1]ASIGNACION CONTRATISTAS'!$A$5:$AQ$275,33,FALSE)</f>
        <v>0</v>
      </c>
      <c r="BL107">
        <f>+VLOOKUP(A107,'[1]ASIGNACION CONTRATISTAS'!$A$5:$AQ$275,34,FALSE)</f>
        <v>0</v>
      </c>
      <c r="BM107">
        <f>+VLOOKUP(A107,'[1]ASIGNACION CONTRATISTAS'!$A$5:$AQ$275,35,FALSE)</f>
        <v>0</v>
      </c>
      <c r="BN107" t="str">
        <f>+VLOOKUP(A107,'[1]ASIGNACION CONTRATISTAS'!$A$5:$AQ$275,36,FALSE)</f>
        <v>APROBADO</v>
      </c>
      <c r="BO107">
        <f>+VLOOKUP(A107,'[1]ASIGNACION CONTRATISTAS'!$A$5:$AQ$275,37,FALSE)</f>
        <v>0</v>
      </c>
      <c r="BP107">
        <f>+VLOOKUP(A107,'[1]ASIGNACION CONTRATISTAS'!$A$5:$AQ$275,38,FALSE)</f>
        <v>0</v>
      </c>
      <c r="BQ107">
        <f>+VLOOKUP(A107,'[1]ASIGNACION CONTRATISTAS'!$A$5:$AQ$275,39,FALSE)</f>
        <v>0</v>
      </c>
      <c r="BR107">
        <f>+VLOOKUP(A107,'[1]ASIGNACION CONTRATISTAS'!$A$5:$AQ$275,40,FALSE)</f>
        <v>45248</v>
      </c>
      <c r="BS107">
        <f>+VLOOKUP(A107,'[1]ASIGNACION CONTRATISTAS'!$A$5:$AQ$275,41,FALSE)</f>
        <v>0</v>
      </c>
      <c r="BT107">
        <f>+VLOOKUP(A107,'[1]ASIGNACION CONTRATISTAS'!$A$5:$AQ$275,42,FALSE)</f>
        <v>0</v>
      </c>
      <c r="BU107">
        <f>+VLOOKUP(A107,'[1]ASIGNACION CONTRATISTAS'!$A$5:$AQ$275,43,FALSE)</f>
        <v>25000000</v>
      </c>
    </row>
    <row r="108" spans="1:73" x14ac:dyDescent="0.25">
      <c r="A108" t="s">
        <v>658</v>
      </c>
      <c r="B108" t="s">
        <v>605</v>
      </c>
      <c r="C108" t="s">
        <v>379</v>
      </c>
      <c r="D108" t="s">
        <v>659</v>
      </c>
      <c r="E108" t="s">
        <v>87</v>
      </c>
      <c r="F108" t="s">
        <v>607</v>
      </c>
      <c r="G108">
        <v>42.46</v>
      </c>
      <c r="H108">
        <v>18400000</v>
      </c>
      <c r="K108" t="s">
        <v>660</v>
      </c>
      <c r="L108" t="s">
        <v>53</v>
      </c>
      <c r="S108">
        <v>18400000</v>
      </c>
      <c r="U108" t="s">
        <v>48</v>
      </c>
      <c r="V108" t="s">
        <v>48</v>
      </c>
      <c r="W108" s="2">
        <v>45083</v>
      </c>
      <c r="X108" t="s">
        <v>661</v>
      </c>
      <c r="Y108" t="s">
        <v>394</v>
      </c>
      <c r="Z108">
        <v>0</v>
      </c>
      <c r="AA108" t="s">
        <v>662</v>
      </c>
      <c r="AB108" t="s">
        <v>663</v>
      </c>
      <c r="AC108" t="s">
        <v>48</v>
      </c>
      <c r="AD108" t="s">
        <v>49</v>
      </c>
      <c r="AE108" t="s">
        <v>612</v>
      </c>
      <c r="AG108" t="s">
        <v>49</v>
      </c>
      <c r="AK108">
        <v>2023</v>
      </c>
      <c r="AO108" t="str">
        <f>+VLOOKUP(A108,'[1]ASIGNACION CONTRATISTAS'!$A$5:$M$275,11,FALSE)</f>
        <v>SIN DATOS</v>
      </c>
      <c r="AP108" t="str">
        <f>+VLOOKUP(A108,'[1]ASIGNACION CONTRATISTAS'!$A$5:$M$275,12,FALSE)</f>
        <v>SIN DATOS</v>
      </c>
      <c r="AQ108" t="str">
        <f>+VLOOKUP(A108,'[1]ASIGNACION CONTRATISTAS'!$A$5:$M$275,13,FALSE)</f>
        <v>SIN DATOS</v>
      </c>
      <c r="AR108" t="str">
        <f>+VLOOKUP(A108,'[1]ASIGNACION CONTRATISTAS'!$A$5:$AQ$275,14,FALSE)</f>
        <v>si</v>
      </c>
      <c r="AS108" t="str">
        <f>+VLOOKUP(A108,'[1]ASIGNACION CONTRATISTAS'!$A$5:$AQ$275,15,FALSE)</f>
        <v>SIN DATOS</v>
      </c>
      <c r="AT108" t="str">
        <f>+VLOOKUP(A108,'[1]ASIGNACION CONTRATISTAS'!$A$5:$AQ$275,16,FALSE)</f>
        <v>SIN DATOS</v>
      </c>
      <c r="AU108">
        <f>+VLOOKUP(A108,'[1]ASIGNACION CONTRATISTAS'!$A$5:$AQ$275,17,FALSE)</f>
        <v>0</v>
      </c>
      <c r="AV108" t="str">
        <f>+VLOOKUP(A108,'[1]ASIGNACION CONTRATISTAS'!$A$5:$AQ$275,18,FALSE)</f>
        <v>si</v>
      </c>
      <c r="AW108" t="str">
        <f>+VLOOKUP(A108,'[1]ASIGNACION CONTRATISTAS'!$A$5:$AQ$275,19,FALSE)</f>
        <v>SIN DATOS</v>
      </c>
      <c r="AX108" t="str">
        <f>+VLOOKUP(A108,'[1]ASIGNACION CONTRATISTAS'!$A$5:$AQ$275,20,FALSE)</f>
        <v>SIN DATOS</v>
      </c>
      <c r="AY108">
        <f>+VLOOKUP(A108,'[1]ASIGNACION CONTRATISTAS'!$A$5:$AQ$275,21,FALSE)</f>
        <v>0</v>
      </c>
      <c r="AZ108">
        <f>+VLOOKUP(A108,'[1]ASIGNACION CONTRATISTAS'!$A$5:$AQ$275,22,FALSE)</f>
        <v>0</v>
      </c>
      <c r="BA108" t="str">
        <f>+VLOOKUP(A108,'[1]ASIGNACION CONTRATISTAS'!$A$5:$AQ$275,23,FALSE)</f>
        <v>si</v>
      </c>
      <c r="BB108">
        <f>+VLOOKUP(A108,'[1]ASIGNACION CONTRATISTAS'!$A$5:$AQ$275,24,FALSE)</f>
        <v>0</v>
      </c>
      <c r="BC108">
        <f>+VLOOKUP(A108,'[1]ASIGNACION CONTRATISTAS'!$A$5:$AQ$275,25,FALSE)</f>
        <v>0</v>
      </c>
      <c r="BD108" s="2">
        <f>+VLOOKUP(A108,'[1]ASIGNACION CONTRATISTAS'!$A$5:$AQ$275,26,FALSE)</f>
        <v>0</v>
      </c>
      <c r="BE108">
        <f>+VLOOKUP(A108,'[1]ASIGNACION CONTRATISTAS'!$A$5:$AQ$275,27,FALSE)</f>
        <v>0</v>
      </c>
      <c r="BF108">
        <f>+VLOOKUP(A108,'[1]ASIGNACION CONTRATISTAS'!$A$5:$AQ$275,28,FALSE)</f>
        <v>0</v>
      </c>
      <c r="BG108">
        <f>+VLOOKUP(A108,'[1]ASIGNACION CONTRATISTAS'!$A$5:$AQ$275,29,FALSE)</f>
        <v>0</v>
      </c>
      <c r="BH108">
        <f>+VLOOKUP(A108,'[1]ASIGNACION CONTRATISTAS'!$A$5:$AQ$275,30,FALSE)</f>
        <v>0</v>
      </c>
      <c r="BI108">
        <f>+VLOOKUP(A108,'[1]ASIGNACION CONTRATISTAS'!$A$5:$AQ$275,31,FALSE)</f>
        <v>0</v>
      </c>
      <c r="BJ108">
        <f>+VLOOKUP(A108,'[1]ASIGNACION CONTRATISTAS'!$A$5:$AQ$275,32,FALSE)</f>
        <v>0</v>
      </c>
      <c r="BK108">
        <f>+VLOOKUP(A108,'[1]ASIGNACION CONTRATISTAS'!$A$5:$AQ$275,33,FALSE)</f>
        <v>0</v>
      </c>
      <c r="BL108">
        <f>+VLOOKUP(A108,'[1]ASIGNACION CONTRATISTAS'!$A$5:$AQ$275,34,FALSE)</f>
        <v>0</v>
      </c>
      <c r="BM108">
        <f>+VLOOKUP(A108,'[1]ASIGNACION CONTRATISTAS'!$A$5:$AQ$275,35,FALSE)</f>
        <v>0</v>
      </c>
      <c r="BN108" t="str">
        <f>+VLOOKUP(A108,'[1]ASIGNACION CONTRATISTAS'!$A$5:$AQ$275,36,FALSE)</f>
        <v>APROBADO</v>
      </c>
      <c r="BO108">
        <f>+VLOOKUP(A108,'[1]ASIGNACION CONTRATISTAS'!$A$5:$AQ$275,37,FALSE)</f>
        <v>0</v>
      </c>
      <c r="BP108">
        <f>+VLOOKUP(A108,'[1]ASIGNACION CONTRATISTAS'!$A$5:$AQ$275,38,FALSE)</f>
        <v>0</v>
      </c>
      <c r="BQ108">
        <f>+VLOOKUP(A108,'[1]ASIGNACION CONTRATISTAS'!$A$5:$AQ$275,39,FALSE)</f>
        <v>0</v>
      </c>
      <c r="BR108">
        <f>+VLOOKUP(A108,'[1]ASIGNACION CONTRATISTAS'!$A$5:$AQ$275,40,FALSE)</f>
        <v>45250</v>
      </c>
      <c r="BS108">
        <f>+VLOOKUP(A108,'[1]ASIGNACION CONTRATISTAS'!$A$5:$AQ$275,41,FALSE)</f>
        <v>0</v>
      </c>
      <c r="BT108">
        <f>+VLOOKUP(A108,'[1]ASIGNACION CONTRATISTAS'!$A$5:$AQ$275,42,FALSE)</f>
        <v>0</v>
      </c>
      <c r="BU108">
        <f>+VLOOKUP(A108,'[1]ASIGNACION CONTRATISTAS'!$A$5:$AQ$275,43,FALSE)</f>
        <v>18400000</v>
      </c>
    </row>
    <row r="109" spans="1:73" x14ac:dyDescent="0.25">
      <c r="A109" t="s">
        <v>664</v>
      </c>
      <c r="B109" t="s">
        <v>605</v>
      </c>
      <c r="C109" t="s">
        <v>665</v>
      </c>
      <c r="D109" t="s">
        <v>666</v>
      </c>
      <c r="E109" t="s">
        <v>87</v>
      </c>
      <c r="F109" t="s">
        <v>607</v>
      </c>
      <c r="G109">
        <v>348.3</v>
      </c>
      <c r="H109">
        <v>25000000</v>
      </c>
      <c r="I109">
        <v>56095200</v>
      </c>
      <c r="J109">
        <v>48176800</v>
      </c>
      <c r="K109" t="s">
        <v>667</v>
      </c>
      <c r="L109" t="s">
        <v>53</v>
      </c>
      <c r="S109">
        <v>25000000</v>
      </c>
      <c r="W109" s="2">
        <v>45180</v>
      </c>
      <c r="X109" t="s">
        <v>668</v>
      </c>
      <c r="Y109" t="s">
        <v>46</v>
      </c>
      <c r="Z109">
        <v>0</v>
      </c>
      <c r="AA109">
        <v>348.3</v>
      </c>
      <c r="AB109" t="s">
        <v>669</v>
      </c>
      <c r="AC109" t="s">
        <v>48</v>
      </c>
      <c r="AD109" t="s">
        <v>49</v>
      </c>
      <c r="AE109" t="s">
        <v>163</v>
      </c>
      <c r="AF109" t="s">
        <v>347</v>
      </c>
      <c r="AG109" t="s">
        <v>49</v>
      </c>
      <c r="AH109" t="s">
        <v>670</v>
      </c>
      <c r="AI109" t="s">
        <v>201</v>
      </c>
      <c r="AJ109" t="s">
        <v>671</v>
      </c>
      <c r="AO109" t="str">
        <f>+VLOOKUP(A109,'[1]ASIGNACION CONTRATISTAS'!$A$5:$M$275,11,FALSE)</f>
        <v>SIN DATOS</v>
      </c>
      <c r="AP109" t="str">
        <f>+VLOOKUP(A109,'[1]ASIGNACION CONTRATISTAS'!$A$5:$M$275,12,FALSE)</f>
        <v>SIN DATOS</v>
      </c>
      <c r="AQ109" t="str">
        <f>+VLOOKUP(A109,'[1]ASIGNACION CONTRATISTAS'!$A$5:$M$275,13,FALSE)</f>
        <v>SIN DATOS</v>
      </c>
      <c r="AR109" t="str">
        <f>+VLOOKUP(A109,'[1]ASIGNACION CONTRATISTAS'!$A$5:$AQ$275,14,FALSE)</f>
        <v>si</v>
      </c>
      <c r="AS109" t="str">
        <f>+VLOOKUP(A109,'[1]ASIGNACION CONTRATISTAS'!$A$5:$AQ$275,15,FALSE)</f>
        <v>SIN DATOS</v>
      </c>
      <c r="AT109" t="str">
        <f>+VLOOKUP(A109,'[1]ASIGNACION CONTRATISTAS'!$A$5:$AQ$275,16,FALSE)</f>
        <v>SIN DATOS</v>
      </c>
      <c r="AU109">
        <f>+VLOOKUP(A109,'[1]ASIGNACION CONTRATISTAS'!$A$5:$AQ$275,17,FALSE)</f>
        <v>0</v>
      </c>
      <c r="AV109" t="str">
        <f>+VLOOKUP(A109,'[1]ASIGNACION CONTRATISTAS'!$A$5:$AQ$275,18,FALSE)</f>
        <v>si</v>
      </c>
      <c r="AW109" t="str">
        <f>+VLOOKUP(A109,'[1]ASIGNACION CONTRATISTAS'!$A$5:$AQ$275,19,FALSE)</f>
        <v>SIN DATOS</v>
      </c>
      <c r="AX109" t="str">
        <f>+VLOOKUP(A109,'[1]ASIGNACION CONTRATISTAS'!$A$5:$AQ$275,20,FALSE)</f>
        <v>SIN DATOS</v>
      </c>
      <c r="AY109">
        <f>+VLOOKUP(A109,'[1]ASIGNACION CONTRATISTAS'!$A$5:$AQ$275,21,FALSE)</f>
        <v>0</v>
      </c>
      <c r="AZ109">
        <f>+VLOOKUP(A109,'[1]ASIGNACION CONTRATISTAS'!$A$5:$AQ$275,22,FALSE)</f>
        <v>0</v>
      </c>
      <c r="BA109" t="str">
        <f>+VLOOKUP(A109,'[1]ASIGNACION CONTRATISTAS'!$A$5:$AQ$275,23,FALSE)</f>
        <v>si</v>
      </c>
      <c r="BB109">
        <f>+VLOOKUP(A109,'[1]ASIGNACION CONTRATISTAS'!$A$5:$AQ$275,24,FALSE)</f>
        <v>0</v>
      </c>
      <c r="BC109">
        <f>+VLOOKUP(A109,'[1]ASIGNACION CONTRATISTAS'!$A$5:$AQ$275,25,FALSE)</f>
        <v>0</v>
      </c>
      <c r="BD109" s="2">
        <f>+VLOOKUP(A109,'[1]ASIGNACION CONTRATISTAS'!$A$5:$AQ$275,26,FALSE)</f>
        <v>0</v>
      </c>
      <c r="BE109">
        <f>+VLOOKUP(A109,'[1]ASIGNACION CONTRATISTAS'!$A$5:$AQ$275,27,FALSE)</f>
        <v>0</v>
      </c>
      <c r="BF109">
        <f>+VLOOKUP(A109,'[1]ASIGNACION CONTRATISTAS'!$A$5:$AQ$275,28,FALSE)</f>
        <v>0</v>
      </c>
      <c r="BG109">
        <f>+VLOOKUP(A109,'[1]ASIGNACION CONTRATISTAS'!$A$5:$AQ$275,29,FALSE)</f>
        <v>0</v>
      </c>
      <c r="BH109">
        <f>+VLOOKUP(A109,'[1]ASIGNACION CONTRATISTAS'!$A$5:$AQ$275,30,FALSE)</f>
        <v>0</v>
      </c>
      <c r="BI109">
        <f>+VLOOKUP(A109,'[1]ASIGNACION CONTRATISTAS'!$A$5:$AQ$275,31,FALSE)</f>
        <v>0</v>
      </c>
      <c r="BJ109">
        <f>+VLOOKUP(A109,'[1]ASIGNACION CONTRATISTAS'!$A$5:$AQ$275,32,FALSE)</f>
        <v>0</v>
      </c>
      <c r="BK109">
        <f>+VLOOKUP(A109,'[1]ASIGNACION CONTRATISTAS'!$A$5:$AQ$275,33,FALSE)</f>
        <v>0</v>
      </c>
      <c r="BL109">
        <f>+VLOOKUP(A109,'[1]ASIGNACION CONTRATISTAS'!$A$5:$AQ$275,34,FALSE)</f>
        <v>0</v>
      </c>
      <c r="BM109">
        <f>+VLOOKUP(A109,'[1]ASIGNACION CONTRATISTAS'!$A$5:$AQ$275,35,FALSE)</f>
        <v>0</v>
      </c>
      <c r="BN109" t="str">
        <f>+VLOOKUP(A109,'[1]ASIGNACION CONTRATISTAS'!$A$5:$AQ$275,36,FALSE)</f>
        <v>APROBADO</v>
      </c>
      <c r="BO109">
        <f>+VLOOKUP(A109,'[1]ASIGNACION CONTRATISTAS'!$A$5:$AQ$275,37,FALSE)</f>
        <v>0</v>
      </c>
      <c r="BP109">
        <f>+VLOOKUP(A109,'[1]ASIGNACION CONTRATISTAS'!$A$5:$AQ$275,38,FALSE)</f>
        <v>0</v>
      </c>
      <c r="BQ109">
        <f>+VLOOKUP(A109,'[1]ASIGNACION CONTRATISTAS'!$A$5:$AQ$275,39,FALSE)</f>
        <v>0</v>
      </c>
      <c r="BR109">
        <f>+VLOOKUP(A109,'[1]ASIGNACION CONTRATISTAS'!$A$5:$AQ$275,40,FALSE)</f>
        <v>45251</v>
      </c>
      <c r="BS109">
        <f>+VLOOKUP(A109,'[1]ASIGNACION CONTRATISTAS'!$A$5:$AQ$275,41,FALSE)</f>
        <v>0</v>
      </c>
      <c r="BT109">
        <f>+VLOOKUP(A109,'[1]ASIGNACION CONTRATISTAS'!$A$5:$AQ$275,42,FALSE)</f>
        <v>0</v>
      </c>
      <c r="BU109">
        <f>+VLOOKUP(A109,'[1]ASIGNACION CONTRATISTAS'!$A$5:$AQ$275,43,FALSE)</f>
        <v>25000000</v>
      </c>
    </row>
    <row r="110" spans="1:73" x14ac:dyDescent="0.25">
      <c r="A110" t="s">
        <v>672</v>
      </c>
      <c r="B110" t="s">
        <v>605</v>
      </c>
      <c r="C110" t="s">
        <v>665</v>
      </c>
      <c r="D110" t="s">
        <v>673</v>
      </c>
      <c r="E110" t="s">
        <v>87</v>
      </c>
      <c r="F110" t="s">
        <v>607</v>
      </c>
      <c r="G110">
        <v>129.30000000000001</v>
      </c>
      <c r="H110">
        <v>25000000</v>
      </c>
      <c r="I110">
        <v>36338400</v>
      </c>
      <c r="J110">
        <v>31248000</v>
      </c>
      <c r="K110" t="s">
        <v>674</v>
      </c>
      <c r="L110" t="s">
        <v>53</v>
      </c>
      <c r="S110">
        <v>25000000</v>
      </c>
      <c r="W110" s="2">
        <v>45180</v>
      </c>
      <c r="X110" t="s">
        <v>675</v>
      </c>
      <c r="Y110" t="s">
        <v>46</v>
      </c>
      <c r="Z110">
        <v>0</v>
      </c>
      <c r="AA110">
        <v>129.30000000000001</v>
      </c>
      <c r="AB110" t="s">
        <v>676</v>
      </c>
      <c r="AC110" t="s">
        <v>48</v>
      </c>
      <c r="AD110" t="s">
        <v>49</v>
      </c>
      <c r="AE110" t="s">
        <v>163</v>
      </c>
      <c r="AF110" t="s">
        <v>347</v>
      </c>
      <c r="AG110" t="s">
        <v>49</v>
      </c>
      <c r="AH110" t="s">
        <v>670</v>
      </c>
      <c r="AI110" t="s">
        <v>201</v>
      </c>
      <c r="AJ110" t="s">
        <v>671</v>
      </c>
      <c r="AO110" t="str">
        <f>+VLOOKUP(A110,'[1]ASIGNACION CONTRATISTAS'!$A$5:$M$275,11,FALSE)</f>
        <v>SIN DATOS</v>
      </c>
      <c r="AP110" t="str">
        <f>+VLOOKUP(A110,'[1]ASIGNACION CONTRATISTAS'!$A$5:$M$275,12,FALSE)</f>
        <v>SIN DATOS</v>
      </c>
      <c r="AQ110" t="str">
        <f>+VLOOKUP(A110,'[1]ASIGNACION CONTRATISTAS'!$A$5:$M$275,13,FALSE)</f>
        <v>SIN DATOS</v>
      </c>
      <c r="AR110" t="str">
        <f>+VLOOKUP(A110,'[1]ASIGNACION CONTRATISTAS'!$A$5:$AQ$275,14,FALSE)</f>
        <v>si</v>
      </c>
      <c r="AS110" t="str">
        <f>+VLOOKUP(A110,'[1]ASIGNACION CONTRATISTAS'!$A$5:$AQ$275,15,FALSE)</f>
        <v>SIN DATOS</v>
      </c>
      <c r="AT110" t="str">
        <f>+VLOOKUP(A110,'[1]ASIGNACION CONTRATISTAS'!$A$5:$AQ$275,16,FALSE)</f>
        <v>SIN DATOS</v>
      </c>
      <c r="AU110">
        <f>+VLOOKUP(A110,'[1]ASIGNACION CONTRATISTAS'!$A$5:$AQ$275,17,FALSE)</f>
        <v>0</v>
      </c>
      <c r="AV110" t="str">
        <f>+VLOOKUP(A110,'[1]ASIGNACION CONTRATISTAS'!$A$5:$AQ$275,18,FALSE)</f>
        <v>si</v>
      </c>
      <c r="AW110" t="str">
        <f>+VLOOKUP(A110,'[1]ASIGNACION CONTRATISTAS'!$A$5:$AQ$275,19,FALSE)</f>
        <v>SIN DATOS</v>
      </c>
      <c r="AX110" t="str">
        <f>+VLOOKUP(A110,'[1]ASIGNACION CONTRATISTAS'!$A$5:$AQ$275,20,FALSE)</f>
        <v>SIN DATOS</v>
      </c>
      <c r="AY110">
        <f>+VLOOKUP(A110,'[1]ASIGNACION CONTRATISTAS'!$A$5:$AQ$275,21,FALSE)</f>
        <v>0</v>
      </c>
      <c r="AZ110">
        <f>+VLOOKUP(A110,'[1]ASIGNACION CONTRATISTAS'!$A$5:$AQ$275,22,FALSE)</f>
        <v>0</v>
      </c>
      <c r="BA110" t="str">
        <f>+VLOOKUP(A110,'[1]ASIGNACION CONTRATISTAS'!$A$5:$AQ$275,23,FALSE)</f>
        <v>si</v>
      </c>
      <c r="BB110">
        <f>+VLOOKUP(A110,'[1]ASIGNACION CONTRATISTAS'!$A$5:$AQ$275,24,FALSE)</f>
        <v>0</v>
      </c>
      <c r="BC110">
        <f>+VLOOKUP(A110,'[1]ASIGNACION CONTRATISTAS'!$A$5:$AQ$275,25,FALSE)</f>
        <v>0</v>
      </c>
      <c r="BD110" s="2">
        <f>+VLOOKUP(A110,'[1]ASIGNACION CONTRATISTAS'!$A$5:$AQ$275,26,FALSE)</f>
        <v>0</v>
      </c>
      <c r="BE110">
        <f>+VLOOKUP(A110,'[1]ASIGNACION CONTRATISTAS'!$A$5:$AQ$275,27,FALSE)</f>
        <v>0</v>
      </c>
      <c r="BF110">
        <f>+VLOOKUP(A110,'[1]ASIGNACION CONTRATISTAS'!$A$5:$AQ$275,28,FALSE)</f>
        <v>0</v>
      </c>
      <c r="BG110">
        <f>+VLOOKUP(A110,'[1]ASIGNACION CONTRATISTAS'!$A$5:$AQ$275,29,FALSE)</f>
        <v>0</v>
      </c>
      <c r="BH110">
        <f>+VLOOKUP(A110,'[1]ASIGNACION CONTRATISTAS'!$A$5:$AQ$275,30,FALSE)</f>
        <v>0</v>
      </c>
      <c r="BI110">
        <f>+VLOOKUP(A110,'[1]ASIGNACION CONTRATISTAS'!$A$5:$AQ$275,31,FALSE)</f>
        <v>0</v>
      </c>
      <c r="BJ110">
        <f>+VLOOKUP(A110,'[1]ASIGNACION CONTRATISTAS'!$A$5:$AQ$275,32,FALSE)</f>
        <v>0</v>
      </c>
      <c r="BK110">
        <f>+VLOOKUP(A110,'[1]ASIGNACION CONTRATISTAS'!$A$5:$AQ$275,33,FALSE)</f>
        <v>0</v>
      </c>
      <c r="BL110">
        <f>+VLOOKUP(A110,'[1]ASIGNACION CONTRATISTAS'!$A$5:$AQ$275,34,FALSE)</f>
        <v>0</v>
      </c>
      <c r="BM110">
        <f>+VLOOKUP(A110,'[1]ASIGNACION CONTRATISTAS'!$A$5:$AQ$275,35,FALSE)</f>
        <v>0</v>
      </c>
      <c r="BN110" t="str">
        <f>+VLOOKUP(A110,'[1]ASIGNACION CONTRATISTAS'!$A$5:$AQ$275,36,FALSE)</f>
        <v>APROBADO</v>
      </c>
      <c r="BO110">
        <f>+VLOOKUP(A110,'[1]ASIGNACION CONTRATISTAS'!$A$5:$AQ$275,37,FALSE)</f>
        <v>0</v>
      </c>
      <c r="BP110">
        <f>+VLOOKUP(A110,'[1]ASIGNACION CONTRATISTAS'!$A$5:$AQ$275,38,FALSE)</f>
        <v>0</v>
      </c>
      <c r="BQ110">
        <f>+VLOOKUP(A110,'[1]ASIGNACION CONTRATISTAS'!$A$5:$AQ$275,39,FALSE)</f>
        <v>0</v>
      </c>
      <c r="BR110">
        <f>+VLOOKUP(A110,'[1]ASIGNACION CONTRATISTAS'!$A$5:$AQ$275,40,FALSE)</f>
        <v>45248</v>
      </c>
      <c r="BS110">
        <f>+VLOOKUP(A110,'[1]ASIGNACION CONTRATISTAS'!$A$5:$AQ$275,41,FALSE)</f>
        <v>0</v>
      </c>
      <c r="BT110">
        <f>+VLOOKUP(A110,'[1]ASIGNACION CONTRATISTAS'!$A$5:$AQ$275,42,FALSE)</f>
        <v>0</v>
      </c>
      <c r="BU110">
        <f>+VLOOKUP(A110,'[1]ASIGNACION CONTRATISTAS'!$A$5:$AQ$275,43,FALSE)</f>
        <v>25000000</v>
      </c>
    </row>
    <row r="111" spans="1:73" x14ac:dyDescent="0.25">
      <c r="A111" t="s">
        <v>677</v>
      </c>
      <c r="B111" t="s">
        <v>605</v>
      </c>
      <c r="C111" t="s">
        <v>665</v>
      </c>
      <c r="D111" t="s">
        <v>678</v>
      </c>
      <c r="E111" t="s">
        <v>87</v>
      </c>
      <c r="F111" t="s">
        <v>607</v>
      </c>
      <c r="G111">
        <v>164.86</v>
      </c>
      <c r="H111">
        <v>25000000</v>
      </c>
      <c r="I111">
        <v>42089600</v>
      </c>
      <c r="J111">
        <v>36176000</v>
      </c>
      <c r="K111" t="s">
        <v>679</v>
      </c>
      <c r="L111" t="s">
        <v>53</v>
      </c>
      <c r="S111">
        <v>25000000</v>
      </c>
      <c r="W111" s="2">
        <v>45180</v>
      </c>
      <c r="X111" t="s">
        <v>680</v>
      </c>
      <c r="Y111" t="s">
        <v>46</v>
      </c>
      <c r="Z111">
        <v>0</v>
      </c>
      <c r="AA111">
        <v>164.86250000000001</v>
      </c>
      <c r="AB111" t="s">
        <v>681</v>
      </c>
      <c r="AC111" t="s">
        <v>48</v>
      </c>
      <c r="AD111" t="s">
        <v>49</v>
      </c>
      <c r="AE111" t="s">
        <v>163</v>
      </c>
      <c r="AG111" t="s">
        <v>49</v>
      </c>
      <c r="AI111" t="s">
        <v>201</v>
      </c>
      <c r="AJ111" t="s">
        <v>671</v>
      </c>
      <c r="AO111" t="str">
        <f>+VLOOKUP(A111,'[1]ASIGNACION CONTRATISTAS'!$A$5:$M$275,11,FALSE)</f>
        <v>SIN DATOS</v>
      </c>
      <c r="AP111" t="str">
        <f>+VLOOKUP(A111,'[1]ASIGNACION CONTRATISTAS'!$A$5:$M$275,12,FALSE)</f>
        <v>SIN DATOS</v>
      </c>
      <c r="AQ111" t="str">
        <f>+VLOOKUP(A111,'[1]ASIGNACION CONTRATISTAS'!$A$5:$M$275,13,FALSE)</f>
        <v>SIN DATOS</v>
      </c>
      <c r="AR111" t="str">
        <f>+VLOOKUP(A111,'[1]ASIGNACION CONTRATISTAS'!$A$5:$AQ$275,14,FALSE)</f>
        <v>si</v>
      </c>
      <c r="AS111" t="str">
        <f>+VLOOKUP(A111,'[1]ASIGNACION CONTRATISTAS'!$A$5:$AQ$275,15,FALSE)</f>
        <v>SIN DATOS</v>
      </c>
      <c r="AT111" t="str">
        <f>+VLOOKUP(A111,'[1]ASIGNACION CONTRATISTAS'!$A$5:$AQ$275,16,FALSE)</f>
        <v>SIN DATOS</v>
      </c>
      <c r="AU111">
        <f>+VLOOKUP(A111,'[1]ASIGNACION CONTRATISTAS'!$A$5:$AQ$275,17,FALSE)</f>
        <v>0</v>
      </c>
      <c r="AV111" t="str">
        <f>+VLOOKUP(A111,'[1]ASIGNACION CONTRATISTAS'!$A$5:$AQ$275,18,FALSE)</f>
        <v>si</v>
      </c>
      <c r="AW111" t="str">
        <f>+VLOOKUP(A111,'[1]ASIGNACION CONTRATISTAS'!$A$5:$AQ$275,19,FALSE)</f>
        <v>SIN DATOS</v>
      </c>
      <c r="AX111" t="str">
        <f>+VLOOKUP(A111,'[1]ASIGNACION CONTRATISTAS'!$A$5:$AQ$275,20,FALSE)</f>
        <v>SIN DATOS</v>
      </c>
      <c r="AY111">
        <f>+VLOOKUP(A111,'[1]ASIGNACION CONTRATISTAS'!$A$5:$AQ$275,21,FALSE)</f>
        <v>0</v>
      </c>
      <c r="AZ111">
        <f>+VLOOKUP(A111,'[1]ASIGNACION CONTRATISTAS'!$A$5:$AQ$275,22,FALSE)</f>
        <v>0</v>
      </c>
      <c r="BA111" t="str">
        <f>+VLOOKUP(A111,'[1]ASIGNACION CONTRATISTAS'!$A$5:$AQ$275,23,FALSE)</f>
        <v>si</v>
      </c>
      <c r="BB111">
        <f>+VLOOKUP(A111,'[1]ASIGNACION CONTRATISTAS'!$A$5:$AQ$275,24,FALSE)</f>
        <v>0</v>
      </c>
      <c r="BC111">
        <f>+VLOOKUP(A111,'[1]ASIGNACION CONTRATISTAS'!$A$5:$AQ$275,25,FALSE)</f>
        <v>0</v>
      </c>
      <c r="BD111" s="2">
        <f>+VLOOKUP(A111,'[1]ASIGNACION CONTRATISTAS'!$A$5:$AQ$275,26,FALSE)</f>
        <v>0</v>
      </c>
      <c r="BE111">
        <f>+VLOOKUP(A111,'[1]ASIGNACION CONTRATISTAS'!$A$5:$AQ$275,27,FALSE)</f>
        <v>0</v>
      </c>
      <c r="BF111">
        <f>+VLOOKUP(A111,'[1]ASIGNACION CONTRATISTAS'!$A$5:$AQ$275,28,FALSE)</f>
        <v>0</v>
      </c>
      <c r="BG111">
        <f>+VLOOKUP(A111,'[1]ASIGNACION CONTRATISTAS'!$A$5:$AQ$275,29,FALSE)</f>
        <v>0</v>
      </c>
      <c r="BH111">
        <f>+VLOOKUP(A111,'[1]ASIGNACION CONTRATISTAS'!$A$5:$AQ$275,30,FALSE)</f>
        <v>0</v>
      </c>
      <c r="BI111">
        <f>+VLOOKUP(A111,'[1]ASIGNACION CONTRATISTAS'!$A$5:$AQ$275,31,FALSE)</f>
        <v>0</v>
      </c>
      <c r="BJ111">
        <f>+VLOOKUP(A111,'[1]ASIGNACION CONTRATISTAS'!$A$5:$AQ$275,32,FALSE)</f>
        <v>0</v>
      </c>
      <c r="BK111">
        <f>+VLOOKUP(A111,'[1]ASIGNACION CONTRATISTAS'!$A$5:$AQ$275,33,FALSE)</f>
        <v>0</v>
      </c>
      <c r="BL111">
        <f>+VLOOKUP(A111,'[1]ASIGNACION CONTRATISTAS'!$A$5:$AQ$275,34,FALSE)</f>
        <v>0</v>
      </c>
      <c r="BM111">
        <f>+VLOOKUP(A111,'[1]ASIGNACION CONTRATISTAS'!$A$5:$AQ$275,35,FALSE)</f>
        <v>0</v>
      </c>
      <c r="BN111" t="str">
        <f>+VLOOKUP(A111,'[1]ASIGNACION CONTRATISTAS'!$A$5:$AQ$275,36,FALSE)</f>
        <v>APROBADO</v>
      </c>
      <c r="BO111">
        <f>+VLOOKUP(A111,'[1]ASIGNACION CONTRATISTAS'!$A$5:$AQ$275,37,FALSE)</f>
        <v>0</v>
      </c>
      <c r="BP111">
        <f>+VLOOKUP(A111,'[1]ASIGNACION CONTRATISTAS'!$A$5:$AQ$275,38,FALSE)</f>
        <v>0</v>
      </c>
      <c r="BQ111">
        <f>+VLOOKUP(A111,'[1]ASIGNACION CONTRATISTAS'!$A$5:$AQ$275,39,FALSE)</f>
        <v>0</v>
      </c>
      <c r="BR111">
        <f>+VLOOKUP(A111,'[1]ASIGNACION CONTRATISTAS'!$A$5:$AQ$275,40,FALSE)</f>
        <v>45251</v>
      </c>
      <c r="BS111">
        <f>+VLOOKUP(A111,'[1]ASIGNACION CONTRATISTAS'!$A$5:$AQ$275,41,FALSE)</f>
        <v>0</v>
      </c>
      <c r="BT111">
        <f>+VLOOKUP(A111,'[1]ASIGNACION CONTRATISTAS'!$A$5:$AQ$275,42,FALSE)</f>
        <v>0</v>
      </c>
      <c r="BU111">
        <f>+VLOOKUP(A111,'[1]ASIGNACION CONTRATISTAS'!$A$5:$AQ$275,43,FALSE)</f>
        <v>25000000</v>
      </c>
    </row>
    <row r="112" spans="1:73" x14ac:dyDescent="0.25">
      <c r="A112" t="s">
        <v>682</v>
      </c>
      <c r="B112" t="s">
        <v>605</v>
      </c>
      <c r="C112" t="s">
        <v>665</v>
      </c>
      <c r="D112" t="s">
        <v>683</v>
      </c>
      <c r="E112" t="s">
        <v>87</v>
      </c>
      <c r="F112" t="s">
        <v>607</v>
      </c>
      <c r="G112">
        <v>111.73</v>
      </c>
      <c r="H112">
        <v>25000000</v>
      </c>
      <c r="I112">
        <v>36338400</v>
      </c>
      <c r="J112">
        <v>31248000</v>
      </c>
      <c r="K112" t="s">
        <v>684</v>
      </c>
      <c r="L112" t="s">
        <v>53</v>
      </c>
      <c r="S112">
        <v>25000000</v>
      </c>
      <c r="W112" s="2">
        <v>45180</v>
      </c>
      <c r="X112" t="s">
        <v>685</v>
      </c>
      <c r="Y112" t="s">
        <v>46</v>
      </c>
      <c r="Z112">
        <v>0</v>
      </c>
      <c r="AA112">
        <v>100.24809999999999</v>
      </c>
      <c r="AB112" t="s">
        <v>686</v>
      </c>
      <c r="AC112" t="s">
        <v>48</v>
      </c>
      <c r="AD112" t="s">
        <v>49</v>
      </c>
      <c r="AE112" t="s">
        <v>163</v>
      </c>
      <c r="AG112" t="s">
        <v>49</v>
      </c>
      <c r="AI112" t="s">
        <v>201</v>
      </c>
      <c r="AJ112" t="s">
        <v>671</v>
      </c>
      <c r="AO112" t="str">
        <f>+VLOOKUP(A112,'[1]ASIGNACION CONTRATISTAS'!$A$5:$M$275,11,FALSE)</f>
        <v>SIN DATOS</v>
      </c>
      <c r="AP112" t="str">
        <f>+VLOOKUP(A112,'[1]ASIGNACION CONTRATISTAS'!$A$5:$M$275,12,FALSE)</f>
        <v>SIN DATOS</v>
      </c>
      <c r="AQ112" t="str">
        <f>+VLOOKUP(A112,'[1]ASIGNACION CONTRATISTAS'!$A$5:$M$275,13,FALSE)</f>
        <v>SIN DATOS</v>
      </c>
      <c r="AR112" t="str">
        <f>+VLOOKUP(A112,'[1]ASIGNACION CONTRATISTAS'!$A$5:$AQ$275,14,FALSE)</f>
        <v>si</v>
      </c>
      <c r="AS112" t="str">
        <f>+VLOOKUP(A112,'[1]ASIGNACION CONTRATISTAS'!$A$5:$AQ$275,15,FALSE)</f>
        <v>SIN DATOS</v>
      </c>
      <c r="AT112" t="str">
        <f>+VLOOKUP(A112,'[1]ASIGNACION CONTRATISTAS'!$A$5:$AQ$275,16,FALSE)</f>
        <v>SIN DATOS</v>
      </c>
      <c r="AU112">
        <f>+VLOOKUP(A112,'[1]ASIGNACION CONTRATISTAS'!$A$5:$AQ$275,17,FALSE)</f>
        <v>0</v>
      </c>
      <c r="AV112" t="str">
        <f>+VLOOKUP(A112,'[1]ASIGNACION CONTRATISTAS'!$A$5:$AQ$275,18,FALSE)</f>
        <v>si</v>
      </c>
      <c r="AW112" t="str">
        <f>+VLOOKUP(A112,'[1]ASIGNACION CONTRATISTAS'!$A$5:$AQ$275,19,FALSE)</f>
        <v>SIN DATOS</v>
      </c>
      <c r="AX112" t="str">
        <f>+VLOOKUP(A112,'[1]ASIGNACION CONTRATISTAS'!$A$5:$AQ$275,20,FALSE)</f>
        <v>SIN DATOS</v>
      </c>
      <c r="AY112">
        <f>+VLOOKUP(A112,'[1]ASIGNACION CONTRATISTAS'!$A$5:$AQ$275,21,FALSE)</f>
        <v>0</v>
      </c>
      <c r="AZ112">
        <f>+VLOOKUP(A112,'[1]ASIGNACION CONTRATISTAS'!$A$5:$AQ$275,22,FALSE)</f>
        <v>0</v>
      </c>
      <c r="BA112" t="str">
        <f>+VLOOKUP(A112,'[1]ASIGNACION CONTRATISTAS'!$A$5:$AQ$275,23,FALSE)</f>
        <v>si</v>
      </c>
      <c r="BB112">
        <f>+VLOOKUP(A112,'[1]ASIGNACION CONTRATISTAS'!$A$5:$AQ$275,24,FALSE)</f>
        <v>0</v>
      </c>
      <c r="BC112">
        <f>+VLOOKUP(A112,'[1]ASIGNACION CONTRATISTAS'!$A$5:$AQ$275,25,FALSE)</f>
        <v>0</v>
      </c>
      <c r="BD112" s="2">
        <f>+VLOOKUP(A112,'[1]ASIGNACION CONTRATISTAS'!$A$5:$AQ$275,26,FALSE)</f>
        <v>0</v>
      </c>
      <c r="BE112">
        <f>+VLOOKUP(A112,'[1]ASIGNACION CONTRATISTAS'!$A$5:$AQ$275,27,FALSE)</f>
        <v>0</v>
      </c>
      <c r="BF112">
        <f>+VLOOKUP(A112,'[1]ASIGNACION CONTRATISTAS'!$A$5:$AQ$275,28,FALSE)</f>
        <v>0</v>
      </c>
      <c r="BG112">
        <f>+VLOOKUP(A112,'[1]ASIGNACION CONTRATISTAS'!$A$5:$AQ$275,29,FALSE)</f>
        <v>0</v>
      </c>
      <c r="BH112">
        <f>+VLOOKUP(A112,'[1]ASIGNACION CONTRATISTAS'!$A$5:$AQ$275,30,FALSE)</f>
        <v>0</v>
      </c>
      <c r="BI112">
        <f>+VLOOKUP(A112,'[1]ASIGNACION CONTRATISTAS'!$A$5:$AQ$275,31,FALSE)</f>
        <v>0</v>
      </c>
      <c r="BJ112">
        <f>+VLOOKUP(A112,'[1]ASIGNACION CONTRATISTAS'!$A$5:$AQ$275,32,FALSE)</f>
        <v>0</v>
      </c>
      <c r="BK112">
        <f>+VLOOKUP(A112,'[1]ASIGNACION CONTRATISTAS'!$A$5:$AQ$275,33,FALSE)</f>
        <v>0</v>
      </c>
      <c r="BL112">
        <f>+VLOOKUP(A112,'[1]ASIGNACION CONTRATISTAS'!$A$5:$AQ$275,34,FALSE)</f>
        <v>0</v>
      </c>
      <c r="BM112">
        <f>+VLOOKUP(A112,'[1]ASIGNACION CONTRATISTAS'!$A$5:$AQ$275,35,FALSE)</f>
        <v>0</v>
      </c>
      <c r="BN112" t="str">
        <f>+VLOOKUP(A112,'[1]ASIGNACION CONTRATISTAS'!$A$5:$AQ$275,36,FALSE)</f>
        <v>APROBADO</v>
      </c>
      <c r="BO112">
        <f>+VLOOKUP(A112,'[1]ASIGNACION CONTRATISTAS'!$A$5:$AQ$275,37,FALSE)</f>
        <v>0</v>
      </c>
      <c r="BP112">
        <f>+VLOOKUP(A112,'[1]ASIGNACION CONTRATISTAS'!$A$5:$AQ$275,38,FALSE)</f>
        <v>0</v>
      </c>
      <c r="BQ112">
        <f>+VLOOKUP(A112,'[1]ASIGNACION CONTRATISTAS'!$A$5:$AQ$275,39,FALSE)</f>
        <v>0</v>
      </c>
      <c r="BR112">
        <f>+VLOOKUP(A112,'[1]ASIGNACION CONTRATISTAS'!$A$5:$AQ$275,40,FALSE)</f>
        <v>45248</v>
      </c>
      <c r="BS112">
        <f>+VLOOKUP(A112,'[1]ASIGNACION CONTRATISTAS'!$A$5:$AQ$275,41,FALSE)</f>
        <v>0</v>
      </c>
      <c r="BT112">
        <f>+VLOOKUP(A112,'[1]ASIGNACION CONTRATISTAS'!$A$5:$AQ$275,42,FALSE)</f>
        <v>0</v>
      </c>
      <c r="BU112">
        <f>+VLOOKUP(A112,'[1]ASIGNACION CONTRATISTAS'!$A$5:$AQ$275,43,FALSE)</f>
        <v>25000000</v>
      </c>
    </row>
    <row r="113" spans="1:73" x14ac:dyDescent="0.25">
      <c r="A113" t="s">
        <v>687</v>
      </c>
      <c r="B113" t="s">
        <v>605</v>
      </c>
      <c r="C113" t="s">
        <v>665</v>
      </c>
      <c r="D113" t="s">
        <v>688</v>
      </c>
      <c r="E113" t="s">
        <v>87</v>
      </c>
      <c r="F113" t="s">
        <v>607</v>
      </c>
      <c r="G113">
        <v>54.37</v>
      </c>
      <c r="H113">
        <v>25000000</v>
      </c>
      <c r="I113">
        <v>22800960</v>
      </c>
      <c r="J113">
        <v>19629120</v>
      </c>
      <c r="K113" t="s">
        <v>689</v>
      </c>
      <c r="L113" t="s">
        <v>53</v>
      </c>
      <c r="S113">
        <v>25000000</v>
      </c>
      <c r="W113" s="2">
        <v>45180</v>
      </c>
      <c r="X113" t="s">
        <v>690</v>
      </c>
      <c r="Y113" t="s">
        <v>46</v>
      </c>
      <c r="Z113">
        <v>0</v>
      </c>
      <c r="AA113">
        <v>54.367100000000001</v>
      </c>
      <c r="AB113" t="s">
        <v>691</v>
      </c>
      <c r="AC113" t="s">
        <v>48</v>
      </c>
      <c r="AD113" t="s">
        <v>49</v>
      </c>
      <c r="AE113" t="s">
        <v>163</v>
      </c>
      <c r="AG113" t="s">
        <v>49</v>
      </c>
      <c r="AI113" t="s">
        <v>201</v>
      </c>
      <c r="AJ113" t="s">
        <v>671</v>
      </c>
      <c r="AO113" t="str">
        <f>+VLOOKUP(A113,'[1]ASIGNACION CONTRATISTAS'!$A$5:$M$275,11,FALSE)</f>
        <v>SIN DATOS</v>
      </c>
      <c r="AP113" t="str">
        <f>+VLOOKUP(A113,'[1]ASIGNACION CONTRATISTAS'!$A$5:$M$275,12,FALSE)</f>
        <v>SIN DATOS</v>
      </c>
      <c r="AQ113" t="str">
        <f>+VLOOKUP(A113,'[1]ASIGNACION CONTRATISTAS'!$A$5:$M$275,13,FALSE)</f>
        <v>SIN DATOS</v>
      </c>
      <c r="AR113" t="str">
        <f>+VLOOKUP(A113,'[1]ASIGNACION CONTRATISTAS'!$A$5:$AQ$275,14,FALSE)</f>
        <v>si</v>
      </c>
      <c r="AS113" t="str">
        <f>+VLOOKUP(A113,'[1]ASIGNACION CONTRATISTAS'!$A$5:$AQ$275,15,FALSE)</f>
        <v>SIN DATOS</v>
      </c>
      <c r="AT113" t="str">
        <f>+VLOOKUP(A113,'[1]ASIGNACION CONTRATISTAS'!$A$5:$AQ$275,16,FALSE)</f>
        <v>SIN DATOS</v>
      </c>
      <c r="AU113">
        <f>+VLOOKUP(A113,'[1]ASIGNACION CONTRATISTAS'!$A$5:$AQ$275,17,FALSE)</f>
        <v>0</v>
      </c>
      <c r="AV113" t="str">
        <f>+VLOOKUP(A113,'[1]ASIGNACION CONTRATISTAS'!$A$5:$AQ$275,18,FALSE)</f>
        <v>si</v>
      </c>
      <c r="AW113" t="str">
        <f>+VLOOKUP(A113,'[1]ASIGNACION CONTRATISTAS'!$A$5:$AQ$275,19,FALSE)</f>
        <v>SIN DATOS</v>
      </c>
      <c r="AX113" t="str">
        <f>+VLOOKUP(A113,'[1]ASIGNACION CONTRATISTAS'!$A$5:$AQ$275,20,FALSE)</f>
        <v>SIN DATOS</v>
      </c>
      <c r="AY113">
        <f>+VLOOKUP(A113,'[1]ASIGNACION CONTRATISTAS'!$A$5:$AQ$275,21,FALSE)</f>
        <v>0</v>
      </c>
      <c r="AZ113">
        <f>+VLOOKUP(A113,'[1]ASIGNACION CONTRATISTAS'!$A$5:$AQ$275,22,FALSE)</f>
        <v>0</v>
      </c>
      <c r="BA113" t="str">
        <f>+VLOOKUP(A113,'[1]ASIGNACION CONTRATISTAS'!$A$5:$AQ$275,23,FALSE)</f>
        <v>si</v>
      </c>
      <c r="BB113">
        <f>+VLOOKUP(A113,'[1]ASIGNACION CONTRATISTAS'!$A$5:$AQ$275,24,FALSE)</f>
        <v>0</v>
      </c>
      <c r="BC113">
        <f>+VLOOKUP(A113,'[1]ASIGNACION CONTRATISTAS'!$A$5:$AQ$275,25,FALSE)</f>
        <v>0</v>
      </c>
      <c r="BD113" s="2">
        <f>+VLOOKUP(A113,'[1]ASIGNACION CONTRATISTAS'!$A$5:$AQ$275,26,FALSE)</f>
        <v>0</v>
      </c>
      <c r="BE113">
        <f>+VLOOKUP(A113,'[1]ASIGNACION CONTRATISTAS'!$A$5:$AQ$275,27,FALSE)</f>
        <v>0</v>
      </c>
      <c r="BF113">
        <f>+VLOOKUP(A113,'[1]ASIGNACION CONTRATISTAS'!$A$5:$AQ$275,28,FALSE)</f>
        <v>0</v>
      </c>
      <c r="BG113">
        <f>+VLOOKUP(A113,'[1]ASIGNACION CONTRATISTAS'!$A$5:$AQ$275,29,FALSE)</f>
        <v>0</v>
      </c>
      <c r="BH113">
        <f>+VLOOKUP(A113,'[1]ASIGNACION CONTRATISTAS'!$A$5:$AQ$275,30,FALSE)</f>
        <v>0</v>
      </c>
      <c r="BI113">
        <f>+VLOOKUP(A113,'[1]ASIGNACION CONTRATISTAS'!$A$5:$AQ$275,31,FALSE)</f>
        <v>0</v>
      </c>
      <c r="BJ113">
        <f>+VLOOKUP(A113,'[1]ASIGNACION CONTRATISTAS'!$A$5:$AQ$275,32,FALSE)</f>
        <v>0</v>
      </c>
      <c r="BK113">
        <f>+VLOOKUP(A113,'[1]ASIGNACION CONTRATISTAS'!$A$5:$AQ$275,33,FALSE)</f>
        <v>0</v>
      </c>
      <c r="BL113">
        <f>+VLOOKUP(A113,'[1]ASIGNACION CONTRATISTAS'!$A$5:$AQ$275,34,FALSE)</f>
        <v>0</v>
      </c>
      <c r="BM113">
        <f>+VLOOKUP(A113,'[1]ASIGNACION CONTRATISTAS'!$A$5:$AQ$275,35,FALSE)</f>
        <v>0</v>
      </c>
      <c r="BN113" t="str">
        <f>+VLOOKUP(A113,'[1]ASIGNACION CONTRATISTAS'!$A$5:$AQ$275,36,FALSE)</f>
        <v>APROBADO</v>
      </c>
      <c r="BO113">
        <f>+VLOOKUP(A113,'[1]ASIGNACION CONTRATISTAS'!$A$5:$AQ$275,37,FALSE)</f>
        <v>0</v>
      </c>
      <c r="BP113">
        <f>+VLOOKUP(A113,'[1]ASIGNACION CONTRATISTAS'!$A$5:$AQ$275,38,FALSE)</f>
        <v>0</v>
      </c>
      <c r="BQ113">
        <f>+VLOOKUP(A113,'[1]ASIGNACION CONTRATISTAS'!$A$5:$AQ$275,39,FALSE)</f>
        <v>0</v>
      </c>
      <c r="BR113">
        <f>+VLOOKUP(A113,'[1]ASIGNACION CONTRATISTAS'!$A$5:$AQ$275,40,FALSE)</f>
        <v>45251</v>
      </c>
      <c r="BS113">
        <f>+VLOOKUP(A113,'[1]ASIGNACION CONTRATISTAS'!$A$5:$AQ$275,41,FALSE)</f>
        <v>0</v>
      </c>
      <c r="BT113">
        <f>+VLOOKUP(A113,'[1]ASIGNACION CONTRATISTAS'!$A$5:$AQ$275,42,FALSE)</f>
        <v>0</v>
      </c>
      <c r="BU113">
        <f>+VLOOKUP(A113,'[1]ASIGNACION CONTRATISTAS'!$A$5:$AQ$275,43,FALSE)</f>
        <v>25000000</v>
      </c>
    </row>
    <row r="114" spans="1:73" x14ac:dyDescent="0.25">
      <c r="A114" t="s">
        <v>692</v>
      </c>
      <c r="B114" t="s">
        <v>605</v>
      </c>
      <c r="C114" t="s">
        <v>665</v>
      </c>
      <c r="D114" t="s">
        <v>693</v>
      </c>
      <c r="E114" t="s">
        <v>87</v>
      </c>
      <c r="F114" t="s">
        <v>607</v>
      </c>
      <c r="G114">
        <v>131</v>
      </c>
      <c r="H114">
        <v>25000000</v>
      </c>
      <c r="I114">
        <v>36338400</v>
      </c>
      <c r="J114">
        <v>31248000</v>
      </c>
      <c r="K114" t="s">
        <v>694</v>
      </c>
      <c r="L114" t="s">
        <v>53</v>
      </c>
      <c r="S114">
        <v>25000000</v>
      </c>
      <c r="W114" s="2">
        <v>45180</v>
      </c>
      <c r="X114" t="s">
        <v>695</v>
      </c>
      <c r="Y114" t="s">
        <v>46</v>
      </c>
      <c r="Z114">
        <v>0</v>
      </c>
      <c r="AA114">
        <v>131</v>
      </c>
      <c r="AB114" t="s">
        <v>696</v>
      </c>
      <c r="AC114" t="s">
        <v>48</v>
      </c>
      <c r="AD114" t="s">
        <v>49</v>
      </c>
      <c r="AE114" t="s">
        <v>163</v>
      </c>
      <c r="AF114" t="s">
        <v>347</v>
      </c>
      <c r="AG114" t="s">
        <v>49</v>
      </c>
      <c r="AH114" t="s">
        <v>670</v>
      </c>
      <c r="AI114" t="s">
        <v>201</v>
      </c>
      <c r="AJ114" t="s">
        <v>671</v>
      </c>
      <c r="AO114" t="str">
        <f>+VLOOKUP(A114,'[1]ASIGNACION CONTRATISTAS'!$A$5:$M$275,11,FALSE)</f>
        <v>SIN DATOS</v>
      </c>
      <c r="AP114" t="str">
        <f>+VLOOKUP(A114,'[1]ASIGNACION CONTRATISTAS'!$A$5:$M$275,12,FALSE)</f>
        <v>SIN DATOS</v>
      </c>
      <c r="AQ114" t="str">
        <f>+VLOOKUP(A114,'[1]ASIGNACION CONTRATISTAS'!$A$5:$M$275,13,FALSE)</f>
        <v>SIN DATOS</v>
      </c>
      <c r="AR114" t="str">
        <f>+VLOOKUP(A114,'[1]ASIGNACION CONTRATISTAS'!$A$5:$AQ$275,14,FALSE)</f>
        <v>si</v>
      </c>
      <c r="AS114" t="str">
        <f>+VLOOKUP(A114,'[1]ASIGNACION CONTRATISTAS'!$A$5:$AQ$275,15,FALSE)</f>
        <v>SIN DATOS</v>
      </c>
      <c r="AT114" t="str">
        <f>+VLOOKUP(A114,'[1]ASIGNACION CONTRATISTAS'!$A$5:$AQ$275,16,FALSE)</f>
        <v>SIN DATOS</v>
      </c>
      <c r="AU114">
        <f>+VLOOKUP(A114,'[1]ASIGNACION CONTRATISTAS'!$A$5:$AQ$275,17,FALSE)</f>
        <v>0</v>
      </c>
      <c r="AV114" t="str">
        <f>+VLOOKUP(A114,'[1]ASIGNACION CONTRATISTAS'!$A$5:$AQ$275,18,FALSE)</f>
        <v>si</v>
      </c>
      <c r="AW114" t="str">
        <f>+VLOOKUP(A114,'[1]ASIGNACION CONTRATISTAS'!$A$5:$AQ$275,19,FALSE)</f>
        <v>SIN DATOS</v>
      </c>
      <c r="AX114" t="str">
        <f>+VLOOKUP(A114,'[1]ASIGNACION CONTRATISTAS'!$A$5:$AQ$275,20,FALSE)</f>
        <v>SIN DATOS</v>
      </c>
      <c r="AY114">
        <f>+VLOOKUP(A114,'[1]ASIGNACION CONTRATISTAS'!$A$5:$AQ$275,21,FALSE)</f>
        <v>0</v>
      </c>
      <c r="AZ114">
        <f>+VLOOKUP(A114,'[1]ASIGNACION CONTRATISTAS'!$A$5:$AQ$275,22,FALSE)</f>
        <v>0</v>
      </c>
      <c r="BA114" t="str">
        <f>+VLOOKUP(A114,'[1]ASIGNACION CONTRATISTAS'!$A$5:$AQ$275,23,FALSE)</f>
        <v>si</v>
      </c>
      <c r="BB114">
        <f>+VLOOKUP(A114,'[1]ASIGNACION CONTRATISTAS'!$A$5:$AQ$275,24,FALSE)</f>
        <v>0</v>
      </c>
      <c r="BC114">
        <f>+VLOOKUP(A114,'[1]ASIGNACION CONTRATISTAS'!$A$5:$AQ$275,25,FALSE)</f>
        <v>0</v>
      </c>
      <c r="BD114" s="2">
        <f>+VLOOKUP(A114,'[1]ASIGNACION CONTRATISTAS'!$A$5:$AQ$275,26,FALSE)</f>
        <v>0</v>
      </c>
      <c r="BE114">
        <f>+VLOOKUP(A114,'[1]ASIGNACION CONTRATISTAS'!$A$5:$AQ$275,27,FALSE)</f>
        <v>0</v>
      </c>
      <c r="BF114">
        <f>+VLOOKUP(A114,'[1]ASIGNACION CONTRATISTAS'!$A$5:$AQ$275,28,FALSE)</f>
        <v>0</v>
      </c>
      <c r="BG114">
        <f>+VLOOKUP(A114,'[1]ASIGNACION CONTRATISTAS'!$A$5:$AQ$275,29,FALSE)</f>
        <v>0</v>
      </c>
      <c r="BH114">
        <f>+VLOOKUP(A114,'[1]ASIGNACION CONTRATISTAS'!$A$5:$AQ$275,30,FALSE)</f>
        <v>0</v>
      </c>
      <c r="BI114">
        <f>+VLOOKUP(A114,'[1]ASIGNACION CONTRATISTAS'!$A$5:$AQ$275,31,FALSE)</f>
        <v>0</v>
      </c>
      <c r="BJ114">
        <f>+VLOOKUP(A114,'[1]ASIGNACION CONTRATISTAS'!$A$5:$AQ$275,32,FALSE)</f>
        <v>0</v>
      </c>
      <c r="BK114">
        <f>+VLOOKUP(A114,'[1]ASIGNACION CONTRATISTAS'!$A$5:$AQ$275,33,FALSE)</f>
        <v>0</v>
      </c>
      <c r="BL114">
        <f>+VLOOKUP(A114,'[1]ASIGNACION CONTRATISTAS'!$A$5:$AQ$275,34,FALSE)</f>
        <v>0</v>
      </c>
      <c r="BM114">
        <f>+VLOOKUP(A114,'[1]ASIGNACION CONTRATISTAS'!$A$5:$AQ$275,35,FALSE)</f>
        <v>0</v>
      </c>
      <c r="BN114" t="str">
        <f>+VLOOKUP(A114,'[1]ASIGNACION CONTRATISTAS'!$A$5:$AQ$275,36,FALSE)</f>
        <v>APROBADO</v>
      </c>
      <c r="BO114">
        <f>+VLOOKUP(A114,'[1]ASIGNACION CONTRATISTAS'!$A$5:$AQ$275,37,FALSE)</f>
        <v>0</v>
      </c>
      <c r="BP114">
        <f>+VLOOKUP(A114,'[1]ASIGNACION CONTRATISTAS'!$A$5:$AQ$275,38,FALSE)</f>
        <v>0</v>
      </c>
      <c r="BQ114">
        <f>+VLOOKUP(A114,'[1]ASIGNACION CONTRATISTAS'!$A$5:$AQ$275,39,FALSE)</f>
        <v>0</v>
      </c>
      <c r="BR114">
        <f>+VLOOKUP(A114,'[1]ASIGNACION CONTRATISTAS'!$A$5:$AQ$275,40,FALSE)</f>
        <v>45252</v>
      </c>
      <c r="BS114">
        <f>+VLOOKUP(A114,'[1]ASIGNACION CONTRATISTAS'!$A$5:$AQ$275,41,FALSE)</f>
        <v>0</v>
      </c>
      <c r="BT114">
        <f>+VLOOKUP(A114,'[1]ASIGNACION CONTRATISTAS'!$A$5:$AQ$275,42,FALSE)</f>
        <v>0</v>
      </c>
      <c r="BU114">
        <f>+VLOOKUP(A114,'[1]ASIGNACION CONTRATISTAS'!$A$5:$AQ$275,43,FALSE)</f>
        <v>25000000</v>
      </c>
    </row>
    <row r="115" spans="1:73" x14ac:dyDescent="0.25">
      <c r="A115" t="s">
        <v>697</v>
      </c>
      <c r="B115" t="s">
        <v>605</v>
      </c>
      <c r="C115" t="s">
        <v>665</v>
      </c>
      <c r="D115" t="s">
        <v>698</v>
      </c>
      <c r="E115" t="s">
        <v>87</v>
      </c>
      <c r="F115" t="s">
        <v>607</v>
      </c>
      <c r="G115">
        <v>120.61</v>
      </c>
      <c r="H115">
        <v>25000000</v>
      </c>
      <c r="I115">
        <v>36338400</v>
      </c>
      <c r="J115">
        <v>31248000</v>
      </c>
      <c r="K115" t="s">
        <v>699</v>
      </c>
      <c r="L115" t="s">
        <v>53</v>
      </c>
      <c r="S115">
        <v>25000000</v>
      </c>
      <c r="W115" s="2">
        <v>45180</v>
      </c>
      <c r="X115" t="s">
        <v>700</v>
      </c>
      <c r="Y115" t="s">
        <v>46</v>
      </c>
      <c r="Z115">
        <v>0</v>
      </c>
      <c r="AA115">
        <v>183.80840000000001</v>
      </c>
      <c r="AB115" t="s">
        <v>701</v>
      </c>
      <c r="AC115" t="s">
        <v>48</v>
      </c>
      <c r="AD115" t="s">
        <v>49</v>
      </c>
      <c r="AE115" t="s">
        <v>163</v>
      </c>
      <c r="AG115" t="s">
        <v>49</v>
      </c>
      <c r="AI115" t="s">
        <v>201</v>
      </c>
      <c r="AJ115" t="s">
        <v>671</v>
      </c>
      <c r="AO115" t="str">
        <f>+VLOOKUP(A115,'[1]ASIGNACION CONTRATISTAS'!$A$5:$M$275,11,FALSE)</f>
        <v>SIN DATOS</v>
      </c>
      <c r="AP115" t="str">
        <f>+VLOOKUP(A115,'[1]ASIGNACION CONTRATISTAS'!$A$5:$M$275,12,FALSE)</f>
        <v>SIN DATOS</v>
      </c>
      <c r="AQ115" t="str">
        <f>+VLOOKUP(A115,'[1]ASIGNACION CONTRATISTAS'!$A$5:$M$275,13,FALSE)</f>
        <v>SIN DATOS</v>
      </c>
      <c r="AR115" t="str">
        <f>+VLOOKUP(A115,'[1]ASIGNACION CONTRATISTAS'!$A$5:$AQ$275,14,FALSE)</f>
        <v>si</v>
      </c>
      <c r="AS115" t="str">
        <f>+VLOOKUP(A115,'[1]ASIGNACION CONTRATISTAS'!$A$5:$AQ$275,15,FALSE)</f>
        <v>SIN DATOS</v>
      </c>
      <c r="AT115" t="str">
        <f>+VLOOKUP(A115,'[1]ASIGNACION CONTRATISTAS'!$A$5:$AQ$275,16,FALSE)</f>
        <v>SIN DATOS</v>
      </c>
      <c r="AU115">
        <f>+VLOOKUP(A115,'[1]ASIGNACION CONTRATISTAS'!$A$5:$AQ$275,17,FALSE)</f>
        <v>0</v>
      </c>
      <c r="AV115" t="str">
        <f>+VLOOKUP(A115,'[1]ASIGNACION CONTRATISTAS'!$A$5:$AQ$275,18,FALSE)</f>
        <v>si</v>
      </c>
      <c r="AW115" t="str">
        <f>+VLOOKUP(A115,'[1]ASIGNACION CONTRATISTAS'!$A$5:$AQ$275,19,FALSE)</f>
        <v>SIN DATOS</v>
      </c>
      <c r="AX115" t="str">
        <f>+VLOOKUP(A115,'[1]ASIGNACION CONTRATISTAS'!$A$5:$AQ$275,20,FALSE)</f>
        <v>SIN DATOS</v>
      </c>
      <c r="AY115">
        <f>+VLOOKUP(A115,'[1]ASIGNACION CONTRATISTAS'!$A$5:$AQ$275,21,FALSE)</f>
        <v>0</v>
      </c>
      <c r="AZ115">
        <f>+VLOOKUP(A115,'[1]ASIGNACION CONTRATISTAS'!$A$5:$AQ$275,22,FALSE)</f>
        <v>0</v>
      </c>
      <c r="BA115" t="str">
        <f>+VLOOKUP(A115,'[1]ASIGNACION CONTRATISTAS'!$A$5:$AQ$275,23,FALSE)</f>
        <v>si</v>
      </c>
      <c r="BB115">
        <f>+VLOOKUP(A115,'[1]ASIGNACION CONTRATISTAS'!$A$5:$AQ$275,24,FALSE)</f>
        <v>0</v>
      </c>
      <c r="BC115">
        <f>+VLOOKUP(A115,'[1]ASIGNACION CONTRATISTAS'!$A$5:$AQ$275,25,FALSE)</f>
        <v>0</v>
      </c>
      <c r="BD115" s="2">
        <f>+VLOOKUP(A115,'[1]ASIGNACION CONTRATISTAS'!$A$5:$AQ$275,26,FALSE)</f>
        <v>0</v>
      </c>
      <c r="BE115">
        <f>+VLOOKUP(A115,'[1]ASIGNACION CONTRATISTAS'!$A$5:$AQ$275,27,FALSE)</f>
        <v>0</v>
      </c>
      <c r="BF115">
        <f>+VLOOKUP(A115,'[1]ASIGNACION CONTRATISTAS'!$A$5:$AQ$275,28,FALSE)</f>
        <v>0</v>
      </c>
      <c r="BG115">
        <f>+VLOOKUP(A115,'[1]ASIGNACION CONTRATISTAS'!$A$5:$AQ$275,29,FALSE)</f>
        <v>0</v>
      </c>
      <c r="BH115">
        <f>+VLOOKUP(A115,'[1]ASIGNACION CONTRATISTAS'!$A$5:$AQ$275,30,FALSE)</f>
        <v>0</v>
      </c>
      <c r="BI115">
        <f>+VLOOKUP(A115,'[1]ASIGNACION CONTRATISTAS'!$A$5:$AQ$275,31,FALSE)</f>
        <v>0</v>
      </c>
      <c r="BJ115">
        <f>+VLOOKUP(A115,'[1]ASIGNACION CONTRATISTAS'!$A$5:$AQ$275,32,FALSE)</f>
        <v>0</v>
      </c>
      <c r="BK115">
        <f>+VLOOKUP(A115,'[1]ASIGNACION CONTRATISTAS'!$A$5:$AQ$275,33,FALSE)</f>
        <v>0</v>
      </c>
      <c r="BL115">
        <f>+VLOOKUP(A115,'[1]ASIGNACION CONTRATISTAS'!$A$5:$AQ$275,34,FALSE)</f>
        <v>0</v>
      </c>
      <c r="BM115">
        <f>+VLOOKUP(A115,'[1]ASIGNACION CONTRATISTAS'!$A$5:$AQ$275,35,FALSE)</f>
        <v>0</v>
      </c>
      <c r="BN115" t="str">
        <f>+VLOOKUP(A115,'[1]ASIGNACION CONTRATISTAS'!$A$5:$AQ$275,36,FALSE)</f>
        <v>APROBADO</v>
      </c>
      <c r="BO115">
        <f>+VLOOKUP(A115,'[1]ASIGNACION CONTRATISTAS'!$A$5:$AQ$275,37,FALSE)</f>
        <v>0</v>
      </c>
      <c r="BP115">
        <f>+VLOOKUP(A115,'[1]ASIGNACION CONTRATISTAS'!$A$5:$AQ$275,38,FALSE)</f>
        <v>0</v>
      </c>
      <c r="BQ115">
        <f>+VLOOKUP(A115,'[1]ASIGNACION CONTRATISTAS'!$A$5:$AQ$275,39,FALSE)</f>
        <v>0</v>
      </c>
      <c r="BR115">
        <f>+VLOOKUP(A115,'[1]ASIGNACION CONTRATISTAS'!$A$5:$AQ$275,40,FALSE)</f>
        <v>45251</v>
      </c>
      <c r="BS115">
        <f>+VLOOKUP(A115,'[1]ASIGNACION CONTRATISTAS'!$A$5:$AQ$275,41,FALSE)</f>
        <v>0</v>
      </c>
      <c r="BT115">
        <f>+VLOOKUP(A115,'[1]ASIGNACION CONTRATISTAS'!$A$5:$AQ$275,42,FALSE)</f>
        <v>0</v>
      </c>
      <c r="BU115">
        <f>+VLOOKUP(A115,'[1]ASIGNACION CONTRATISTAS'!$A$5:$AQ$275,43,FALSE)</f>
        <v>25000000</v>
      </c>
    </row>
    <row r="116" spans="1:73" x14ac:dyDescent="0.25">
      <c r="A116" t="s">
        <v>702</v>
      </c>
      <c r="B116" t="s">
        <v>605</v>
      </c>
      <c r="C116" t="s">
        <v>665</v>
      </c>
      <c r="D116" t="s">
        <v>703</v>
      </c>
      <c r="E116" t="s">
        <v>87</v>
      </c>
      <c r="F116" t="s">
        <v>607</v>
      </c>
      <c r="G116">
        <v>129.12</v>
      </c>
      <c r="H116">
        <v>25000000</v>
      </c>
      <c r="I116">
        <v>36338400</v>
      </c>
      <c r="J116">
        <v>31248000</v>
      </c>
      <c r="K116" t="s">
        <v>704</v>
      </c>
      <c r="L116" t="s">
        <v>53</v>
      </c>
      <c r="S116">
        <v>25000000</v>
      </c>
      <c r="W116" s="2">
        <v>45180</v>
      </c>
      <c r="X116" t="s">
        <v>705</v>
      </c>
      <c r="Y116" t="s">
        <v>46</v>
      </c>
      <c r="Z116">
        <v>0</v>
      </c>
      <c r="AA116">
        <v>129.11840000000001</v>
      </c>
      <c r="AB116" t="s">
        <v>706</v>
      </c>
      <c r="AC116" t="s">
        <v>48</v>
      </c>
      <c r="AD116" t="s">
        <v>49</v>
      </c>
      <c r="AE116" t="s">
        <v>163</v>
      </c>
      <c r="AG116" t="s">
        <v>49</v>
      </c>
      <c r="AI116" t="s">
        <v>201</v>
      </c>
      <c r="AJ116" t="s">
        <v>671</v>
      </c>
      <c r="AO116" t="str">
        <f>+VLOOKUP(A116,'[1]ASIGNACION CONTRATISTAS'!$A$5:$M$275,11,FALSE)</f>
        <v>SIN DATOS</v>
      </c>
      <c r="AP116" t="str">
        <f>+VLOOKUP(A116,'[1]ASIGNACION CONTRATISTAS'!$A$5:$M$275,12,FALSE)</f>
        <v>SIN DATOS</v>
      </c>
      <c r="AQ116" t="str">
        <f>+VLOOKUP(A116,'[1]ASIGNACION CONTRATISTAS'!$A$5:$M$275,13,FALSE)</f>
        <v>SIN DATOS</v>
      </c>
      <c r="AR116" t="str">
        <f>+VLOOKUP(A116,'[1]ASIGNACION CONTRATISTAS'!$A$5:$AQ$275,14,FALSE)</f>
        <v>si</v>
      </c>
      <c r="AS116" t="str">
        <f>+VLOOKUP(A116,'[1]ASIGNACION CONTRATISTAS'!$A$5:$AQ$275,15,FALSE)</f>
        <v>SIN DATOS</v>
      </c>
      <c r="AT116" t="str">
        <f>+VLOOKUP(A116,'[1]ASIGNACION CONTRATISTAS'!$A$5:$AQ$275,16,FALSE)</f>
        <v>SIN DATOS</v>
      </c>
      <c r="AU116">
        <f>+VLOOKUP(A116,'[1]ASIGNACION CONTRATISTAS'!$A$5:$AQ$275,17,FALSE)</f>
        <v>0</v>
      </c>
      <c r="AV116" t="str">
        <f>+VLOOKUP(A116,'[1]ASIGNACION CONTRATISTAS'!$A$5:$AQ$275,18,FALSE)</f>
        <v>si</v>
      </c>
      <c r="AW116" t="str">
        <f>+VLOOKUP(A116,'[1]ASIGNACION CONTRATISTAS'!$A$5:$AQ$275,19,FALSE)</f>
        <v>SIN DATOS</v>
      </c>
      <c r="AX116" t="str">
        <f>+VLOOKUP(A116,'[1]ASIGNACION CONTRATISTAS'!$A$5:$AQ$275,20,FALSE)</f>
        <v>SIN DATOS</v>
      </c>
      <c r="AY116">
        <f>+VLOOKUP(A116,'[1]ASIGNACION CONTRATISTAS'!$A$5:$AQ$275,21,FALSE)</f>
        <v>0</v>
      </c>
      <c r="AZ116">
        <f>+VLOOKUP(A116,'[1]ASIGNACION CONTRATISTAS'!$A$5:$AQ$275,22,FALSE)</f>
        <v>0</v>
      </c>
      <c r="BA116" t="str">
        <f>+VLOOKUP(A116,'[1]ASIGNACION CONTRATISTAS'!$A$5:$AQ$275,23,FALSE)</f>
        <v>si</v>
      </c>
      <c r="BB116">
        <f>+VLOOKUP(A116,'[1]ASIGNACION CONTRATISTAS'!$A$5:$AQ$275,24,FALSE)</f>
        <v>0</v>
      </c>
      <c r="BC116">
        <f>+VLOOKUP(A116,'[1]ASIGNACION CONTRATISTAS'!$A$5:$AQ$275,25,FALSE)</f>
        <v>0</v>
      </c>
      <c r="BD116" s="2">
        <f>+VLOOKUP(A116,'[1]ASIGNACION CONTRATISTAS'!$A$5:$AQ$275,26,FALSE)</f>
        <v>0</v>
      </c>
      <c r="BE116">
        <f>+VLOOKUP(A116,'[1]ASIGNACION CONTRATISTAS'!$A$5:$AQ$275,27,FALSE)</f>
        <v>0</v>
      </c>
      <c r="BF116">
        <f>+VLOOKUP(A116,'[1]ASIGNACION CONTRATISTAS'!$A$5:$AQ$275,28,FALSE)</f>
        <v>0</v>
      </c>
      <c r="BG116">
        <f>+VLOOKUP(A116,'[1]ASIGNACION CONTRATISTAS'!$A$5:$AQ$275,29,FALSE)</f>
        <v>0</v>
      </c>
      <c r="BH116">
        <f>+VLOOKUP(A116,'[1]ASIGNACION CONTRATISTAS'!$A$5:$AQ$275,30,FALSE)</f>
        <v>0</v>
      </c>
      <c r="BI116">
        <f>+VLOOKUP(A116,'[1]ASIGNACION CONTRATISTAS'!$A$5:$AQ$275,31,FALSE)</f>
        <v>0</v>
      </c>
      <c r="BJ116">
        <f>+VLOOKUP(A116,'[1]ASIGNACION CONTRATISTAS'!$A$5:$AQ$275,32,FALSE)</f>
        <v>0</v>
      </c>
      <c r="BK116">
        <f>+VLOOKUP(A116,'[1]ASIGNACION CONTRATISTAS'!$A$5:$AQ$275,33,FALSE)</f>
        <v>0</v>
      </c>
      <c r="BL116">
        <f>+VLOOKUP(A116,'[1]ASIGNACION CONTRATISTAS'!$A$5:$AQ$275,34,FALSE)</f>
        <v>0</v>
      </c>
      <c r="BM116">
        <f>+VLOOKUP(A116,'[1]ASIGNACION CONTRATISTAS'!$A$5:$AQ$275,35,FALSE)</f>
        <v>0</v>
      </c>
      <c r="BN116" t="str">
        <f>+VLOOKUP(A116,'[1]ASIGNACION CONTRATISTAS'!$A$5:$AQ$275,36,FALSE)</f>
        <v>APROBADO</v>
      </c>
      <c r="BO116">
        <f>+VLOOKUP(A116,'[1]ASIGNACION CONTRATISTAS'!$A$5:$AQ$275,37,FALSE)</f>
        <v>0</v>
      </c>
      <c r="BP116">
        <f>+VLOOKUP(A116,'[1]ASIGNACION CONTRATISTAS'!$A$5:$AQ$275,38,FALSE)</f>
        <v>0</v>
      </c>
      <c r="BQ116">
        <f>+VLOOKUP(A116,'[1]ASIGNACION CONTRATISTAS'!$A$5:$AQ$275,39,FALSE)</f>
        <v>0</v>
      </c>
      <c r="BR116">
        <f>+VLOOKUP(A116,'[1]ASIGNACION CONTRATISTAS'!$A$5:$AQ$275,40,FALSE)</f>
        <v>45251</v>
      </c>
      <c r="BS116">
        <f>+VLOOKUP(A116,'[1]ASIGNACION CONTRATISTAS'!$A$5:$AQ$275,41,FALSE)</f>
        <v>0</v>
      </c>
      <c r="BT116">
        <f>+VLOOKUP(A116,'[1]ASIGNACION CONTRATISTAS'!$A$5:$AQ$275,42,FALSE)</f>
        <v>0</v>
      </c>
      <c r="BU116">
        <f>+VLOOKUP(A116,'[1]ASIGNACION CONTRATISTAS'!$A$5:$AQ$275,43,FALSE)</f>
        <v>25000000</v>
      </c>
    </row>
    <row r="117" spans="1:73" x14ac:dyDescent="0.25">
      <c r="A117" t="s">
        <v>707</v>
      </c>
      <c r="B117" t="s">
        <v>605</v>
      </c>
      <c r="C117" t="s">
        <v>379</v>
      </c>
      <c r="D117" t="s">
        <v>708</v>
      </c>
      <c r="E117" t="s">
        <v>87</v>
      </c>
      <c r="F117" t="s">
        <v>607</v>
      </c>
      <c r="G117">
        <v>201.17</v>
      </c>
      <c r="H117">
        <v>25000000</v>
      </c>
      <c r="K117" t="s">
        <v>709</v>
      </c>
      <c r="L117" t="s">
        <v>53</v>
      </c>
      <c r="S117">
        <v>25000000</v>
      </c>
      <c r="W117" s="2">
        <v>45180</v>
      </c>
      <c r="X117" t="s">
        <v>710</v>
      </c>
      <c r="Y117">
        <v>0</v>
      </c>
      <c r="Z117" t="s">
        <v>427</v>
      </c>
      <c r="AA117" t="s">
        <v>711</v>
      </c>
      <c r="AB117" t="s">
        <v>712</v>
      </c>
      <c r="AC117" t="s">
        <v>48</v>
      </c>
      <c r="AD117" t="s">
        <v>49</v>
      </c>
      <c r="AE117" t="s">
        <v>163</v>
      </c>
      <c r="AG117" t="s">
        <v>49</v>
      </c>
      <c r="AI117" t="s">
        <v>201</v>
      </c>
      <c r="AJ117" t="s">
        <v>671</v>
      </c>
      <c r="AO117" t="str">
        <f>+VLOOKUP(A117,'[1]ASIGNACION CONTRATISTAS'!$A$5:$M$275,11,FALSE)</f>
        <v>SIN DATOS</v>
      </c>
      <c r="AP117" t="str">
        <f>+VLOOKUP(A117,'[1]ASIGNACION CONTRATISTAS'!$A$5:$M$275,12,FALSE)</f>
        <v>SIN DATOS</v>
      </c>
      <c r="AQ117" t="str">
        <f>+VLOOKUP(A117,'[1]ASIGNACION CONTRATISTAS'!$A$5:$M$275,13,FALSE)</f>
        <v>SIN DATOS</v>
      </c>
      <c r="AR117" t="str">
        <f>+VLOOKUP(A117,'[1]ASIGNACION CONTRATISTAS'!$A$5:$AQ$275,14,FALSE)</f>
        <v>si</v>
      </c>
      <c r="AS117" t="str">
        <f>+VLOOKUP(A117,'[1]ASIGNACION CONTRATISTAS'!$A$5:$AQ$275,15,FALSE)</f>
        <v>SIN DATOS</v>
      </c>
      <c r="AT117" t="str">
        <f>+VLOOKUP(A117,'[1]ASIGNACION CONTRATISTAS'!$A$5:$AQ$275,16,FALSE)</f>
        <v>SIN DATOS</v>
      </c>
      <c r="AU117">
        <f>+VLOOKUP(A117,'[1]ASIGNACION CONTRATISTAS'!$A$5:$AQ$275,17,FALSE)</f>
        <v>0</v>
      </c>
      <c r="AV117" t="str">
        <f>+VLOOKUP(A117,'[1]ASIGNACION CONTRATISTAS'!$A$5:$AQ$275,18,FALSE)</f>
        <v>si</v>
      </c>
      <c r="AW117" t="str">
        <f>+VLOOKUP(A117,'[1]ASIGNACION CONTRATISTAS'!$A$5:$AQ$275,19,FALSE)</f>
        <v>SIN DATOS</v>
      </c>
      <c r="AX117" t="str">
        <f>+VLOOKUP(A117,'[1]ASIGNACION CONTRATISTAS'!$A$5:$AQ$275,20,FALSE)</f>
        <v>SIN DATOS</v>
      </c>
      <c r="AY117">
        <f>+VLOOKUP(A117,'[1]ASIGNACION CONTRATISTAS'!$A$5:$AQ$275,21,FALSE)</f>
        <v>0</v>
      </c>
      <c r="AZ117">
        <f>+VLOOKUP(A117,'[1]ASIGNACION CONTRATISTAS'!$A$5:$AQ$275,22,FALSE)</f>
        <v>0</v>
      </c>
      <c r="BA117" t="str">
        <f>+VLOOKUP(A117,'[1]ASIGNACION CONTRATISTAS'!$A$5:$AQ$275,23,FALSE)</f>
        <v>si</v>
      </c>
      <c r="BB117">
        <f>+VLOOKUP(A117,'[1]ASIGNACION CONTRATISTAS'!$A$5:$AQ$275,24,FALSE)</f>
        <v>0</v>
      </c>
      <c r="BC117">
        <f>+VLOOKUP(A117,'[1]ASIGNACION CONTRATISTAS'!$A$5:$AQ$275,25,FALSE)</f>
        <v>0</v>
      </c>
      <c r="BD117" s="2">
        <f>+VLOOKUP(A117,'[1]ASIGNACION CONTRATISTAS'!$A$5:$AQ$275,26,FALSE)</f>
        <v>0</v>
      </c>
      <c r="BE117">
        <f>+VLOOKUP(A117,'[1]ASIGNACION CONTRATISTAS'!$A$5:$AQ$275,27,FALSE)</f>
        <v>0</v>
      </c>
      <c r="BF117">
        <f>+VLOOKUP(A117,'[1]ASIGNACION CONTRATISTAS'!$A$5:$AQ$275,28,FALSE)</f>
        <v>0</v>
      </c>
      <c r="BG117">
        <f>+VLOOKUP(A117,'[1]ASIGNACION CONTRATISTAS'!$A$5:$AQ$275,29,FALSE)</f>
        <v>0</v>
      </c>
      <c r="BH117">
        <f>+VLOOKUP(A117,'[1]ASIGNACION CONTRATISTAS'!$A$5:$AQ$275,30,FALSE)</f>
        <v>0</v>
      </c>
      <c r="BI117">
        <f>+VLOOKUP(A117,'[1]ASIGNACION CONTRATISTAS'!$A$5:$AQ$275,31,FALSE)</f>
        <v>0</v>
      </c>
      <c r="BJ117">
        <f>+VLOOKUP(A117,'[1]ASIGNACION CONTRATISTAS'!$A$5:$AQ$275,32,FALSE)</f>
        <v>0</v>
      </c>
      <c r="BK117">
        <f>+VLOOKUP(A117,'[1]ASIGNACION CONTRATISTAS'!$A$5:$AQ$275,33,FALSE)</f>
        <v>0</v>
      </c>
      <c r="BL117">
        <f>+VLOOKUP(A117,'[1]ASIGNACION CONTRATISTAS'!$A$5:$AQ$275,34,FALSE)</f>
        <v>0</v>
      </c>
      <c r="BM117">
        <f>+VLOOKUP(A117,'[1]ASIGNACION CONTRATISTAS'!$A$5:$AQ$275,35,FALSE)</f>
        <v>0</v>
      </c>
      <c r="BN117" t="str">
        <f>+VLOOKUP(A117,'[1]ASIGNACION CONTRATISTAS'!$A$5:$AQ$275,36,FALSE)</f>
        <v>APROBADO</v>
      </c>
      <c r="BO117">
        <f>+VLOOKUP(A117,'[1]ASIGNACION CONTRATISTAS'!$A$5:$AQ$275,37,FALSE)</f>
        <v>0</v>
      </c>
      <c r="BP117">
        <f>+VLOOKUP(A117,'[1]ASIGNACION CONTRATISTAS'!$A$5:$AQ$275,38,FALSE)</f>
        <v>0</v>
      </c>
      <c r="BQ117">
        <f>+VLOOKUP(A117,'[1]ASIGNACION CONTRATISTAS'!$A$5:$AQ$275,39,FALSE)</f>
        <v>0</v>
      </c>
      <c r="BR117">
        <f>+VLOOKUP(A117,'[1]ASIGNACION CONTRATISTAS'!$A$5:$AQ$275,40,FALSE)</f>
        <v>45251</v>
      </c>
      <c r="BS117">
        <f>+VLOOKUP(A117,'[1]ASIGNACION CONTRATISTAS'!$A$5:$AQ$275,41,FALSE)</f>
        <v>0</v>
      </c>
      <c r="BT117">
        <f>+VLOOKUP(A117,'[1]ASIGNACION CONTRATISTAS'!$A$5:$AQ$275,42,FALSE)</f>
        <v>0</v>
      </c>
      <c r="BU117">
        <f>+VLOOKUP(A117,'[1]ASIGNACION CONTRATISTAS'!$A$5:$AQ$275,43,FALSE)</f>
        <v>25000000</v>
      </c>
    </row>
    <row r="118" spans="1:73" x14ac:dyDescent="0.25">
      <c r="A118" t="s">
        <v>713</v>
      </c>
      <c r="B118" t="s">
        <v>605</v>
      </c>
      <c r="C118" t="s">
        <v>665</v>
      </c>
      <c r="D118" t="s">
        <v>714</v>
      </c>
      <c r="E118" t="s">
        <v>87</v>
      </c>
      <c r="F118" t="s">
        <v>607</v>
      </c>
      <c r="G118">
        <v>14.68</v>
      </c>
      <c r="H118">
        <v>16600000</v>
      </c>
      <c r="I118">
        <v>13083840</v>
      </c>
      <c r="J118">
        <v>11269440</v>
      </c>
      <c r="K118" t="s">
        <v>715</v>
      </c>
      <c r="L118" t="s">
        <v>53</v>
      </c>
      <c r="S118">
        <v>16600000</v>
      </c>
      <c r="W118" s="2">
        <v>45180</v>
      </c>
      <c r="X118" t="s">
        <v>716</v>
      </c>
      <c r="Y118" t="s">
        <v>46</v>
      </c>
      <c r="Z118">
        <v>0</v>
      </c>
      <c r="AA118">
        <v>14.68</v>
      </c>
      <c r="AB118" t="s">
        <v>717</v>
      </c>
      <c r="AC118" t="s">
        <v>48</v>
      </c>
      <c r="AD118" t="s">
        <v>49</v>
      </c>
      <c r="AE118" t="s">
        <v>163</v>
      </c>
      <c r="AG118" t="s">
        <v>49</v>
      </c>
      <c r="AI118" t="s">
        <v>201</v>
      </c>
      <c r="AJ118" t="s">
        <v>671</v>
      </c>
      <c r="AO118" t="str">
        <f>+VLOOKUP(A118,'[1]ASIGNACION CONTRATISTAS'!$A$5:$M$275,11,FALSE)</f>
        <v>SIN DATOS</v>
      </c>
      <c r="AP118" t="str">
        <f>+VLOOKUP(A118,'[1]ASIGNACION CONTRATISTAS'!$A$5:$M$275,12,FALSE)</f>
        <v>SIN DATOS</v>
      </c>
      <c r="AQ118" t="str">
        <f>+VLOOKUP(A118,'[1]ASIGNACION CONTRATISTAS'!$A$5:$M$275,13,FALSE)</f>
        <v>SIN DATOS</v>
      </c>
      <c r="AR118" t="str">
        <f>+VLOOKUP(A118,'[1]ASIGNACION CONTRATISTAS'!$A$5:$AQ$275,14,FALSE)</f>
        <v>si</v>
      </c>
      <c r="AS118" t="str">
        <f>+VLOOKUP(A118,'[1]ASIGNACION CONTRATISTAS'!$A$5:$AQ$275,15,FALSE)</f>
        <v>SIN DATOS</v>
      </c>
      <c r="AT118" t="str">
        <f>+VLOOKUP(A118,'[1]ASIGNACION CONTRATISTAS'!$A$5:$AQ$275,16,FALSE)</f>
        <v>SIN DATOS</v>
      </c>
      <c r="AU118">
        <f>+VLOOKUP(A118,'[1]ASIGNACION CONTRATISTAS'!$A$5:$AQ$275,17,FALSE)</f>
        <v>0</v>
      </c>
      <c r="AV118" t="str">
        <f>+VLOOKUP(A118,'[1]ASIGNACION CONTRATISTAS'!$A$5:$AQ$275,18,FALSE)</f>
        <v>si</v>
      </c>
      <c r="AW118" t="str">
        <f>+VLOOKUP(A118,'[1]ASIGNACION CONTRATISTAS'!$A$5:$AQ$275,19,FALSE)</f>
        <v>SIN DATOS</v>
      </c>
      <c r="AX118" t="str">
        <f>+VLOOKUP(A118,'[1]ASIGNACION CONTRATISTAS'!$A$5:$AQ$275,20,FALSE)</f>
        <v>SIN DATOS</v>
      </c>
      <c r="AY118">
        <f>+VLOOKUP(A118,'[1]ASIGNACION CONTRATISTAS'!$A$5:$AQ$275,21,FALSE)</f>
        <v>0</v>
      </c>
      <c r="AZ118">
        <f>+VLOOKUP(A118,'[1]ASIGNACION CONTRATISTAS'!$A$5:$AQ$275,22,FALSE)</f>
        <v>0</v>
      </c>
      <c r="BA118" t="str">
        <f>+VLOOKUP(A118,'[1]ASIGNACION CONTRATISTAS'!$A$5:$AQ$275,23,FALSE)</f>
        <v>si</v>
      </c>
      <c r="BB118">
        <f>+VLOOKUP(A118,'[1]ASIGNACION CONTRATISTAS'!$A$5:$AQ$275,24,FALSE)</f>
        <v>0</v>
      </c>
      <c r="BC118">
        <f>+VLOOKUP(A118,'[1]ASIGNACION CONTRATISTAS'!$A$5:$AQ$275,25,FALSE)</f>
        <v>0</v>
      </c>
      <c r="BD118" s="2">
        <f>+VLOOKUP(A118,'[1]ASIGNACION CONTRATISTAS'!$A$5:$AQ$275,26,FALSE)</f>
        <v>0</v>
      </c>
      <c r="BE118">
        <f>+VLOOKUP(A118,'[1]ASIGNACION CONTRATISTAS'!$A$5:$AQ$275,27,FALSE)</f>
        <v>0</v>
      </c>
      <c r="BF118">
        <f>+VLOOKUP(A118,'[1]ASIGNACION CONTRATISTAS'!$A$5:$AQ$275,28,FALSE)</f>
        <v>0</v>
      </c>
      <c r="BG118">
        <f>+VLOOKUP(A118,'[1]ASIGNACION CONTRATISTAS'!$A$5:$AQ$275,29,FALSE)</f>
        <v>0</v>
      </c>
      <c r="BH118">
        <f>+VLOOKUP(A118,'[1]ASIGNACION CONTRATISTAS'!$A$5:$AQ$275,30,FALSE)</f>
        <v>0</v>
      </c>
      <c r="BI118">
        <f>+VLOOKUP(A118,'[1]ASIGNACION CONTRATISTAS'!$A$5:$AQ$275,31,FALSE)</f>
        <v>0</v>
      </c>
      <c r="BJ118">
        <f>+VLOOKUP(A118,'[1]ASIGNACION CONTRATISTAS'!$A$5:$AQ$275,32,FALSE)</f>
        <v>0</v>
      </c>
      <c r="BK118">
        <f>+VLOOKUP(A118,'[1]ASIGNACION CONTRATISTAS'!$A$5:$AQ$275,33,FALSE)</f>
        <v>0</v>
      </c>
      <c r="BL118">
        <f>+VLOOKUP(A118,'[1]ASIGNACION CONTRATISTAS'!$A$5:$AQ$275,34,FALSE)</f>
        <v>0</v>
      </c>
      <c r="BM118">
        <f>+VLOOKUP(A118,'[1]ASIGNACION CONTRATISTAS'!$A$5:$AQ$275,35,FALSE)</f>
        <v>0</v>
      </c>
      <c r="BN118" t="str">
        <f>+VLOOKUP(A118,'[1]ASIGNACION CONTRATISTAS'!$A$5:$AQ$275,36,FALSE)</f>
        <v>APROBADO</v>
      </c>
      <c r="BO118">
        <f>+VLOOKUP(A118,'[1]ASIGNACION CONTRATISTAS'!$A$5:$AQ$275,37,FALSE)</f>
        <v>0</v>
      </c>
      <c r="BP118">
        <f>+VLOOKUP(A118,'[1]ASIGNACION CONTRATISTAS'!$A$5:$AQ$275,38,FALSE)</f>
        <v>0</v>
      </c>
      <c r="BQ118">
        <f>+VLOOKUP(A118,'[1]ASIGNACION CONTRATISTAS'!$A$5:$AQ$275,39,FALSE)</f>
        <v>0</v>
      </c>
      <c r="BR118">
        <f>+VLOOKUP(A118,'[1]ASIGNACION CONTRATISTAS'!$A$5:$AQ$275,40,FALSE)</f>
        <v>45252</v>
      </c>
      <c r="BS118">
        <f>+VLOOKUP(A118,'[1]ASIGNACION CONTRATISTAS'!$A$5:$AQ$275,41,FALSE)</f>
        <v>0</v>
      </c>
      <c r="BT118">
        <f>+VLOOKUP(A118,'[1]ASIGNACION CONTRATISTAS'!$A$5:$AQ$275,42,FALSE)</f>
        <v>0</v>
      </c>
      <c r="BU118">
        <f>+VLOOKUP(A118,'[1]ASIGNACION CONTRATISTAS'!$A$5:$AQ$275,43,FALSE)</f>
        <v>16600000</v>
      </c>
    </row>
    <row r="119" spans="1:73" x14ac:dyDescent="0.25">
      <c r="A119" t="s">
        <v>718</v>
      </c>
      <c r="B119" t="s">
        <v>605</v>
      </c>
      <c r="C119" t="s">
        <v>665</v>
      </c>
      <c r="D119" t="s">
        <v>719</v>
      </c>
      <c r="E119" t="s">
        <v>87</v>
      </c>
      <c r="F119" t="s">
        <v>607</v>
      </c>
      <c r="G119">
        <v>133.6</v>
      </c>
      <c r="H119">
        <v>25000000</v>
      </c>
      <c r="I119">
        <v>36338400</v>
      </c>
      <c r="J119">
        <v>31248000</v>
      </c>
      <c r="K119" t="s">
        <v>720</v>
      </c>
      <c r="L119" t="s">
        <v>53</v>
      </c>
      <c r="S119">
        <v>25000000</v>
      </c>
      <c r="W119" s="2">
        <v>45180</v>
      </c>
      <c r="X119" t="s">
        <v>721</v>
      </c>
      <c r="Y119" t="s">
        <v>46</v>
      </c>
      <c r="Z119">
        <v>0</v>
      </c>
      <c r="AA119">
        <v>133.6</v>
      </c>
      <c r="AB119" t="s">
        <v>722</v>
      </c>
      <c r="AC119" t="s">
        <v>48</v>
      </c>
      <c r="AD119" t="s">
        <v>49</v>
      </c>
      <c r="AE119" t="s">
        <v>163</v>
      </c>
      <c r="AF119" t="s">
        <v>347</v>
      </c>
      <c r="AG119" t="s">
        <v>49</v>
      </c>
      <c r="AH119" t="s">
        <v>670</v>
      </c>
      <c r="AI119" t="s">
        <v>201</v>
      </c>
      <c r="AJ119" t="s">
        <v>671</v>
      </c>
      <c r="AO119" t="str">
        <f>+VLOOKUP(A119,'[1]ASIGNACION CONTRATISTAS'!$A$5:$M$275,11,FALSE)</f>
        <v>SIN DATOS</v>
      </c>
      <c r="AP119" t="str">
        <f>+VLOOKUP(A119,'[1]ASIGNACION CONTRATISTAS'!$A$5:$M$275,12,FALSE)</f>
        <v>SIN DATOS</v>
      </c>
      <c r="AQ119" t="str">
        <f>+VLOOKUP(A119,'[1]ASIGNACION CONTRATISTAS'!$A$5:$M$275,13,FALSE)</f>
        <v>SIN DATOS</v>
      </c>
      <c r="AR119" t="str">
        <f>+VLOOKUP(A119,'[1]ASIGNACION CONTRATISTAS'!$A$5:$AQ$275,14,FALSE)</f>
        <v>si</v>
      </c>
      <c r="AS119" t="str">
        <f>+VLOOKUP(A119,'[1]ASIGNACION CONTRATISTAS'!$A$5:$AQ$275,15,FALSE)</f>
        <v>SIN DATOS</v>
      </c>
      <c r="AT119" t="str">
        <f>+VLOOKUP(A119,'[1]ASIGNACION CONTRATISTAS'!$A$5:$AQ$275,16,FALSE)</f>
        <v>SIN DATOS</v>
      </c>
      <c r="AU119">
        <f>+VLOOKUP(A119,'[1]ASIGNACION CONTRATISTAS'!$A$5:$AQ$275,17,FALSE)</f>
        <v>0</v>
      </c>
      <c r="AV119" t="str">
        <f>+VLOOKUP(A119,'[1]ASIGNACION CONTRATISTAS'!$A$5:$AQ$275,18,FALSE)</f>
        <v>si</v>
      </c>
      <c r="AW119" t="str">
        <f>+VLOOKUP(A119,'[1]ASIGNACION CONTRATISTAS'!$A$5:$AQ$275,19,FALSE)</f>
        <v>SIN DATOS</v>
      </c>
      <c r="AX119" t="str">
        <f>+VLOOKUP(A119,'[1]ASIGNACION CONTRATISTAS'!$A$5:$AQ$275,20,FALSE)</f>
        <v>SIN DATOS</v>
      </c>
      <c r="AY119">
        <f>+VLOOKUP(A119,'[1]ASIGNACION CONTRATISTAS'!$A$5:$AQ$275,21,FALSE)</f>
        <v>0</v>
      </c>
      <c r="AZ119">
        <f>+VLOOKUP(A119,'[1]ASIGNACION CONTRATISTAS'!$A$5:$AQ$275,22,FALSE)</f>
        <v>0</v>
      </c>
      <c r="BA119" t="str">
        <f>+VLOOKUP(A119,'[1]ASIGNACION CONTRATISTAS'!$A$5:$AQ$275,23,FALSE)</f>
        <v>si</v>
      </c>
      <c r="BB119">
        <f>+VLOOKUP(A119,'[1]ASIGNACION CONTRATISTAS'!$A$5:$AQ$275,24,FALSE)</f>
        <v>0</v>
      </c>
      <c r="BC119">
        <f>+VLOOKUP(A119,'[1]ASIGNACION CONTRATISTAS'!$A$5:$AQ$275,25,FALSE)</f>
        <v>0</v>
      </c>
      <c r="BD119" s="2">
        <f>+VLOOKUP(A119,'[1]ASIGNACION CONTRATISTAS'!$A$5:$AQ$275,26,FALSE)</f>
        <v>0</v>
      </c>
      <c r="BE119">
        <f>+VLOOKUP(A119,'[1]ASIGNACION CONTRATISTAS'!$A$5:$AQ$275,27,FALSE)</f>
        <v>0</v>
      </c>
      <c r="BF119">
        <f>+VLOOKUP(A119,'[1]ASIGNACION CONTRATISTAS'!$A$5:$AQ$275,28,FALSE)</f>
        <v>0</v>
      </c>
      <c r="BG119">
        <f>+VLOOKUP(A119,'[1]ASIGNACION CONTRATISTAS'!$A$5:$AQ$275,29,FALSE)</f>
        <v>0</v>
      </c>
      <c r="BH119">
        <f>+VLOOKUP(A119,'[1]ASIGNACION CONTRATISTAS'!$A$5:$AQ$275,30,FALSE)</f>
        <v>0</v>
      </c>
      <c r="BI119">
        <f>+VLOOKUP(A119,'[1]ASIGNACION CONTRATISTAS'!$A$5:$AQ$275,31,FALSE)</f>
        <v>0</v>
      </c>
      <c r="BJ119">
        <f>+VLOOKUP(A119,'[1]ASIGNACION CONTRATISTAS'!$A$5:$AQ$275,32,FALSE)</f>
        <v>0</v>
      </c>
      <c r="BK119">
        <f>+VLOOKUP(A119,'[1]ASIGNACION CONTRATISTAS'!$A$5:$AQ$275,33,FALSE)</f>
        <v>0</v>
      </c>
      <c r="BL119">
        <f>+VLOOKUP(A119,'[1]ASIGNACION CONTRATISTAS'!$A$5:$AQ$275,34,FALSE)</f>
        <v>0</v>
      </c>
      <c r="BM119">
        <f>+VLOOKUP(A119,'[1]ASIGNACION CONTRATISTAS'!$A$5:$AQ$275,35,FALSE)</f>
        <v>0</v>
      </c>
      <c r="BN119" t="str">
        <f>+VLOOKUP(A119,'[1]ASIGNACION CONTRATISTAS'!$A$5:$AQ$275,36,FALSE)</f>
        <v>APROBADO</v>
      </c>
      <c r="BO119">
        <f>+VLOOKUP(A119,'[1]ASIGNACION CONTRATISTAS'!$A$5:$AQ$275,37,FALSE)</f>
        <v>0</v>
      </c>
      <c r="BP119">
        <f>+VLOOKUP(A119,'[1]ASIGNACION CONTRATISTAS'!$A$5:$AQ$275,38,FALSE)</f>
        <v>0</v>
      </c>
      <c r="BQ119">
        <f>+VLOOKUP(A119,'[1]ASIGNACION CONTRATISTAS'!$A$5:$AQ$275,39,FALSE)</f>
        <v>0</v>
      </c>
      <c r="BR119">
        <f>+VLOOKUP(A119,'[1]ASIGNACION CONTRATISTAS'!$A$5:$AQ$275,40,FALSE)</f>
        <v>45252</v>
      </c>
      <c r="BS119">
        <f>+VLOOKUP(A119,'[1]ASIGNACION CONTRATISTAS'!$A$5:$AQ$275,41,FALSE)</f>
        <v>0</v>
      </c>
      <c r="BT119">
        <f>+VLOOKUP(A119,'[1]ASIGNACION CONTRATISTAS'!$A$5:$AQ$275,42,FALSE)</f>
        <v>0</v>
      </c>
      <c r="BU119">
        <f>+VLOOKUP(A119,'[1]ASIGNACION CONTRATISTAS'!$A$5:$AQ$275,43,FALSE)</f>
        <v>25000000</v>
      </c>
    </row>
    <row r="120" spans="1:73" x14ac:dyDescent="0.25">
      <c r="A120" t="s">
        <v>723</v>
      </c>
      <c r="B120" t="s">
        <v>605</v>
      </c>
      <c r="C120" t="s">
        <v>665</v>
      </c>
      <c r="D120" t="s">
        <v>724</v>
      </c>
      <c r="E120" t="s">
        <v>87</v>
      </c>
      <c r="F120" t="s">
        <v>607</v>
      </c>
      <c r="G120">
        <v>18.13</v>
      </c>
      <c r="H120">
        <v>16600000</v>
      </c>
      <c r="I120">
        <v>13083840</v>
      </c>
      <c r="J120">
        <v>11269440</v>
      </c>
      <c r="K120" t="s">
        <v>725</v>
      </c>
      <c r="L120" t="s">
        <v>53</v>
      </c>
      <c r="S120">
        <v>16600000</v>
      </c>
      <c r="W120" s="2">
        <v>45180</v>
      </c>
      <c r="X120" t="s">
        <v>726</v>
      </c>
      <c r="Y120" t="s">
        <v>46</v>
      </c>
      <c r="Z120">
        <v>0</v>
      </c>
      <c r="AA120">
        <v>18.13</v>
      </c>
      <c r="AB120" t="s">
        <v>727</v>
      </c>
      <c r="AC120" t="s">
        <v>48</v>
      </c>
      <c r="AD120" t="s">
        <v>49</v>
      </c>
      <c r="AE120" t="s">
        <v>163</v>
      </c>
      <c r="AF120" t="s">
        <v>347</v>
      </c>
      <c r="AG120" t="s">
        <v>49</v>
      </c>
      <c r="AH120" t="s">
        <v>670</v>
      </c>
      <c r="AI120" t="s">
        <v>201</v>
      </c>
      <c r="AJ120" t="s">
        <v>671</v>
      </c>
      <c r="AO120" t="str">
        <f>+VLOOKUP(A120,'[1]ASIGNACION CONTRATISTAS'!$A$5:$M$275,11,FALSE)</f>
        <v>SIN DATOS</v>
      </c>
      <c r="AP120" t="str">
        <f>+VLOOKUP(A120,'[1]ASIGNACION CONTRATISTAS'!$A$5:$M$275,12,FALSE)</f>
        <v>SIN DATOS</v>
      </c>
      <c r="AQ120" t="str">
        <f>+VLOOKUP(A120,'[1]ASIGNACION CONTRATISTAS'!$A$5:$M$275,13,FALSE)</f>
        <v>SIN DATOS</v>
      </c>
      <c r="AR120" t="str">
        <f>+VLOOKUP(A120,'[1]ASIGNACION CONTRATISTAS'!$A$5:$AQ$275,14,FALSE)</f>
        <v>si</v>
      </c>
      <c r="AS120" t="str">
        <f>+VLOOKUP(A120,'[1]ASIGNACION CONTRATISTAS'!$A$5:$AQ$275,15,FALSE)</f>
        <v>SIN DATOS</v>
      </c>
      <c r="AT120" t="str">
        <f>+VLOOKUP(A120,'[1]ASIGNACION CONTRATISTAS'!$A$5:$AQ$275,16,FALSE)</f>
        <v>SIN DATOS</v>
      </c>
      <c r="AU120">
        <f>+VLOOKUP(A120,'[1]ASIGNACION CONTRATISTAS'!$A$5:$AQ$275,17,FALSE)</f>
        <v>0</v>
      </c>
      <c r="AV120" t="str">
        <f>+VLOOKUP(A120,'[1]ASIGNACION CONTRATISTAS'!$A$5:$AQ$275,18,FALSE)</f>
        <v>si</v>
      </c>
      <c r="AW120" t="str">
        <f>+VLOOKUP(A120,'[1]ASIGNACION CONTRATISTAS'!$A$5:$AQ$275,19,FALSE)</f>
        <v>SIN DATOS</v>
      </c>
      <c r="AX120" t="str">
        <f>+VLOOKUP(A120,'[1]ASIGNACION CONTRATISTAS'!$A$5:$AQ$275,20,FALSE)</f>
        <v>SIN DATOS</v>
      </c>
      <c r="AY120">
        <f>+VLOOKUP(A120,'[1]ASIGNACION CONTRATISTAS'!$A$5:$AQ$275,21,FALSE)</f>
        <v>0</v>
      </c>
      <c r="AZ120">
        <f>+VLOOKUP(A120,'[1]ASIGNACION CONTRATISTAS'!$A$5:$AQ$275,22,FALSE)</f>
        <v>0</v>
      </c>
      <c r="BA120" t="str">
        <f>+VLOOKUP(A120,'[1]ASIGNACION CONTRATISTAS'!$A$5:$AQ$275,23,FALSE)</f>
        <v>si</v>
      </c>
      <c r="BB120">
        <f>+VLOOKUP(A120,'[1]ASIGNACION CONTRATISTAS'!$A$5:$AQ$275,24,FALSE)</f>
        <v>0</v>
      </c>
      <c r="BC120">
        <f>+VLOOKUP(A120,'[1]ASIGNACION CONTRATISTAS'!$A$5:$AQ$275,25,FALSE)</f>
        <v>0</v>
      </c>
      <c r="BD120" s="2">
        <f>+VLOOKUP(A120,'[1]ASIGNACION CONTRATISTAS'!$A$5:$AQ$275,26,FALSE)</f>
        <v>0</v>
      </c>
      <c r="BE120">
        <f>+VLOOKUP(A120,'[1]ASIGNACION CONTRATISTAS'!$A$5:$AQ$275,27,FALSE)</f>
        <v>0</v>
      </c>
      <c r="BF120">
        <f>+VLOOKUP(A120,'[1]ASIGNACION CONTRATISTAS'!$A$5:$AQ$275,28,FALSE)</f>
        <v>0</v>
      </c>
      <c r="BG120">
        <f>+VLOOKUP(A120,'[1]ASIGNACION CONTRATISTAS'!$A$5:$AQ$275,29,FALSE)</f>
        <v>0</v>
      </c>
      <c r="BH120">
        <f>+VLOOKUP(A120,'[1]ASIGNACION CONTRATISTAS'!$A$5:$AQ$275,30,FALSE)</f>
        <v>0</v>
      </c>
      <c r="BI120">
        <f>+VLOOKUP(A120,'[1]ASIGNACION CONTRATISTAS'!$A$5:$AQ$275,31,FALSE)</f>
        <v>0</v>
      </c>
      <c r="BJ120">
        <f>+VLOOKUP(A120,'[1]ASIGNACION CONTRATISTAS'!$A$5:$AQ$275,32,FALSE)</f>
        <v>0</v>
      </c>
      <c r="BK120">
        <f>+VLOOKUP(A120,'[1]ASIGNACION CONTRATISTAS'!$A$5:$AQ$275,33,FALSE)</f>
        <v>0</v>
      </c>
      <c r="BL120">
        <f>+VLOOKUP(A120,'[1]ASIGNACION CONTRATISTAS'!$A$5:$AQ$275,34,FALSE)</f>
        <v>0</v>
      </c>
      <c r="BM120">
        <f>+VLOOKUP(A120,'[1]ASIGNACION CONTRATISTAS'!$A$5:$AQ$275,35,FALSE)</f>
        <v>0</v>
      </c>
      <c r="BN120" t="str">
        <f>+VLOOKUP(A120,'[1]ASIGNACION CONTRATISTAS'!$A$5:$AQ$275,36,FALSE)</f>
        <v>APROBADO</v>
      </c>
      <c r="BO120">
        <f>+VLOOKUP(A120,'[1]ASIGNACION CONTRATISTAS'!$A$5:$AQ$275,37,FALSE)</f>
        <v>0</v>
      </c>
      <c r="BP120">
        <f>+VLOOKUP(A120,'[1]ASIGNACION CONTRATISTAS'!$A$5:$AQ$275,38,FALSE)</f>
        <v>0</v>
      </c>
      <c r="BQ120">
        <f>+VLOOKUP(A120,'[1]ASIGNACION CONTRATISTAS'!$A$5:$AQ$275,39,FALSE)</f>
        <v>0</v>
      </c>
      <c r="BR120">
        <f>+VLOOKUP(A120,'[1]ASIGNACION CONTRATISTAS'!$A$5:$AQ$275,40,FALSE)</f>
        <v>45252</v>
      </c>
      <c r="BS120">
        <f>+VLOOKUP(A120,'[1]ASIGNACION CONTRATISTAS'!$A$5:$AQ$275,41,FALSE)</f>
        <v>0</v>
      </c>
      <c r="BT120">
        <f>+VLOOKUP(A120,'[1]ASIGNACION CONTRATISTAS'!$A$5:$AQ$275,42,FALSE)</f>
        <v>0</v>
      </c>
      <c r="BU120">
        <f>+VLOOKUP(A120,'[1]ASIGNACION CONTRATISTAS'!$A$5:$AQ$275,43,FALSE)</f>
        <v>16600000</v>
      </c>
    </row>
    <row r="121" spans="1:73" x14ac:dyDescent="0.25">
      <c r="A121" t="s">
        <v>728</v>
      </c>
      <c r="B121" t="s">
        <v>605</v>
      </c>
      <c r="C121" t="s">
        <v>665</v>
      </c>
      <c r="D121" t="s">
        <v>729</v>
      </c>
      <c r="E121" t="s">
        <v>87</v>
      </c>
      <c r="F121" t="s">
        <v>607</v>
      </c>
      <c r="G121">
        <v>152.6</v>
      </c>
      <c r="H121">
        <v>25000000</v>
      </c>
      <c r="I121">
        <v>42089600</v>
      </c>
      <c r="J121">
        <v>36176000</v>
      </c>
      <c r="K121" t="s">
        <v>730</v>
      </c>
      <c r="L121" t="s">
        <v>53</v>
      </c>
      <c r="S121">
        <v>25000000</v>
      </c>
      <c r="W121" s="2">
        <v>45180</v>
      </c>
      <c r="X121" t="s">
        <v>731</v>
      </c>
      <c r="Y121" t="s">
        <v>46</v>
      </c>
      <c r="Z121">
        <v>0</v>
      </c>
      <c r="AA121">
        <v>152.6</v>
      </c>
      <c r="AB121" t="s">
        <v>732</v>
      </c>
      <c r="AC121" t="s">
        <v>48</v>
      </c>
      <c r="AD121" t="s">
        <v>49</v>
      </c>
      <c r="AE121" t="s">
        <v>163</v>
      </c>
      <c r="AF121" t="s">
        <v>347</v>
      </c>
      <c r="AG121" t="s">
        <v>49</v>
      </c>
      <c r="AH121" t="s">
        <v>670</v>
      </c>
      <c r="AI121" t="s">
        <v>201</v>
      </c>
      <c r="AJ121" t="s">
        <v>671</v>
      </c>
      <c r="AO121" t="str">
        <f>+VLOOKUP(A121,'[1]ASIGNACION CONTRATISTAS'!$A$5:$M$275,11,FALSE)</f>
        <v>SIN DATOS</v>
      </c>
      <c r="AP121" t="str">
        <f>+VLOOKUP(A121,'[1]ASIGNACION CONTRATISTAS'!$A$5:$M$275,12,FALSE)</f>
        <v>SIN DATOS</v>
      </c>
      <c r="AQ121" t="str">
        <f>+VLOOKUP(A121,'[1]ASIGNACION CONTRATISTAS'!$A$5:$M$275,13,FALSE)</f>
        <v>SIN DATOS</v>
      </c>
      <c r="AR121" t="str">
        <f>+VLOOKUP(A121,'[1]ASIGNACION CONTRATISTAS'!$A$5:$AQ$275,14,FALSE)</f>
        <v>si</v>
      </c>
      <c r="AS121" t="str">
        <f>+VLOOKUP(A121,'[1]ASIGNACION CONTRATISTAS'!$A$5:$AQ$275,15,FALSE)</f>
        <v>SIN DATOS</v>
      </c>
      <c r="AT121" t="str">
        <f>+VLOOKUP(A121,'[1]ASIGNACION CONTRATISTAS'!$A$5:$AQ$275,16,FALSE)</f>
        <v>SIN DATOS</v>
      </c>
      <c r="AU121">
        <f>+VLOOKUP(A121,'[1]ASIGNACION CONTRATISTAS'!$A$5:$AQ$275,17,FALSE)</f>
        <v>0</v>
      </c>
      <c r="AV121" t="str">
        <f>+VLOOKUP(A121,'[1]ASIGNACION CONTRATISTAS'!$A$5:$AQ$275,18,FALSE)</f>
        <v>si</v>
      </c>
      <c r="AW121" t="str">
        <f>+VLOOKUP(A121,'[1]ASIGNACION CONTRATISTAS'!$A$5:$AQ$275,19,FALSE)</f>
        <v>SIN DATOS</v>
      </c>
      <c r="AX121" t="str">
        <f>+VLOOKUP(A121,'[1]ASIGNACION CONTRATISTAS'!$A$5:$AQ$275,20,FALSE)</f>
        <v>SIN DATOS</v>
      </c>
      <c r="AY121">
        <f>+VLOOKUP(A121,'[1]ASIGNACION CONTRATISTAS'!$A$5:$AQ$275,21,FALSE)</f>
        <v>0</v>
      </c>
      <c r="AZ121">
        <f>+VLOOKUP(A121,'[1]ASIGNACION CONTRATISTAS'!$A$5:$AQ$275,22,FALSE)</f>
        <v>0</v>
      </c>
      <c r="BA121" t="str">
        <f>+VLOOKUP(A121,'[1]ASIGNACION CONTRATISTAS'!$A$5:$AQ$275,23,FALSE)</f>
        <v>si</v>
      </c>
      <c r="BB121">
        <f>+VLOOKUP(A121,'[1]ASIGNACION CONTRATISTAS'!$A$5:$AQ$275,24,FALSE)</f>
        <v>0</v>
      </c>
      <c r="BC121">
        <f>+VLOOKUP(A121,'[1]ASIGNACION CONTRATISTAS'!$A$5:$AQ$275,25,FALSE)</f>
        <v>0</v>
      </c>
      <c r="BD121" s="2">
        <f>+VLOOKUP(A121,'[1]ASIGNACION CONTRATISTAS'!$A$5:$AQ$275,26,FALSE)</f>
        <v>0</v>
      </c>
      <c r="BE121">
        <f>+VLOOKUP(A121,'[1]ASIGNACION CONTRATISTAS'!$A$5:$AQ$275,27,FALSE)</f>
        <v>0</v>
      </c>
      <c r="BF121">
        <f>+VLOOKUP(A121,'[1]ASIGNACION CONTRATISTAS'!$A$5:$AQ$275,28,FALSE)</f>
        <v>0</v>
      </c>
      <c r="BG121">
        <f>+VLOOKUP(A121,'[1]ASIGNACION CONTRATISTAS'!$A$5:$AQ$275,29,FALSE)</f>
        <v>0</v>
      </c>
      <c r="BH121">
        <f>+VLOOKUP(A121,'[1]ASIGNACION CONTRATISTAS'!$A$5:$AQ$275,30,FALSE)</f>
        <v>0</v>
      </c>
      <c r="BI121">
        <f>+VLOOKUP(A121,'[1]ASIGNACION CONTRATISTAS'!$A$5:$AQ$275,31,FALSE)</f>
        <v>0</v>
      </c>
      <c r="BJ121">
        <f>+VLOOKUP(A121,'[1]ASIGNACION CONTRATISTAS'!$A$5:$AQ$275,32,FALSE)</f>
        <v>0</v>
      </c>
      <c r="BK121">
        <f>+VLOOKUP(A121,'[1]ASIGNACION CONTRATISTAS'!$A$5:$AQ$275,33,FALSE)</f>
        <v>0</v>
      </c>
      <c r="BL121">
        <f>+VLOOKUP(A121,'[1]ASIGNACION CONTRATISTAS'!$A$5:$AQ$275,34,FALSE)</f>
        <v>0</v>
      </c>
      <c r="BM121">
        <f>+VLOOKUP(A121,'[1]ASIGNACION CONTRATISTAS'!$A$5:$AQ$275,35,FALSE)</f>
        <v>0</v>
      </c>
      <c r="BN121" t="str">
        <f>+VLOOKUP(A121,'[1]ASIGNACION CONTRATISTAS'!$A$5:$AQ$275,36,FALSE)</f>
        <v>APROBADO</v>
      </c>
      <c r="BO121">
        <f>+VLOOKUP(A121,'[1]ASIGNACION CONTRATISTAS'!$A$5:$AQ$275,37,FALSE)</f>
        <v>0</v>
      </c>
      <c r="BP121">
        <f>+VLOOKUP(A121,'[1]ASIGNACION CONTRATISTAS'!$A$5:$AQ$275,38,FALSE)</f>
        <v>0</v>
      </c>
      <c r="BQ121">
        <f>+VLOOKUP(A121,'[1]ASIGNACION CONTRATISTAS'!$A$5:$AQ$275,39,FALSE)</f>
        <v>0</v>
      </c>
      <c r="BR121">
        <f>+VLOOKUP(A121,'[1]ASIGNACION CONTRATISTAS'!$A$5:$AQ$275,40,FALSE)</f>
        <v>45249</v>
      </c>
      <c r="BS121">
        <f>+VLOOKUP(A121,'[1]ASIGNACION CONTRATISTAS'!$A$5:$AQ$275,41,FALSE)</f>
        <v>0</v>
      </c>
      <c r="BT121">
        <f>+VLOOKUP(A121,'[1]ASIGNACION CONTRATISTAS'!$A$5:$AQ$275,42,FALSE)</f>
        <v>0</v>
      </c>
      <c r="BU121">
        <f>+VLOOKUP(A121,'[1]ASIGNACION CONTRATISTAS'!$A$5:$AQ$275,43,FALSE)</f>
        <v>25000000</v>
      </c>
    </row>
    <row r="122" spans="1:73" x14ac:dyDescent="0.25">
      <c r="A122" t="s">
        <v>733</v>
      </c>
      <c r="B122" t="s">
        <v>605</v>
      </c>
      <c r="C122" t="s">
        <v>665</v>
      </c>
      <c r="D122" t="s">
        <v>257</v>
      </c>
      <c r="E122" t="s">
        <v>87</v>
      </c>
      <c r="F122" t="s">
        <v>607</v>
      </c>
      <c r="G122">
        <v>68.95</v>
      </c>
      <c r="H122">
        <v>25000000</v>
      </c>
      <c r="I122">
        <v>26387200</v>
      </c>
      <c r="J122">
        <v>22704640</v>
      </c>
      <c r="K122" t="s">
        <v>734</v>
      </c>
      <c r="L122" t="s">
        <v>53</v>
      </c>
      <c r="S122">
        <v>25000000</v>
      </c>
      <c r="W122" s="2">
        <v>45180</v>
      </c>
      <c r="X122" t="s">
        <v>735</v>
      </c>
      <c r="Y122" t="s">
        <v>46</v>
      </c>
      <c r="Z122">
        <v>0</v>
      </c>
      <c r="AA122">
        <v>68.950999999999993</v>
      </c>
      <c r="AB122" t="s">
        <v>736</v>
      </c>
      <c r="AC122" t="s">
        <v>48</v>
      </c>
      <c r="AD122" t="s">
        <v>49</v>
      </c>
      <c r="AE122" t="s">
        <v>163</v>
      </c>
      <c r="AG122" t="s">
        <v>49</v>
      </c>
      <c r="AI122" t="s">
        <v>201</v>
      </c>
      <c r="AJ122" t="s">
        <v>671</v>
      </c>
      <c r="AO122" t="str">
        <f>+VLOOKUP(A122,'[1]ASIGNACION CONTRATISTAS'!$A$5:$M$275,11,FALSE)</f>
        <v>SIN DATOS</v>
      </c>
      <c r="AP122" t="str">
        <f>+VLOOKUP(A122,'[1]ASIGNACION CONTRATISTAS'!$A$5:$M$275,12,FALSE)</f>
        <v>SIN DATOS</v>
      </c>
      <c r="AQ122" t="str">
        <f>+VLOOKUP(A122,'[1]ASIGNACION CONTRATISTAS'!$A$5:$M$275,13,FALSE)</f>
        <v>SIN DATOS</v>
      </c>
      <c r="AR122" t="str">
        <f>+VLOOKUP(A122,'[1]ASIGNACION CONTRATISTAS'!$A$5:$AQ$275,14,FALSE)</f>
        <v>si</v>
      </c>
      <c r="AS122" t="str">
        <f>+VLOOKUP(A122,'[1]ASIGNACION CONTRATISTAS'!$A$5:$AQ$275,15,FALSE)</f>
        <v>SIN DATOS</v>
      </c>
      <c r="AT122" t="str">
        <f>+VLOOKUP(A122,'[1]ASIGNACION CONTRATISTAS'!$A$5:$AQ$275,16,FALSE)</f>
        <v>SIN DATOS</v>
      </c>
      <c r="AU122">
        <f>+VLOOKUP(A122,'[1]ASIGNACION CONTRATISTAS'!$A$5:$AQ$275,17,FALSE)</f>
        <v>0</v>
      </c>
      <c r="AV122" t="str">
        <f>+VLOOKUP(A122,'[1]ASIGNACION CONTRATISTAS'!$A$5:$AQ$275,18,FALSE)</f>
        <v>si</v>
      </c>
      <c r="AW122" t="str">
        <f>+VLOOKUP(A122,'[1]ASIGNACION CONTRATISTAS'!$A$5:$AQ$275,19,FALSE)</f>
        <v>SIN DATOS</v>
      </c>
      <c r="AX122" t="str">
        <f>+VLOOKUP(A122,'[1]ASIGNACION CONTRATISTAS'!$A$5:$AQ$275,20,FALSE)</f>
        <v>SIN DATOS</v>
      </c>
      <c r="AY122">
        <f>+VLOOKUP(A122,'[1]ASIGNACION CONTRATISTAS'!$A$5:$AQ$275,21,FALSE)</f>
        <v>0</v>
      </c>
      <c r="AZ122">
        <f>+VLOOKUP(A122,'[1]ASIGNACION CONTRATISTAS'!$A$5:$AQ$275,22,FALSE)</f>
        <v>0</v>
      </c>
      <c r="BA122" t="str">
        <f>+VLOOKUP(A122,'[1]ASIGNACION CONTRATISTAS'!$A$5:$AQ$275,23,FALSE)</f>
        <v>si</v>
      </c>
      <c r="BB122">
        <f>+VLOOKUP(A122,'[1]ASIGNACION CONTRATISTAS'!$A$5:$AQ$275,24,FALSE)</f>
        <v>0</v>
      </c>
      <c r="BC122">
        <f>+VLOOKUP(A122,'[1]ASIGNACION CONTRATISTAS'!$A$5:$AQ$275,25,FALSE)</f>
        <v>0</v>
      </c>
      <c r="BD122" s="2">
        <f>+VLOOKUP(A122,'[1]ASIGNACION CONTRATISTAS'!$A$5:$AQ$275,26,FALSE)</f>
        <v>0</v>
      </c>
      <c r="BE122">
        <f>+VLOOKUP(A122,'[1]ASIGNACION CONTRATISTAS'!$A$5:$AQ$275,27,FALSE)</f>
        <v>0</v>
      </c>
      <c r="BF122">
        <f>+VLOOKUP(A122,'[1]ASIGNACION CONTRATISTAS'!$A$5:$AQ$275,28,FALSE)</f>
        <v>0</v>
      </c>
      <c r="BG122">
        <f>+VLOOKUP(A122,'[1]ASIGNACION CONTRATISTAS'!$A$5:$AQ$275,29,FALSE)</f>
        <v>0</v>
      </c>
      <c r="BH122">
        <f>+VLOOKUP(A122,'[1]ASIGNACION CONTRATISTAS'!$A$5:$AQ$275,30,FALSE)</f>
        <v>0</v>
      </c>
      <c r="BI122">
        <f>+VLOOKUP(A122,'[1]ASIGNACION CONTRATISTAS'!$A$5:$AQ$275,31,FALSE)</f>
        <v>0</v>
      </c>
      <c r="BJ122">
        <f>+VLOOKUP(A122,'[1]ASIGNACION CONTRATISTAS'!$A$5:$AQ$275,32,FALSE)</f>
        <v>0</v>
      </c>
      <c r="BK122">
        <f>+VLOOKUP(A122,'[1]ASIGNACION CONTRATISTAS'!$A$5:$AQ$275,33,FALSE)</f>
        <v>0</v>
      </c>
      <c r="BL122">
        <f>+VLOOKUP(A122,'[1]ASIGNACION CONTRATISTAS'!$A$5:$AQ$275,34,FALSE)</f>
        <v>0</v>
      </c>
      <c r="BM122">
        <f>+VLOOKUP(A122,'[1]ASIGNACION CONTRATISTAS'!$A$5:$AQ$275,35,FALSE)</f>
        <v>0</v>
      </c>
      <c r="BN122" t="str">
        <f>+VLOOKUP(A122,'[1]ASIGNACION CONTRATISTAS'!$A$5:$AQ$275,36,FALSE)</f>
        <v>APROBADO</v>
      </c>
      <c r="BO122">
        <f>+VLOOKUP(A122,'[1]ASIGNACION CONTRATISTAS'!$A$5:$AQ$275,37,FALSE)</f>
        <v>0</v>
      </c>
      <c r="BP122">
        <f>+VLOOKUP(A122,'[1]ASIGNACION CONTRATISTAS'!$A$5:$AQ$275,38,FALSE)</f>
        <v>0</v>
      </c>
      <c r="BQ122">
        <f>+VLOOKUP(A122,'[1]ASIGNACION CONTRATISTAS'!$A$5:$AQ$275,39,FALSE)</f>
        <v>0</v>
      </c>
      <c r="BR122">
        <f>+VLOOKUP(A122,'[1]ASIGNACION CONTRATISTAS'!$A$5:$AQ$275,40,FALSE)</f>
        <v>45251</v>
      </c>
      <c r="BS122">
        <f>+VLOOKUP(A122,'[1]ASIGNACION CONTRATISTAS'!$A$5:$AQ$275,41,FALSE)</f>
        <v>0</v>
      </c>
      <c r="BT122">
        <f>+VLOOKUP(A122,'[1]ASIGNACION CONTRATISTAS'!$A$5:$AQ$275,42,FALSE)</f>
        <v>0</v>
      </c>
      <c r="BU122">
        <f>+VLOOKUP(A122,'[1]ASIGNACION CONTRATISTAS'!$A$5:$AQ$275,43,FALSE)</f>
        <v>25000000</v>
      </c>
    </row>
    <row r="123" spans="1:73" x14ac:dyDescent="0.25">
      <c r="A123" t="s">
        <v>737</v>
      </c>
      <c r="B123" t="s">
        <v>605</v>
      </c>
      <c r="C123" t="s">
        <v>665</v>
      </c>
      <c r="D123" t="s">
        <v>738</v>
      </c>
      <c r="E123" t="s">
        <v>87</v>
      </c>
      <c r="F123" t="s">
        <v>607</v>
      </c>
      <c r="G123">
        <v>69.400000000000006</v>
      </c>
      <c r="H123">
        <v>25000000</v>
      </c>
      <c r="I123">
        <v>26387200</v>
      </c>
      <c r="J123">
        <v>22704640</v>
      </c>
      <c r="K123" t="s">
        <v>739</v>
      </c>
      <c r="L123" t="s">
        <v>53</v>
      </c>
      <c r="S123">
        <v>25000000</v>
      </c>
      <c r="W123" s="2">
        <v>45180</v>
      </c>
      <c r="X123" t="s">
        <v>740</v>
      </c>
      <c r="Y123" t="s">
        <v>46</v>
      </c>
      <c r="Z123">
        <v>0</v>
      </c>
      <c r="AA123">
        <v>69.394999999999996</v>
      </c>
      <c r="AB123" t="s">
        <v>741</v>
      </c>
      <c r="AC123" t="s">
        <v>48</v>
      </c>
      <c r="AD123" t="s">
        <v>49</v>
      </c>
      <c r="AE123" t="s">
        <v>163</v>
      </c>
      <c r="AG123" t="s">
        <v>49</v>
      </c>
      <c r="AI123" t="s">
        <v>201</v>
      </c>
      <c r="AJ123" t="s">
        <v>742</v>
      </c>
      <c r="AO123" t="str">
        <f>+VLOOKUP(A123,'[1]ASIGNACION CONTRATISTAS'!$A$5:$M$275,11,FALSE)</f>
        <v>SIN DATOS</v>
      </c>
      <c r="AP123" t="str">
        <f>+VLOOKUP(A123,'[1]ASIGNACION CONTRATISTAS'!$A$5:$M$275,12,FALSE)</f>
        <v>SIN DATOS</v>
      </c>
      <c r="AQ123" t="str">
        <f>+VLOOKUP(A123,'[1]ASIGNACION CONTRATISTAS'!$A$5:$M$275,13,FALSE)</f>
        <v>SIN DATOS</v>
      </c>
      <c r="AR123" t="str">
        <f>+VLOOKUP(A123,'[1]ASIGNACION CONTRATISTAS'!$A$5:$AQ$275,14,FALSE)</f>
        <v>si</v>
      </c>
      <c r="AS123" t="str">
        <f>+VLOOKUP(A123,'[1]ASIGNACION CONTRATISTAS'!$A$5:$AQ$275,15,FALSE)</f>
        <v>SIN DATOS</v>
      </c>
      <c r="AT123" t="str">
        <f>+VLOOKUP(A123,'[1]ASIGNACION CONTRATISTAS'!$A$5:$AQ$275,16,FALSE)</f>
        <v>SIN DATOS</v>
      </c>
      <c r="AU123">
        <f>+VLOOKUP(A123,'[1]ASIGNACION CONTRATISTAS'!$A$5:$AQ$275,17,FALSE)</f>
        <v>0</v>
      </c>
      <c r="AV123" t="str">
        <f>+VLOOKUP(A123,'[1]ASIGNACION CONTRATISTAS'!$A$5:$AQ$275,18,FALSE)</f>
        <v>si</v>
      </c>
      <c r="AW123" t="str">
        <f>+VLOOKUP(A123,'[1]ASIGNACION CONTRATISTAS'!$A$5:$AQ$275,19,FALSE)</f>
        <v>SIN DATOS</v>
      </c>
      <c r="AX123" t="str">
        <f>+VLOOKUP(A123,'[1]ASIGNACION CONTRATISTAS'!$A$5:$AQ$275,20,FALSE)</f>
        <v>SIN DATOS</v>
      </c>
      <c r="AY123">
        <f>+VLOOKUP(A123,'[1]ASIGNACION CONTRATISTAS'!$A$5:$AQ$275,21,FALSE)</f>
        <v>0</v>
      </c>
      <c r="AZ123">
        <f>+VLOOKUP(A123,'[1]ASIGNACION CONTRATISTAS'!$A$5:$AQ$275,22,FALSE)</f>
        <v>0</v>
      </c>
      <c r="BA123" t="str">
        <f>+VLOOKUP(A123,'[1]ASIGNACION CONTRATISTAS'!$A$5:$AQ$275,23,FALSE)</f>
        <v>si</v>
      </c>
      <c r="BB123">
        <f>+VLOOKUP(A123,'[1]ASIGNACION CONTRATISTAS'!$A$5:$AQ$275,24,FALSE)</f>
        <v>0</v>
      </c>
      <c r="BC123">
        <f>+VLOOKUP(A123,'[1]ASIGNACION CONTRATISTAS'!$A$5:$AQ$275,25,FALSE)</f>
        <v>0</v>
      </c>
      <c r="BD123" s="2">
        <f>+VLOOKUP(A123,'[1]ASIGNACION CONTRATISTAS'!$A$5:$AQ$275,26,FALSE)</f>
        <v>0</v>
      </c>
      <c r="BE123">
        <f>+VLOOKUP(A123,'[1]ASIGNACION CONTRATISTAS'!$A$5:$AQ$275,27,FALSE)</f>
        <v>0</v>
      </c>
      <c r="BF123">
        <f>+VLOOKUP(A123,'[1]ASIGNACION CONTRATISTAS'!$A$5:$AQ$275,28,FALSE)</f>
        <v>0</v>
      </c>
      <c r="BG123">
        <f>+VLOOKUP(A123,'[1]ASIGNACION CONTRATISTAS'!$A$5:$AQ$275,29,FALSE)</f>
        <v>0</v>
      </c>
      <c r="BH123">
        <f>+VLOOKUP(A123,'[1]ASIGNACION CONTRATISTAS'!$A$5:$AQ$275,30,FALSE)</f>
        <v>0</v>
      </c>
      <c r="BI123">
        <f>+VLOOKUP(A123,'[1]ASIGNACION CONTRATISTAS'!$A$5:$AQ$275,31,FALSE)</f>
        <v>0</v>
      </c>
      <c r="BJ123">
        <f>+VLOOKUP(A123,'[1]ASIGNACION CONTRATISTAS'!$A$5:$AQ$275,32,FALSE)</f>
        <v>0</v>
      </c>
      <c r="BK123">
        <f>+VLOOKUP(A123,'[1]ASIGNACION CONTRATISTAS'!$A$5:$AQ$275,33,FALSE)</f>
        <v>0</v>
      </c>
      <c r="BL123">
        <f>+VLOOKUP(A123,'[1]ASIGNACION CONTRATISTAS'!$A$5:$AQ$275,34,FALSE)</f>
        <v>0</v>
      </c>
      <c r="BM123">
        <f>+VLOOKUP(A123,'[1]ASIGNACION CONTRATISTAS'!$A$5:$AQ$275,35,FALSE)</f>
        <v>0</v>
      </c>
      <c r="BN123" t="str">
        <f>+VLOOKUP(A123,'[1]ASIGNACION CONTRATISTAS'!$A$5:$AQ$275,36,FALSE)</f>
        <v>APROBADO</v>
      </c>
      <c r="BO123">
        <f>+VLOOKUP(A123,'[1]ASIGNACION CONTRATISTAS'!$A$5:$AQ$275,37,FALSE)</f>
        <v>0</v>
      </c>
      <c r="BP123">
        <f>+VLOOKUP(A123,'[1]ASIGNACION CONTRATISTAS'!$A$5:$AQ$275,38,FALSE)</f>
        <v>0</v>
      </c>
      <c r="BQ123">
        <f>+VLOOKUP(A123,'[1]ASIGNACION CONTRATISTAS'!$A$5:$AQ$275,39,FALSE)</f>
        <v>0</v>
      </c>
      <c r="BR123">
        <f>+VLOOKUP(A123,'[1]ASIGNACION CONTRATISTAS'!$A$5:$AQ$275,40,FALSE)</f>
        <v>45251</v>
      </c>
      <c r="BS123">
        <f>+VLOOKUP(A123,'[1]ASIGNACION CONTRATISTAS'!$A$5:$AQ$275,41,FALSE)</f>
        <v>0</v>
      </c>
      <c r="BT123">
        <f>+VLOOKUP(A123,'[1]ASIGNACION CONTRATISTAS'!$A$5:$AQ$275,42,FALSE)</f>
        <v>0</v>
      </c>
      <c r="BU123">
        <f>+VLOOKUP(A123,'[1]ASIGNACION CONTRATISTAS'!$A$5:$AQ$275,43,FALSE)</f>
        <v>25000000</v>
      </c>
    </row>
    <row r="124" spans="1:73" x14ac:dyDescent="0.25">
      <c r="A124" t="s">
        <v>743</v>
      </c>
      <c r="B124" t="s">
        <v>605</v>
      </c>
      <c r="C124" t="s">
        <v>665</v>
      </c>
      <c r="D124" t="s">
        <v>744</v>
      </c>
      <c r="E124" t="s">
        <v>87</v>
      </c>
      <c r="F124" t="s">
        <v>607</v>
      </c>
      <c r="G124">
        <v>69.12</v>
      </c>
      <c r="H124">
        <v>25000000</v>
      </c>
      <c r="I124">
        <v>26387200</v>
      </c>
      <c r="J124">
        <v>22704640</v>
      </c>
      <c r="K124" t="s">
        <v>745</v>
      </c>
      <c r="L124" t="s">
        <v>53</v>
      </c>
      <c r="S124">
        <v>25000000</v>
      </c>
      <c r="W124" s="2">
        <v>45180</v>
      </c>
      <c r="X124" t="s">
        <v>746</v>
      </c>
      <c r="Y124" t="s">
        <v>46</v>
      </c>
      <c r="Z124">
        <v>0</v>
      </c>
      <c r="AA124" t="s">
        <v>747</v>
      </c>
      <c r="AB124" t="s">
        <v>748</v>
      </c>
      <c r="AC124" t="s">
        <v>48</v>
      </c>
      <c r="AD124" t="s">
        <v>49</v>
      </c>
      <c r="AE124" t="s">
        <v>163</v>
      </c>
      <c r="AG124" t="s">
        <v>49</v>
      </c>
      <c r="AI124" t="s">
        <v>201</v>
      </c>
      <c r="AJ124" t="s">
        <v>742</v>
      </c>
      <c r="AO124" t="str">
        <f>+VLOOKUP(A124,'[1]ASIGNACION CONTRATISTAS'!$A$5:$M$275,11,FALSE)</f>
        <v>SIN DATOS</v>
      </c>
      <c r="AP124" t="str">
        <f>+VLOOKUP(A124,'[1]ASIGNACION CONTRATISTAS'!$A$5:$M$275,12,FALSE)</f>
        <v>SIN DATOS</v>
      </c>
      <c r="AQ124" t="str">
        <f>+VLOOKUP(A124,'[1]ASIGNACION CONTRATISTAS'!$A$5:$M$275,13,FALSE)</f>
        <v>SIN DATOS</v>
      </c>
      <c r="AR124" t="str">
        <f>+VLOOKUP(A124,'[1]ASIGNACION CONTRATISTAS'!$A$5:$AQ$275,14,FALSE)</f>
        <v>si</v>
      </c>
      <c r="AS124" t="str">
        <f>+VLOOKUP(A124,'[1]ASIGNACION CONTRATISTAS'!$A$5:$AQ$275,15,FALSE)</f>
        <v>SIN DATOS</v>
      </c>
      <c r="AT124" t="str">
        <f>+VLOOKUP(A124,'[1]ASIGNACION CONTRATISTAS'!$A$5:$AQ$275,16,FALSE)</f>
        <v>SIN DATOS</v>
      </c>
      <c r="AU124">
        <f>+VLOOKUP(A124,'[1]ASIGNACION CONTRATISTAS'!$A$5:$AQ$275,17,FALSE)</f>
        <v>0</v>
      </c>
      <c r="AV124" t="str">
        <f>+VLOOKUP(A124,'[1]ASIGNACION CONTRATISTAS'!$A$5:$AQ$275,18,FALSE)</f>
        <v>si</v>
      </c>
      <c r="AW124" t="str">
        <f>+VLOOKUP(A124,'[1]ASIGNACION CONTRATISTAS'!$A$5:$AQ$275,19,FALSE)</f>
        <v>SIN DATOS</v>
      </c>
      <c r="AX124" t="str">
        <f>+VLOOKUP(A124,'[1]ASIGNACION CONTRATISTAS'!$A$5:$AQ$275,20,FALSE)</f>
        <v>SIN DATOS</v>
      </c>
      <c r="AY124">
        <f>+VLOOKUP(A124,'[1]ASIGNACION CONTRATISTAS'!$A$5:$AQ$275,21,FALSE)</f>
        <v>0</v>
      </c>
      <c r="AZ124">
        <f>+VLOOKUP(A124,'[1]ASIGNACION CONTRATISTAS'!$A$5:$AQ$275,22,FALSE)</f>
        <v>0</v>
      </c>
      <c r="BA124" t="str">
        <f>+VLOOKUP(A124,'[1]ASIGNACION CONTRATISTAS'!$A$5:$AQ$275,23,FALSE)</f>
        <v>si</v>
      </c>
      <c r="BB124">
        <f>+VLOOKUP(A124,'[1]ASIGNACION CONTRATISTAS'!$A$5:$AQ$275,24,FALSE)</f>
        <v>0</v>
      </c>
      <c r="BC124">
        <f>+VLOOKUP(A124,'[1]ASIGNACION CONTRATISTAS'!$A$5:$AQ$275,25,FALSE)</f>
        <v>0</v>
      </c>
      <c r="BD124" s="2">
        <f>+VLOOKUP(A124,'[1]ASIGNACION CONTRATISTAS'!$A$5:$AQ$275,26,FALSE)</f>
        <v>0</v>
      </c>
      <c r="BE124">
        <f>+VLOOKUP(A124,'[1]ASIGNACION CONTRATISTAS'!$A$5:$AQ$275,27,FALSE)</f>
        <v>0</v>
      </c>
      <c r="BF124">
        <f>+VLOOKUP(A124,'[1]ASIGNACION CONTRATISTAS'!$A$5:$AQ$275,28,FALSE)</f>
        <v>0</v>
      </c>
      <c r="BG124">
        <f>+VLOOKUP(A124,'[1]ASIGNACION CONTRATISTAS'!$A$5:$AQ$275,29,FALSE)</f>
        <v>0</v>
      </c>
      <c r="BH124">
        <f>+VLOOKUP(A124,'[1]ASIGNACION CONTRATISTAS'!$A$5:$AQ$275,30,FALSE)</f>
        <v>0</v>
      </c>
      <c r="BI124">
        <f>+VLOOKUP(A124,'[1]ASIGNACION CONTRATISTAS'!$A$5:$AQ$275,31,FALSE)</f>
        <v>0</v>
      </c>
      <c r="BJ124">
        <f>+VLOOKUP(A124,'[1]ASIGNACION CONTRATISTAS'!$A$5:$AQ$275,32,FALSE)</f>
        <v>0</v>
      </c>
      <c r="BK124">
        <f>+VLOOKUP(A124,'[1]ASIGNACION CONTRATISTAS'!$A$5:$AQ$275,33,FALSE)</f>
        <v>0</v>
      </c>
      <c r="BL124">
        <f>+VLOOKUP(A124,'[1]ASIGNACION CONTRATISTAS'!$A$5:$AQ$275,34,FALSE)</f>
        <v>0</v>
      </c>
      <c r="BM124">
        <f>+VLOOKUP(A124,'[1]ASIGNACION CONTRATISTAS'!$A$5:$AQ$275,35,FALSE)</f>
        <v>0</v>
      </c>
      <c r="BN124" t="str">
        <f>+VLOOKUP(A124,'[1]ASIGNACION CONTRATISTAS'!$A$5:$AQ$275,36,FALSE)</f>
        <v>APROBADO</v>
      </c>
      <c r="BO124">
        <f>+VLOOKUP(A124,'[1]ASIGNACION CONTRATISTAS'!$A$5:$AQ$275,37,FALSE)</f>
        <v>0</v>
      </c>
      <c r="BP124">
        <f>+VLOOKUP(A124,'[1]ASIGNACION CONTRATISTAS'!$A$5:$AQ$275,38,FALSE)</f>
        <v>0</v>
      </c>
      <c r="BQ124">
        <f>+VLOOKUP(A124,'[1]ASIGNACION CONTRATISTAS'!$A$5:$AQ$275,39,FALSE)</f>
        <v>0</v>
      </c>
      <c r="BR124">
        <f>+VLOOKUP(A124,'[1]ASIGNACION CONTRATISTAS'!$A$5:$AQ$275,40,FALSE)</f>
        <v>45251</v>
      </c>
      <c r="BS124">
        <f>+VLOOKUP(A124,'[1]ASIGNACION CONTRATISTAS'!$A$5:$AQ$275,41,FALSE)</f>
        <v>0</v>
      </c>
      <c r="BT124">
        <f>+VLOOKUP(A124,'[1]ASIGNACION CONTRATISTAS'!$A$5:$AQ$275,42,FALSE)</f>
        <v>0</v>
      </c>
      <c r="BU124">
        <f>+VLOOKUP(A124,'[1]ASIGNACION CONTRATISTAS'!$A$5:$AQ$275,43,FALSE)</f>
        <v>25000000</v>
      </c>
    </row>
    <row r="125" spans="1:73" x14ac:dyDescent="0.25">
      <c r="A125" t="s">
        <v>749</v>
      </c>
      <c r="B125" t="s">
        <v>605</v>
      </c>
      <c r="C125" t="s">
        <v>665</v>
      </c>
      <c r="D125" t="s">
        <v>642</v>
      </c>
      <c r="E125" t="s">
        <v>87</v>
      </c>
      <c r="F125" t="s">
        <v>607</v>
      </c>
      <c r="G125">
        <v>67.92</v>
      </c>
      <c r="H125">
        <v>25000000</v>
      </c>
      <c r="I125">
        <v>26387200</v>
      </c>
      <c r="J125">
        <v>22704640</v>
      </c>
      <c r="K125" t="s">
        <v>750</v>
      </c>
      <c r="L125" t="s">
        <v>53</v>
      </c>
      <c r="S125">
        <v>25000000</v>
      </c>
      <c r="W125" s="2">
        <v>45180</v>
      </c>
      <c r="X125" t="s">
        <v>751</v>
      </c>
      <c r="Y125" t="s">
        <v>46</v>
      </c>
      <c r="Z125">
        <v>0</v>
      </c>
      <c r="AA125" t="s">
        <v>752</v>
      </c>
      <c r="AB125" t="s">
        <v>753</v>
      </c>
      <c r="AC125" t="s">
        <v>48</v>
      </c>
      <c r="AD125" t="s">
        <v>49</v>
      </c>
      <c r="AE125" t="s">
        <v>163</v>
      </c>
      <c r="AG125" t="s">
        <v>49</v>
      </c>
      <c r="AI125" t="s">
        <v>201</v>
      </c>
      <c r="AJ125" t="s">
        <v>742</v>
      </c>
      <c r="AO125" t="str">
        <f>+VLOOKUP(A125,'[1]ASIGNACION CONTRATISTAS'!$A$5:$M$275,11,FALSE)</f>
        <v>SIN DATOS</v>
      </c>
      <c r="AP125" t="str">
        <f>+VLOOKUP(A125,'[1]ASIGNACION CONTRATISTAS'!$A$5:$M$275,12,FALSE)</f>
        <v>SIN DATOS</v>
      </c>
      <c r="AQ125" t="str">
        <f>+VLOOKUP(A125,'[1]ASIGNACION CONTRATISTAS'!$A$5:$M$275,13,FALSE)</f>
        <v>SIN DATOS</v>
      </c>
      <c r="AR125" t="str">
        <f>+VLOOKUP(A125,'[1]ASIGNACION CONTRATISTAS'!$A$5:$AQ$275,14,FALSE)</f>
        <v>si</v>
      </c>
      <c r="AS125" t="str">
        <f>+VLOOKUP(A125,'[1]ASIGNACION CONTRATISTAS'!$A$5:$AQ$275,15,FALSE)</f>
        <v>SIN DATOS</v>
      </c>
      <c r="AT125" t="str">
        <f>+VLOOKUP(A125,'[1]ASIGNACION CONTRATISTAS'!$A$5:$AQ$275,16,FALSE)</f>
        <v>SIN DATOS</v>
      </c>
      <c r="AU125">
        <f>+VLOOKUP(A125,'[1]ASIGNACION CONTRATISTAS'!$A$5:$AQ$275,17,FALSE)</f>
        <v>0</v>
      </c>
      <c r="AV125" t="str">
        <f>+VLOOKUP(A125,'[1]ASIGNACION CONTRATISTAS'!$A$5:$AQ$275,18,FALSE)</f>
        <v>si</v>
      </c>
      <c r="AW125" t="str">
        <f>+VLOOKUP(A125,'[1]ASIGNACION CONTRATISTAS'!$A$5:$AQ$275,19,FALSE)</f>
        <v>SIN DATOS</v>
      </c>
      <c r="AX125" t="str">
        <f>+VLOOKUP(A125,'[1]ASIGNACION CONTRATISTAS'!$A$5:$AQ$275,20,FALSE)</f>
        <v>SIN DATOS</v>
      </c>
      <c r="AY125">
        <f>+VLOOKUP(A125,'[1]ASIGNACION CONTRATISTAS'!$A$5:$AQ$275,21,FALSE)</f>
        <v>0</v>
      </c>
      <c r="AZ125">
        <f>+VLOOKUP(A125,'[1]ASIGNACION CONTRATISTAS'!$A$5:$AQ$275,22,FALSE)</f>
        <v>0</v>
      </c>
      <c r="BA125" t="str">
        <f>+VLOOKUP(A125,'[1]ASIGNACION CONTRATISTAS'!$A$5:$AQ$275,23,FALSE)</f>
        <v>si</v>
      </c>
      <c r="BB125">
        <f>+VLOOKUP(A125,'[1]ASIGNACION CONTRATISTAS'!$A$5:$AQ$275,24,FALSE)</f>
        <v>0</v>
      </c>
      <c r="BC125">
        <f>+VLOOKUP(A125,'[1]ASIGNACION CONTRATISTAS'!$A$5:$AQ$275,25,FALSE)</f>
        <v>0</v>
      </c>
      <c r="BD125" s="2">
        <f>+VLOOKUP(A125,'[1]ASIGNACION CONTRATISTAS'!$A$5:$AQ$275,26,FALSE)</f>
        <v>0</v>
      </c>
      <c r="BE125">
        <f>+VLOOKUP(A125,'[1]ASIGNACION CONTRATISTAS'!$A$5:$AQ$275,27,FALSE)</f>
        <v>0</v>
      </c>
      <c r="BF125">
        <f>+VLOOKUP(A125,'[1]ASIGNACION CONTRATISTAS'!$A$5:$AQ$275,28,FALSE)</f>
        <v>0</v>
      </c>
      <c r="BG125">
        <f>+VLOOKUP(A125,'[1]ASIGNACION CONTRATISTAS'!$A$5:$AQ$275,29,FALSE)</f>
        <v>0</v>
      </c>
      <c r="BH125">
        <f>+VLOOKUP(A125,'[1]ASIGNACION CONTRATISTAS'!$A$5:$AQ$275,30,FALSE)</f>
        <v>0</v>
      </c>
      <c r="BI125">
        <f>+VLOOKUP(A125,'[1]ASIGNACION CONTRATISTAS'!$A$5:$AQ$275,31,FALSE)</f>
        <v>0</v>
      </c>
      <c r="BJ125">
        <f>+VLOOKUP(A125,'[1]ASIGNACION CONTRATISTAS'!$A$5:$AQ$275,32,FALSE)</f>
        <v>0</v>
      </c>
      <c r="BK125">
        <f>+VLOOKUP(A125,'[1]ASIGNACION CONTRATISTAS'!$A$5:$AQ$275,33,FALSE)</f>
        <v>0</v>
      </c>
      <c r="BL125">
        <f>+VLOOKUP(A125,'[1]ASIGNACION CONTRATISTAS'!$A$5:$AQ$275,34,FALSE)</f>
        <v>0</v>
      </c>
      <c r="BM125">
        <f>+VLOOKUP(A125,'[1]ASIGNACION CONTRATISTAS'!$A$5:$AQ$275,35,FALSE)</f>
        <v>0</v>
      </c>
      <c r="BN125" t="str">
        <f>+VLOOKUP(A125,'[1]ASIGNACION CONTRATISTAS'!$A$5:$AQ$275,36,FALSE)</f>
        <v>APROBADO</v>
      </c>
      <c r="BO125">
        <f>+VLOOKUP(A125,'[1]ASIGNACION CONTRATISTAS'!$A$5:$AQ$275,37,FALSE)</f>
        <v>0</v>
      </c>
      <c r="BP125">
        <f>+VLOOKUP(A125,'[1]ASIGNACION CONTRATISTAS'!$A$5:$AQ$275,38,FALSE)</f>
        <v>0</v>
      </c>
      <c r="BQ125">
        <f>+VLOOKUP(A125,'[1]ASIGNACION CONTRATISTAS'!$A$5:$AQ$275,39,FALSE)</f>
        <v>0</v>
      </c>
      <c r="BR125">
        <f>+VLOOKUP(A125,'[1]ASIGNACION CONTRATISTAS'!$A$5:$AQ$275,40,FALSE)</f>
        <v>45251</v>
      </c>
      <c r="BS125">
        <f>+VLOOKUP(A125,'[1]ASIGNACION CONTRATISTAS'!$A$5:$AQ$275,41,FALSE)</f>
        <v>0</v>
      </c>
      <c r="BT125">
        <f>+VLOOKUP(A125,'[1]ASIGNACION CONTRATISTAS'!$A$5:$AQ$275,42,FALSE)</f>
        <v>0</v>
      </c>
      <c r="BU125">
        <f>+VLOOKUP(A125,'[1]ASIGNACION CONTRATISTAS'!$A$5:$AQ$275,43,FALSE)</f>
        <v>25000000</v>
      </c>
    </row>
    <row r="126" spans="1:73" x14ac:dyDescent="0.25">
      <c r="A126" t="s">
        <v>754</v>
      </c>
      <c r="B126" t="s">
        <v>605</v>
      </c>
      <c r="C126" t="s">
        <v>379</v>
      </c>
      <c r="D126" t="s">
        <v>57</v>
      </c>
      <c r="E126" t="s">
        <v>41</v>
      </c>
      <c r="F126" t="s">
        <v>42</v>
      </c>
      <c r="G126">
        <v>600</v>
      </c>
      <c r="H126">
        <v>25000000</v>
      </c>
      <c r="K126" t="s">
        <v>755</v>
      </c>
      <c r="L126" t="s">
        <v>53</v>
      </c>
      <c r="S126">
        <v>25000000</v>
      </c>
      <c r="U126" t="s">
        <v>48</v>
      </c>
      <c r="V126" t="s">
        <v>49</v>
      </c>
      <c r="W126" s="2">
        <v>45245</v>
      </c>
      <c r="X126" t="s">
        <v>756</v>
      </c>
      <c r="Y126" t="s">
        <v>46</v>
      </c>
      <c r="Z126">
        <v>0</v>
      </c>
      <c r="AA126" t="s">
        <v>757</v>
      </c>
      <c r="AB126" t="s">
        <v>758</v>
      </c>
      <c r="AC126" t="s">
        <v>48</v>
      </c>
      <c r="AD126" t="s">
        <v>49</v>
      </c>
      <c r="AG126" t="s">
        <v>48</v>
      </c>
      <c r="AO126" t="str">
        <f>+VLOOKUP(A126,'[1]ASIGNACION CONTRATISTAS'!$A$5:$M$275,11,FALSE)</f>
        <v>SIN DATOS</v>
      </c>
      <c r="AP126" t="str">
        <f>+VLOOKUP(A126,'[1]ASIGNACION CONTRATISTAS'!$A$5:$M$275,12,FALSE)</f>
        <v>SIN DATOS</v>
      </c>
      <c r="AQ126" t="str">
        <f>+VLOOKUP(A126,'[1]ASIGNACION CONTRATISTAS'!$A$5:$M$275,13,FALSE)</f>
        <v>SIN DATOS</v>
      </c>
      <c r="AR126" t="str">
        <f>+VLOOKUP(A126,'[1]ASIGNACION CONTRATISTAS'!$A$5:$AQ$275,14,FALSE)</f>
        <v>si</v>
      </c>
      <c r="AS126" t="str">
        <f>+VLOOKUP(A126,'[1]ASIGNACION CONTRATISTAS'!$A$5:$AQ$275,15,FALSE)</f>
        <v>SIN DATOS</v>
      </c>
      <c r="AT126" t="str">
        <f>+VLOOKUP(A126,'[1]ASIGNACION CONTRATISTAS'!$A$5:$AQ$275,16,FALSE)</f>
        <v>SIN DATOS</v>
      </c>
      <c r="AU126">
        <f>+VLOOKUP(A126,'[1]ASIGNACION CONTRATISTAS'!$A$5:$AQ$275,17,FALSE)</f>
        <v>0</v>
      </c>
      <c r="AV126" t="str">
        <f>+VLOOKUP(A126,'[1]ASIGNACION CONTRATISTAS'!$A$5:$AQ$275,18,FALSE)</f>
        <v>si</v>
      </c>
      <c r="AW126" t="str">
        <f>+VLOOKUP(A126,'[1]ASIGNACION CONTRATISTAS'!$A$5:$AQ$275,19,FALSE)</f>
        <v>SIN DATOS</v>
      </c>
      <c r="AX126" t="str">
        <f>+VLOOKUP(A126,'[1]ASIGNACION CONTRATISTAS'!$A$5:$AQ$275,20,FALSE)</f>
        <v>SIN DATOS</v>
      </c>
      <c r="AY126">
        <f>+VLOOKUP(A126,'[1]ASIGNACION CONTRATISTAS'!$A$5:$AQ$275,21,FALSE)</f>
        <v>0</v>
      </c>
      <c r="AZ126">
        <f>+VLOOKUP(A126,'[1]ASIGNACION CONTRATISTAS'!$A$5:$AQ$275,22,FALSE)</f>
        <v>0</v>
      </c>
      <c r="BA126" t="str">
        <f>+VLOOKUP(A126,'[1]ASIGNACION CONTRATISTAS'!$A$5:$AQ$275,23,FALSE)</f>
        <v>si</v>
      </c>
      <c r="BB126">
        <f>+VLOOKUP(A126,'[1]ASIGNACION CONTRATISTAS'!$A$5:$AQ$275,24,FALSE)</f>
        <v>0</v>
      </c>
      <c r="BC126">
        <f>+VLOOKUP(A126,'[1]ASIGNACION CONTRATISTAS'!$A$5:$AQ$275,25,FALSE)</f>
        <v>0</v>
      </c>
      <c r="BD126" s="2">
        <f>+VLOOKUP(A126,'[1]ASIGNACION CONTRATISTAS'!$A$5:$AQ$275,26,FALSE)</f>
        <v>0</v>
      </c>
      <c r="BE126">
        <f>+VLOOKUP(A126,'[1]ASIGNACION CONTRATISTAS'!$A$5:$AQ$275,27,FALSE)</f>
        <v>0</v>
      </c>
      <c r="BF126">
        <f>+VLOOKUP(A126,'[1]ASIGNACION CONTRATISTAS'!$A$5:$AQ$275,28,FALSE)</f>
        <v>0</v>
      </c>
      <c r="BG126">
        <f>+VLOOKUP(A126,'[1]ASIGNACION CONTRATISTAS'!$A$5:$AQ$275,29,FALSE)</f>
        <v>0</v>
      </c>
      <c r="BH126">
        <f>+VLOOKUP(A126,'[1]ASIGNACION CONTRATISTAS'!$A$5:$AQ$275,30,FALSE)</f>
        <v>0</v>
      </c>
      <c r="BI126">
        <f>+VLOOKUP(A126,'[1]ASIGNACION CONTRATISTAS'!$A$5:$AQ$275,31,FALSE)</f>
        <v>0</v>
      </c>
      <c r="BJ126">
        <f>+VLOOKUP(A126,'[1]ASIGNACION CONTRATISTAS'!$A$5:$AQ$275,32,FALSE)</f>
        <v>0</v>
      </c>
      <c r="BK126">
        <f>+VLOOKUP(A126,'[1]ASIGNACION CONTRATISTAS'!$A$5:$AQ$275,33,FALSE)</f>
        <v>0</v>
      </c>
      <c r="BL126">
        <f>+VLOOKUP(A126,'[1]ASIGNACION CONTRATISTAS'!$A$5:$AQ$275,34,FALSE)</f>
        <v>0</v>
      </c>
      <c r="BM126">
        <f>+VLOOKUP(A126,'[1]ASIGNACION CONTRATISTAS'!$A$5:$AQ$275,35,FALSE)</f>
        <v>0</v>
      </c>
      <c r="BN126" t="str">
        <f>+VLOOKUP(A126,'[1]ASIGNACION CONTRATISTAS'!$A$5:$AQ$275,36,FALSE)</f>
        <v>APROBADO</v>
      </c>
      <c r="BO126">
        <f>+VLOOKUP(A126,'[1]ASIGNACION CONTRATISTAS'!$A$5:$AQ$275,37,FALSE)</f>
        <v>0</v>
      </c>
      <c r="BP126">
        <f>+VLOOKUP(A126,'[1]ASIGNACION CONTRATISTAS'!$A$5:$AQ$275,38,FALSE)</f>
        <v>0</v>
      </c>
      <c r="BQ126">
        <f>+VLOOKUP(A126,'[1]ASIGNACION CONTRATISTAS'!$A$5:$AQ$275,39,FALSE)</f>
        <v>0</v>
      </c>
      <c r="BR126">
        <f>+VLOOKUP(A126,'[1]ASIGNACION CONTRATISTAS'!$A$5:$AQ$275,40,FALSE)</f>
        <v>0</v>
      </c>
      <c r="BS126">
        <f>+VLOOKUP(A126,'[1]ASIGNACION CONTRATISTAS'!$A$5:$AQ$275,41,FALSE)</f>
        <v>0</v>
      </c>
      <c r="BT126">
        <f>+VLOOKUP(A126,'[1]ASIGNACION CONTRATISTAS'!$A$5:$AQ$275,42,FALSE)</f>
        <v>0</v>
      </c>
      <c r="BU126">
        <f>+VLOOKUP(A126,'[1]ASIGNACION CONTRATISTAS'!$A$5:$AQ$275,43,FALSE)</f>
        <v>25000000</v>
      </c>
    </row>
    <row r="127" spans="1:73" x14ac:dyDescent="0.25">
      <c r="A127" t="s">
        <v>759</v>
      </c>
      <c r="B127" t="s">
        <v>605</v>
      </c>
      <c r="C127" t="s">
        <v>379</v>
      </c>
      <c r="D127" t="s">
        <v>760</v>
      </c>
      <c r="E127" t="s">
        <v>41</v>
      </c>
      <c r="F127" t="s">
        <v>42</v>
      </c>
      <c r="G127">
        <v>94</v>
      </c>
      <c r="H127">
        <v>25000000</v>
      </c>
      <c r="K127" t="s">
        <v>761</v>
      </c>
      <c r="L127" t="s">
        <v>53</v>
      </c>
      <c r="S127">
        <v>25000000</v>
      </c>
      <c r="U127" t="s">
        <v>48</v>
      </c>
      <c r="V127" t="s">
        <v>48</v>
      </c>
      <c r="W127" s="2">
        <v>45030</v>
      </c>
      <c r="X127" t="s">
        <v>762</v>
      </c>
      <c r="Y127" t="s">
        <v>46</v>
      </c>
      <c r="Z127" t="s">
        <v>427</v>
      </c>
      <c r="AA127" t="s">
        <v>763</v>
      </c>
      <c r="AB127" t="s">
        <v>764</v>
      </c>
      <c r="AC127" t="s">
        <v>48</v>
      </c>
      <c r="AD127" t="s">
        <v>49</v>
      </c>
      <c r="AF127" t="s">
        <v>53</v>
      </c>
      <c r="AG127" t="s">
        <v>48</v>
      </c>
      <c r="AH127" t="s">
        <v>340</v>
      </c>
      <c r="AK127">
        <v>2024</v>
      </c>
      <c r="AO127" t="str">
        <f>+VLOOKUP(A127,'[1]ASIGNACION CONTRATISTAS'!$A$5:$M$275,11,FALSE)</f>
        <v>SIN DATOS</v>
      </c>
      <c r="AP127" t="str">
        <f>+VLOOKUP(A127,'[1]ASIGNACION CONTRATISTAS'!$A$5:$M$275,12,FALSE)</f>
        <v>SIN DATOS</v>
      </c>
      <c r="AQ127" t="str">
        <f>+VLOOKUP(A127,'[1]ASIGNACION CONTRATISTAS'!$A$5:$M$275,13,FALSE)</f>
        <v>SIN DATOS</v>
      </c>
      <c r="AR127" t="str">
        <f>+VLOOKUP(A127,'[1]ASIGNACION CONTRATISTAS'!$A$5:$AQ$275,14,FALSE)</f>
        <v>si</v>
      </c>
      <c r="AS127" t="str">
        <f>+VLOOKUP(A127,'[1]ASIGNACION CONTRATISTAS'!$A$5:$AQ$275,15,FALSE)</f>
        <v>SIN DATOS</v>
      </c>
      <c r="AT127" t="str">
        <f>+VLOOKUP(A127,'[1]ASIGNACION CONTRATISTAS'!$A$5:$AQ$275,16,FALSE)</f>
        <v>SIN DATOS</v>
      </c>
      <c r="AU127">
        <f>+VLOOKUP(A127,'[1]ASIGNACION CONTRATISTAS'!$A$5:$AQ$275,17,FALSE)</f>
        <v>0</v>
      </c>
      <c r="AV127" t="str">
        <f>+VLOOKUP(A127,'[1]ASIGNACION CONTRATISTAS'!$A$5:$AQ$275,18,FALSE)</f>
        <v>si</v>
      </c>
      <c r="AW127" t="str">
        <f>+VLOOKUP(A127,'[1]ASIGNACION CONTRATISTAS'!$A$5:$AQ$275,19,FALSE)</f>
        <v>SIN DATOS</v>
      </c>
      <c r="AX127" t="str">
        <f>+VLOOKUP(A127,'[1]ASIGNACION CONTRATISTAS'!$A$5:$AQ$275,20,FALSE)</f>
        <v>SIN DATOS</v>
      </c>
      <c r="AY127">
        <f>+VLOOKUP(A127,'[1]ASIGNACION CONTRATISTAS'!$A$5:$AQ$275,21,FALSE)</f>
        <v>0</v>
      </c>
      <c r="AZ127">
        <f>+VLOOKUP(A127,'[1]ASIGNACION CONTRATISTAS'!$A$5:$AQ$275,22,FALSE)</f>
        <v>0</v>
      </c>
      <c r="BA127" t="str">
        <f>+VLOOKUP(A127,'[1]ASIGNACION CONTRATISTAS'!$A$5:$AQ$275,23,FALSE)</f>
        <v>si</v>
      </c>
      <c r="BB127">
        <f>+VLOOKUP(A127,'[1]ASIGNACION CONTRATISTAS'!$A$5:$AQ$275,24,FALSE)</f>
        <v>0</v>
      </c>
      <c r="BC127">
        <f>+VLOOKUP(A127,'[1]ASIGNACION CONTRATISTAS'!$A$5:$AQ$275,25,FALSE)</f>
        <v>0</v>
      </c>
      <c r="BD127" s="2">
        <f>+VLOOKUP(A127,'[1]ASIGNACION CONTRATISTAS'!$A$5:$AQ$275,26,FALSE)</f>
        <v>0</v>
      </c>
      <c r="BE127">
        <f>+VLOOKUP(A127,'[1]ASIGNACION CONTRATISTAS'!$A$5:$AQ$275,27,FALSE)</f>
        <v>0</v>
      </c>
      <c r="BF127">
        <f>+VLOOKUP(A127,'[1]ASIGNACION CONTRATISTAS'!$A$5:$AQ$275,28,FALSE)</f>
        <v>0</v>
      </c>
      <c r="BG127">
        <f>+VLOOKUP(A127,'[1]ASIGNACION CONTRATISTAS'!$A$5:$AQ$275,29,FALSE)</f>
        <v>0</v>
      </c>
      <c r="BH127">
        <f>+VLOOKUP(A127,'[1]ASIGNACION CONTRATISTAS'!$A$5:$AQ$275,30,FALSE)</f>
        <v>0</v>
      </c>
      <c r="BI127">
        <f>+VLOOKUP(A127,'[1]ASIGNACION CONTRATISTAS'!$A$5:$AQ$275,31,FALSE)</f>
        <v>0</v>
      </c>
      <c r="BJ127">
        <f>+VLOOKUP(A127,'[1]ASIGNACION CONTRATISTAS'!$A$5:$AQ$275,32,FALSE)</f>
        <v>0</v>
      </c>
      <c r="BK127">
        <f>+VLOOKUP(A127,'[1]ASIGNACION CONTRATISTAS'!$A$5:$AQ$275,33,FALSE)</f>
        <v>0</v>
      </c>
      <c r="BL127">
        <f>+VLOOKUP(A127,'[1]ASIGNACION CONTRATISTAS'!$A$5:$AQ$275,34,FALSE)</f>
        <v>0</v>
      </c>
      <c r="BM127">
        <f>+VLOOKUP(A127,'[1]ASIGNACION CONTRATISTAS'!$A$5:$AQ$275,35,FALSE)</f>
        <v>0</v>
      </c>
      <c r="BN127" t="str">
        <f>+VLOOKUP(A127,'[1]ASIGNACION CONTRATISTAS'!$A$5:$AQ$275,36,FALSE)</f>
        <v>APROBADO</v>
      </c>
      <c r="BO127">
        <f>+VLOOKUP(A127,'[1]ASIGNACION CONTRATISTAS'!$A$5:$AQ$275,37,FALSE)</f>
        <v>0</v>
      </c>
      <c r="BP127">
        <f>+VLOOKUP(A127,'[1]ASIGNACION CONTRATISTAS'!$A$5:$AQ$275,38,FALSE)</f>
        <v>0</v>
      </c>
      <c r="BQ127">
        <f>+VLOOKUP(A127,'[1]ASIGNACION CONTRATISTAS'!$A$5:$AQ$275,39,FALSE)</f>
        <v>0</v>
      </c>
      <c r="BR127">
        <f>+VLOOKUP(A127,'[1]ASIGNACION CONTRATISTAS'!$A$5:$AQ$275,40,FALSE)</f>
        <v>0</v>
      </c>
      <c r="BS127">
        <f>+VLOOKUP(A127,'[1]ASIGNACION CONTRATISTAS'!$A$5:$AQ$275,41,FALSE)</f>
        <v>0</v>
      </c>
      <c r="BT127">
        <f>+VLOOKUP(A127,'[1]ASIGNACION CONTRATISTAS'!$A$5:$AQ$275,42,FALSE)</f>
        <v>0</v>
      </c>
      <c r="BU127">
        <f>+VLOOKUP(A127,'[1]ASIGNACION CONTRATISTAS'!$A$5:$AQ$275,43,FALSE)</f>
        <v>25000000</v>
      </c>
    </row>
    <row r="128" spans="1:73" x14ac:dyDescent="0.25">
      <c r="A128" t="s">
        <v>765</v>
      </c>
      <c r="B128" t="s">
        <v>605</v>
      </c>
      <c r="C128" t="s">
        <v>665</v>
      </c>
      <c r="D128" t="s">
        <v>766</v>
      </c>
      <c r="E128" t="s">
        <v>87</v>
      </c>
      <c r="F128" t="s">
        <v>607</v>
      </c>
      <c r="G128">
        <v>16.690000000000001</v>
      </c>
      <c r="H128">
        <v>16600000</v>
      </c>
      <c r="I128">
        <v>13083840</v>
      </c>
      <c r="J128">
        <v>11269440</v>
      </c>
      <c r="K128" t="s">
        <v>767</v>
      </c>
      <c r="L128" t="s">
        <v>53</v>
      </c>
      <c r="S128">
        <v>16600000</v>
      </c>
      <c r="W128" s="2">
        <v>45180</v>
      </c>
      <c r="X128" t="s">
        <v>768</v>
      </c>
      <c r="Y128" t="s">
        <v>46</v>
      </c>
      <c r="Z128">
        <v>0</v>
      </c>
      <c r="AA128">
        <v>16.690000000000001</v>
      </c>
      <c r="AB128" t="s">
        <v>769</v>
      </c>
      <c r="AC128" t="s">
        <v>48</v>
      </c>
      <c r="AD128" t="s">
        <v>49</v>
      </c>
      <c r="AE128" t="s">
        <v>163</v>
      </c>
      <c r="AG128" t="s">
        <v>49</v>
      </c>
      <c r="AI128" t="s">
        <v>201</v>
      </c>
      <c r="AJ128" t="s">
        <v>742</v>
      </c>
      <c r="AO128" t="str">
        <f>+VLOOKUP(A128,'[1]ASIGNACION CONTRATISTAS'!$A$5:$M$275,11,FALSE)</f>
        <v>SIN DATOS</v>
      </c>
      <c r="AP128" t="str">
        <f>+VLOOKUP(A128,'[1]ASIGNACION CONTRATISTAS'!$A$5:$M$275,12,FALSE)</f>
        <v>SIN DATOS</v>
      </c>
      <c r="AQ128" t="str">
        <f>+VLOOKUP(A128,'[1]ASIGNACION CONTRATISTAS'!$A$5:$M$275,13,FALSE)</f>
        <v>SIN DATOS</v>
      </c>
      <c r="AR128" t="str">
        <f>+VLOOKUP(A128,'[1]ASIGNACION CONTRATISTAS'!$A$5:$AQ$275,14,FALSE)</f>
        <v>si</v>
      </c>
      <c r="AS128" t="str">
        <f>+VLOOKUP(A128,'[1]ASIGNACION CONTRATISTAS'!$A$5:$AQ$275,15,FALSE)</f>
        <v>SIN DATOS</v>
      </c>
      <c r="AT128" t="str">
        <f>+VLOOKUP(A128,'[1]ASIGNACION CONTRATISTAS'!$A$5:$AQ$275,16,FALSE)</f>
        <v>SIN DATOS</v>
      </c>
      <c r="AU128">
        <f>+VLOOKUP(A128,'[1]ASIGNACION CONTRATISTAS'!$A$5:$AQ$275,17,FALSE)</f>
        <v>0</v>
      </c>
      <c r="AV128" t="str">
        <f>+VLOOKUP(A128,'[1]ASIGNACION CONTRATISTAS'!$A$5:$AQ$275,18,FALSE)</f>
        <v>si</v>
      </c>
      <c r="AW128" t="str">
        <f>+VLOOKUP(A128,'[1]ASIGNACION CONTRATISTAS'!$A$5:$AQ$275,19,FALSE)</f>
        <v>SIN DATOS</v>
      </c>
      <c r="AX128" t="str">
        <f>+VLOOKUP(A128,'[1]ASIGNACION CONTRATISTAS'!$A$5:$AQ$275,20,FALSE)</f>
        <v>SIN DATOS</v>
      </c>
      <c r="AY128">
        <f>+VLOOKUP(A128,'[1]ASIGNACION CONTRATISTAS'!$A$5:$AQ$275,21,FALSE)</f>
        <v>0</v>
      </c>
      <c r="AZ128">
        <f>+VLOOKUP(A128,'[1]ASIGNACION CONTRATISTAS'!$A$5:$AQ$275,22,FALSE)</f>
        <v>0</v>
      </c>
      <c r="BA128" t="str">
        <f>+VLOOKUP(A128,'[1]ASIGNACION CONTRATISTAS'!$A$5:$AQ$275,23,FALSE)</f>
        <v>si</v>
      </c>
      <c r="BB128">
        <f>+VLOOKUP(A128,'[1]ASIGNACION CONTRATISTAS'!$A$5:$AQ$275,24,FALSE)</f>
        <v>0</v>
      </c>
      <c r="BC128">
        <f>+VLOOKUP(A128,'[1]ASIGNACION CONTRATISTAS'!$A$5:$AQ$275,25,FALSE)</f>
        <v>0</v>
      </c>
      <c r="BD128" s="2">
        <f>+VLOOKUP(A128,'[1]ASIGNACION CONTRATISTAS'!$A$5:$AQ$275,26,FALSE)</f>
        <v>0</v>
      </c>
      <c r="BE128">
        <f>+VLOOKUP(A128,'[1]ASIGNACION CONTRATISTAS'!$A$5:$AQ$275,27,FALSE)</f>
        <v>0</v>
      </c>
      <c r="BF128">
        <f>+VLOOKUP(A128,'[1]ASIGNACION CONTRATISTAS'!$A$5:$AQ$275,28,FALSE)</f>
        <v>0</v>
      </c>
      <c r="BG128">
        <f>+VLOOKUP(A128,'[1]ASIGNACION CONTRATISTAS'!$A$5:$AQ$275,29,FALSE)</f>
        <v>0</v>
      </c>
      <c r="BH128">
        <f>+VLOOKUP(A128,'[1]ASIGNACION CONTRATISTAS'!$A$5:$AQ$275,30,FALSE)</f>
        <v>0</v>
      </c>
      <c r="BI128">
        <f>+VLOOKUP(A128,'[1]ASIGNACION CONTRATISTAS'!$A$5:$AQ$275,31,FALSE)</f>
        <v>0</v>
      </c>
      <c r="BJ128">
        <f>+VLOOKUP(A128,'[1]ASIGNACION CONTRATISTAS'!$A$5:$AQ$275,32,FALSE)</f>
        <v>0</v>
      </c>
      <c r="BK128">
        <f>+VLOOKUP(A128,'[1]ASIGNACION CONTRATISTAS'!$A$5:$AQ$275,33,FALSE)</f>
        <v>0</v>
      </c>
      <c r="BL128">
        <f>+VLOOKUP(A128,'[1]ASIGNACION CONTRATISTAS'!$A$5:$AQ$275,34,FALSE)</f>
        <v>0</v>
      </c>
      <c r="BM128">
        <f>+VLOOKUP(A128,'[1]ASIGNACION CONTRATISTAS'!$A$5:$AQ$275,35,FALSE)</f>
        <v>0</v>
      </c>
      <c r="BN128" t="str">
        <f>+VLOOKUP(A128,'[1]ASIGNACION CONTRATISTAS'!$A$5:$AQ$275,36,FALSE)</f>
        <v>APROBADO</v>
      </c>
      <c r="BO128">
        <f>+VLOOKUP(A128,'[1]ASIGNACION CONTRATISTAS'!$A$5:$AQ$275,37,FALSE)</f>
        <v>0</v>
      </c>
      <c r="BP128">
        <f>+VLOOKUP(A128,'[1]ASIGNACION CONTRATISTAS'!$A$5:$AQ$275,38,FALSE)</f>
        <v>0</v>
      </c>
      <c r="BQ128">
        <f>+VLOOKUP(A128,'[1]ASIGNACION CONTRATISTAS'!$A$5:$AQ$275,39,FALSE)</f>
        <v>0</v>
      </c>
      <c r="BR128">
        <f>+VLOOKUP(A128,'[1]ASIGNACION CONTRATISTAS'!$A$5:$AQ$275,40,FALSE)</f>
        <v>45251</v>
      </c>
      <c r="BS128">
        <f>+VLOOKUP(A128,'[1]ASIGNACION CONTRATISTAS'!$A$5:$AQ$275,41,FALSE)</f>
        <v>0</v>
      </c>
      <c r="BT128">
        <f>+VLOOKUP(A128,'[1]ASIGNACION CONTRATISTAS'!$A$5:$AQ$275,42,FALSE)</f>
        <v>0</v>
      </c>
      <c r="BU128">
        <f>+VLOOKUP(A128,'[1]ASIGNACION CONTRATISTAS'!$A$5:$AQ$275,43,FALSE)</f>
        <v>16600000</v>
      </c>
    </row>
    <row r="129" spans="1:73" x14ac:dyDescent="0.25">
      <c r="A129" t="s">
        <v>770</v>
      </c>
      <c r="B129" t="s">
        <v>605</v>
      </c>
      <c r="C129" t="s">
        <v>379</v>
      </c>
      <c r="D129" t="s">
        <v>771</v>
      </c>
      <c r="E129" t="s">
        <v>87</v>
      </c>
      <c r="F129" t="s">
        <v>607</v>
      </c>
      <c r="G129">
        <v>127.1</v>
      </c>
      <c r="H129">
        <v>25000000</v>
      </c>
      <c r="K129" t="s">
        <v>772</v>
      </c>
      <c r="L129" t="s">
        <v>53</v>
      </c>
      <c r="S129">
        <v>25000000</v>
      </c>
      <c r="W129" s="2">
        <v>45180</v>
      </c>
      <c r="X129" t="s">
        <v>773</v>
      </c>
      <c r="Y129">
        <v>0</v>
      </c>
      <c r="Z129" t="s">
        <v>427</v>
      </c>
      <c r="AA129">
        <v>127.1</v>
      </c>
      <c r="AB129" t="s">
        <v>774</v>
      </c>
      <c r="AC129" t="s">
        <v>48</v>
      </c>
      <c r="AD129" t="s">
        <v>49</v>
      </c>
      <c r="AE129" t="s">
        <v>69</v>
      </c>
      <c r="AG129" t="s">
        <v>49</v>
      </c>
      <c r="AI129" t="s">
        <v>201</v>
      </c>
      <c r="AJ129" t="s">
        <v>742</v>
      </c>
      <c r="AO129" t="str">
        <f>+VLOOKUP(A129,'[1]ASIGNACION CONTRATISTAS'!$A$5:$M$275,11,FALSE)</f>
        <v>SIN DATOS</v>
      </c>
      <c r="AP129" t="str">
        <f>+VLOOKUP(A129,'[1]ASIGNACION CONTRATISTAS'!$A$5:$M$275,12,FALSE)</f>
        <v>SIN DATOS</v>
      </c>
      <c r="AQ129" t="str">
        <f>+VLOOKUP(A129,'[1]ASIGNACION CONTRATISTAS'!$A$5:$M$275,13,FALSE)</f>
        <v>SIN DATOS</v>
      </c>
      <c r="AR129" t="str">
        <f>+VLOOKUP(A129,'[1]ASIGNACION CONTRATISTAS'!$A$5:$AQ$275,14,FALSE)</f>
        <v>si</v>
      </c>
      <c r="AS129" t="str">
        <f>+VLOOKUP(A129,'[1]ASIGNACION CONTRATISTAS'!$A$5:$AQ$275,15,FALSE)</f>
        <v>SIN DATOS</v>
      </c>
      <c r="AT129" t="str">
        <f>+VLOOKUP(A129,'[1]ASIGNACION CONTRATISTAS'!$A$5:$AQ$275,16,FALSE)</f>
        <v>SIN DATOS</v>
      </c>
      <c r="AU129">
        <f>+VLOOKUP(A129,'[1]ASIGNACION CONTRATISTAS'!$A$5:$AQ$275,17,FALSE)</f>
        <v>0</v>
      </c>
      <c r="AV129" t="str">
        <f>+VLOOKUP(A129,'[1]ASIGNACION CONTRATISTAS'!$A$5:$AQ$275,18,FALSE)</f>
        <v>si</v>
      </c>
      <c r="AW129" t="str">
        <f>+VLOOKUP(A129,'[1]ASIGNACION CONTRATISTAS'!$A$5:$AQ$275,19,FALSE)</f>
        <v>SIN DATOS</v>
      </c>
      <c r="AX129" t="str">
        <f>+VLOOKUP(A129,'[1]ASIGNACION CONTRATISTAS'!$A$5:$AQ$275,20,FALSE)</f>
        <v>SIN DATOS</v>
      </c>
      <c r="AY129">
        <f>+VLOOKUP(A129,'[1]ASIGNACION CONTRATISTAS'!$A$5:$AQ$275,21,FALSE)</f>
        <v>0</v>
      </c>
      <c r="AZ129">
        <f>+VLOOKUP(A129,'[1]ASIGNACION CONTRATISTAS'!$A$5:$AQ$275,22,FALSE)</f>
        <v>0</v>
      </c>
      <c r="BA129" t="str">
        <f>+VLOOKUP(A129,'[1]ASIGNACION CONTRATISTAS'!$A$5:$AQ$275,23,FALSE)</f>
        <v>si</v>
      </c>
      <c r="BB129">
        <f>+VLOOKUP(A129,'[1]ASIGNACION CONTRATISTAS'!$A$5:$AQ$275,24,FALSE)</f>
        <v>0</v>
      </c>
      <c r="BC129">
        <f>+VLOOKUP(A129,'[1]ASIGNACION CONTRATISTAS'!$A$5:$AQ$275,25,FALSE)</f>
        <v>0</v>
      </c>
      <c r="BD129" s="2">
        <f>+VLOOKUP(A129,'[1]ASIGNACION CONTRATISTAS'!$A$5:$AQ$275,26,FALSE)</f>
        <v>0</v>
      </c>
      <c r="BE129">
        <f>+VLOOKUP(A129,'[1]ASIGNACION CONTRATISTAS'!$A$5:$AQ$275,27,FALSE)</f>
        <v>0</v>
      </c>
      <c r="BF129">
        <f>+VLOOKUP(A129,'[1]ASIGNACION CONTRATISTAS'!$A$5:$AQ$275,28,FALSE)</f>
        <v>0</v>
      </c>
      <c r="BG129">
        <f>+VLOOKUP(A129,'[1]ASIGNACION CONTRATISTAS'!$A$5:$AQ$275,29,FALSE)</f>
        <v>0</v>
      </c>
      <c r="BH129">
        <f>+VLOOKUP(A129,'[1]ASIGNACION CONTRATISTAS'!$A$5:$AQ$275,30,FALSE)</f>
        <v>0</v>
      </c>
      <c r="BI129">
        <f>+VLOOKUP(A129,'[1]ASIGNACION CONTRATISTAS'!$A$5:$AQ$275,31,FALSE)</f>
        <v>0</v>
      </c>
      <c r="BJ129">
        <f>+VLOOKUP(A129,'[1]ASIGNACION CONTRATISTAS'!$A$5:$AQ$275,32,FALSE)</f>
        <v>0</v>
      </c>
      <c r="BK129">
        <f>+VLOOKUP(A129,'[1]ASIGNACION CONTRATISTAS'!$A$5:$AQ$275,33,FALSE)</f>
        <v>0</v>
      </c>
      <c r="BL129">
        <f>+VLOOKUP(A129,'[1]ASIGNACION CONTRATISTAS'!$A$5:$AQ$275,34,FALSE)</f>
        <v>0</v>
      </c>
      <c r="BM129">
        <f>+VLOOKUP(A129,'[1]ASIGNACION CONTRATISTAS'!$A$5:$AQ$275,35,FALSE)</f>
        <v>0</v>
      </c>
      <c r="BN129" t="str">
        <f>+VLOOKUP(A129,'[1]ASIGNACION CONTRATISTAS'!$A$5:$AQ$275,36,FALSE)</f>
        <v>APROBADO</v>
      </c>
      <c r="BO129">
        <f>+VLOOKUP(A129,'[1]ASIGNACION CONTRATISTAS'!$A$5:$AQ$275,37,FALSE)</f>
        <v>0</v>
      </c>
      <c r="BP129">
        <f>+VLOOKUP(A129,'[1]ASIGNACION CONTRATISTAS'!$A$5:$AQ$275,38,FALSE)</f>
        <v>0</v>
      </c>
      <c r="BQ129">
        <f>+VLOOKUP(A129,'[1]ASIGNACION CONTRATISTAS'!$A$5:$AQ$275,39,FALSE)</f>
        <v>0</v>
      </c>
      <c r="BR129">
        <f>+VLOOKUP(A129,'[1]ASIGNACION CONTRATISTAS'!$A$5:$AQ$275,40,FALSE)</f>
        <v>45249</v>
      </c>
      <c r="BS129">
        <f>+VLOOKUP(A129,'[1]ASIGNACION CONTRATISTAS'!$A$5:$AQ$275,41,FALSE)</f>
        <v>0</v>
      </c>
      <c r="BT129">
        <f>+VLOOKUP(A129,'[1]ASIGNACION CONTRATISTAS'!$A$5:$AQ$275,42,FALSE)</f>
        <v>0</v>
      </c>
      <c r="BU129">
        <f>+VLOOKUP(A129,'[1]ASIGNACION CONTRATISTAS'!$A$5:$AQ$275,43,FALSE)</f>
        <v>25000000</v>
      </c>
    </row>
    <row r="130" spans="1:73" x14ac:dyDescent="0.25">
      <c r="A130" t="s">
        <v>775</v>
      </c>
      <c r="B130" t="s">
        <v>605</v>
      </c>
      <c r="C130" t="s">
        <v>379</v>
      </c>
      <c r="D130" t="s">
        <v>776</v>
      </c>
      <c r="E130" t="s">
        <v>87</v>
      </c>
      <c r="F130" t="s">
        <v>607</v>
      </c>
      <c r="G130">
        <v>37.69</v>
      </c>
      <c r="H130">
        <v>18400000</v>
      </c>
      <c r="K130" t="s">
        <v>777</v>
      </c>
      <c r="L130" t="s">
        <v>53</v>
      </c>
      <c r="S130">
        <v>18400000</v>
      </c>
      <c r="W130" s="2">
        <v>45180</v>
      </c>
      <c r="X130" t="s">
        <v>778</v>
      </c>
      <c r="Y130" t="s">
        <v>394</v>
      </c>
      <c r="Z130">
        <v>0</v>
      </c>
      <c r="AA130">
        <v>37.693199999999997</v>
      </c>
      <c r="AB130" t="s">
        <v>779</v>
      </c>
      <c r="AC130" t="s">
        <v>48</v>
      </c>
      <c r="AD130" t="s">
        <v>49</v>
      </c>
      <c r="AE130" t="s">
        <v>69</v>
      </c>
      <c r="AG130" t="s">
        <v>49</v>
      </c>
      <c r="AI130" t="s">
        <v>201</v>
      </c>
      <c r="AJ130" t="s">
        <v>742</v>
      </c>
      <c r="AO130" t="str">
        <f>+VLOOKUP(A130,'[1]ASIGNACION CONTRATISTAS'!$A$5:$M$275,11,FALSE)</f>
        <v>SIN DATOS</v>
      </c>
      <c r="AP130" t="str">
        <f>+VLOOKUP(A130,'[1]ASIGNACION CONTRATISTAS'!$A$5:$M$275,12,FALSE)</f>
        <v>SIN DATOS</v>
      </c>
      <c r="AQ130" t="str">
        <f>+VLOOKUP(A130,'[1]ASIGNACION CONTRATISTAS'!$A$5:$M$275,13,FALSE)</f>
        <v>SIN DATOS</v>
      </c>
      <c r="AR130" t="str">
        <f>+VLOOKUP(A130,'[1]ASIGNACION CONTRATISTAS'!$A$5:$AQ$275,14,FALSE)</f>
        <v>si</v>
      </c>
      <c r="AS130" t="str">
        <f>+VLOOKUP(A130,'[1]ASIGNACION CONTRATISTAS'!$A$5:$AQ$275,15,FALSE)</f>
        <v>SIN DATOS</v>
      </c>
      <c r="AT130" t="str">
        <f>+VLOOKUP(A130,'[1]ASIGNACION CONTRATISTAS'!$A$5:$AQ$275,16,FALSE)</f>
        <v>SIN DATOS</v>
      </c>
      <c r="AU130">
        <f>+VLOOKUP(A130,'[1]ASIGNACION CONTRATISTAS'!$A$5:$AQ$275,17,FALSE)</f>
        <v>0</v>
      </c>
      <c r="AV130" t="str">
        <f>+VLOOKUP(A130,'[1]ASIGNACION CONTRATISTAS'!$A$5:$AQ$275,18,FALSE)</f>
        <v>si</v>
      </c>
      <c r="AW130" t="str">
        <f>+VLOOKUP(A130,'[1]ASIGNACION CONTRATISTAS'!$A$5:$AQ$275,19,FALSE)</f>
        <v>SIN DATOS</v>
      </c>
      <c r="AX130" t="str">
        <f>+VLOOKUP(A130,'[1]ASIGNACION CONTRATISTAS'!$A$5:$AQ$275,20,FALSE)</f>
        <v>SIN DATOS</v>
      </c>
      <c r="AY130">
        <f>+VLOOKUP(A130,'[1]ASIGNACION CONTRATISTAS'!$A$5:$AQ$275,21,FALSE)</f>
        <v>0</v>
      </c>
      <c r="AZ130">
        <f>+VLOOKUP(A130,'[1]ASIGNACION CONTRATISTAS'!$A$5:$AQ$275,22,FALSE)</f>
        <v>0</v>
      </c>
      <c r="BA130" t="str">
        <f>+VLOOKUP(A130,'[1]ASIGNACION CONTRATISTAS'!$A$5:$AQ$275,23,FALSE)</f>
        <v>si</v>
      </c>
      <c r="BB130">
        <f>+VLOOKUP(A130,'[1]ASIGNACION CONTRATISTAS'!$A$5:$AQ$275,24,FALSE)</f>
        <v>0</v>
      </c>
      <c r="BC130">
        <f>+VLOOKUP(A130,'[1]ASIGNACION CONTRATISTAS'!$A$5:$AQ$275,25,FALSE)</f>
        <v>0</v>
      </c>
      <c r="BD130" s="2">
        <f>+VLOOKUP(A130,'[1]ASIGNACION CONTRATISTAS'!$A$5:$AQ$275,26,FALSE)</f>
        <v>0</v>
      </c>
      <c r="BE130">
        <f>+VLOOKUP(A130,'[1]ASIGNACION CONTRATISTAS'!$A$5:$AQ$275,27,FALSE)</f>
        <v>0</v>
      </c>
      <c r="BF130">
        <f>+VLOOKUP(A130,'[1]ASIGNACION CONTRATISTAS'!$A$5:$AQ$275,28,FALSE)</f>
        <v>0</v>
      </c>
      <c r="BG130">
        <f>+VLOOKUP(A130,'[1]ASIGNACION CONTRATISTAS'!$A$5:$AQ$275,29,FALSE)</f>
        <v>0</v>
      </c>
      <c r="BH130">
        <f>+VLOOKUP(A130,'[1]ASIGNACION CONTRATISTAS'!$A$5:$AQ$275,30,FALSE)</f>
        <v>0</v>
      </c>
      <c r="BI130">
        <f>+VLOOKUP(A130,'[1]ASIGNACION CONTRATISTAS'!$A$5:$AQ$275,31,FALSE)</f>
        <v>0</v>
      </c>
      <c r="BJ130">
        <f>+VLOOKUP(A130,'[1]ASIGNACION CONTRATISTAS'!$A$5:$AQ$275,32,FALSE)</f>
        <v>0</v>
      </c>
      <c r="BK130">
        <f>+VLOOKUP(A130,'[1]ASIGNACION CONTRATISTAS'!$A$5:$AQ$275,33,FALSE)</f>
        <v>0</v>
      </c>
      <c r="BL130">
        <f>+VLOOKUP(A130,'[1]ASIGNACION CONTRATISTAS'!$A$5:$AQ$275,34,FALSE)</f>
        <v>0</v>
      </c>
      <c r="BM130">
        <f>+VLOOKUP(A130,'[1]ASIGNACION CONTRATISTAS'!$A$5:$AQ$275,35,FALSE)</f>
        <v>0</v>
      </c>
      <c r="BN130" t="str">
        <f>+VLOOKUP(A130,'[1]ASIGNACION CONTRATISTAS'!$A$5:$AQ$275,36,FALSE)</f>
        <v>APROBADO</v>
      </c>
      <c r="BO130">
        <f>+VLOOKUP(A130,'[1]ASIGNACION CONTRATISTAS'!$A$5:$AQ$275,37,FALSE)</f>
        <v>0</v>
      </c>
      <c r="BP130">
        <f>+VLOOKUP(A130,'[1]ASIGNACION CONTRATISTAS'!$A$5:$AQ$275,38,FALSE)</f>
        <v>0</v>
      </c>
      <c r="BQ130">
        <f>+VLOOKUP(A130,'[1]ASIGNACION CONTRATISTAS'!$A$5:$AQ$275,39,FALSE)</f>
        <v>0</v>
      </c>
      <c r="BR130">
        <f>+VLOOKUP(A130,'[1]ASIGNACION CONTRATISTAS'!$A$5:$AQ$275,40,FALSE)</f>
        <v>45249</v>
      </c>
      <c r="BS130">
        <f>+VLOOKUP(A130,'[1]ASIGNACION CONTRATISTAS'!$A$5:$AQ$275,41,FALSE)</f>
        <v>0</v>
      </c>
      <c r="BT130">
        <f>+VLOOKUP(A130,'[1]ASIGNACION CONTRATISTAS'!$A$5:$AQ$275,42,FALSE)</f>
        <v>0</v>
      </c>
      <c r="BU130">
        <f>+VLOOKUP(A130,'[1]ASIGNACION CONTRATISTAS'!$A$5:$AQ$275,43,FALSE)</f>
        <v>18400000</v>
      </c>
    </row>
    <row r="131" spans="1:73" x14ac:dyDescent="0.25">
      <c r="A131" t="s">
        <v>780</v>
      </c>
      <c r="B131" t="s">
        <v>605</v>
      </c>
      <c r="C131" t="s">
        <v>379</v>
      </c>
      <c r="D131" t="s">
        <v>781</v>
      </c>
      <c r="E131" t="s">
        <v>87</v>
      </c>
      <c r="F131" t="s">
        <v>607</v>
      </c>
      <c r="G131">
        <v>125.3</v>
      </c>
      <c r="H131">
        <v>25000000</v>
      </c>
      <c r="K131" t="s">
        <v>782</v>
      </c>
      <c r="L131" t="s">
        <v>53</v>
      </c>
      <c r="S131">
        <v>25000000</v>
      </c>
      <c r="W131" s="2">
        <v>45180</v>
      </c>
      <c r="X131" t="s">
        <v>783</v>
      </c>
      <c r="Y131" t="s">
        <v>394</v>
      </c>
      <c r="Z131">
        <v>0</v>
      </c>
      <c r="AA131" t="s">
        <v>784</v>
      </c>
      <c r="AB131" t="s">
        <v>785</v>
      </c>
      <c r="AC131" t="s">
        <v>48</v>
      </c>
      <c r="AD131" t="s">
        <v>49</v>
      </c>
      <c r="AE131" t="s">
        <v>69</v>
      </c>
      <c r="AG131" t="s">
        <v>49</v>
      </c>
      <c r="AI131" t="s">
        <v>201</v>
      </c>
      <c r="AJ131" t="s">
        <v>742</v>
      </c>
      <c r="AO131" t="str">
        <f>+VLOOKUP(A131,'[1]ASIGNACION CONTRATISTAS'!$A$5:$M$275,11,FALSE)</f>
        <v>SIN DATOS</v>
      </c>
      <c r="AP131" t="str">
        <f>+VLOOKUP(A131,'[1]ASIGNACION CONTRATISTAS'!$A$5:$M$275,12,FALSE)</f>
        <v>SIN DATOS</v>
      </c>
      <c r="AQ131" t="str">
        <f>+VLOOKUP(A131,'[1]ASIGNACION CONTRATISTAS'!$A$5:$M$275,13,FALSE)</f>
        <v>SIN DATOS</v>
      </c>
      <c r="AR131" t="str">
        <f>+VLOOKUP(A131,'[1]ASIGNACION CONTRATISTAS'!$A$5:$AQ$275,14,FALSE)</f>
        <v>si</v>
      </c>
      <c r="AS131" t="str">
        <f>+VLOOKUP(A131,'[1]ASIGNACION CONTRATISTAS'!$A$5:$AQ$275,15,FALSE)</f>
        <v>SIN DATOS</v>
      </c>
      <c r="AT131" t="str">
        <f>+VLOOKUP(A131,'[1]ASIGNACION CONTRATISTAS'!$A$5:$AQ$275,16,FALSE)</f>
        <v>SIN DATOS</v>
      </c>
      <c r="AU131">
        <f>+VLOOKUP(A131,'[1]ASIGNACION CONTRATISTAS'!$A$5:$AQ$275,17,FALSE)</f>
        <v>0</v>
      </c>
      <c r="AV131" t="str">
        <f>+VLOOKUP(A131,'[1]ASIGNACION CONTRATISTAS'!$A$5:$AQ$275,18,FALSE)</f>
        <v>si</v>
      </c>
      <c r="AW131" t="str">
        <f>+VLOOKUP(A131,'[1]ASIGNACION CONTRATISTAS'!$A$5:$AQ$275,19,FALSE)</f>
        <v>SIN DATOS</v>
      </c>
      <c r="AX131" t="str">
        <f>+VLOOKUP(A131,'[1]ASIGNACION CONTRATISTAS'!$A$5:$AQ$275,20,FALSE)</f>
        <v>SIN DATOS</v>
      </c>
      <c r="AY131">
        <f>+VLOOKUP(A131,'[1]ASIGNACION CONTRATISTAS'!$A$5:$AQ$275,21,FALSE)</f>
        <v>0</v>
      </c>
      <c r="AZ131">
        <f>+VLOOKUP(A131,'[1]ASIGNACION CONTRATISTAS'!$A$5:$AQ$275,22,FALSE)</f>
        <v>0</v>
      </c>
      <c r="BA131" t="str">
        <f>+VLOOKUP(A131,'[1]ASIGNACION CONTRATISTAS'!$A$5:$AQ$275,23,FALSE)</f>
        <v>si</v>
      </c>
      <c r="BB131">
        <f>+VLOOKUP(A131,'[1]ASIGNACION CONTRATISTAS'!$A$5:$AQ$275,24,FALSE)</f>
        <v>0</v>
      </c>
      <c r="BC131">
        <f>+VLOOKUP(A131,'[1]ASIGNACION CONTRATISTAS'!$A$5:$AQ$275,25,FALSE)</f>
        <v>0</v>
      </c>
      <c r="BD131" s="2">
        <f>+VLOOKUP(A131,'[1]ASIGNACION CONTRATISTAS'!$A$5:$AQ$275,26,FALSE)</f>
        <v>0</v>
      </c>
      <c r="BE131">
        <f>+VLOOKUP(A131,'[1]ASIGNACION CONTRATISTAS'!$A$5:$AQ$275,27,FALSE)</f>
        <v>0</v>
      </c>
      <c r="BF131">
        <f>+VLOOKUP(A131,'[1]ASIGNACION CONTRATISTAS'!$A$5:$AQ$275,28,FALSE)</f>
        <v>0</v>
      </c>
      <c r="BG131">
        <f>+VLOOKUP(A131,'[1]ASIGNACION CONTRATISTAS'!$A$5:$AQ$275,29,FALSE)</f>
        <v>0</v>
      </c>
      <c r="BH131">
        <f>+VLOOKUP(A131,'[1]ASIGNACION CONTRATISTAS'!$A$5:$AQ$275,30,FALSE)</f>
        <v>0</v>
      </c>
      <c r="BI131">
        <f>+VLOOKUP(A131,'[1]ASIGNACION CONTRATISTAS'!$A$5:$AQ$275,31,FALSE)</f>
        <v>0</v>
      </c>
      <c r="BJ131">
        <f>+VLOOKUP(A131,'[1]ASIGNACION CONTRATISTAS'!$A$5:$AQ$275,32,FALSE)</f>
        <v>0</v>
      </c>
      <c r="BK131">
        <f>+VLOOKUP(A131,'[1]ASIGNACION CONTRATISTAS'!$A$5:$AQ$275,33,FALSE)</f>
        <v>0</v>
      </c>
      <c r="BL131">
        <f>+VLOOKUP(A131,'[1]ASIGNACION CONTRATISTAS'!$A$5:$AQ$275,34,FALSE)</f>
        <v>0</v>
      </c>
      <c r="BM131">
        <f>+VLOOKUP(A131,'[1]ASIGNACION CONTRATISTAS'!$A$5:$AQ$275,35,FALSE)</f>
        <v>0</v>
      </c>
      <c r="BN131" t="str">
        <f>+VLOOKUP(A131,'[1]ASIGNACION CONTRATISTAS'!$A$5:$AQ$275,36,FALSE)</f>
        <v>APROBADO</v>
      </c>
      <c r="BO131">
        <f>+VLOOKUP(A131,'[1]ASIGNACION CONTRATISTAS'!$A$5:$AQ$275,37,FALSE)</f>
        <v>0</v>
      </c>
      <c r="BP131">
        <f>+VLOOKUP(A131,'[1]ASIGNACION CONTRATISTAS'!$A$5:$AQ$275,38,FALSE)</f>
        <v>0</v>
      </c>
      <c r="BQ131">
        <f>+VLOOKUP(A131,'[1]ASIGNACION CONTRATISTAS'!$A$5:$AQ$275,39,FALSE)</f>
        <v>0</v>
      </c>
      <c r="BR131">
        <f>+VLOOKUP(A131,'[1]ASIGNACION CONTRATISTAS'!$A$5:$AQ$275,40,FALSE)</f>
        <v>45249</v>
      </c>
      <c r="BS131">
        <f>+VLOOKUP(A131,'[1]ASIGNACION CONTRATISTAS'!$A$5:$AQ$275,41,FALSE)</f>
        <v>0</v>
      </c>
      <c r="BT131">
        <f>+VLOOKUP(A131,'[1]ASIGNACION CONTRATISTAS'!$A$5:$AQ$275,42,FALSE)</f>
        <v>0</v>
      </c>
      <c r="BU131">
        <f>+VLOOKUP(A131,'[1]ASIGNACION CONTRATISTAS'!$A$5:$AQ$275,43,FALSE)</f>
        <v>25000000</v>
      </c>
    </row>
    <row r="132" spans="1:73" x14ac:dyDescent="0.25">
      <c r="A132" t="s">
        <v>786</v>
      </c>
      <c r="B132" t="s">
        <v>605</v>
      </c>
      <c r="C132" t="s">
        <v>379</v>
      </c>
      <c r="D132" t="s">
        <v>642</v>
      </c>
      <c r="E132" t="s">
        <v>87</v>
      </c>
      <c r="F132" t="s">
        <v>607</v>
      </c>
      <c r="G132">
        <v>90.8</v>
      </c>
      <c r="H132">
        <v>25000000</v>
      </c>
      <c r="K132" t="s">
        <v>787</v>
      </c>
      <c r="L132" t="s">
        <v>53</v>
      </c>
      <c r="S132">
        <v>25000000</v>
      </c>
      <c r="W132" s="2">
        <v>45180</v>
      </c>
      <c r="X132" t="s">
        <v>788</v>
      </c>
      <c r="Y132" t="s">
        <v>46</v>
      </c>
      <c r="Z132">
        <v>0</v>
      </c>
      <c r="AA132" t="s">
        <v>789</v>
      </c>
      <c r="AB132" t="s">
        <v>790</v>
      </c>
      <c r="AC132" t="s">
        <v>48</v>
      </c>
      <c r="AD132" t="s">
        <v>49</v>
      </c>
      <c r="AE132" t="s">
        <v>163</v>
      </c>
      <c r="AG132" t="s">
        <v>49</v>
      </c>
      <c r="AI132" t="s">
        <v>201</v>
      </c>
      <c r="AJ132" t="s">
        <v>742</v>
      </c>
      <c r="AO132" t="str">
        <f>+VLOOKUP(A132,'[1]ASIGNACION CONTRATISTAS'!$A$5:$M$275,11,FALSE)</f>
        <v>SIN DATOS</v>
      </c>
      <c r="AP132" t="str">
        <f>+VLOOKUP(A132,'[1]ASIGNACION CONTRATISTAS'!$A$5:$M$275,12,FALSE)</f>
        <v>SIN DATOS</v>
      </c>
      <c r="AQ132" t="str">
        <f>+VLOOKUP(A132,'[1]ASIGNACION CONTRATISTAS'!$A$5:$M$275,13,FALSE)</f>
        <v>SIN DATOS</v>
      </c>
      <c r="AR132" t="str">
        <f>+VLOOKUP(A132,'[1]ASIGNACION CONTRATISTAS'!$A$5:$AQ$275,14,FALSE)</f>
        <v>si</v>
      </c>
      <c r="AS132" t="str">
        <f>+VLOOKUP(A132,'[1]ASIGNACION CONTRATISTAS'!$A$5:$AQ$275,15,FALSE)</f>
        <v>SIN DATOS</v>
      </c>
      <c r="AT132" t="str">
        <f>+VLOOKUP(A132,'[1]ASIGNACION CONTRATISTAS'!$A$5:$AQ$275,16,FALSE)</f>
        <v>SIN DATOS</v>
      </c>
      <c r="AU132">
        <f>+VLOOKUP(A132,'[1]ASIGNACION CONTRATISTAS'!$A$5:$AQ$275,17,FALSE)</f>
        <v>0</v>
      </c>
      <c r="AV132" t="str">
        <f>+VLOOKUP(A132,'[1]ASIGNACION CONTRATISTAS'!$A$5:$AQ$275,18,FALSE)</f>
        <v>si</v>
      </c>
      <c r="AW132" t="str">
        <f>+VLOOKUP(A132,'[1]ASIGNACION CONTRATISTAS'!$A$5:$AQ$275,19,FALSE)</f>
        <v>SIN DATOS</v>
      </c>
      <c r="AX132" t="str">
        <f>+VLOOKUP(A132,'[1]ASIGNACION CONTRATISTAS'!$A$5:$AQ$275,20,FALSE)</f>
        <v>SIN DATOS</v>
      </c>
      <c r="AY132">
        <f>+VLOOKUP(A132,'[1]ASIGNACION CONTRATISTAS'!$A$5:$AQ$275,21,FALSE)</f>
        <v>0</v>
      </c>
      <c r="AZ132">
        <f>+VLOOKUP(A132,'[1]ASIGNACION CONTRATISTAS'!$A$5:$AQ$275,22,FALSE)</f>
        <v>0</v>
      </c>
      <c r="BA132" t="str">
        <f>+VLOOKUP(A132,'[1]ASIGNACION CONTRATISTAS'!$A$5:$AQ$275,23,FALSE)</f>
        <v>si</v>
      </c>
      <c r="BB132">
        <f>+VLOOKUP(A132,'[1]ASIGNACION CONTRATISTAS'!$A$5:$AQ$275,24,FALSE)</f>
        <v>0</v>
      </c>
      <c r="BC132">
        <f>+VLOOKUP(A132,'[1]ASIGNACION CONTRATISTAS'!$A$5:$AQ$275,25,FALSE)</f>
        <v>0</v>
      </c>
      <c r="BD132" s="2">
        <f>+VLOOKUP(A132,'[1]ASIGNACION CONTRATISTAS'!$A$5:$AQ$275,26,FALSE)</f>
        <v>0</v>
      </c>
      <c r="BE132">
        <f>+VLOOKUP(A132,'[1]ASIGNACION CONTRATISTAS'!$A$5:$AQ$275,27,FALSE)</f>
        <v>0</v>
      </c>
      <c r="BF132">
        <f>+VLOOKUP(A132,'[1]ASIGNACION CONTRATISTAS'!$A$5:$AQ$275,28,FALSE)</f>
        <v>0</v>
      </c>
      <c r="BG132">
        <f>+VLOOKUP(A132,'[1]ASIGNACION CONTRATISTAS'!$A$5:$AQ$275,29,FALSE)</f>
        <v>0</v>
      </c>
      <c r="BH132">
        <f>+VLOOKUP(A132,'[1]ASIGNACION CONTRATISTAS'!$A$5:$AQ$275,30,FALSE)</f>
        <v>0</v>
      </c>
      <c r="BI132">
        <f>+VLOOKUP(A132,'[1]ASIGNACION CONTRATISTAS'!$A$5:$AQ$275,31,FALSE)</f>
        <v>0</v>
      </c>
      <c r="BJ132">
        <f>+VLOOKUP(A132,'[1]ASIGNACION CONTRATISTAS'!$A$5:$AQ$275,32,FALSE)</f>
        <v>0</v>
      </c>
      <c r="BK132">
        <f>+VLOOKUP(A132,'[1]ASIGNACION CONTRATISTAS'!$A$5:$AQ$275,33,FALSE)</f>
        <v>0</v>
      </c>
      <c r="BL132">
        <f>+VLOOKUP(A132,'[1]ASIGNACION CONTRATISTAS'!$A$5:$AQ$275,34,FALSE)</f>
        <v>0</v>
      </c>
      <c r="BM132">
        <f>+VLOOKUP(A132,'[1]ASIGNACION CONTRATISTAS'!$A$5:$AQ$275,35,FALSE)</f>
        <v>0</v>
      </c>
      <c r="BN132" t="str">
        <f>+VLOOKUP(A132,'[1]ASIGNACION CONTRATISTAS'!$A$5:$AQ$275,36,FALSE)</f>
        <v>APROBADO</v>
      </c>
      <c r="BO132">
        <f>+VLOOKUP(A132,'[1]ASIGNACION CONTRATISTAS'!$A$5:$AQ$275,37,FALSE)</f>
        <v>0</v>
      </c>
      <c r="BP132">
        <f>+VLOOKUP(A132,'[1]ASIGNACION CONTRATISTAS'!$A$5:$AQ$275,38,FALSE)</f>
        <v>0</v>
      </c>
      <c r="BQ132">
        <f>+VLOOKUP(A132,'[1]ASIGNACION CONTRATISTAS'!$A$5:$AQ$275,39,FALSE)</f>
        <v>0</v>
      </c>
      <c r="BR132">
        <f>+VLOOKUP(A132,'[1]ASIGNACION CONTRATISTAS'!$A$5:$AQ$275,40,FALSE)</f>
        <v>45250</v>
      </c>
      <c r="BS132">
        <f>+VLOOKUP(A132,'[1]ASIGNACION CONTRATISTAS'!$A$5:$AQ$275,41,FALSE)</f>
        <v>0</v>
      </c>
      <c r="BT132">
        <f>+VLOOKUP(A132,'[1]ASIGNACION CONTRATISTAS'!$A$5:$AQ$275,42,FALSE)</f>
        <v>0</v>
      </c>
      <c r="BU132">
        <f>+VLOOKUP(A132,'[1]ASIGNACION CONTRATISTAS'!$A$5:$AQ$275,43,FALSE)</f>
        <v>25000000</v>
      </c>
    </row>
    <row r="133" spans="1:73" x14ac:dyDescent="0.25">
      <c r="A133" t="s">
        <v>791</v>
      </c>
      <c r="B133" t="s">
        <v>605</v>
      </c>
      <c r="C133" t="s">
        <v>379</v>
      </c>
      <c r="D133" t="s">
        <v>792</v>
      </c>
      <c r="E133" t="s">
        <v>87</v>
      </c>
      <c r="F133" t="s">
        <v>607</v>
      </c>
      <c r="G133">
        <v>205</v>
      </c>
      <c r="H133">
        <v>25000000</v>
      </c>
      <c r="K133" t="s">
        <v>793</v>
      </c>
      <c r="L133" t="s">
        <v>53</v>
      </c>
      <c r="S133">
        <v>25000000</v>
      </c>
      <c r="W133" s="2">
        <v>45180</v>
      </c>
      <c r="X133" t="s">
        <v>794</v>
      </c>
      <c r="Y133" t="s">
        <v>46</v>
      </c>
      <c r="Z133">
        <v>0</v>
      </c>
      <c r="AA133">
        <v>205</v>
      </c>
      <c r="AB133" t="s">
        <v>795</v>
      </c>
      <c r="AC133" t="s">
        <v>48</v>
      </c>
      <c r="AD133" t="s">
        <v>49</v>
      </c>
      <c r="AE133" t="s">
        <v>163</v>
      </c>
      <c r="AG133" t="s">
        <v>49</v>
      </c>
      <c r="AI133" t="s">
        <v>201</v>
      </c>
      <c r="AJ133" t="s">
        <v>742</v>
      </c>
      <c r="AO133" t="str">
        <f>+VLOOKUP(A133,'[1]ASIGNACION CONTRATISTAS'!$A$5:$M$275,11,FALSE)</f>
        <v>SIN DATOS</v>
      </c>
      <c r="AP133" t="str">
        <f>+VLOOKUP(A133,'[1]ASIGNACION CONTRATISTAS'!$A$5:$M$275,12,FALSE)</f>
        <v>SIN DATOS</v>
      </c>
      <c r="AQ133" t="str">
        <f>+VLOOKUP(A133,'[1]ASIGNACION CONTRATISTAS'!$A$5:$M$275,13,FALSE)</f>
        <v>SIN DATOS</v>
      </c>
      <c r="AR133" t="str">
        <f>+VLOOKUP(A133,'[1]ASIGNACION CONTRATISTAS'!$A$5:$AQ$275,14,FALSE)</f>
        <v>si</v>
      </c>
      <c r="AS133" t="str">
        <f>+VLOOKUP(A133,'[1]ASIGNACION CONTRATISTAS'!$A$5:$AQ$275,15,FALSE)</f>
        <v>SIN DATOS</v>
      </c>
      <c r="AT133" t="str">
        <f>+VLOOKUP(A133,'[1]ASIGNACION CONTRATISTAS'!$A$5:$AQ$275,16,FALSE)</f>
        <v>SIN DATOS</v>
      </c>
      <c r="AU133">
        <f>+VLOOKUP(A133,'[1]ASIGNACION CONTRATISTAS'!$A$5:$AQ$275,17,FALSE)</f>
        <v>0</v>
      </c>
      <c r="AV133" t="str">
        <f>+VLOOKUP(A133,'[1]ASIGNACION CONTRATISTAS'!$A$5:$AQ$275,18,FALSE)</f>
        <v>si</v>
      </c>
      <c r="AW133" t="str">
        <f>+VLOOKUP(A133,'[1]ASIGNACION CONTRATISTAS'!$A$5:$AQ$275,19,FALSE)</f>
        <v>SIN DATOS</v>
      </c>
      <c r="AX133" t="str">
        <f>+VLOOKUP(A133,'[1]ASIGNACION CONTRATISTAS'!$A$5:$AQ$275,20,FALSE)</f>
        <v>SIN DATOS</v>
      </c>
      <c r="AY133">
        <f>+VLOOKUP(A133,'[1]ASIGNACION CONTRATISTAS'!$A$5:$AQ$275,21,FALSE)</f>
        <v>0</v>
      </c>
      <c r="AZ133">
        <f>+VLOOKUP(A133,'[1]ASIGNACION CONTRATISTAS'!$A$5:$AQ$275,22,FALSE)</f>
        <v>0</v>
      </c>
      <c r="BA133" t="str">
        <f>+VLOOKUP(A133,'[1]ASIGNACION CONTRATISTAS'!$A$5:$AQ$275,23,FALSE)</f>
        <v>si</v>
      </c>
      <c r="BB133">
        <f>+VLOOKUP(A133,'[1]ASIGNACION CONTRATISTAS'!$A$5:$AQ$275,24,FALSE)</f>
        <v>0</v>
      </c>
      <c r="BC133">
        <f>+VLOOKUP(A133,'[1]ASIGNACION CONTRATISTAS'!$A$5:$AQ$275,25,FALSE)</f>
        <v>0</v>
      </c>
      <c r="BD133" s="2">
        <f>+VLOOKUP(A133,'[1]ASIGNACION CONTRATISTAS'!$A$5:$AQ$275,26,FALSE)</f>
        <v>0</v>
      </c>
      <c r="BE133">
        <f>+VLOOKUP(A133,'[1]ASIGNACION CONTRATISTAS'!$A$5:$AQ$275,27,FALSE)</f>
        <v>0</v>
      </c>
      <c r="BF133">
        <f>+VLOOKUP(A133,'[1]ASIGNACION CONTRATISTAS'!$A$5:$AQ$275,28,FALSE)</f>
        <v>0</v>
      </c>
      <c r="BG133">
        <f>+VLOOKUP(A133,'[1]ASIGNACION CONTRATISTAS'!$A$5:$AQ$275,29,FALSE)</f>
        <v>0</v>
      </c>
      <c r="BH133">
        <f>+VLOOKUP(A133,'[1]ASIGNACION CONTRATISTAS'!$A$5:$AQ$275,30,FALSE)</f>
        <v>0</v>
      </c>
      <c r="BI133">
        <f>+VLOOKUP(A133,'[1]ASIGNACION CONTRATISTAS'!$A$5:$AQ$275,31,FALSE)</f>
        <v>0</v>
      </c>
      <c r="BJ133">
        <f>+VLOOKUP(A133,'[1]ASIGNACION CONTRATISTAS'!$A$5:$AQ$275,32,FALSE)</f>
        <v>0</v>
      </c>
      <c r="BK133">
        <f>+VLOOKUP(A133,'[1]ASIGNACION CONTRATISTAS'!$A$5:$AQ$275,33,FALSE)</f>
        <v>0</v>
      </c>
      <c r="BL133">
        <f>+VLOOKUP(A133,'[1]ASIGNACION CONTRATISTAS'!$A$5:$AQ$275,34,FALSE)</f>
        <v>0</v>
      </c>
      <c r="BM133">
        <f>+VLOOKUP(A133,'[1]ASIGNACION CONTRATISTAS'!$A$5:$AQ$275,35,FALSE)</f>
        <v>0</v>
      </c>
      <c r="BN133" t="str">
        <f>+VLOOKUP(A133,'[1]ASIGNACION CONTRATISTAS'!$A$5:$AQ$275,36,FALSE)</f>
        <v>APROBADO</v>
      </c>
      <c r="BO133">
        <f>+VLOOKUP(A133,'[1]ASIGNACION CONTRATISTAS'!$A$5:$AQ$275,37,FALSE)</f>
        <v>0</v>
      </c>
      <c r="BP133">
        <f>+VLOOKUP(A133,'[1]ASIGNACION CONTRATISTAS'!$A$5:$AQ$275,38,FALSE)</f>
        <v>0</v>
      </c>
      <c r="BQ133">
        <f>+VLOOKUP(A133,'[1]ASIGNACION CONTRATISTAS'!$A$5:$AQ$275,39,FALSE)</f>
        <v>0</v>
      </c>
      <c r="BR133">
        <f>+VLOOKUP(A133,'[1]ASIGNACION CONTRATISTAS'!$A$5:$AQ$275,40,FALSE)</f>
        <v>45250</v>
      </c>
      <c r="BS133">
        <f>+VLOOKUP(A133,'[1]ASIGNACION CONTRATISTAS'!$A$5:$AQ$275,41,FALSE)</f>
        <v>0</v>
      </c>
      <c r="BT133">
        <f>+VLOOKUP(A133,'[1]ASIGNACION CONTRATISTAS'!$A$5:$AQ$275,42,FALSE)</f>
        <v>0</v>
      </c>
      <c r="BU133">
        <f>+VLOOKUP(A133,'[1]ASIGNACION CONTRATISTAS'!$A$5:$AQ$275,43,FALSE)</f>
        <v>25000000</v>
      </c>
    </row>
    <row r="134" spans="1:73" x14ac:dyDescent="0.25">
      <c r="A134" t="s">
        <v>796</v>
      </c>
      <c r="B134" t="s">
        <v>605</v>
      </c>
      <c r="C134" t="s">
        <v>379</v>
      </c>
      <c r="D134" t="s">
        <v>797</v>
      </c>
      <c r="E134" t="s">
        <v>87</v>
      </c>
      <c r="F134" t="s">
        <v>607</v>
      </c>
      <c r="G134">
        <v>89.66</v>
      </c>
      <c r="H134">
        <v>25000000</v>
      </c>
      <c r="K134" t="s">
        <v>798</v>
      </c>
      <c r="L134" t="s">
        <v>53</v>
      </c>
      <c r="S134">
        <v>25000000</v>
      </c>
      <c r="W134" s="2">
        <v>45180</v>
      </c>
      <c r="X134" t="s">
        <v>799</v>
      </c>
      <c r="Y134">
        <v>0</v>
      </c>
      <c r="Z134" t="s">
        <v>427</v>
      </c>
      <c r="AA134" t="s">
        <v>800</v>
      </c>
      <c r="AB134" t="s">
        <v>801</v>
      </c>
      <c r="AC134" t="s">
        <v>48</v>
      </c>
      <c r="AD134" t="s">
        <v>49</v>
      </c>
      <c r="AE134" t="s">
        <v>69</v>
      </c>
      <c r="AG134" t="s">
        <v>49</v>
      </c>
      <c r="AI134" t="s">
        <v>201</v>
      </c>
      <c r="AJ134" t="s">
        <v>742</v>
      </c>
      <c r="AO134" t="str">
        <f>+VLOOKUP(A134,'[1]ASIGNACION CONTRATISTAS'!$A$5:$M$275,11,FALSE)</f>
        <v>SIN DATOS</v>
      </c>
      <c r="AP134" t="str">
        <f>+VLOOKUP(A134,'[1]ASIGNACION CONTRATISTAS'!$A$5:$M$275,12,FALSE)</f>
        <v>SIN DATOS</v>
      </c>
      <c r="AQ134" t="str">
        <f>+VLOOKUP(A134,'[1]ASIGNACION CONTRATISTAS'!$A$5:$M$275,13,FALSE)</f>
        <v>SIN DATOS</v>
      </c>
      <c r="AR134" t="str">
        <f>+VLOOKUP(A134,'[1]ASIGNACION CONTRATISTAS'!$A$5:$AQ$275,14,FALSE)</f>
        <v>si</v>
      </c>
      <c r="AS134" t="str">
        <f>+VLOOKUP(A134,'[1]ASIGNACION CONTRATISTAS'!$A$5:$AQ$275,15,FALSE)</f>
        <v>SIN DATOS</v>
      </c>
      <c r="AT134" t="str">
        <f>+VLOOKUP(A134,'[1]ASIGNACION CONTRATISTAS'!$A$5:$AQ$275,16,FALSE)</f>
        <v>SIN DATOS</v>
      </c>
      <c r="AU134">
        <f>+VLOOKUP(A134,'[1]ASIGNACION CONTRATISTAS'!$A$5:$AQ$275,17,FALSE)</f>
        <v>0</v>
      </c>
      <c r="AV134" t="str">
        <f>+VLOOKUP(A134,'[1]ASIGNACION CONTRATISTAS'!$A$5:$AQ$275,18,FALSE)</f>
        <v>si</v>
      </c>
      <c r="AW134" t="str">
        <f>+VLOOKUP(A134,'[1]ASIGNACION CONTRATISTAS'!$A$5:$AQ$275,19,FALSE)</f>
        <v>SIN DATOS</v>
      </c>
      <c r="AX134" t="str">
        <f>+VLOOKUP(A134,'[1]ASIGNACION CONTRATISTAS'!$A$5:$AQ$275,20,FALSE)</f>
        <v>SIN DATOS</v>
      </c>
      <c r="AY134">
        <f>+VLOOKUP(A134,'[1]ASIGNACION CONTRATISTAS'!$A$5:$AQ$275,21,FALSE)</f>
        <v>0</v>
      </c>
      <c r="AZ134">
        <f>+VLOOKUP(A134,'[1]ASIGNACION CONTRATISTAS'!$A$5:$AQ$275,22,FALSE)</f>
        <v>0</v>
      </c>
      <c r="BA134" t="str">
        <f>+VLOOKUP(A134,'[1]ASIGNACION CONTRATISTAS'!$A$5:$AQ$275,23,FALSE)</f>
        <v>si</v>
      </c>
      <c r="BB134">
        <f>+VLOOKUP(A134,'[1]ASIGNACION CONTRATISTAS'!$A$5:$AQ$275,24,FALSE)</f>
        <v>0</v>
      </c>
      <c r="BC134">
        <f>+VLOOKUP(A134,'[1]ASIGNACION CONTRATISTAS'!$A$5:$AQ$275,25,FALSE)</f>
        <v>0</v>
      </c>
      <c r="BD134" s="2">
        <f>+VLOOKUP(A134,'[1]ASIGNACION CONTRATISTAS'!$A$5:$AQ$275,26,FALSE)</f>
        <v>0</v>
      </c>
      <c r="BE134">
        <f>+VLOOKUP(A134,'[1]ASIGNACION CONTRATISTAS'!$A$5:$AQ$275,27,FALSE)</f>
        <v>0</v>
      </c>
      <c r="BF134">
        <f>+VLOOKUP(A134,'[1]ASIGNACION CONTRATISTAS'!$A$5:$AQ$275,28,FALSE)</f>
        <v>0</v>
      </c>
      <c r="BG134">
        <f>+VLOOKUP(A134,'[1]ASIGNACION CONTRATISTAS'!$A$5:$AQ$275,29,FALSE)</f>
        <v>0</v>
      </c>
      <c r="BH134">
        <f>+VLOOKUP(A134,'[1]ASIGNACION CONTRATISTAS'!$A$5:$AQ$275,30,FALSE)</f>
        <v>0</v>
      </c>
      <c r="BI134">
        <f>+VLOOKUP(A134,'[1]ASIGNACION CONTRATISTAS'!$A$5:$AQ$275,31,FALSE)</f>
        <v>0</v>
      </c>
      <c r="BJ134">
        <f>+VLOOKUP(A134,'[1]ASIGNACION CONTRATISTAS'!$A$5:$AQ$275,32,FALSE)</f>
        <v>0</v>
      </c>
      <c r="BK134">
        <f>+VLOOKUP(A134,'[1]ASIGNACION CONTRATISTAS'!$A$5:$AQ$275,33,FALSE)</f>
        <v>0</v>
      </c>
      <c r="BL134">
        <f>+VLOOKUP(A134,'[1]ASIGNACION CONTRATISTAS'!$A$5:$AQ$275,34,FALSE)</f>
        <v>0</v>
      </c>
      <c r="BM134">
        <f>+VLOOKUP(A134,'[1]ASIGNACION CONTRATISTAS'!$A$5:$AQ$275,35,FALSE)</f>
        <v>0</v>
      </c>
      <c r="BN134" t="str">
        <f>+VLOOKUP(A134,'[1]ASIGNACION CONTRATISTAS'!$A$5:$AQ$275,36,FALSE)</f>
        <v>APROBADO</v>
      </c>
      <c r="BO134">
        <f>+VLOOKUP(A134,'[1]ASIGNACION CONTRATISTAS'!$A$5:$AQ$275,37,FALSE)</f>
        <v>0</v>
      </c>
      <c r="BP134">
        <f>+VLOOKUP(A134,'[1]ASIGNACION CONTRATISTAS'!$A$5:$AQ$275,38,FALSE)</f>
        <v>0</v>
      </c>
      <c r="BQ134">
        <f>+VLOOKUP(A134,'[1]ASIGNACION CONTRATISTAS'!$A$5:$AQ$275,39,FALSE)</f>
        <v>0</v>
      </c>
      <c r="BR134">
        <f>+VLOOKUP(A134,'[1]ASIGNACION CONTRATISTAS'!$A$5:$AQ$275,40,FALSE)</f>
        <v>0</v>
      </c>
      <c r="BS134">
        <f>+VLOOKUP(A134,'[1]ASIGNACION CONTRATISTAS'!$A$5:$AQ$275,41,FALSE)</f>
        <v>0</v>
      </c>
      <c r="BT134">
        <f>+VLOOKUP(A134,'[1]ASIGNACION CONTRATISTAS'!$A$5:$AQ$275,42,FALSE)</f>
        <v>0</v>
      </c>
      <c r="BU134">
        <f>+VLOOKUP(A134,'[1]ASIGNACION CONTRATISTAS'!$A$5:$AQ$275,43,FALSE)</f>
        <v>25000000</v>
      </c>
    </row>
    <row r="135" spans="1:73" x14ac:dyDescent="0.25">
      <c r="A135" t="s">
        <v>802</v>
      </c>
      <c r="B135" t="s">
        <v>605</v>
      </c>
      <c r="C135" t="s">
        <v>379</v>
      </c>
      <c r="D135" t="s">
        <v>803</v>
      </c>
      <c r="E135" t="s">
        <v>87</v>
      </c>
      <c r="F135" t="s">
        <v>607</v>
      </c>
      <c r="G135">
        <v>490</v>
      </c>
      <c r="H135">
        <v>25000000</v>
      </c>
      <c r="K135" t="s">
        <v>804</v>
      </c>
      <c r="L135" t="s">
        <v>53</v>
      </c>
      <c r="S135">
        <v>25000000</v>
      </c>
      <c r="W135" s="2">
        <v>45180</v>
      </c>
      <c r="X135" t="s">
        <v>805</v>
      </c>
      <c r="Y135" t="s">
        <v>394</v>
      </c>
      <c r="Z135">
        <v>0</v>
      </c>
      <c r="AA135" t="s">
        <v>806</v>
      </c>
      <c r="AB135" t="s">
        <v>807</v>
      </c>
      <c r="AC135" t="s">
        <v>48</v>
      </c>
      <c r="AD135" t="s">
        <v>49</v>
      </c>
      <c r="AE135" t="s">
        <v>69</v>
      </c>
      <c r="AG135" t="s">
        <v>49</v>
      </c>
      <c r="AI135" t="s">
        <v>201</v>
      </c>
      <c r="AJ135" t="s">
        <v>742</v>
      </c>
      <c r="AO135" t="str">
        <f>+VLOOKUP(A135,'[1]ASIGNACION CONTRATISTAS'!$A$5:$M$275,11,FALSE)</f>
        <v>SIN DATOS</v>
      </c>
      <c r="AP135" t="str">
        <f>+VLOOKUP(A135,'[1]ASIGNACION CONTRATISTAS'!$A$5:$M$275,12,FALSE)</f>
        <v>SIN DATOS</v>
      </c>
      <c r="AQ135" t="str">
        <f>+VLOOKUP(A135,'[1]ASIGNACION CONTRATISTAS'!$A$5:$M$275,13,FALSE)</f>
        <v>SIN DATOS</v>
      </c>
      <c r="AR135" t="str">
        <f>+VLOOKUP(A135,'[1]ASIGNACION CONTRATISTAS'!$A$5:$AQ$275,14,FALSE)</f>
        <v>si</v>
      </c>
      <c r="AS135" t="str">
        <f>+VLOOKUP(A135,'[1]ASIGNACION CONTRATISTAS'!$A$5:$AQ$275,15,FALSE)</f>
        <v>SIN DATOS</v>
      </c>
      <c r="AT135" t="str">
        <f>+VLOOKUP(A135,'[1]ASIGNACION CONTRATISTAS'!$A$5:$AQ$275,16,FALSE)</f>
        <v>SIN DATOS</v>
      </c>
      <c r="AU135">
        <f>+VLOOKUP(A135,'[1]ASIGNACION CONTRATISTAS'!$A$5:$AQ$275,17,FALSE)</f>
        <v>0</v>
      </c>
      <c r="AV135" t="str">
        <f>+VLOOKUP(A135,'[1]ASIGNACION CONTRATISTAS'!$A$5:$AQ$275,18,FALSE)</f>
        <v>si</v>
      </c>
      <c r="AW135" t="str">
        <f>+VLOOKUP(A135,'[1]ASIGNACION CONTRATISTAS'!$A$5:$AQ$275,19,FALSE)</f>
        <v>SIN DATOS</v>
      </c>
      <c r="AX135" t="str">
        <f>+VLOOKUP(A135,'[1]ASIGNACION CONTRATISTAS'!$A$5:$AQ$275,20,FALSE)</f>
        <v>SIN DATOS</v>
      </c>
      <c r="AY135">
        <f>+VLOOKUP(A135,'[1]ASIGNACION CONTRATISTAS'!$A$5:$AQ$275,21,FALSE)</f>
        <v>0</v>
      </c>
      <c r="AZ135">
        <f>+VLOOKUP(A135,'[1]ASIGNACION CONTRATISTAS'!$A$5:$AQ$275,22,FALSE)</f>
        <v>0</v>
      </c>
      <c r="BA135" t="str">
        <f>+VLOOKUP(A135,'[1]ASIGNACION CONTRATISTAS'!$A$5:$AQ$275,23,FALSE)</f>
        <v>si</v>
      </c>
      <c r="BB135">
        <f>+VLOOKUP(A135,'[1]ASIGNACION CONTRATISTAS'!$A$5:$AQ$275,24,FALSE)</f>
        <v>0</v>
      </c>
      <c r="BC135">
        <f>+VLOOKUP(A135,'[1]ASIGNACION CONTRATISTAS'!$A$5:$AQ$275,25,FALSE)</f>
        <v>0</v>
      </c>
      <c r="BD135" s="2">
        <f>+VLOOKUP(A135,'[1]ASIGNACION CONTRATISTAS'!$A$5:$AQ$275,26,FALSE)</f>
        <v>0</v>
      </c>
      <c r="BE135">
        <f>+VLOOKUP(A135,'[1]ASIGNACION CONTRATISTAS'!$A$5:$AQ$275,27,FALSE)</f>
        <v>0</v>
      </c>
      <c r="BF135">
        <f>+VLOOKUP(A135,'[1]ASIGNACION CONTRATISTAS'!$A$5:$AQ$275,28,FALSE)</f>
        <v>0</v>
      </c>
      <c r="BG135">
        <f>+VLOOKUP(A135,'[1]ASIGNACION CONTRATISTAS'!$A$5:$AQ$275,29,FALSE)</f>
        <v>0</v>
      </c>
      <c r="BH135">
        <f>+VLOOKUP(A135,'[1]ASIGNACION CONTRATISTAS'!$A$5:$AQ$275,30,FALSE)</f>
        <v>0</v>
      </c>
      <c r="BI135">
        <f>+VLOOKUP(A135,'[1]ASIGNACION CONTRATISTAS'!$A$5:$AQ$275,31,FALSE)</f>
        <v>0</v>
      </c>
      <c r="BJ135">
        <f>+VLOOKUP(A135,'[1]ASIGNACION CONTRATISTAS'!$A$5:$AQ$275,32,FALSE)</f>
        <v>0</v>
      </c>
      <c r="BK135">
        <f>+VLOOKUP(A135,'[1]ASIGNACION CONTRATISTAS'!$A$5:$AQ$275,33,FALSE)</f>
        <v>0</v>
      </c>
      <c r="BL135">
        <f>+VLOOKUP(A135,'[1]ASIGNACION CONTRATISTAS'!$A$5:$AQ$275,34,FALSE)</f>
        <v>0</v>
      </c>
      <c r="BM135">
        <f>+VLOOKUP(A135,'[1]ASIGNACION CONTRATISTAS'!$A$5:$AQ$275,35,FALSE)</f>
        <v>0</v>
      </c>
      <c r="BN135" t="str">
        <f>+VLOOKUP(A135,'[1]ASIGNACION CONTRATISTAS'!$A$5:$AQ$275,36,FALSE)</f>
        <v>APROBADO</v>
      </c>
      <c r="BO135">
        <f>+VLOOKUP(A135,'[1]ASIGNACION CONTRATISTAS'!$A$5:$AQ$275,37,FALSE)</f>
        <v>0</v>
      </c>
      <c r="BP135">
        <f>+VLOOKUP(A135,'[1]ASIGNACION CONTRATISTAS'!$A$5:$AQ$275,38,FALSE)</f>
        <v>0</v>
      </c>
      <c r="BQ135">
        <f>+VLOOKUP(A135,'[1]ASIGNACION CONTRATISTAS'!$A$5:$AQ$275,39,FALSE)</f>
        <v>0</v>
      </c>
      <c r="BR135">
        <f>+VLOOKUP(A135,'[1]ASIGNACION CONTRATISTAS'!$A$5:$AQ$275,40,FALSE)</f>
        <v>45250</v>
      </c>
      <c r="BS135">
        <f>+VLOOKUP(A135,'[1]ASIGNACION CONTRATISTAS'!$A$5:$AQ$275,41,FALSE)</f>
        <v>0</v>
      </c>
      <c r="BT135">
        <f>+VLOOKUP(A135,'[1]ASIGNACION CONTRATISTAS'!$A$5:$AQ$275,42,FALSE)</f>
        <v>0</v>
      </c>
      <c r="BU135">
        <f>+VLOOKUP(A135,'[1]ASIGNACION CONTRATISTAS'!$A$5:$AQ$275,43,FALSE)</f>
        <v>25000000</v>
      </c>
    </row>
    <row r="136" spans="1:73" x14ac:dyDescent="0.25">
      <c r="A136" t="s">
        <v>808</v>
      </c>
      <c r="B136" t="s">
        <v>605</v>
      </c>
      <c r="C136" t="s">
        <v>379</v>
      </c>
      <c r="D136" t="s">
        <v>809</v>
      </c>
      <c r="E136" t="s">
        <v>87</v>
      </c>
      <c r="F136" t="s">
        <v>607</v>
      </c>
      <c r="G136">
        <v>374.75</v>
      </c>
      <c r="H136">
        <v>25000000</v>
      </c>
      <c r="K136" t="s">
        <v>810</v>
      </c>
      <c r="L136" t="s">
        <v>53</v>
      </c>
      <c r="S136">
        <v>25000000</v>
      </c>
      <c r="W136" s="2">
        <v>45180</v>
      </c>
      <c r="X136" t="s">
        <v>811</v>
      </c>
      <c r="Y136">
        <v>0</v>
      </c>
      <c r="Z136" t="s">
        <v>427</v>
      </c>
      <c r="AA136" t="s">
        <v>812</v>
      </c>
      <c r="AB136" t="s">
        <v>813</v>
      </c>
      <c r="AC136" t="s">
        <v>48</v>
      </c>
      <c r="AD136" t="s">
        <v>49</v>
      </c>
      <c r="AE136" t="s">
        <v>69</v>
      </c>
      <c r="AG136" t="s">
        <v>49</v>
      </c>
      <c r="AI136" t="s">
        <v>201</v>
      </c>
      <c r="AJ136" t="s">
        <v>742</v>
      </c>
      <c r="AO136" t="str">
        <f>+VLOOKUP(A136,'[1]ASIGNACION CONTRATISTAS'!$A$5:$M$275,11,FALSE)</f>
        <v>SIN DATOS</v>
      </c>
      <c r="AP136" t="str">
        <f>+VLOOKUP(A136,'[1]ASIGNACION CONTRATISTAS'!$A$5:$M$275,12,FALSE)</f>
        <v>SIN DATOS</v>
      </c>
      <c r="AQ136" t="str">
        <f>+VLOOKUP(A136,'[1]ASIGNACION CONTRATISTAS'!$A$5:$M$275,13,FALSE)</f>
        <v>SIN DATOS</v>
      </c>
      <c r="AR136" t="str">
        <f>+VLOOKUP(A136,'[1]ASIGNACION CONTRATISTAS'!$A$5:$AQ$275,14,FALSE)</f>
        <v>si</v>
      </c>
      <c r="AS136" t="str">
        <f>+VLOOKUP(A136,'[1]ASIGNACION CONTRATISTAS'!$A$5:$AQ$275,15,FALSE)</f>
        <v>SIN DATOS</v>
      </c>
      <c r="AT136" t="str">
        <f>+VLOOKUP(A136,'[1]ASIGNACION CONTRATISTAS'!$A$5:$AQ$275,16,FALSE)</f>
        <v>SIN DATOS</v>
      </c>
      <c r="AU136">
        <f>+VLOOKUP(A136,'[1]ASIGNACION CONTRATISTAS'!$A$5:$AQ$275,17,FALSE)</f>
        <v>0</v>
      </c>
      <c r="AV136" t="str">
        <f>+VLOOKUP(A136,'[1]ASIGNACION CONTRATISTAS'!$A$5:$AQ$275,18,FALSE)</f>
        <v>si</v>
      </c>
      <c r="AW136" t="str">
        <f>+VLOOKUP(A136,'[1]ASIGNACION CONTRATISTAS'!$A$5:$AQ$275,19,FALSE)</f>
        <v>SIN DATOS</v>
      </c>
      <c r="AX136" t="str">
        <f>+VLOOKUP(A136,'[1]ASIGNACION CONTRATISTAS'!$A$5:$AQ$275,20,FALSE)</f>
        <v>SIN DATOS</v>
      </c>
      <c r="AY136">
        <f>+VLOOKUP(A136,'[1]ASIGNACION CONTRATISTAS'!$A$5:$AQ$275,21,FALSE)</f>
        <v>0</v>
      </c>
      <c r="AZ136">
        <f>+VLOOKUP(A136,'[1]ASIGNACION CONTRATISTAS'!$A$5:$AQ$275,22,FALSE)</f>
        <v>0</v>
      </c>
      <c r="BA136" t="str">
        <f>+VLOOKUP(A136,'[1]ASIGNACION CONTRATISTAS'!$A$5:$AQ$275,23,FALSE)</f>
        <v>si</v>
      </c>
      <c r="BB136">
        <f>+VLOOKUP(A136,'[1]ASIGNACION CONTRATISTAS'!$A$5:$AQ$275,24,FALSE)</f>
        <v>0</v>
      </c>
      <c r="BC136">
        <f>+VLOOKUP(A136,'[1]ASIGNACION CONTRATISTAS'!$A$5:$AQ$275,25,FALSE)</f>
        <v>0</v>
      </c>
      <c r="BD136" s="2">
        <f>+VLOOKUP(A136,'[1]ASIGNACION CONTRATISTAS'!$A$5:$AQ$275,26,FALSE)</f>
        <v>0</v>
      </c>
      <c r="BE136">
        <f>+VLOOKUP(A136,'[1]ASIGNACION CONTRATISTAS'!$A$5:$AQ$275,27,FALSE)</f>
        <v>0</v>
      </c>
      <c r="BF136">
        <f>+VLOOKUP(A136,'[1]ASIGNACION CONTRATISTAS'!$A$5:$AQ$275,28,FALSE)</f>
        <v>0</v>
      </c>
      <c r="BG136">
        <f>+VLOOKUP(A136,'[1]ASIGNACION CONTRATISTAS'!$A$5:$AQ$275,29,FALSE)</f>
        <v>0</v>
      </c>
      <c r="BH136">
        <f>+VLOOKUP(A136,'[1]ASIGNACION CONTRATISTAS'!$A$5:$AQ$275,30,FALSE)</f>
        <v>0</v>
      </c>
      <c r="BI136">
        <f>+VLOOKUP(A136,'[1]ASIGNACION CONTRATISTAS'!$A$5:$AQ$275,31,FALSE)</f>
        <v>0</v>
      </c>
      <c r="BJ136">
        <f>+VLOOKUP(A136,'[1]ASIGNACION CONTRATISTAS'!$A$5:$AQ$275,32,FALSE)</f>
        <v>0</v>
      </c>
      <c r="BK136">
        <f>+VLOOKUP(A136,'[1]ASIGNACION CONTRATISTAS'!$A$5:$AQ$275,33,FALSE)</f>
        <v>0</v>
      </c>
      <c r="BL136">
        <f>+VLOOKUP(A136,'[1]ASIGNACION CONTRATISTAS'!$A$5:$AQ$275,34,FALSE)</f>
        <v>0</v>
      </c>
      <c r="BM136">
        <f>+VLOOKUP(A136,'[1]ASIGNACION CONTRATISTAS'!$A$5:$AQ$275,35,FALSE)</f>
        <v>0</v>
      </c>
      <c r="BN136" t="str">
        <f>+VLOOKUP(A136,'[1]ASIGNACION CONTRATISTAS'!$A$5:$AQ$275,36,FALSE)</f>
        <v>APROBADO</v>
      </c>
      <c r="BO136">
        <f>+VLOOKUP(A136,'[1]ASIGNACION CONTRATISTAS'!$A$5:$AQ$275,37,FALSE)</f>
        <v>0</v>
      </c>
      <c r="BP136">
        <f>+VLOOKUP(A136,'[1]ASIGNACION CONTRATISTAS'!$A$5:$AQ$275,38,FALSE)</f>
        <v>0</v>
      </c>
      <c r="BQ136">
        <f>+VLOOKUP(A136,'[1]ASIGNACION CONTRATISTAS'!$A$5:$AQ$275,39,FALSE)</f>
        <v>0</v>
      </c>
      <c r="BR136">
        <f>+VLOOKUP(A136,'[1]ASIGNACION CONTRATISTAS'!$A$5:$AQ$275,40,FALSE)</f>
        <v>45248</v>
      </c>
      <c r="BS136">
        <f>+VLOOKUP(A136,'[1]ASIGNACION CONTRATISTAS'!$A$5:$AQ$275,41,FALSE)</f>
        <v>0</v>
      </c>
      <c r="BT136">
        <f>+VLOOKUP(A136,'[1]ASIGNACION CONTRATISTAS'!$A$5:$AQ$275,42,FALSE)</f>
        <v>0</v>
      </c>
      <c r="BU136">
        <f>+VLOOKUP(A136,'[1]ASIGNACION CONTRATISTAS'!$A$5:$AQ$275,43,FALSE)</f>
        <v>25000000</v>
      </c>
    </row>
    <row r="137" spans="1:73" x14ac:dyDescent="0.25">
      <c r="A137" t="s">
        <v>814</v>
      </c>
      <c r="B137" t="s">
        <v>605</v>
      </c>
      <c r="C137" t="s">
        <v>379</v>
      </c>
      <c r="D137" t="s">
        <v>252</v>
      </c>
      <c r="E137" t="s">
        <v>87</v>
      </c>
      <c r="F137" t="s">
        <v>607</v>
      </c>
      <c r="G137">
        <v>307.14999999999998</v>
      </c>
      <c r="H137">
        <v>25000000</v>
      </c>
      <c r="K137" t="s">
        <v>815</v>
      </c>
      <c r="L137" t="s">
        <v>53</v>
      </c>
      <c r="S137">
        <v>25000000</v>
      </c>
      <c r="W137" s="2">
        <v>45180</v>
      </c>
      <c r="X137" t="s">
        <v>816</v>
      </c>
      <c r="Y137" t="s">
        <v>46</v>
      </c>
      <c r="Z137">
        <v>0</v>
      </c>
      <c r="AA137" t="s">
        <v>817</v>
      </c>
      <c r="AB137" t="s">
        <v>818</v>
      </c>
      <c r="AC137" t="s">
        <v>48</v>
      </c>
      <c r="AD137" t="s">
        <v>49</v>
      </c>
      <c r="AE137" t="s">
        <v>69</v>
      </c>
      <c r="AG137" t="s">
        <v>49</v>
      </c>
      <c r="AI137" t="s">
        <v>201</v>
      </c>
      <c r="AJ137" t="s">
        <v>742</v>
      </c>
      <c r="AO137" t="str">
        <f>+VLOOKUP(A137,'[1]ASIGNACION CONTRATISTAS'!$A$5:$M$275,11,FALSE)</f>
        <v>SIN DATOS</v>
      </c>
      <c r="AP137" t="str">
        <f>+VLOOKUP(A137,'[1]ASIGNACION CONTRATISTAS'!$A$5:$M$275,12,FALSE)</f>
        <v>SIN DATOS</v>
      </c>
      <c r="AQ137" t="str">
        <f>+VLOOKUP(A137,'[1]ASIGNACION CONTRATISTAS'!$A$5:$M$275,13,FALSE)</f>
        <v>SIN DATOS</v>
      </c>
      <c r="AR137" t="str">
        <f>+VLOOKUP(A137,'[1]ASIGNACION CONTRATISTAS'!$A$5:$AQ$275,14,FALSE)</f>
        <v>si</v>
      </c>
      <c r="AS137" t="str">
        <f>+VLOOKUP(A137,'[1]ASIGNACION CONTRATISTAS'!$A$5:$AQ$275,15,FALSE)</f>
        <v>SIN DATOS</v>
      </c>
      <c r="AT137" t="str">
        <f>+VLOOKUP(A137,'[1]ASIGNACION CONTRATISTAS'!$A$5:$AQ$275,16,FALSE)</f>
        <v>SIN DATOS</v>
      </c>
      <c r="AU137">
        <f>+VLOOKUP(A137,'[1]ASIGNACION CONTRATISTAS'!$A$5:$AQ$275,17,FALSE)</f>
        <v>0</v>
      </c>
      <c r="AV137" t="str">
        <f>+VLOOKUP(A137,'[1]ASIGNACION CONTRATISTAS'!$A$5:$AQ$275,18,FALSE)</f>
        <v>si</v>
      </c>
      <c r="AW137" t="str">
        <f>+VLOOKUP(A137,'[1]ASIGNACION CONTRATISTAS'!$A$5:$AQ$275,19,FALSE)</f>
        <v>SIN DATOS</v>
      </c>
      <c r="AX137" t="str">
        <f>+VLOOKUP(A137,'[1]ASIGNACION CONTRATISTAS'!$A$5:$AQ$275,20,FALSE)</f>
        <v>SIN DATOS</v>
      </c>
      <c r="AY137">
        <f>+VLOOKUP(A137,'[1]ASIGNACION CONTRATISTAS'!$A$5:$AQ$275,21,FALSE)</f>
        <v>0</v>
      </c>
      <c r="AZ137">
        <f>+VLOOKUP(A137,'[1]ASIGNACION CONTRATISTAS'!$A$5:$AQ$275,22,FALSE)</f>
        <v>0</v>
      </c>
      <c r="BA137" t="str">
        <f>+VLOOKUP(A137,'[1]ASIGNACION CONTRATISTAS'!$A$5:$AQ$275,23,FALSE)</f>
        <v>si</v>
      </c>
      <c r="BB137">
        <f>+VLOOKUP(A137,'[1]ASIGNACION CONTRATISTAS'!$A$5:$AQ$275,24,FALSE)</f>
        <v>0</v>
      </c>
      <c r="BC137">
        <f>+VLOOKUP(A137,'[1]ASIGNACION CONTRATISTAS'!$A$5:$AQ$275,25,FALSE)</f>
        <v>0</v>
      </c>
      <c r="BD137" s="2">
        <f>+VLOOKUP(A137,'[1]ASIGNACION CONTRATISTAS'!$A$5:$AQ$275,26,FALSE)</f>
        <v>0</v>
      </c>
      <c r="BE137">
        <f>+VLOOKUP(A137,'[1]ASIGNACION CONTRATISTAS'!$A$5:$AQ$275,27,FALSE)</f>
        <v>0</v>
      </c>
      <c r="BF137">
        <f>+VLOOKUP(A137,'[1]ASIGNACION CONTRATISTAS'!$A$5:$AQ$275,28,FALSE)</f>
        <v>0</v>
      </c>
      <c r="BG137">
        <f>+VLOOKUP(A137,'[1]ASIGNACION CONTRATISTAS'!$A$5:$AQ$275,29,FALSE)</f>
        <v>0</v>
      </c>
      <c r="BH137">
        <f>+VLOOKUP(A137,'[1]ASIGNACION CONTRATISTAS'!$A$5:$AQ$275,30,FALSE)</f>
        <v>0</v>
      </c>
      <c r="BI137">
        <f>+VLOOKUP(A137,'[1]ASIGNACION CONTRATISTAS'!$A$5:$AQ$275,31,FALSE)</f>
        <v>0</v>
      </c>
      <c r="BJ137">
        <f>+VLOOKUP(A137,'[1]ASIGNACION CONTRATISTAS'!$A$5:$AQ$275,32,FALSE)</f>
        <v>0</v>
      </c>
      <c r="BK137">
        <f>+VLOOKUP(A137,'[1]ASIGNACION CONTRATISTAS'!$A$5:$AQ$275,33,FALSE)</f>
        <v>0</v>
      </c>
      <c r="BL137">
        <f>+VLOOKUP(A137,'[1]ASIGNACION CONTRATISTAS'!$A$5:$AQ$275,34,FALSE)</f>
        <v>0</v>
      </c>
      <c r="BM137">
        <f>+VLOOKUP(A137,'[1]ASIGNACION CONTRATISTAS'!$A$5:$AQ$275,35,FALSE)</f>
        <v>0</v>
      </c>
      <c r="BN137" t="str">
        <f>+VLOOKUP(A137,'[1]ASIGNACION CONTRATISTAS'!$A$5:$AQ$275,36,FALSE)</f>
        <v>APROBADO</v>
      </c>
      <c r="BO137">
        <f>+VLOOKUP(A137,'[1]ASIGNACION CONTRATISTAS'!$A$5:$AQ$275,37,FALSE)</f>
        <v>0</v>
      </c>
      <c r="BP137">
        <f>+VLOOKUP(A137,'[1]ASIGNACION CONTRATISTAS'!$A$5:$AQ$275,38,FALSE)</f>
        <v>0</v>
      </c>
      <c r="BQ137">
        <f>+VLOOKUP(A137,'[1]ASIGNACION CONTRATISTAS'!$A$5:$AQ$275,39,FALSE)</f>
        <v>0</v>
      </c>
      <c r="BR137">
        <f>+VLOOKUP(A137,'[1]ASIGNACION CONTRATISTAS'!$A$5:$AQ$275,40,FALSE)</f>
        <v>45250</v>
      </c>
      <c r="BS137">
        <f>+VLOOKUP(A137,'[1]ASIGNACION CONTRATISTAS'!$A$5:$AQ$275,41,FALSE)</f>
        <v>0</v>
      </c>
      <c r="BT137">
        <f>+VLOOKUP(A137,'[1]ASIGNACION CONTRATISTAS'!$A$5:$AQ$275,42,FALSE)</f>
        <v>0</v>
      </c>
      <c r="BU137">
        <f>+VLOOKUP(A137,'[1]ASIGNACION CONTRATISTAS'!$A$5:$AQ$275,43,FALSE)</f>
        <v>25000000</v>
      </c>
    </row>
    <row r="138" spans="1:73" x14ac:dyDescent="0.25">
      <c r="A138" t="s">
        <v>819</v>
      </c>
      <c r="B138" t="s">
        <v>605</v>
      </c>
      <c r="C138" t="s">
        <v>379</v>
      </c>
      <c r="D138" t="s">
        <v>820</v>
      </c>
      <c r="E138" t="s">
        <v>87</v>
      </c>
      <c r="F138" t="s">
        <v>607</v>
      </c>
      <c r="G138">
        <v>134.94999999999999</v>
      </c>
      <c r="H138">
        <v>25000000</v>
      </c>
      <c r="K138" t="s">
        <v>821</v>
      </c>
      <c r="L138" t="s">
        <v>53</v>
      </c>
      <c r="S138">
        <v>25000000</v>
      </c>
      <c r="W138" s="2">
        <v>45180</v>
      </c>
      <c r="X138" t="s">
        <v>822</v>
      </c>
      <c r="Y138">
        <v>0</v>
      </c>
      <c r="Z138" t="s">
        <v>427</v>
      </c>
      <c r="AA138" t="s">
        <v>823</v>
      </c>
      <c r="AB138" t="s">
        <v>824</v>
      </c>
      <c r="AC138" t="s">
        <v>48</v>
      </c>
      <c r="AD138" t="s">
        <v>49</v>
      </c>
      <c r="AE138" t="s">
        <v>69</v>
      </c>
      <c r="AG138" t="s">
        <v>49</v>
      </c>
      <c r="AI138" t="s">
        <v>201</v>
      </c>
      <c r="AJ138" t="s">
        <v>742</v>
      </c>
      <c r="AO138" t="str">
        <f>+VLOOKUP(A138,'[1]ASIGNACION CONTRATISTAS'!$A$5:$M$275,11,FALSE)</f>
        <v>SIN DATOS</v>
      </c>
      <c r="AP138" t="str">
        <f>+VLOOKUP(A138,'[1]ASIGNACION CONTRATISTAS'!$A$5:$M$275,12,FALSE)</f>
        <v>SIN DATOS</v>
      </c>
      <c r="AQ138" t="str">
        <f>+VLOOKUP(A138,'[1]ASIGNACION CONTRATISTAS'!$A$5:$M$275,13,FALSE)</f>
        <v>SIN DATOS</v>
      </c>
      <c r="AR138" t="str">
        <f>+VLOOKUP(A138,'[1]ASIGNACION CONTRATISTAS'!$A$5:$AQ$275,14,FALSE)</f>
        <v>si</v>
      </c>
      <c r="AS138" t="str">
        <f>+VLOOKUP(A138,'[1]ASIGNACION CONTRATISTAS'!$A$5:$AQ$275,15,FALSE)</f>
        <v>SIN DATOS</v>
      </c>
      <c r="AT138" t="str">
        <f>+VLOOKUP(A138,'[1]ASIGNACION CONTRATISTAS'!$A$5:$AQ$275,16,FALSE)</f>
        <v>SIN DATOS</v>
      </c>
      <c r="AU138">
        <f>+VLOOKUP(A138,'[1]ASIGNACION CONTRATISTAS'!$A$5:$AQ$275,17,FALSE)</f>
        <v>0</v>
      </c>
      <c r="AV138" t="str">
        <f>+VLOOKUP(A138,'[1]ASIGNACION CONTRATISTAS'!$A$5:$AQ$275,18,FALSE)</f>
        <v>si</v>
      </c>
      <c r="AW138" t="str">
        <f>+VLOOKUP(A138,'[1]ASIGNACION CONTRATISTAS'!$A$5:$AQ$275,19,FALSE)</f>
        <v>SIN DATOS</v>
      </c>
      <c r="AX138" t="str">
        <f>+VLOOKUP(A138,'[1]ASIGNACION CONTRATISTAS'!$A$5:$AQ$275,20,FALSE)</f>
        <v>SIN DATOS</v>
      </c>
      <c r="AY138">
        <f>+VLOOKUP(A138,'[1]ASIGNACION CONTRATISTAS'!$A$5:$AQ$275,21,FALSE)</f>
        <v>0</v>
      </c>
      <c r="AZ138">
        <f>+VLOOKUP(A138,'[1]ASIGNACION CONTRATISTAS'!$A$5:$AQ$275,22,FALSE)</f>
        <v>0</v>
      </c>
      <c r="BA138" t="str">
        <f>+VLOOKUP(A138,'[1]ASIGNACION CONTRATISTAS'!$A$5:$AQ$275,23,FALSE)</f>
        <v>si</v>
      </c>
      <c r="BB138">
        <f>+VLOOKUP(A138,'[1]ASIGNACION CONTRATISTAS'!$A$5:$AQ$275,24,FALSE)</f>
        <v>0</v>
      </c>
      <c r="BC138">
        <f>+VLOOKUP(A138,'[1]ASIGNACION CONTRATISTAS'!$A$5:$AQ$275,25,FALSE)</f>
        <v>0</v>
      </c>
      <c r="BD138" s="2">
        <f>+VLOOKUP(A138,'[1]ASIGNACION CONTRATISTAS'!$A$5:$AQ$275,26,FALSE)</f>
        <v>0</v>
      </c>
      <c r="BE138">
        <f>+VLOOKUP(A138,'[1]ASIGNACION CONTRATISTAS'!$A$5:$AQ$275,27,FALSE)</f>
        <v>0</v>
      </c>
      <c r="BF138">
        <f>+VLOOKUP(A138,'[1]ASIGNACION CONTRATISTAS'!$A$5:$AQ$275,28,FALSE)</f>
        <v>0</v>
      </c>
      <c r="BG138">
        <f>+VLOOKUP(A138,'[1]ASIGNACION CONTRATISTAS'!$A$5:$AQ$275,29,FALSE)</f>
        <v>0</v>
      </c>
      <c r="BH138">
        <f>+VLOOKUP(A138,'[1]ASIGNACION CONTRATISTAS'!$A$5:$AQ$275,30,FALSE)</f>
        <v>0</v>
      </c>
      <c r="BI138">
        <f>+VLOOKUP(A138,'[1]ASIGNACION CONTRATISTAS'!$A$5:$AQ$275,31,FALSE)</f>
        <v>0</v>
      </c>
      <c r="BJ138">
        <f>+VLOOKUP(A138,'[1]ASIGNACION CONTRATISTAS'!$A$5:$AQ$275,32,FALSE)</f>
        <v>0</v>
      </c>
      <c r="BK138">
        <f>+VLOOKUP(A138,'[1]ASIGNACION CONTRATISTAS'!$A$5:$AQ$275,33,FALSE)</f>
        <v>0</v>
      </c>
      <c r="BL138">
        <f>+VLOOKUP(A138,'[1]ASIGNACION CONTRATISTAS'!$A$5:$AQ$275,34,FALSE)</f>
        <v>0</v>
      </c>
      <c r="BM138">
        <f>+VLOOKUP(A138,'[1]ASIGNACION CONTRATISTAS'!$A$5:$AQ$275,35,FALSE)</f>
        <v>0</v>
      </c>
      <c r="BN138" t="str">
        <f>+VLOOKUP(A138,'[1]ASIGNACION CONTRATISTAS'!$A$5:$AQ$275,36,FALSE)</f>
        <v>APROBADO</v>
      </c>
      <c r="BO138">
        <f>+VLOOKUP(A138,'[1]ASIGNACION CONTRATISTAS'!$A$5:$AQ$275,37,FALSE)</f>
        <v>0</v>
      </c>
      <c r="BP138">
        <f>+VLOOKUP(A138,'[1]ASIGNACION CONTRATISTAS'!$A$5:$AQ$275,38,FALSE)</f>
        <v>0</v>
      </c>
      <c r="BQ138">
        <f>+VLOOKUP(A138,'[1]ASIGNACION CONTRATISTAS'!$A$5:$AQ$275,39,FALSE)</f>
        <v>0</v>
      </c>
      <c r="BR138">
        <f>+VLOOKUP(A138,'[1]ASIGNACION CONTRATISTAS'!$A$5:$AQ$275,40,FALSE)</f>
        <v>45249</v>
      </c>
      <c r="BS138">
        <f>+VLOOKUP(A138,'[1]ASIGNACION CONTRATISTAS'!$A$5:$AQ$275,41,FALSE)</f>
        <v>0</v>
      </c>
      <c r="BT138">
        <f>+VLOOKUP(A138,'[1]ASIGNACION CONTRATISTAS'!$A$5:$AQ$275,42,FALSE)</f>
        <v>0</v>
      </c>
      <c r="BU138">
        <f>+VLOOKUP(A138,'[1]ASIGNACION CONTRATISTAS'!$A$5:$AQ$275,43,FALSE)</f>
        <v>25000000</v>
      </c>
    </row>
    <row r="139" spans="1:73" x14ac:dyDescent="0.25">
      <c r="A139" t="s">
        <v>825</v>
      </c>
      <c r="B139" t="s">
        <v>605</v>
      </c>
      <c r="C139" t="s">
        <v>665</v>
      </c>
      <c r="D139" t="s">
        <v>826</v>
      </c>
      <c r="E139" t="s">
        <v>87</v>
      </c>
      <c r="F139" t="s">
        <v>607</v>
      </c>
      <c r="G139">
        <v>355.91</v>
      </c>
      <c r="H139">
        <v>25000000</v>
      </c>
      <c r="I139">
        <v>60076800</v>
      </c>
      <c r="J139">
        <v>51609600</v>
      </c>
      <c r="K139" t="s">
        <v>827</v>
      </c>
      <c r="L139" t="s">
        <v>53</v>
      </c>
      <c r="S139">
        <v>25000000</v>
      </c>
      <c r="W139" s="2">
        <v>45180</v>
      </c>
      <c r="X139" t="s">
        <v>828</v>
      </c>
      <c r="Y139" t="s">
        <v>46</v>
      </c>
      <c r="Z139">
        <v>0</v>
      </c>
      <c r="AA139" t="s">
        <v>829</v>
      </c>
      <c r="AB139" t="s">
        <v>830</v>
      </c>
      <c r="AC139" t="s">
        <v>48</v>
      </c>
      <c r="AD139" t="s">
        <v>49</v>
      </c>
      <c r="AE139" t="s">
        <v>163</v>
      </c>
      <c r="AG139" t="s">
        <v>49</v>
      </c>
      <c r="AI139" t="s">
        <v>201</v>
      </c>
      <c r="AJ139" t="s">
        <v>742</v>
      </c>
      <c r="AO139" t="str">
        <f>+VLOOKUP(A139,'[1]ASIGNACION CONTRATISTAS'!$A$5:$M$275,11,FALSE)</f>
        <v>SIN DATOS</v>
      </c>
      <c r="AP139" t="str">
        <f>+VLOOKUP(A139,'[1]ASIGNACION CONTRATISTAS'!$A$5:$M$275,12,FALSE)</f>
        <v>SIN DATOS</v>
      </c>
      <c r="AQ139" t="str">
        <f>+VLOOKUP(A139,'[1]ASIGNACION CONTRATISTAS'!$A$5:$M$275,13,FALSE)</f>
        <v>SIN DATOS</v>
      </c>
      <c r="AR139" t="str">
        <f>+VLOOKUP(A139,'[1]ASIGNACION CONTRATISTAS'!$A$5:$AQ$275,14,FALSE)</f>
        <v>si</v>
      </c>
      <c r="AS139" t="str">
        <f>+VLOOKUP(A139,'[1]ASIGNACION CONTRATISTAS'!$A$5:$AQ$275,15,FALSE)</f>
        <v>SIN DATOS</v>
      </c>
      <c r="AT139" t="str">
        <f>+VLOOKUP(A139,'[1]ASIGNACION CONTRATISTAS'!$A$5:$AQ$275,16,FALSE)</f>
        <v>SIN DATOS</v>
      </c>
      <c r="AU139">
        <f>+VLOOKUP(A139,'[1]ASIGNACION CONTRATISTAS'!$A$5:$AQ$275,17,FALSE)</f>
        <v>0</v>
      </c>
      <c r="AV139" t="str">
        <f>+VLOOKUP(A139,'[1]ASIGNACION CONTRATISTAS'!$A$5:$AQ$275,18,FALSE)</f>
        <v>si</v>
      </c>
      <c r="AW139" t="str">
        <f>+VLOOKUP(A139,'[1]ASIGNACION CONTRATISTAS'!$A$5:$AQ$275,19,FALSE)</f>
        <v>SIN DATOS</v>
      </c>
      <c r="AX139" t="str">
        <f>+VLOOKUP(A139,'[1]ASIGNACION CONTRATISTAS'!$A$5:$AQ$275,20,FALSE)</f>
        <v>SIN DATOS</v>
      </c>
      <c r="AY139">
        <f>+VLOOKUP(A139,'[1]ASIGNACION CONTRATISTAS'!$A$5:$AQ$275,21,FALSE)</f>
        <v>0</v>
      </c>
      <c r="AZ139">
        <f>+VLOOKUP(A139,'[1]ASIGNACION CONTRATISTAS'!$A$5:$AQ$275,22,FALSE)</f>
        <v>0</v>
      </c>
      <c r="BA139" t="str">
        <f>+VLOOKUP(A139,'[1]ASIGNACION CONTRATISTAS'!$A$5:$AQ$275,23,FALSE)</f>
        <v>si</v>
      </c>
      <c r="BB139">
        <f>+VLOOKUP(A139,'[1]ASIGNACION CONTRATISTAS'!$A$5:$AQ$275,24,FALSE)</f>
        <v>0</v>
      </c>
      <c r="BC139">
        <f>+VLOOKUP(A139,'[1]ASIGNACION CONTRATISTAS'!$A$5:$AQ$275,25,FALSE)</f>
        <v>0</v>
      </c>
      <c r="BD139" s="2">
        <f>+VLOOKUP(A139,'[1]ASIGNACION CONTRATISTAS'!$A$5:$AQ$275,26,FALSE)</f>
        <v>0</v>
      </c>
      <c r="BE139">
        <f>+VLOOKUP(A139,'[1]ASIGNACION CONTRATISTAS'!$A$5:$AQ$275,27,FALSE)</f>
        <v>0</v>
      </c>
      <c r="BF139">
        <f>+VLOOKUP(A139,'[1]ASIGNACION CONTRATISTAS'!$A$5:$AQ$275,28,FALSE)</f>
        <v>0</v>
      </c>
      <c r="BG139">
        <f>+VLOOKUP(A139,'[1]ASIGNACION CONTRATISTAS'!$A$5:$AQ$275,29,FALSE)</f>
        <v>0</v>
      </c>
      <c r="BH139">
        <f>+VLOOKUP(A139,'[1]ASIGNACION CONTRATISTAS'!$A$5:$AQ$275,30,FALSE)</f>
        <v>0</v>
      </c>
      <c r="BI139">
        <f>+VLOOKUP(A139,'[1]ASIGNACION CONTRATISTAS'!$A$5:$AQ$275,31,FALSE)</f>
        <v>0</v>
      </c>
      <c r="BJ139">
        <f>+VLOOKUP(A139,'[1]ASIGNACION CONTRATISTAS'!$A$5:$AQ$275,32,FALSE)</f>
        <v>0</v>
      </c>
      <c r="BK139">
        <f>+VLOOKUP(A139,'[1]ASIGNACION CONTRATISTAS'!$A$5:$AQ$275,33,FALSE)</f>
        <v>0</v>
      </c>
      <c r="BL139">
        <f>+VLOOKUP(A139,'[1]ASIGNACION CONTRATISTAS'!$A$5:$AQ$275,34,FALSE)</f>
        <v>0</v>
      </c>
      <c r="BM139">
        <f>+VLOOKUP(A139,'[1]ASIGNACION CONTRATISTAS'!$A$5:$AQ$275,35,FALSE)</f>
        <v>0</v>
      </c>
      <c r="BN139" t="str">
        <f>+VLOOKUP(A139,'[1]ASIGNACION CONTRATISTAS'!$A$5:$AQ$275,36,FALSE)</f>
        <v>APROBADO</v>
      </c>
      <c r="BO139">
        <f>+VLOOKUP(A139,'[1]ASIGNACION CONTRATISTAS'!$A$5:$AQ$275,37,FALSE)</f>
        <v>0</v>
      </c>
      <c r="BP139">
        <f>+VLOOKUP(A139,'[1]ASIGNACION CONTRATISTAS'!$A$5:$AQ$275,38,FALSE)</f>
        <v>0</v>
      </c>
      <c r="BQ139">
        <f>+VLOOKUP(A139,'[1]ASIGNACION CONTRATISTAS'!$A$5:$AQ$275,39,FALSE)</f>
        <v>0</v>
      </c>
      <c r="BR139">
        <f>+VLOOKUP(A139,'[1]ASIGNACION CONTRATISTAS'!$A$5:$AQ$275,40,FALSE)</f>
        <v>45250</v>
      </c>
      <c r="BS139">
        <f>+VLOOKUP(A139,'[1]ASIGNACION CONTRATISTAS'!$A$5:$AQ$275,41,FALSE)</f>
        <v>0</v>
      </c>
      <c r="BT139">
        <f>+VLOOKUP(A139,'[1]ASIGNACION CONTRATISTAS'!$A$5:$AQ$275,42,FALSE)</f>
        <v>0</v>
      </c>
      <c r="BU139">
        <f>+VLOOKUP(A139,'[1]ASIGNACION CONTRATISTAS'!$A$5:$AQ$275,43,FALSE)</f>
        <v>25000000</v>
      </c>
    </row>
    <row r="140" spans="1:73" x14ac:dyDescent="0.25">
      <c r="A140" t="s">
        <v>831</v>
      </c>
      <c r="B140" t="s">
        <v>605</v>
      </c>
      <c r="C140" t="s">
        <v>665</v>
      </c>
      <c r="D140" t="s">
        <v>832</v>
      </c>
      <c r="E140" t="s">
        <v>87</v>
      </c>
      <c r="F140" t="s">
        <v>607</v>
      </c>
      <c r="G140">
        <v>241.56</v>
      </c>
      <c r="H140">
        <v>25000000</v>
      </c>
      <c r="I140">
        <v>47180000</v>
      </c>
      <c r="J140">
        <v>40544000</v>
      </c>
      <c r="K140" t="s">
        <v>833</v>
      </c>
      <c r="L140" t="s">
        <v>53</v>
      </c>
      <c r="S140">
        <v>25000000</v>
      </c>
      <c r="W140" s="2">
        <v>45180</v>
      </c>
      <c r="X140" t="s">
        <v>834</v>
      </c>
      <c r="Y140">
        <v>0</v>
      </c>
      <c r="Z140" t="s">
        <v>427</v>
      </c>
      <c r="AA140" t="s">
        <v>835</v>
      </c>
      <c r="AB140" t="s">
        <v>836</v>
      </c>
      <c r="AC140" t="s">
        <v>48</v>
      </c>
      <c r="AD140" t="s">
        <v>49</v>
      </c>
      <c r="AE140" t="s">
        <v>163</v>
      </c>
      <c r="AF140" t="s">
        <v>347</v>
      </c>
      <c r="AG140" t="s">
        <v>49</v>
      </c>
      <c r="AH140" t="s">
        <v>670</v>
      </c>
      <c r="AI140" t="s">
        <v>201</v>
      </c>
      <c r="AJ140" t="s">
        <v>742</v>
      </c>
      <c r="AO140" t="str">
        <f>+VLOOKUP(A140,'[1]ASIGNACION CONTRATISTAS'!$A$5:$M$275,11,FALSE)</f>
        <v>SIN DATOS</v>
      </c>
      <c r="AP140" t="str">
        <f>+VLOOKUP(A140,'[1]ASIGNACION CONTRATISTAS'!$A$5:$M$275,12,FALSE)</f>
        <v>SIN DATOS</v>
      </c>
      <c r="AQ140" t="str">
        <f>+VLOOKUP(A140,'[1]ASIGNACION CONTRATISTAS'!$A$5:$M$275,13,FALSE)</f>
        <v>SIN DATOS</v>
      </c>
      <c r="AR140" t="str">
        <f>+VLOOKUP(A140,'[1]ASIGNACION CONTRATISTAS'!$A$5:$AQ$275,14,FALSE)</f>
        <v>si</v>
      </c>
      <c r="AS140" t="str">
        <f>+VLOOKUP(A140,'[1]ASIGNACION CONTRATISTAS'!$A$5:$AQ$275,15,FALSE)</f>
        <v>SIN DATOS</v>
      </c>
      <c r="AT140" t="str">
        <f>+VLOOKUP(A140,'[1]ASIGNACION CONTRATISTAS'!$A$5:$AQ$275,16,FALSE)</f>
        <v>SIN DATOS</v>
      </c>
      <c r="AU140">
        <f>+VLOOKUP(A140,'[1]ASIGNACION CONTRATISTAS'!$A$5:$AQ$275,17,FALSE)</f>
        <v>0</v>
      </c>
      <c r="AV140" t="str">
        <f>+VLOOKUP(A140,'[1]ASIGNACION CONTRATISTAS'!$A$5:$AQ$275,18,FALSE)</f>
        <v>si</v>
      </c>
      <c r="AW140" t="str">
        <f>+VLOOKUP(A140,'[1]ASIGNACION CONTRATISTAS'!$A$5:$AQ$275,19,FALSE)</f>
        <v>SIN DATOS</v>
      </c>
      <c r="AX140" t="str">
        <f>+VLOOKUP(A140,'[1]ASIGNACION CONTRATISTAS'!$A$5:$AQ$275,20,FALSE)</f>
        <v>SIN DATOS</v>
      </c>
      <c r="AY140">
        <f>+VLOOKUP(A140,'[1]ASIGNACION CONTRATISTAS'!$A$5:$AQ$275,21,FALSE)</f>
        <v>0</v>
      </c>
      <c r="AZ140">
        <f>+VLOOKUP(A140,'[1]ASIGNACION CONTRATISTAS'!$A$5:$AQ$275,22,FALSE)</f>
        <v>0</v>
      </c>
      <c r="BA140" t="str">
        <f>+VLOOKUP(A140,'[1]ASIGNACION CONTRATISTAS'!$A$5:$AQ$275,23,FALSE)</f>
        <v>si</v>
      </c>
      <c r="BB140">
        <f>+VLOOKUP(A140,'[1]ASIGNACION CONTRATISTAS'!$A$5:$AQ$275,24,FALSE)</f>
        <v>0</v>
      </c>
      <c r="BC140">
        <f>+VLOOKUP(A140,'[1]ASIGNACION CONTRATISTAS'!$A$5:$AQ$275,25,FALSE)</f>
        <v>0</v>
      </c>
      <c r="BD140" s="2">
        <f>+VLOOKUP(A140,'[1]ASIGNACION CONTRATISTAS'!$A$5:$AQ$275,26,FALSE)</f>
        <v>0</v>
      </c>
      <c r="BE140">
        <f>+VLOOKUP(A140,'[1]ASIGNACION CONTRATISTAS'!$A$5:$AQ$275,27,FALSE)</f>
        <v>0</v>
      </c>
      <c r="BF140">
        <f>+VLOOKUP(A140,'[1]ASIGNACION CONTRATISTAS'!$A$5:$AQ$275,28,FALSE)</f>
        <v>0</v>
      </c>
      <c r="BG140">
        <f>+VLOOKUP(A140,'[1]ASIGNACION CONTRATISTAS'!$A$5:$AQ$275,29,FALSE)</f>
        <v>0</v>
      </c>
      <c r="BH140">
        <f>+VLOOKUP(A140,'[1]ASIGNACION CONTRATISTAS'!$A$5:$AQ$275,30,FALSE)</f>
        <v>0</v>
      </c>
      <c r="BI140">
        <f>+VLOOKUP(A140,'[1]ASIGNACION CONTRATISTAS'!$A$5:$AQ$275,31,FALSE)</f>
        <v>0</v>
      </c>
      <c r="BJ140">
        <f>+VLOOKUP(A140,'[1]ASIGNACION CONTRATISTAS'!$A$5:$AQ$275,32,FALSE)</f>
        <v>0</v>
      </c>
      <c r="BK140">
        <f>+VLOOKUP(A140,'[1]ASIGNACION CONTRATISTAS'!$A$5:$AQ$275,33,FALSE)</f>
        <v>0</v>
      </c>
      <c r="BL140">
        <f>+VLOOKUP(A140,'[1]ASIGNACION CONTRATISTAS'!$A$5:$AQ$275,34,FALSE)</f>
        <v>0</v>
      </c>
      <c r="BM140">
        <f>+VLOOKUP(A140,'[1]ASIGNACION CONTRATISTAS'!$A$5:$AQ$275,35,FALSE)</f>
        <v>0</v>
      </c>
      <c r="BN140" t="str">
        <f>+VLOOKUP(A140,'[1]ASIGNACION CONTRATISTAS'!$A$5:$AQ$275,36,FALSE)</f>
        <v>APROBADO</v>
      </c>
      <c r="BO140">
        <f>+VLOOKUP(A140,'[1]ASIGNACION CONTRATISTAS'!$A$5:$AQ$275,37,FALSE)</f>
        <v>0</v>
      </c>
      <c r="BP140">
        <f>+VLOOKUP(A140,'[1]ASIGNACION CONTRATISTAS'!$A$5:$AQ$275,38,FALSE)</f>
        <v>0</v>
      </c>
      <c r="BQ140">
        <f>+VLOOKUP(A140,'[1]ASIGNACION CONTRATISTAS'!$A$5:$AQ$275,39,FALSE)</f>
        <v>0</v>
      </c>
      <c r="BR140">
        <f>+VLOOKUP(A140,'[1]ASIGNACION CONTRATISTAS'!$A$5:$AQ$275,40,FALSE)</f>
        <v>45250</v>
      </c>
      <c r="BS140">
        <f>+VLOOKUP(A140,'[1]ASIGNACION CONTRATISTAS'!$A$5:$AQ$275,41,FALSE)</f>
        <v>0</v>
      </c>
      <c r="BT140">
        <f>+VLOOKUP(A140,'[1]ASIGNACION CONTRATISTAS'!$A$5:$AQ$275,42,FALSE)</f>
        <v>0</v>
      </c>
      <c r="BU140">
        <f>+VLOOKUP(A140,'[1]ASIGNACION CONTRATISTAS'!$A$5:$AQ$275,43,FALSE)</f>
        <v>25000000</v>
      </c>
    </row>
    <row r="141" spans="1:73" x14ac:dyDescent="0.25">
      <c r="A141" t="s">
        <v>837</v>
      </c>
      <c r="B141" t="s">
        <v>605</v>
      </c>
      <c r="C141" t="s">
        <v>379</v>
      </c>
      <c r="D141" t="s">
        <v>838</v>
      </c>
      <c r="E141" t="s">
        <v>87</v>
      </c>
      <c r="F141" t="s">
        <v>607</v>
      </c>
      <c r="G141">
        <v>72</v>
      </c>
      <c r="H141">
        <v>25000000</v>
      </c>
      <c r="K141" t="s">
        <v>839</v>
      </c>
      <c r="L141" t="s">
        <v>53</v>
      </c>
      <c r="S141">
        <v>25000000</v>
      </c>
      <c r="W141" s="2">
        <v>45180</v>
      </c>
      <c r="X141" t="s">
        <v>840</v>
      </c>
      <c r="Y141" t="s">
        <v>46</v>
      </c>
      <c r="Z141">
        <v>0</v>
      </c>
      <c r="AA141" t="s">
        <v>841</v>
      </c>
      <c r="AB141" t="s">
        <v>842</v>
      </c>
      <c r="AC141" t="s">
        <v>48</v>
      </c>
      <c r="AD141" t="s">
        <v>49</v>
      </c>
      <c r="AE141" t="s">
        <v>163</v>
      </c>
      <c r="AG141" t="s">
        <v>49</v>
      </c>
      <c r="AI141" t="s">
        <v>201</v>
      </c>
      <c r="AJ141" t="s">
        <v>742</v>
      </c>
      <c r="AO141" t="str">
        <f>+VLOOKUP(A141,'[1]ASIGNACION CONTRATISTAS'!$A$5:$M$275,11,FALSE)</f>
        <v>SIN DATOS</v>
      </c>
      <c r="AP141" t="str">
        <f>+VLOOKUP(A141,'[1]ASIGNACION CONTRATISTAS'!$A$5:$M$275,12,FALSE)</f>
        <v>SIN DATOS</v>
      </c>
      <c r="AQ141" t="str">
        <f>+VLOOKUP(A141,'[1]ASIGNACION CONTRATISTAS'!$A$5:$M$275,13,FALSE)</f>
        <v>SIN DATOS</v>
      </c>
      <c r="AR141" t="str">
        <f>+VLOOKUP(A141,'[1]ASIGNACION CONTRATISTAS'!$A$5:$AQ$275,14,FALSE)</f>
        <v>si</v>
      </c>
      <c r="AS141" t="str">
        <f>+VLOOKUP(A141,'[1]ASIGNACION CONTRATISTAS'!$A$5:$AQ$275,15,FALSE)</f>
        <v>SIN DATOS</v>
      </c>
      <c r="AT141" t="str">
        <f>+VLOOKUP(A141,'[1]ASIGNACION CONTRATISTAS'!$A$5:$AQ$275,16,FALSE)</f>
        <v>SIN DATOS</v>
      </c>
      <c r="AU141">
        <f>+VLOOKUP(A141,'[1]ASIGNACION CONTRATISTAS'!$A$5:$AQ$275,17,FALSE)</f>
        <v>0</v>
      </c>
      <c r="AV141" t="str">
        <f>+VLOOKUP(A141,'[1]ASIGNACION CONTRATISTAS'!$A$5:$AQ$275,18,FALSE)</f>
        <v>si</v>
      </c>
      <c r="AW141" t="str">
        <f>+VLOOKUP(A141,'[1]ASIGNACION CONTRATISTAS'!$A$5:$AQ$275,19,FALSE)</f>
        <v>SIN DATOS</v>
      </c>
      <c r="AX141" t="str">
        <f>+VLOOKUP(A141,'[1]ASIGNACION CONTRATISTAS'!$A$5:$AQ$275,20,FALSE)</f>
        <v>SIN DATOS</v>
      </c>
      <c r="AY141">
        <f>+VLOOKUP(A141,'[1]ASIGNACION CONTRATISTAS'!$A$5:$AQ$275,21,FALSE)</f>
        <v>0</v>
      </c>
      <c r="AZ141">
        <f>+VLOOKUP(A141,'[1]ASIGNACION CONTRATISTAS'!$A$5:$AQ$275,22,FALSE)</f>
        <v>0</v>
      </c>
      <c r="BA141" t="str">
        <f>+VLOOKUP(A141,'[1]ASIGNACION CONTRATISTAS'!$A$5:$AQ$275,23,FALSE)</f>
        <v>si</v>
      </c>
      <c r="BB141">
        <f>+VLOOKUP(A141,'[1]ASIGNACION CONTRATISTAS'!$A$5:$AQ$275,24,FALSE)</f>
        <v>0</v>
      </c>
      <c r="BC141">
        <f>+VLOOKUP(A141,'[1]ASIGNACION CONTRATISTAS'!$A$5:$AQ$275,25,FALSE)</f>
        <v>0</v>
      </c>
      <c r="BD141" s="2">
        <f>+VLOOKUP(A141,'[1]ASIGNACION CONTRATISTAS'!$A$5:$AQ$275,26,FALSE)</f>
        <v>0</v>
      </c>
      <c r="BE141">
        <f>+VLOOKUP(A141,'[1]ASIGNACION CONTRATISTAS'!$A$5:$AQ$275,27,FALSE)</f>
        <v>0</v>
      </c>
      <c r="BF141">
        <f>+VLOOKUP(A141,'[1]ASIGNACION CONTRATISTAS'!$A$5:$AQ$275,28,FALSE)</f>
        <v>0</v>
      </c>
      <c r="BG141">
        <f>+VLOOKUP(A141,'[1]ASIGNACION CONTRATISTAS'!$A$5:$AQ$275,29,FALSE)</f>
        <v>0</v>
      </c>
      <c r="BH141">
        <f>+VLOOKUP(A141,'[1]ASIGNACION CONTRATISTAS'!$A$5:$AQ$275,30,FALSE)</f>
        <v>0</v>
      </c>
      <c r="BI141">
        <f>+VLOOKUP(A141,'[1]ASIGNACION CONTRATISTAS'!$A$5:$AQ$275,31,FALSE)</f>
        <v>0</v>
      </c>
      <c r="BJ141">
        <f>+VLOOKUP(A141,'[1]ASIGNACION CONTRATISTAS'!$A$5:$AQ$275,32,FALSE)</f>
        <v>0</v>
      </c>
      <c r="BK141">
        <f>+VLOOKUP(A141,'[1]ASIGNACION CONTRATISTAS'!$A$5:$AQ$275,33,FALSE)</f>
        <v>0</v>
      </c>
      <c r="BL141">
        <f>+VLOOKUP(A141,'[1]ASIGNACION CONTRATISTAS'!$A$5:$AQ$275,34,FALSE)</f>
        <v>0</v>
      </c>
      <c r="BM141">
        <f>+VLOOKUP(A141,'[1]ASIGNACION CONTRATISTAS'!$A$5:$AQ$275,35,FALSE)</f>
        <v>0</v>
      </c>
      <c r="BN141" t="str">
        <f>+VLOOKUP(A141,'[1]ASIGNACION CONTRATISTAS'!$A$5:$AQ$275,36,FALSE)</f>
        <v>APROBADO</v>
      </c>
      <c r="BO141">
        <f>+VLOOKUP(A141,'[1]ASIGNACION CONTRATISTAS'!$A$5:$AQ$275,37,FALSE)</f>
        <v>0</v>
      </c>
      <c r="BP141">
        <f>+VLOOKUP(A141,'[1]ASIGNACION CONTRATISTAS'!$A$5:$AQ$275,38,FALSE)</f>
        <v>0</v>
      </c>
      <c r="BQ141">
        <f>+VLOOKUP(A141,'[1]ASIGNACION CONTRATISTAS'!$A$5:$AQ$275,39,FALSE)</f>
        <v>0</v>
      </c>
      <c r="BR141">
        <f>+VLOOKUP(A141,'[1]ASIGNACION CONTRATISTAS'!$A$5:$AQ$275,40,FALSE)</f>
        <v>45257</v>
      </c>
      <c r="BS141">
        <f>+VLOOKUP(A141,'[1]ASIGNACION CONTRATISTAS'!$A$5:$AQ$275,41,FALSE)</f>
        <v>0</v>
      </c>
      <c r="BT141">
        <f>+VLOOKUP(A141,'[1]ASIGNACION CONTRATISTAS'!$A$5:$AQ$275,42,FALSE)</f>
        <v>0</v>
      </c>
      <c r="BU141">
        <f>+VLOOKUP(A141,'[1]ASIGNACION CONTRATISTAS'!$A$5:$AQ$275,43,FALSE)</f>
        <v>25000000</v>
      </c>
    </row>
    <row r="142" spans="1:73" x14ac:dyDescent="0.25">
      <c r="A142" t="s">
        <v>843</v>
      </c>
      <c r="B142" t="s">
        <v>605</v>
      </c>
      <c r="C142" t="s">
        <v>665</v>
      </c>
      <c r="D142" t="s">
        <v>844</v>
      </c>
      <c r="E142" t="s">
        <v>87</v>
      </c>
      <c r="F142" t="s">
        <v>607</v>
      </c>
      <c r="G142">
        <v>69.209999999999994</v>
      </c>
      <c r="H142">
        <v>25000000</v>
      </c>
      <c r="I142">
        <v>26387200</v>
      </c>
      <c r="J142">
        <v>22704640</v>
      </c>
      <c r="K142" t="s">
        <v>845</v>
      </c>
      <c r="L142" t="s">
        <v>53</v>
      </c>
      <c r="S142">
        <v>25000000</v>
      </c>
      <c r="W142" s="2">
        <v>45180</v>
      </c>
      <c r="X142" t="s">
        <v>846</v>
      </c>
      <c r="Y142" t="s">
        <v>46</v>
      </c>
      <c r="Z142">
        <v>0</v>
      </c>
      <c r="AA142" t="s">
        <v>847</v>
      </c>
      <c r="AB142" t="s">
        <v>848</v>
      </c>
      <c r="AC142" t="s">
        <v>48</v>
      </c>
      <c r="AD142" t="s">
        <v>49</v>
      </c>
      <c r="AE142" t="s">
        <v>163</v>
      </c>
      <c r="AG142" t="s">
        <v>49</v>
      </c>
      <c r="AI142" t="s">
        <v>201</v>
      </c>
      <c r="AJ142" t="s">
        <v>742</v>
      </c>
      <c r="AO142" t="str">
        <f>+VLOOKUP(A142,'[1]ASIGNACION CONTRATISTAS'!$A$5:$M$275,11,FALSE)</f>
        <v>SIN DATOS</v>
      </c>
      <c r="AP142" t="str">
        <f>+VLOOKUP(A142,'[1]ASIGNACION CONTRATISTAS'!$A$5:$M$275,12,FALSE)</f>
        <v>SIN DATOS</v>
      </c>
      <c r="AQ142" t="str">
        <f>+VLOOKUP(A142,'[1]ASIGNACION CONTRATISTAS'!$A$5:$M$275,13,FALSE)</f>
        <v>SIN DATOS</v>
      </c>
      <c r="AR142" t="str">
        <f>+VLOOKUP(A142,'[1]ASIGNACION CONTRATISTAS'!$A$5:$AQ$275,14,FALSE)</f>
        <v>si</v>
      </c>
      <c r="AS142" t="str">
        <f>+VLOOKUP(A142,'[1]ASIGNACION CONTRATISTAS'!$A$5:$AQ$275,15,FALSE)</f>
        <v>SIN DATOS</v>
      </c>
      <c r="AT142" t="str">
        <f>+VLOOKUP(A142,'[1]ASIGNACION CONTRATISTAS'!$A$5:$AQ$275,16,FALSE)</f>
        <v>SIN DATOS</v>
      </c>
      <c r="AU142">
        <f>+VLOOKUP(A142,'[1]ASIGNACION CONTRATISTAS'!$A$5:$AQ$275,17,FALSE)</f>
        <v>0</v>
      </c>
      <c r="AV142" t="str">
        <f>+VLOOKUP(A142,'[1]ASIGNACION CONTRATISTAS'!$A$5:$AQ$275,18,FALSE)</f>
        <v>si</v>
      </c>
      <c r="AW142" t="str">
        <f>+VLOOKUP(A142,'[1]ASIGNACION CONTRATISTAS'!$A$5:$AQ$275,19,FALSE)</f>
        <v>SIN DATOS</v>
      </c>
      <c r="AX142" t="str">
        <f>+VLOOKUP(A142,'[1]ASIGNACION CONTRATISTAS'!$A$5:$AQ$275,20,FALSE)</f>
        <v>SIN DATOS</v>
      </c>
      <c r="AY142">
        <f>+VLOOKUP(A142,'[1]ASIGNACION CONTRATISTAS'!$A$5:$AQ$275,21,FALSE)</f>
        <v>0</v>
      </c>
      <c r="AZ142">
        <f>+VLOOKUP(A142,'[1]ASIGNACION CONTRATISTAS'!$A$5:$AQ$275,22,FALSE)</f>
        <v>0</v>
      </c>
      <c r="BA142" t="str">
        <f>+VLOOKUP(A142,'[1]ASIGNACION CONTRATISTAS'!$A$5:$AQ$275,23,FALSE)</f>
        <v>si</v>
      </c>
      <c r="BB142">
        <f>+VLOOKUP(A142,'[1]ASIGNACION CONTRATISTAS'!$A$5:$AQ$275,24,FALSE)</f>
        <v>0</v>
      </c>
      <c r="BC142">
        <f>+VLOOKUP(A142,'[1]ASIGNACION CONTRATISTAS'!$A$5:$AQ$275,25,FALSE)</f>
        <v>0</v>
      </c>
      <c r="BD142" s="2">
        <f>+VLOOKUP(A142,'[1]ASIGNACION CONTRATISTAS'!$A$5:$AQ$275,26,FALSE)</f>
        <v>0</v>
      </c>
      <c r="BE142">
        <f>+VLOOKUP(A142,'[1]ASIGNACION CONTRATISTAS'!$A$5:$AQ$275,27,FALSE)</f>
        <v>0</v>
      </c>
      <c r="BF142">
        <f>+VLOOKUP(A142,'[1]ASIGNACION CONTRATISTAS'!$A$5:$AQ$275,28,FALSE)</f>
        <v>0</v>
      </c>
      <c r="BG142">
        <f>+VLOOKUP(A142,'[1]ASIGNACION CONTRATISTAS'!$A$5:$AQ$275,29,FALSE)</f>
        <v>0</v>
      </c>
      <c r="BH142">
        <f>+VLOOKUP(A142,'[1]ASIGNACION CONTRATISTAS'!$A$5:$AQ$275,30,FALSE)</f>
        <v>0</v>
      </c>
      <c r="BI142">
        <f>+VLOOKUP(A142,'[1]ASIGNACION CONTRATISTAS'!$A$5:$AQ$275,31,FALSE)</f>
        <v>0</v>
      </c>
      <c r="BJ142">
        <f>+VLOOKUP(A142,'[1]ASIGNACION CONTRATISTAS'!$A$5:$AQ$275,32,FALSE)</f>
        <v>0</v>
      </c>
      <c r="BK142">
        <f>+VLOOKUP(A142,'[1]ASIGNACION CONTRATISTAS'!$A$5:$AQ$275,33,FALSE)</f>
        <v>0</v>
      </c>
      <c r="BL142">
        <f>+VLOOKUP(A142,'[1]ASIGNACION CONTRATISTAS'!$A$5:$AQ$275,34,FALSE)</f>
        <v>0</v>
      </c>
      <c r="BM142">
        <f>+VLOOKUP(A142,'[1]ASIGNACION CONTRATISTAS'!$A$5:$AQ$275,35,FALSE)</f>
        <v>0</v>
      </c>
      <c r="BN142" t="str">
        <f>+VLOOKUP(A142,'[1]ASIGNACION CONTRATISTAS'!$A$5:$AQ$275,36,FALSE)</f>
        <v>APROBADO</v>
      </c>
      <c r="BO142">
        <f>+VLOOKUP(A142,'[1]ASIGNACION CONTRATISTAS'!$A$5:$AQ$275,37,FALSE)</f>
        <v>0</v>
      </c>
      <c r="BP142">
        <f>+VLOOKUP(A142,'[1]ASIGNACION CONTRATISTAS'!$A$5:$AQ$275,38,FALSE)</f>
        <v>0</v>
      </c>
      <c r="BQ142">
        <f>+VLOOKUP(A142,'[1]ASIGNACION CONTRATISTAS'!$A$5:$AQ$275,39,FALSE)</f>
        <v>0</v>
      </c>
      <c r="BR142">
        <f>+VLOOKUP(A142,'[1]ASIGNACION CONTRATISTAS'!$A$5:$AQ$275,40,FALSE)</f>
        <v>45252</v>
      </c>
      <c r="BS142">
        <f>+VLOOKUP(A142,'[1]ASIGNACION CONTRATISTAS'!$A$5:$AQ$275,41,FALSE)</f>
        <v>0</v>
      </c>
      <c r="BT142">
        <f>+VLOOKUP(A142,'[1]ASIGNACION CONTRATISTAS'!$A$5:$AQ$275,42,FALSE)</f>
        <v>0</v>
      </c>
      <c r="BU142">
        <f>+VLOOKUP(A142,'[1]ASIGNACION CONTRATISTAS'!$A$5:$AQ$275,43,FALSE)</f>
        <v>25000000</v>
      </c>
    </row>
    <row r="143" spans="1:73" x14ac:dyDescent="0.25">
      <c r="A143" t="s">
        <v>849</v>
      </c>
      <c r="B143" t="s">
        <v>605</v>
      </c>
      <c r="C143" t="s">
        <v>665</v>
      </c>
      <c r="D143" t="s">
        <v>850</v>
      </c>
      <c r="E143" t="s">
        <v>87</v>
      </c>
      <c r="F143" t="s">
        <v>607</v>
      </c>
      <c r="G143">
        <v>126.3</v>
      </c>
      <c r="H143">
        <v>25000000</v>
      </c>
      <c r="I143">
        <v>36338400</v>
      </c>
      <c r="J143">
        <v>31248000</v>
      </c>
      <c r="K143" t="s">
        <v>851</v>
      </c>
      <c r="L143" t="s">
        <v>53</v>
      </c>
      <c r="S143">
        <v>25000000</v>
      </c>
      <c r="W143" s="2">
        <v>45180</v>
      </c>
      <c r="X143" t="s">
        <v>852</v>
      </c>
      <c r="Y143" t="s">
        <v>46</v>
      </c>
      <c r="Z143">
        <v>0</v>
      </c>
      <c r="AA143" t="s">
        <v>853</v>
      </c>
      <c r="AB143" t="s">
        <v>854</v>
      </c>
      <c r="AC143" t="s">
        <v>48</v>
      </c>
      <c r="AD143" t="s">
        <v>49</v>
      </c>
      <c r="AE143" t="s">
        <v>163</v>
      </c>
      <c r="AF143" t="s">
        <v>347</v>
      </c>
      <c r="AG143" t="s">
        <v>49</v>
      </c>
      <c r="AH143" t="s">
        <v>670</v>
      </c>
      <c r="AI143" t="s">
        <v>201</v>
      </c>
      <c r="AJ143" t="s">
        <v>742</v>
      </c>
      <c r="AO143" t="str">
        <f>+VLOOKUP(A143,'[1]ASIGNACION CONTRATISTAS'!$A$5:$M$275,11,FALSE)</f>
        <v>SIN DATOS</v>
      </c>
      <c r="AP143" t="str">
        <f>+VLOOKUP(A143,'[1]ASIGNACION CONTRATISTAS'!$A$5:$M$275,12,FALSE)</f>
        <v>SIN DATOS</v>
      </c>
      <c r="AQ143" t="str">
        <f>+VLOOKUP(A143,'[1]ASIGNACION CONTRATISTAS'!$A$5:$M$275,13,FALSE)</f>
        <v>SIN DATOS</v>
      </c>
      <c r="AR143" t="str">
        <f>+VLOOKUP(A143,'[1]ASIGNACION CONTRATISTAS'!$A$5:$AQ$275,14,FALSE)</f>
        <v>si</v>
      </c>
      <c r="AS143" t="str">
        <f>+VLOOKUP(A143,'[1]ASIGNACION CONTRATISTAS'!$A$5:$AQ$275,15,FALSE)</f>
        <v>SIN DATOS</v>
      </c>
      <c r="AT143" t="str">
        <f>+VLOOKUP(A143,'[1]ASIGNACION CONTRATISTAS'!$A$5:$AQ$275,16,FALSE)</f>
        <v>SIN DATOS</v>
      </c>
      <c r="AU143">
        <f>+VLOOKUP(A143,'[1]ASIGNACION CONTRATISTAS'!$A$5:$AQ$275,17,FALSE)</f>
        <v>0</v>
      </c>
      <c r="AV143" t="str">
        <f>+VLOOKUP(A143,'[1]ASIGNACION CONTRATISTAS'!$A$5:$AQ$275,18,FALSE)</f>
        <v>si</v>
      </c>
      <c r="AW143" t="str">
        <f>+VLOOKUP(A143,'[1]ASIGNACION CONTRATISTAS'!$A$5:$AQ$275,19,FALSE)</f>
        <v>SIN DATOS</v>
      </c>
      <c r="AX143" t="str">
        <f>+VLOOKUP(A143,'[1]ASIGNACION CONTRATISTAS'!$A$5:$AQ$275,20,FALSE)</f>
        <v>SIN DATOS</v>
      </c>
      <c r="AY143">
        <f>+VLOOKUP(A143,'[1]ASIGNACION CONTRATISTAS'!$A$5:$AQ$275,21,FALSE)</f>
        <v>0</v>
      </c>
      <c r="AZ143">
        <f>+VLOOKUP(A143,'[1]ASIGNACION CONTRATISTAS'!$A$5:$AQ$275,22,FALSE)</f>
        <v>0</v>
      </c>
      <c r="BA143" t="str">
        <f>+VLOOKUP(A143,'[1]ASIGNACION CONTRATISTAS'!$A$5:$AQ$275,23,FALSE)</f>
        <v>si</v>
      </c>
      <c r="BB143">
        <f>+VLOOKUP(A143,'[1]ASIGNACION CONTRATISTAS'!$A$5:$AQ$275,24,FALSE)</f>
        <v>0</v>
      </c>
      <c r="BC143">
        <f>+VLOOKUP(A143,'[1]ASIGNACION CONTRATISTAS'!$A$5:$AQ$275,25,FALSE)</f>
        <v>0</v>
      </c>
      <c r="BD143" s="2">
        <f>+VLOOKUP(A143,'[1]ASIGNACION CONTRATISTAS'!$A$5:$AQ$275,26,FALSE)</f>
        <v>0</v>
      </c>
      <c r="BE143">
        <f>+VLOOKUP(A143,'[1]ASIGNACION CONTRATISTAS'!$A$5:$AQ$275,27,FALSE)</f>
        <v>0</v>
      </c>
      <c r="BF143">
        <f>+VLOOKUP(A143,'[1]ASIGNACION CONTRATISTAS'!$A$5:$AQ$275,28,FALSE)</f>
        <v>0</v>
      </c>
      <c r="BG143">
        <f>+VLOOKUP(A143,'[1]ASIGNACION CONTRATISTAS'!$A$5:$AQ$275,29,FALSE)</f>
        <v>0</v>
      </c>
      <c r="BH143">
        <f>+VLOOKUP(A143,'[1]ASIGNACION CONTRATISTAS'!$A$5:$AQ$275,30,FALSE)</f>
        <v>0</v>
      </c>
      <c r="BI143">
        <f>+VLOOKUP(A143,'[1]ASIGNACION CONTRATISTAS'!$A$5:$AQ$275,31,FALSE)</f>
        <v>0</v>
      </c>
      <c r="BJ143">
        <f>+VLOOKUP(A143,'[1]ASIGNACION CONTRATISTAS'!$A$5:$AQ$275,32,FALSE)</f>
        <v>0</v>
      </c>
      <c r="BK143">
        <f>+VLOOKUP(A143,'[1]ASIGNACION CONTRATISTAS'!$A$5:$AQ$275,33,FALSE)</f>
        <v>0</v>
      </c>
      <c r="BL143">
        <f>+VLOOKUP(A143,'[1]ASIGNACION CONTRATISTAS'!$A$5:$AQ$275,34,FALSE)</f>
        <v>0</v>
      </c>
      <c r="BM143">
        <f>+VLOOKUP(A143,'[1]ASIGNACION CONTRATISTAS'!$A$5:$AQ$275,35,FALSE)</f>
        <v>0</v>
      </c>
      <c r="BN143" t="str">
        <f>+VLOOKUP(A143,'[1]ASIGNACION CONTRATISTAS'!$A$5:$AQ$275,36,FALSE)</f>
        <v>APROBADO</v>
      </c>
      <c r="BO143">
        <f>+VLOOKUP(A143,'[1]ASIGNACION CONTRATISTAS'!$A$5:$AQ$275,37,FALSE)</f>
        <v>0</v>
      </c>
      <c r="BP143">
        <f>+VLOOKUP(A143,'[1]ASIGNACION CONTRATISTAS'!$A$5:$AQ$275,38,FALSE)</f>
        <v>0</v>
      </c>
      <c r="BQ143">
        <f>+VLOOKUP(A143,'[1]ASIGNACION CONTRATISTAS'!$A$5:$AQ$275,39,FALSE)</f>
        <v>0</v>
      </c>
      <c r="BR143">
        <f>+VLOOKUP(A143,'[1]ASIGNACION CONTRATISTAS'!$A$5:$AQ$275,40,FALSE)</f>
        <v>45252</v>
      </c>
      <c r="BS143">
        <f>+VLOOKUP(A143,'[1]ASIGNACION CONTRATISTAS'!$A$5:$AQ$275,41,FALSE)</f>
        <v>0</v>
      </c>
      <c r="BT143">
        <f>+VLOOKUP(A143,'[1]ASIGNACION CONTRATISTAS'!$A$5:$AQ$275,42,FALSE)</f>
        <v>0</v>
      </c>
      <c r="BU143">
        <f>+VLOOKUP(A143,'[1]ASIGNACION CONTRATISTAS'!$A$5:$AQ$275,43,FALSE)</f>
        <v>25000000</v>
      </c>
    </row>
    <row r="144" spans="1:73" x14ac:dyDescent="0.25">
      <c r="A144" t="s">
        <v>855</v>
      </c>
      <c r="B144" t="s">
        <v>605</v>
      </c>
      <c r="C144" t="s">
        <v>665</v>
      </c>
      <c r="D144" t="s">
        <v>856</v>
      </c>
      <c r="E144" t="s">
        <v>87</v>
      </c>
      <c r="F144" t="s">
        <v>607</v>
      </c>
      <c r="G144">
        <v>55.3</v>
      </c>
      <c r="H144">
        <v>25000000</v>
      </c>
      <c r="I144">
        <v>22800960</v>
      </c>
      <c r="J144">
        <v>19629120</v>
      </c>
      <c r="K144" t="s">
        <v>857</v>
      </c>
      <c r="L144" t="s">
        <v>53</v>
      </c>
      <c r="S144">
        <v>25000000</v>
      </c>
      <c r="W144" s="2">
        <v>45180</v>
      </c>
      <c r="X144" t="s">
        <v>858</v>
      </c>
      <c r="Y144" t="s">
        <v>46</v>
      </c>
      <c r="Z144">
        <v>0</v>
      </c>
      <c r="AA144" t="s">
        <v>859</v>
      </c>
      <c r="AB144" t="s">
        <v>860</v>
      </c>
      <c r="AC144" t="s">
        <v>48</v>
      </c>
      <c r="AD144" t="s">
        <v>49</v>
      </c>
      <c r="AE144" t="s">
        <v>163</v>
      </c>
      <c r="AG144" t="s">
        <v>49</v>
      </c>
      <c r="AI144" t="s">
        <v>201</v>
      </c>
      <c r="AJ144" t="s">
        <v>742</v>
      </c>
      <c r="AO144" t="str">
        <f>+VLOOKUP(A144,'[1]ASIGNACION CONTRATISTAS'!$A$5:$M$275,11,FALSE)</f>
        <v>SIN DATOS</v>
      </c>
      <c r="AP144" t="str">
        <f>+VLOOKUP(A144,'[1]ASIGNACION CONTRATISTAS'!$A$5:$M$275,12,FALSE)</f>
        <v>SIN DATOS</v>
      </c>
      <c r="AQ144" t="str">
        <f>+VLOOKUP(A144,'[1]ASIGNACION CONTRATISTAS'!$A$5:$M$275,13,FALSE)</f>
        <v>SIN DATOS</v>
      </c>
      <c r="AR144" t="str">
        <f>+VLOOKUP(A144,'[1]ASIGNACION CONTRATISTAS'!$A$5:$AQ$275,14,FALSE)</f>
        <v>si</v>
      </c>
      <c r="AS144" t="str">
        <f>+VLOOKUP(A144,'[1]ASIGNACION CONTRATISTAS'!$A$5:$AQ$275,15,FALSE)</f>
        <v>SIN DATOS</v>
      </c>
      <c r="AT144" t="str">
        <f>+VLOOKUP(A144,'[1]ASIGNACION CONTRATISTAS'!$A$5:$AQ$275,16,FALSE)</f>
        <v>SIN DATOS</v>
      </c>
      <c r="AU144">
        <f>+VLOOKUP(A144,'[1]ASIGNACION CONTRATISTAS'!$A$5:$AQ$275,17,FALSE)</f>
        <v>0</v>
      </c>
      <c r="AV144" t="str">
        <f>+VLOOKUP(A144,'[1]ASIGNACION CONTRATISTAS'!$A$5:$AQ$275,18,FALSE)</f>
        <v>si</v>
      </c>
      <c r="AW144" t="str">
        <f>+VLOOKUP(A144,'[1]ASIGNACION CONTRATISTAS'!$A$5:$AQ$275,19,FALSE)</f>
        <v>SIN DATOS</v>
      </c>
      <c r="AX144" t="str">
        <f>+VLOOKUP(A144,'[1]ASIGNACION CONTRATISTAS'!$A$5:$AQ$275,20,FALSE)</f>
        <v>SIN DATOS</v>
      </c>
      <c r="AY144">
        <f>+VLOOKUP(A144,'[1]ASIGNACION CONTRATISTAS'!$A$5:$AQ$275,21,FALSE)</f>
        <v>0</v>
      </c>
      <c r="AZ144">
        <f>+VLOOKUP(A144,'[1]ASIGNACION CONTRATISTAS'!$A$5:$AQ$275,22,FALSE)</f>
        <v>0</v>
      </c>
      <c r="BA144" t="str">
        <f>+VLOOKUP(A144,'[1]ASIGNACION CONTRATISTAS'!$A$5:$AQ$275,23,FALSE)</f>
        <v>si</v>
      </c>
      <c r="BB144">
        <f>+VLOOKUP(A144,'[1]ASIGNACION CONTRATISTAS'!$A$5:$AQ$275,24,FALSE)</f>
        <v>0</v>
      </c>
      <c r="BC144">
        <f>+VLOOKUP(A144,'[1]ASIGNACION CONTRATISTAS'!$A$5:$AQ$275,25,FALSE)</f>
        <v>0</v>
      </c>
      <c r="BD144" s="2">
        <f>+VLOOKUP(A144,'[1]ASIGNACION CONTRATISTAS'!$A$5:$AQ$275,26,FALSE)</f>
        <v>0</v>
      </c>
      <c r="BE144">
        <f>+VLOOKUP(A144,'[1]ASIGNACION CONTRATISTAS'!$A$5:$AQ$275,27,FALSE)</f>
        <v>0</v>
      </c>
      <c r="BF144">
        <f>+VLOOKUP(A144,'[1]ASIGNACION CONTRATISTAS'!$A$5:$AQ$275,28,FALSE)</f>
        <v>0</v>
      </c>
      <c r="BG144">
        <f>+VLOOKUP(A144,'[1]ASIGNACION CONTRATISTAS'!$A$5:$AQ$275,29,FALSE)</f>
        <v>0</v>
      </c>
      <c r="BH144">
        <f>+VLOOKUP(A144,'[1]ASIGNACION CONTRATISTAS'!$A$5:$AQ$275,30,FALSE)</f>
        <v>0</v>
      </c>
      <c r="BI144">
        <f>+VLOOKUP(A144,'[1]ASIGNACION CONTRATISTAS'!$A$5:$AQ$275,31,FALSE)</f>
        <v>0</v>
      </c>
      <c r="BJ144">
        <f>+VLOOKUP(A144,'[1]ASIGNACION CONTRATISTAS'!$A$5:$AQ$275,32,FALSE)</f>
        <v>0</v>
      </c>
      <c r="BK144">
        <f>+VLOOKUP(A144,'[1]ASIGNACION CONTRATISTAS'!$A$5:$AQ$275,33,FALSE)</f>
        <v>0</v>
      </c>
      <c r="BL144">
        <f>+VLOOKUP(A144,'[1]ASIGNACION CONTRATISTAS'!$A$5:$AQ$275,34,FALSE)</f>
        <v>0</v>
      </c>
      <c r="BM144">
        <f>+VLOOKUP(A144,'[1]ASIGNACION CONTRATISTAS'!$A$5:$AQ$275,35,FALSE)</f>
        <v>0</v>
      </c>
      <c r="BN144" t="str">
        <f>+VLOOKUP(A144,'[1]ASIGNACION CONTRATISTAS'!$A$5:$AQ$275,36,FALSE)</f>
        <v>APROBADO</v>
      </c>
      <c r="BO144">
        <f>+VLOOKUP(A144,'[1]ASIGNACION CONTRATISTAS'!$A$5:$AQ$275,37,FALSE)</f>
        <v>0</v>
      </c>
      <c r="BP144">
        <f>+VLOOKUP(A144,'[1]ASIGNACION CONTRATISTAS'!$A$5:$AQ$275,38,FALSE)</f>
        <v>0</v>
      </c>
      <c r="BQ144">
        <f>+VLOOKUP(A144,'[1]ASIGNACION CONTRATISTAS'!$A$5:$AQ$275,39,FALSE)</f>
        <v>0</v>
      </c>
      <c r="BR144">
        <f>+VLOOKUP(A144,'[1]ASIGNACION CONTRATISTAS'!$A$5:$AQ$275,40,FALSE)</f>
        <v>45252</v>
      </c>
      <c r="BS144">
        <f>+VLOOKUP(A144,'[1]ASIGNACION CONTRATISTAS'!$A$5:$AQ$275,41,FALSE)</f>
        <v>0</v>
      </c>
      <c r="BT144">
        <f>+VLOOKUP(A144,'[1]ASIGNACION CONTRATISTAS'!$A$5:$AQ$275,42,FALSE)</f>
        <v>0</v>
      </c>
      <c r="BU144">
        <f>+VLOOKUP(A144,'[1]ASIGNACION CONTRATISTAS'!$A$5:$AQ$275,43,FALSE)</f>
        <v>25000000</v>
      </c>
    </row>
    <row r="145" spans="1:73" x14ac:dyDescent="0.25">
      <c r="A145" t="s">
        <v>861</v>
      </c>
      <c r="B145" t="s">
        <v>605</v>
      </c>
      <c r="C145" t="s">
        <v>665</v>
      </c>
      <c r="D145" t="s">
        <v>862</v>
      </c>
      <c r="E145" t="s">
        <v>87</v>
      </c>
      <c r="F145" t="s">
        <v>607</v>
      </c>
      <c r="G145">
        <v>55.3</v>
      </c>
      <c r="H145">
        <v>25000000</v>
      </c>
      <c r="I145">
        <v>22800960</v>
      </c>
      <c r="J145">
        <v>19629120</v>
      </c>
      <c r="K145" t="s">
        <v>863</v>
      </c>
      <c r="L145" t="s">
        <v>53</v>
      </c>
      <c r="S145">
        <v>25000000</v>
      </c>
      <c r="W145" s="2">
        <v>45180</v>
      </c>
      <c r="X145" t="s">
        <v>864</v>
      </c>
      <c r="Y145">
        <v>0</v>
      </c>
      <c r="Z145" t="s">
        <v>427</v>
      </c>
      <c r="AA145" t="s">
        <v>865</v>
      </c>
      <c r="AB145" t="s">
        <v>866</v>
      </c>
      <c r="AC145" t="s">
        <v>48</v>
      </c>
      <c r="AD145" t="s">
        <v>48</v>
      </c>
      <c r="AG145" t="s">
        <v>49</v>
      </c>
      <c r="AI145" t="s">
        <v>201</v>
      </c>
      <c r="AJ145" t="s">
        <v>742</v>
      </c>
      <c r="AO145" t="str">
        <f>+VLOOKUP(A145,'[1]ASIGNACION CONTRATISTAS'!$A$5:$M$275,11,FALSE)</f>
        <v>SIN DATOS</v>
      </c>
      <c r="AP145" t="str">
        <f>+VLOOKUP(A145,'[1]ASIGNACION CONTRATISTAS'!$A$5:$M$275,12,FALSE)</f>
        <v>SIN DATOS</v>
      </c>
      <c r="AQ145" t="str">
        <f>+VLOOKUP(A145,'[1]ASIGNACION CONTRATISTAS'!$A$5:$M$275,13,FALSE)</f>
        <v>SIN DATOS</v>
      </c>
      <c r="AR145" t="str">
        <f>+VLOOKUP(A145,'[1]ASIGNACION CONTRATISTAS'!$A$5:$AQ$275,14,FALSE)</f>
        <v>si</v>
      </c>
      <c r="AS145" t="str">
        <f>+VLOOKUP(A145,'[1]ASIGNACION CONTRATISTAS'!$A$5:$AQ$275,15,FALSE)</f>
        <v>SIN DATOS</v>
      </c>
      <c r="AT145" t="str">
        <f>+VLOOKUP(A145,'[1]ASIGNACION CONTRATISTAS'!$A$5:$AQ$275,16,FALSE)</f>
        <v>SIN DATOS</v>
      </c>
      <c r="AU145">
        <f>+VLOOKUP(A145,'[1]ASIGNACION CONTRATISTAS'!$A$5:$AQ$275,17,FALSE)</f>
        <v>0</v>
      </c>
      <c r="AV145" t="str">
        <f>+VLOOKUP(A145,'[1]ASIGNACION CONTRATISTAS'!$A$5:$AQ$275,18,FALSE)</f>
        <v>si</v>
      </c>
      <c r="AW145" t="str">
        <f>+VLOOKUP(A145,'[1]ASIGNACION CONTRATISTAS'!$A$5:$AQ$275,19,FALSE)</f>
        <v>SIN DATOS</v>
      </c>
      <c r="AX145" t="str">
        <f>+VLOOKUP(A145,'[1]ASIGNACION CONTRATISTAS'!$A$5:$AQ$275,20,FALSE)</f>
        <v>SIN DATOS</v>
      </c>
      <c r="AY145">
        <f>+VLOOKUP(A145,'[1]ASIGNACION CONTRATISTAS'!$A$5:$AQ$275,21,FALSE)</f>
        <v>0</v>
      </c>
      <c r="AZ145">
        <f>+VLOOKUP(A145,'[1]ASIGNACION CONTRATISTAS'!$A$5:$AQ$275,22,FALSE)</f>
        <v>0</v>
      </c>
      <c r="BA145" t="str">
        <f>+VLOOKUP(A145,'[1]ASIGNACION CONTRATISTAS'!$A$5:$AQ$275,23,FALSE)</f>
        <v>si</v>
      </c>
      <c r="BB145">
        <f>+VLOOKUP(A145,'[1]ASIGNACION CONTRATISTAS'!$A$5:$AQ$275,24,FALSE)</f>
        <v>0</v>
      </c>
      <c r="BC145">
        <f>+VLOOKUP(A145,'[1]ASIGNACION CONTRATISTAS'!$A$5:$AQ$275,25,FALSE)</f>
        <v>0</v>
      </c>
      <c r="BD145" s="2">
        <f>+VLOOKUP(A145,'[1]ASIGNACION CONTRATISTAS'!$A$5:$AQ$275,26,FALSE)</f>
        <v>0</v>
      </c>
      <c r="BE145">
        <f>+VLOOKUP(A145,'[1]ASIGNACION CONTRATISTAS'!$A$5:$AQ$275,27,FALSE)</f>
        <v>0</v>
      </c>
      <c r="BF145">
        <f>+VLOOKUP(A145,'[1]ASIGNACION CONTRATISTAS'!$A$5:$AQ$275,28,FALSE)</f>
        <v>0</v>
      </c>
      <c r="BG145">
        <f>+VLOOKUP(A145,'[1]ASIGNACION CONTRATISTAS'!$A$5:$AQ$275,29,FALSE)</f>
        <v>0</v>
      </c>
      <c r="BH145">
        <f>+VLOOKUP(A145,'[1]ASIGNACION CONTRATISTAS'!$A$5:$AQ$275,30,FALSE)</f>
        <v>0</v>
      </c>
      <c r="BI145">
        <f>+VLOOKUP(A145,'[1]ASIGNACION CONTRATISTAS'!$A$5:$AQ$275,31,FALSE)</f>
        <v>0</v>
      </c>
      <c r="BJ145">
        <f>+VLOOKUP(A145,'[1]ASIGNACION CONTRATISTAS'!$A$5:$AQ$275,32,FALSE)</f>
        <v>0</v>
      </c>
      <c r="BK145">
        <f>+VLOOKUP(A145,'[1]ASIGNACION CONTRATISTAS'!$A$5:$AQ$275,33,FALSE)</f>
        <v>0</v>
      </c>
      <c r="BL145">
        <f>+VLOOKUP(A145,'[1]ASIGNACION CONTRATISTAS'!$A$5:$AQ$275,34,FALSE)</f>
        <v>0</v>
      </c>
      <c r="BM145">
        <f>+VLOOKUP(A145,'[1]ASIGNACION CONTRATISTAS'!$A$5:$AQ$275,35,FALSE)</f>
        <v>0</v>
      </c>
      <c r="BN145" t="str">
        <f>+VLOOKUP(A145,'[1]ASIGNACION CONTRATISTAS'!$A$5:$AQ$275,36,FALSE)</f>
        <v>APROBADO</v>
      </c>
      <c r="BO145">
        <f>+VLOOKUP(A145,'[1]ASIGNACION CONTRATISTAS'!$A$5:$AQ$275,37,FALSE)</f>
        <v>0</v>
      </c>
      <c r="BP145">
        <f>+VLOOKUP(A145,'[1]ASIGNACION CONTRATISTAS'!$A$5:$AQ$275,38,FALSE)</f>
        <v>0</v>
      </c>
      <c r="BQ145">
        <f>+VLOOKUP(A145,'[1]ASIGNACION CONTRATISTAS'!$A$5:$AQ$275,39,FALSE)</f>
        <v>0</v>
      </c>
      <c r="BR145">
        <f>+VLOOKUP(A145,'[1]ASIGNACION CONTRATISTAS'!$A$5:$AQ$275,40,FALSE)</f>
        <v>45252</v>
      </c>
      <c r="BS145">
        <f>+VLOOKUP(A145,'[1]ASIGNACION CONTRATISTAS'!$A$5:$AQ$275,41,FALSE)</f>
        <v>0</v>
      </c>
      <c r="BT145">
        <f>+VLOOKUP(A145,'[1]ASIGNACION CONTRATISTAS'!$A$5:$AQ$275,42,FALSE)</f>
        <v>0</v>
      </c>
      <c r="BU145">
        <f>+VLOOKUP(A145,'[1]ASIGNACION CONTRATISTAS'!$A$5:$AQ$275,43,FALSE)</f>
        <v>25000000</v>
      </c>
    </row>
    <row r="146" spans="1:73" x14ac:dyDescent="0.25">
      <c r="A146" t="s">
        <v>867</v>
      </c>
      <c r="B146" t="s">
        <v>605</v>
      </c>
      <c r="C146" t="s">
        <v>665</v>
      </c>
      <c r="D146" t="s">
        <v>868</v>
      </c>
      <c r="E146" t="s">
        <v>87</v>
      </c>
      <c r="F146" t="s">
        <v>607</v>
      </c>
      <c r="G146">
        <v>160</v>
      </c>
      <c r="H146">
        <v>25000000</v>
      </c>
      <c r="I146">
        <v>42089600</v>
      </c>
      <c r="J146">
        <v>36176000</v>
      </c>
      <c r="K146" t="s">
        <v>869</v>
      </c>
      <c r="L146" t="s">
        <v>53</v>
      </c>
      <c r="S146">
        <v>25000000</v>
      </c>
      <c r="W146" s="2">
        <v>45180</v>
      </c>
      <c r="X146" t="s">
        <v>870</v>
      </c>
      <c r="Y146">
        <v>0</v>
      </c>
      <c r="Z146" t="s">
        <v>427</v>
      </c>
      <c r="AA146" t="s">
        <v>871</v>
      </c>
      <c r="AB146" t="s">
        <v>872</v>
      </c>
      <c r="AC146" t="s">
        <v>48</v>
      </c>
      <c r="AD146" t="s">
        <v>49</v>
      </c>
      <c r="AE146" t="s">
        <v>69</v>
      </c>
      <c r="AG146" t="s">
        <v>49</v>
      </c>
      <c r="AI146" t="s">
        <v>201</v>
      </c>
      <c r="AJ146" t="s">
        <v>742</v>
      </c>
      <c r="AO146" t="str">
        <f>+VLOOKUP(A146,'[1]ASIGNACION CONTRATISTAS'!$A$5:$M$275,11,FALSE)</f>
        <v>SIN DATOS</v>
      </c>
      <c r="AP146" t="str">
        <f>+VLOOKUP(A146,'[1]ASIGNACION CONTRATISTAS'!$A$5:$M$275,12,FALSE)</f>
        <v>SIN DATOS</v>
      </c>
      <c r="AQ146" t="str">
        <f>+VLOOKUP(A146,'[1]ASIGNACION CONTRATISTAS'!$A$5:$M$275,13,FALSE)</f>
        <v>SIN DATOS</v>
      </c>
      <c r="AR146" t="str">
        <f>+VLOOKUP(A146,'[1]ASIGNACION CONTRATISTAS'!$A$5:$AQ$275,14,FALSE)</f>
        <v>si</v>
      </c>
      <c r="AS146" t="str">
        <f>+VLOOKUP(A146,'[1]ASIGNACION CONTRATISTAS'!$A$5:$AQ$275,15,FALSE)</f>
        <v>SIN DATOS</v>
      </c>
      <c r="AT146" t="str">
        <f>+VLOOKUP(A146,'[1]ASIGNACION CONTRATISTAS'!$A$5:$AQ$275,16,FALSE)</f>
        <v>SIN DATOS</v>
      </c>
      <c r="AU146">
        <f>+VLOOKUP(A146,'[1]ASIGNACION CONTRATISTAS'!$A$5:$AQ$275,17,FALSE)</f>
        <v>0</v>
      </c>
      <c r="AV146" t="str">
        <f>+VLOOKUP(A146,'[1]ASIGNACION CONTRATISTAS'!$A$5:$AQ$275,18,FALSE)</f>
        <v>si</v>
      </c>
      <c r="AW146" t="str">
        <f>+VLOOKUP(A146,'[1]ASIGNACION CONTRATISTAS'!$A$5:$AQ$275,19,FALSE)</f>
        <v>SIN DATOS</v>
      </c>
      <c r="AX146" t="str">
        <f>+VLOOKUP(A146,'[1]ASIGNACION CONTRATISTAS'!$A$5:$AQ$275,20,FALSE)</f>
        <v>SIN DATOS</v>
      </c>
      <c r="AY146">
        <f>+VLOOKUP(A146,'[1]ASIGNACION CONTRATISTAS'!$A$5:$AQ$275,21,FALSE)</f>
        <v>0</v>
      </c>
      <c r="AZ146">
        <f>+VLOOKUP(A146,'[1]ASIGNACION CONTRATISTAS'!$A$5:$AQ$275,22,FALSE)</f>
        <v>0</v>
      </c>
      <c r="BA146" t="str">
        <f>+VLOOKUP(A146,'[1]ASIGNACION CONTRATISTAS'!$A$5:$AQ$275,23,FALSE)</f>
        <v>si</v>
      </c>
      <c r="BB146">
        <f>+VLOOKUP(A146,'[1]ASIGNACION CONTRATISTAS'!$A$5:$AQ$275,24,FALSE)</f>
        <v>0</v>
      </c>
      <c r="BC146">
        <f>+VLOOKUP(A146,'[1]ASIGNACION CONTRATISTAS'!$A$5:$AQ$275,25,FALSE)</f>
        <v>0</v>
      </c>
      <c r="BD146" s="2">
        <f>+VLOOKUP(A146,'[1]ASIGNACION CONTRATISTAS'!$A$5:$AQ$275,26,FALSE)</f>
        <v>0</v>
      </c>
      <c r="BE146">
        <f>+VLOOKUP(A146,'[1]ASIGNACION CONTRATISTAS'!$A$5:$AQ$275,27,FALSE)</f>
        <v>0</v>
      </c>
      <c r="BF146">
        <f>+VLOOKUP(A146,'[1]ASIGNACION CONTRATISTAS'!$A$5:$AQ$275,28,FALSE)</f>
        <v>0</v>
      </c>
      <c r="BG146">
        <f>+VLOOKUP(A146,'[1]ASIGNACION CONTRATISTAS'!$A$5:$AQ$275,29,FALSE)</f>
        <v>0</v>
      </c>
      <c r="BH146">
        <f>+VLOOKUP(A146,'[1]ASIGNACION CONTRATISTAS'!$A$5:$AQ$275,30,FALSE)</f>
        <v>0</v>
      </c>
      <c r="BI146">
        <f>+VLOOKUP(A146,'[1]ASIGNACION CONTRATISTAS'!$A$5:$AQ$275,31,FALSE)</f>
        <v>0</v>
      </c>
      <c r="BJ146">
        <f>+VLOOKUP(A146,'[1]ASIGNACION CONTRATISTAS'!$A$5:$AQ$275,32,FALSE)</f>
        <v>0</v>
      </c>
      <c r="BK146">
        <f>+VLOOKUP(A146,'[1]ASIGNACION CONTRATISTAS'!$A$5:$AQ$275,33,FALSE)</f>
        <v>0</v>
      </c>
      <c r="BL146">
        <f>+VLOOKUP(A146,'[1]ASIGNACION CONTRATISTAS'!$A$5:$AQ$275,34,FALSE)</f>
        <v>0</v>
      </c>
      <c r="BM146">
        <f>+VLOOKUP(A146,'[1]ASIGNACION CONTRATISTAS'!$A$5:$AQ$275,35,FALSE)</f>
        <v>0</v>
      </c>
      <c r="BN146" t="str">
        <f>+VLOOKUP(A146,'[1]ASIGNACION CONTRATISTAS'!$A$5:$AQ$275,36,FALSE)</f>
        <v>APROBADO</v>
      </c>
      <c r="BO146">
        <f>+VLOOKUP(A146,'[1]ASIGNACION CONTRATISTAS'!$A$5:$AQ$275,37,FALSE)</f>
        <v>0</v>
      </c>
      <c r="BP146">
        <f>+VLOOKUP(A146,'[1]ASIGNACION CONTRATISTAS'!$A$5:$AQ$275,38,FALSE)</f>
        <v>0</v>
      </c>
      <c r="BQ146">
        <f>+VLOOKUP(A146,'[1]ASIGNACION CONTRATISTAS'!$A$5:$AQ$275,39,FALSE)</f>
        <v>0</v>
      </c>
      <c r="BR146">
        <f>+VLOOKUP(A146,'[1]ASIGNACION CONTRATISTAS'!$A$5:$AQ$275,40,FALSE)</f>
        <v>45252</v>
      </c>
      <c r="BS146">
        <f>+VLOOKUP(A146,'[1]ASIGNACION CONTRATISTAS'!$A$5:$AQ$275,41,FALSE)</f>
        <v>0</v>
      </c>
      <c r="BT146">
        <f>+VLOOKUP(A146,'[1]ASIGNACION CONTRATISTAS'!$A$5:$AQ$275,42,FALSE)</f>
        <v>0</v>
      </c>
      <c r="BU146">
        <f>+VLOOKUP(A146,'[1]ASIGNACION CONTRATISTAS'!$A$5:$AQ$275,43,FALSE)</f>
        <v>25000000</v>
      </c>
    </row>
    <row r="147" spans="1:73" x14ac:dyDescent="0.25">
      <c r="A147" t="s">
        <v>873</v>
      </c>
      <c r="B147" t="s">
        <v>605</v>
      </c>
      <c r="C147" t="s">
        <v>665</v>
      </c>
      <c r="D147" t="s">
        <v>432</v>
      </c>
      <c r="E147" t="s">
        <v>87</v>
      </c>
      <c r="F147" t="s">
        <v>607</v>
      </c>
      <c r="G147">
        <v>32.049999999999997</v>
      </c>
      <c r="H147">
        <v>18400000</v>
      </c>
      <c r="I147">
        <v>18569600</v>
      </c>
      <c r="J147">
        <v>15989120</v>
      </c>
      <c r="K147" t="s">
        <v>874</v>
      </c>
      <c r="L147" t="s">
        <v>53</v>
      </c>
      <c r="S147">
        <v>18400000</v>
      </c>
      <c r="W147" s="2">
        <v>45180</v>
      </c>
      <c r="X147" t="s">
        <v>875</v>
      </c>
      <c r="Y147" t="s">
        <v>46</v>
      </c>
      <c r="Z147">
        <v>0</v>
      </c>
      <c r="AA147" t="s">
        <v>876</v>
      </c>
      <c r="AB147" t="s">
        <v>877</v>
      </c>
      <c r="AC147" t="s">
        <v>48</v>
      </c>
      <c r="AD147" t="s">
        <v>49</v>
      </c>
      <c r="AE147" t="s">
        <v>163</v>
      </c>
      <c r="AG147" t="s">
        <v>49</v>
      </c>
      <c r="AI147" t="s">
        <v>201</v>
      </c>
      <c r="AJ147" t="s">
        <v>742</v>
      </c>
      <c r="AO147" t="str">
        <f>+VLOOKUP(A147,'[1]ASIGNACION CONTRATISTAS'!$A$5:$M$275,11,FALSE)</f>
        <v>SIN DATOS</v>
      </c>
      <c r="AP147" t="str">
        <f>+VLOOKUP(A147,'[1]ASIGNACION CONTRATISTAS'!$A$5:$M$275,12,FALSE)</f>
        <v>SIN DATOS</v>
      </c>
      <c r="AQ147" t="str">
        <f>+VLOOKUP(A147,'[1]ASIGNACION CONTRATISTAS'!$A$5:$M$275,13,FALSE)</f>
        <v>SIN DATOS</v>
      </c>
      <c r="AR147" t="str">
        <f>+VLOOKUP(A147,'[1]ASIGNACION CONTRATISTAS'!$A$5:$AQ$275,14,FALSE)</f>
        <v>si</v>
      </c>
      <c r="AS147" t="str">
        <f>+VLOOKUP(A147,'[1]ASIGNACION CONTRATISTAS'!$A$5:$AQ$275,15,FALSE)</f>
        <v>SIN DATOS</v>
      </c>
      <c r="AT147" t="str">
        <f>+VLOOKUP(A147,'[1]ASIGNACION CONTRATISTAS'!$A$5:$AQ$275,16,FALSE)</f>
        <v>SIN DATOS</v>
      </c>
      <c r="AU147">
        <f>+VLOOKUP(A147,'[1]ASIGNACION CONTRATISTAS'!$A$5:$AQ$275,17,FALSE)</f>
        <v>0</v>
      </c>
      <c r="AV147" t="str">
        <f>+VLOOKUP(A147,'[1]ASIGNACION CONTRATISTAS'!$A$5:$AQ$275,18,FALSE)</f>
        <v>si</v>
      </c>
      <c r="AW147" t="str">
        <f>+VLOOKUP(A147,'[1]ASIGNACION CONTRATISTAS'!$A$5:$AQ$275,19,FALSE)</f>
        <v>SIN DATOS</v>
      </c>
      <c r="AX147" t="str">
        <f>+VLOOKUP(A147,'[1]ASIGNACION CONTRATISTAS'!$A$5:$AQ$275,20,FALSE)</f>
        <v>SIN DATOS</v>
      </c>
      <c r="AY147">
        <f>+VLOOKUP(A147,'[1]ASIGNACION CONTRATISTAS'!$A$5:$AQ$275,21,FALSE)</f>
        <v>0</v>
      </c>
      <c r="AZ147">
        <f>+VLOOKUP(A147,'[1]ASIGNACION CONTRATISTAS'!$A$5:$AQ$275,22,FALSE)</f>
        <v>0</v>
      </c>
      <c r="BA147" t="str">
        <f>+VLOOKUP(A147,'[1]ASIGNACION CONTRATISTAS'!$A$5:$AQ$275,23,FALSE)</f>
        <v>si</v>
      </c>
      <c r="BB147">
        <f>+VLOOKUP(A147,'[1]ASIGNACION CONTRATISTAS'!$A$5:$AQ$275,24,FALSE)</f>
        <v>0</v>
      </c>
      <c r="BC147">
        <f>+VLOOKUP(A147,'[1]ASIGNACION CONTRATISTAS'!$A$5:$AQ$275,25,FALSE)</f>
        <v>0</v>
      </c>
      <c r="BD147" s="2">
        <f>+VLOOKUP(A147,'[1]ASIGNACION CONTRATISTAS'!$A$5:$AQ$275,26,FALSE)</f>
        <v>0</v>
      </c>
      <c r="BE147">
        <f>+VLOOKUP(A147,'[1]ASIGNACION CONTRATISTAS'!$A$5:$AQ$275,27,FALSE)</f>
        <v>0</v>
      </c>
      <c r="BF147">
        <f>+VLOOKUP(A147,'[1]ASIGNACION CONTRATISTAS'!$A$5:$AQ$275,28,FALSE)</f>
        <v>0</v>
      </c>
      <c r="BG147">
        <f>+VLOOKUP(A147,'[1]ASIGNACION CONTRATISTAS'!$A$5:$AQ$275,29,FALSE)</f>
        <v>0</v>
      </c>
      <c r="BH147">
        <f>+VLOOKUP(A147,'[1]ASIGNACION CONTRATISTAS'!$A$5:$AQ$275,30,FALSE)</f>
        <v>0</v>
      </c>
      <c r="BI147">
        <f>+VLOOKUP(A147,'[1]ASIGNACION CONTRATISTAS'!$A$5:$AQ$275,31,FALSE)</f>
        <v>0</v>
      </c>
      <c r="BJ147">
        <f>+VLOOKUP(A147,'[1]ASIGNACION CONTRATISTAS'!$A$5:$AQ$275,32,FALSE)</f>
        <v>0</v>
      </c>
      <c r="BK147">
        <f>+VLOOKUP(A147,'[1]ASIGNACION CONTRATISTAS'!$A$5:$AQ$275,33,FALSE)</f>
        <v>0</v>
      </c>
      <c r="BL147">
        <f>+VLOOKUP(A147,'[1]ASIGNACION CONTRATISTAS'!$A$5:$AQ$275,34,FALSE)</f>
        <v>0</v>
      </c>
      <c r="BM147">
        <f>+VLOOKUP(A147,'[1]ASIGNACION CONTRATISTAS'!$A$5:$AQ$275,35,FALSE)</f>
        <v>0</v>
      </c>
      <c r="BN147" t="str">
        <f>+VLOOKUP(A147,'[1]ASIGNACION CONTRATISTAS'!$A$5:$AQ$275,36,FALSE)</f>
        <v>APROBADO</v>
      </c>
      <c r="BO147">
        <f>+VLOOKUP(A147,'[1]ASIGNACION CONTRATISTAS'!$A$5:$AQ$275,37,FALSE)</f>
        <v>0</v>
      </c>
      <c r="BP147">
        <f>+VLOOKUP(A147,'[1]ASIGNACION CONTRATISTAS'!$A$5:$AQ$275,38,FALSE)</f>
        <v>0</v>
      </c>
      <c r="BQ147">
        <f>+VLOOKUP(A147,'[1]ASIGNACION CONTRATISTAS'!$A$5:$AQ$275,39,FALSE)</f>
        <v>0</v>
      </c>
      <c r="BR147" t="str">
        <f>+VLOOKUP(A147,'[1]ASIGNACION CONTRATISTAS'!$A$5:$AQ$275,40,FALSE)</f>
        <v>sin archivos</v>
      </c>
      <c r="BS147">
        <f>+VLOOKUP(A147,'[1]ASIGNACION CONTRATISTAS'!$A$5:$AQ$275,41,FALSE)</f>
        <v>0</v>
      </c>
      <c r="BT147">
        <f>+VLOOKUP(A147,'[1]ASIGNACION CONTRATISTAS'!$A$5:$AQ$275,42,FALSE)</f>
        <v>0</v>
      </c>
      <c r="BU147">
        <f>+VLOOKUP(A147,'[1]ASIGNACION CONTRATISTAS'!$A$5:$AQ$275,43,FALSE)</f>
        <v>18400000</v>
      </c>
    </row>
    <row r="148" spans="1:73" x14ac:dyDescent="0.25">
      <c r="A148" t="s">
        <v>878</v>
      </c>
      <c r="B148" t="s">
        <v>605</v>
      </c>
      <c r="C148" t="s">
        <v>379</v>
      </c>
      <c r="D148" t="s">
        <v>879</v>
      </c>
      <c r="E148" t="s">
        <v>87</v>
      </c>
      <c r="F148" t="s">
        <v>607</v>
      </c>
      <c r="G148">
        <v>32.68</v>
      </c>
      <c r="H148">
        <v>18400000</v>
      </c>
      <c r="K148" t="s">
        <v>880</v>
      </c>
      <c r="L148" t="s">
        <v>53</v>
      </c>
      <c r="S148">
        <v>18400000</v>
      </c>
      <c r="W148" s="2">
        <v>45180</v>
      </c>
      <c r="X148" t="s">
        <v>881</v>
      </c>
      <c r="Y148">
        <v>0</v>
      </c>
      <c r="Z148" t="s">
        <v>427</v>
      </c>
      <c r="AA148" t="s">
        <v>882</v>
      </c>
      <c r="AB148" t="s">
        <v>883</v>
      </c>
      <c r="AC148" t="s">
        <v>48</v>
      </c>
      <c r="AD148" t="s">
        <v>49</v>
      </c>
      <c r="AE148" t="s">
        <v>69</v>
      </c>
      <c r="AG148" t="s">
        <v>49</v>
      </c>
      <c r="AI148" t="s">
        <v>201</v>
      </c>
      <c r="AJ148" t="s">
        <v>742</v>
      </c>
      <c r="AO148" t="str">
        <f>+VLOOKUP(A148,'[1]ASIGNACION CONTRATISTAS'!$A$5:$M$275,11,FALSE)</f>
        <v>SIN DATOS</v>
      </c>
      <c r="AP148" t="str">
        <f>+VLOOKUP(A148,'[1]ASIGNACION CONTRATISTAS'!$A$5:$M$275,12,FALSE)</f>
        <v>SIN DATOS</v>
      </c>
      <c r="AQ148" t="str">
        <f>+VLOOKUP(A148,'[1]ASIGNACION CONTRATISTAS'!$A$5:$M$275,13,FALSE)</f>
        <v>SIN DATOS</v>
      </c>
      <c r="AR148" t="str">
        <f>+VLOOKUP(A148,'[1]ASIGNACION CONTRATISTAS'!$A$5:$AQ$275,14,FALSE)</f>
        <v>si</v>
      </c>
      <c r="AS148" t="str">
        <f>+VLOOKUP(A148,'[1]ASIGNACION CONTRATISTAS'!$A$5:$AQ$275,15,FALSE)</f>
        <v>SIN DATOS</v>
      </c>
      <c r="AT148" t="str">
        <f>+VLOOKUP(A148,'[1]ASIGNACION CONTRATISTAS'!$A$5:$AQ$275,16,FALSE)</f>
        <v>SIN DATOS</v>
      </c>
      <c r="AU148">
        <f>+VLOOKUP(A148,'[1]ASIGNACION CONTRATISTAS'!$A$5:$AQ$275,17,FALSE)</f>
        <v>0</v>
      </c>
      <c r="AV148" t="str">
        <f>+VLOOKUP(A148,'[1]ASIGNACION CONTRATISTAS'!$A$5:$AQ$275,18,FALSE)</f>
        <v>si</v>
      </c>
      <c r="AW148" t="str">
        <f>+VLOOKUP(A148,'[1]ASIGNACION CONTRATISTAS'!$A$5:$AQ$275,19,FALSE)</f>
        <v>SIN DATOS</v>
      </c>
      <c r="AX148" t="str">
        <f>+VLOOKUP(A148,'[1]ASIGNACION CONTRATISTAS'!$A$5:$AQ$275,20,FALSE)</f>
        <v>SIN DATOS</v>
      </c>
      <c r="AY148">
        <f>+VLOOKUP(A148,'[1]ASIGNACION CONTRATISTAS'!$A$5:$AQ$275,21,FALSE)</f>
        <v>0</v>
      </c>
      <c r="AZ148">
        <f>+VLOOKUP(A148,'[1]ASIGNACION CONTRATISTAS'!$A$5:$AQ$275,22,FALSE)</f>
        <v>0</v>
      </c>
      <c r="BA148" t="str">
        <f>+VLOOKUP(A148,'[1]ASIGNACION CONTRATISTAS'!$A$5:$AQ$275,23,FALSE)</f>
        <v>si</v>
      </c>
      <c r="BB148">
        <f>+VLOOKUP(A148,'[1]ASIGNACION CONTRATISTAS'!$A$5:$AQ$275,24,FALSE)</f>
        <v>0</v>
      </c>
      <c r="BC148">
        <f>+VLOOKUP(A148,'[1]ASIGNACION CONTRATISTAS'!$A$5:$AQ$275,25,FALSE)</f>
        <v>0</v>
      </c>
      <c r="BD148" s="2">
        <f>+VLOOKUP(A148,'[1]ASIGNACION CONTRATISTAS'!$A$5:$AQ$275,26,FALSE)</f>
        <v>0</v>
      </c>
      <c r="BE148">
        <f>+VLOOKUP(A148,'[1]ASIGNACION CONTRATISTAS'!$A$5:$AQ$275,27,FALSE)</f>
        <v>0</v>
      </c>
      <c r="BF148">
        <f>+VLOOKUP(A148,'[1]ASIGNACION CONTRATISTAS'!$A$5:$AQ$275,28,FALSE)</f>
        <v>0</v>
      </c>
      <c r="BG148">
        <f>+VLOOKUP(A148,'[1]ASIGNACION CONTRATISTAS'!$A$5:$AQ$275,29,FALSE)</f>
        <v>0</v>
      </c>
      <c r="BH148">
        <f>+VLOOKUP(A148,'[1]ASIGNACION CONTRATISTAS'!$A$5:$AQ$275,30,FALSE)</f>
        <v>0</v>
      </c>
      <c r="BI148">
        <f>+VLOOKUP(A148,'[1]ASIGNACION CONTRATISTAS'!$A$5:$AQ$275,31,FALSE)</f>
        <v>0</v>
      </c>
      <c r="BJ148">
        <f>+VLOOKUP(A148,'[1]ASIGNACION CONTRATISTAS'!$A$5:$AQ$275,32,FALSE)</f>
        <v>0</v>
      </c>
      <c r="BK148">
        <f>+VLOOKUP(A148,'[1]ASIGNACION CONTRATISTAS'!$A$5:$AQ$275,33,FALSE)</f>
        <v>0</v>
      </c>
      <c r="BL148">
        <f>+VLOOKUP(A148,'[1]ASIGNACION CONTRATISTAS'!$A$5:$AQ$275,34,FALSE)</f>
        <v>0</v>
      </c>
      <c r="BM148">
        <f>+VLOOKUP(A148,'[1]ASIGNACION CONTRATISTAS'!$A$5:$AQ$275,35,FALSE)</f>
        <v>0</v>
      </c>
      <c r="BN148" t="str">
        <f>+VLOOKUP(A148,'[1]ASIGNACION CONTRATISTAS'!$A$5:$AQ$275,36,FALSE)</f>
        <v>APROBADO</v>
      </c>
      <c r="BO148">
        <f>+VLOOKUP(A148,'[1]ASIGNACION CONTRATISTAS'!$A$5:$AQ$275,37,FALSE)</f>
        <v>0</v>
      </c>
      <c r="BP148">
        <f>+VLOOKUP(A148,'[1]ASIGNACION CONTRATISTAS'!$A$5:$AQ$275,38,FALSE)</f>
        <v>0</v>
      </c>
      <c r="BQ148">
        <f>+VLOOKUP(A148,'[1]ASIGNACION CONTRATISTAS'!$A$5:$AQ$275,39,FALSE)</f>
        <v>0</v>
      </c>
      <c r="BR148">
        <f>+VLOOKUP(A148,'[1]ASIGNACION CONTRATISTAS'!$A$5:$AQ$275,40,FALSE)</f>
        <v>45251</v>
      </c>
      <c r="BS148">
        <f>+VLOOKUP(A148,'[1]ASIGNACION CONTRATISTAS'!$A$5:$AQ$275,41,FALSE)</f>
        <v>0</v>
      </c>
      <c r="BT148">
        <f>+VLOOKUP(A148,'[1]ASIGNACION CONTRATISTAS'!$A$5:$AQ$275,42,FALSE)</f>
        <v>0</v>
      </c>
      <c r="BU148">
        <f>+VLOOKUP(A148,'[1]ASIGNACION CONTRATISTAS'!$A$5:$AQ$275,43,FALSE)</f>
        <v>18400000</v>
      </c>
    </row>
    <row r="149" spans="1:73" x14ac:dyDescent="0.25">
      <c r="A149" t="s">
        <v>884</v>
      </c>
      <c r="B149" t="s">
        <v>605</v>
      </c>
      <c r="C149" t="s">
        <v>379</v>
      </c>
      <c r="D149" t="s">
        <v>257</v>
      </c>
      <c r="E149" t="s">
        <v>87</v>
      </c>
      <c r="F149" t="s">
        <v>607</v>
      </c>
      <c r="G149">
        <v>35.049999999999997</v>
      </c>
      <c r="H149">
        <v>18400000</v>
      </c>
      <c r="K149" t="s">
        <v>885</v>
      </c>
      <c r="L149" t="s">
        <v>53</v>
      </c>
      <c r="S149">
        <v>18400000</v>
      </c>
      <c r="W149" s="2">
        <v>45180</v>
      </c>
      <c r="X149" t="s">
        <v>886</v>
      </c>
      <c r="Y149" t="s">
        <v>46</v>
      </c>
      <c r="Z149">
        <v>0</v>
      </c>
      <c r="AA149">
        <v>35.5</v>
      </c>
      <c r="AB149" t="s">
        <v>887</v>
      </c>
      <c r="AC149" t="s">
        <v>48</v>
      </c>
      <c r="AD149" t="s">
        <v>49</v>
      </c>
      <c r="AE149" t="s">
        <v>163</v>
      </c>
      <c r="AG149" t="s">
        <v>49</v>
      </c>
      <c r="AI149" t="s">
        <v>201</v>
      </c>
      <c r="AJ149" t="s">
        <v>742</v>
      </c>
      <c r="AO149" t="str">
        <f>+VLOOKUP(A149,'[1]ASIGNACION CONTRATISTAS'!$A$5:$M$275,11,FALSE)</f>
        <v>SIN DATOS</v>
      </c>
      <c r="AP149" t="str">
        <f>+VLOOKUP(A149,'[1]ASIGNACION CONTRATISTAS'!$A$5:$M$275,12,FALSE)</f>
        <v>SIN DATOS</v>
      </c>
      <c r="AQ149" t="str">
        <f>+VLOOKUP(A149,'[1]ASIGNACION CONTRATISTAS'!$A$5:$M$275,13,FALSE)</f>
        <v>SIN DATOS</v>
      </c>
      <c r="AR149" t="str">
        <f>+VLOOKUP(A149,'[1]ASIGNACION CONTRATISTAS'!$A$5:$AQ$275,14,FALSE)</f>
        <v>si</v>
      </c>
      <c r="AS149" t="str">
        <f>+VLOOKUP(A149,'[1]ASIGNACION CONTRATISTAS'!$A$5:$AQ$275,15,FALSE)</f>
        <v>SIN DATOS</v>
      </c>
      <c r="AT149" t="str">
        <f>+VLOOKUP(A149,'[1]ASIGNACION CONTRATISTAS'!$A$5:$AQ$275,16,FALSE)</f>
        <v>SIN DATOS</v>
      </c>
      <c r="AU149">
        <f>+VLOOKUP(A149,'[1]ASIGNACION CONTRATISTAS'!$A$5:$AQ$275,17,FALSE)</f>
        <v>0</v>
      </c>
      <c r="AV149" t="str">
        <f>+VLOOKUP(A149,'[1]ASIGNACION CONTRATISTAS'!$A$5:$AQ$275,18,FALSE)</f>
        <v>si</v>
      </c>
      <c r="AW149" t="str">
        <f>+VLOOKUP(A149,'[1]ASIGNACION CONTRATISTAS'!$A$5:$AQ$275,19,FALSE)</f>
        <v>SIN DATOS</v>
      </c>
      <c r="AX149" t="str">
        <f>+VLOOKUP(A149,'[1]ASIGNACION CONTRATISTAS'!$A$5:$AQ$275,20,FALSE)</f>
        <v>SIN DATOS</v>
      </c>
      <c r="AY149">
        <f>+VLOOKUP(A149,'[1]ASIGNACION CONTRATISTAS'!$A$5:$AQ$275,21,FALSE)</f>
        <v>0</v>
      </c>
      <c r="AZ149">
        <f>+VLOOKUP(A149,'[1]ASIGNACION CONTRATISTAS'!$A$5:$AQ$275,22,FALSE)</f>
        <v>0</v>
      </c>
      <c r="BA149" t="str">
        <f>+VLOOKUP(A149,'[1]ASIGNACION CONTRATISTAS'!$A$5:$AQ$275,23,FALSE)</f>
        <v>si</v>
      </c>
      <c r="BB149">
        <f>+VLOOKUP(A149,'[1]ASIGNACION CONTRATISTAS'!$A$5:$AQ$275,24,FALSE)</f>
        <v>0</v>
      </c>
      <c r="BC149">
        <f>+VLOOKUP(A149,'[1]ASIGNACION CONTRATISTAS'!$A$5:$AQ$275,25,FALSE)</f>
        <v>0</v>
      </c>
      <c r="BD149" s="2">
        <f>+VLOOKUP(A149,'[1]ASIGNACION CONTRATISTAS'!$A$5:$AQ$275,26,FALSE)</f>
        <v>0</v>
      </c>
      <c r="BE149">
        <f>+VLOOKUP(A149,'[1]ASIGNACION CONTRATISTAS'!$A$5:$AQ$275,27,FALSE)</f>
        <v>0</v>
      </c>
      <c r="BF149">
        <f>+VLOOKUP(A149,'[1]ASIGNACION CONTRATISTAS'!$A$5:$AQ$275,28,FALSE)</f>
        <v>0</v>
      </c>
      <c r="BG149">
        <f>+VLOOKUP(A149,'[1]ASIGNACION CONTRATISTAS'!$A$5:$AQ$275,29,FALSE)</f>
        <v>0</v>
      </c>
      <c r="BH149">
        <f>+VLOOKUP(A149,'[1]ASIGNACION CONTRATISTAS'!$A$5:$AQ$275,30,FALSE)</f>
        <v>0</v>
      </c>
      <c r="BI149">
        <f>+VLOOKUP(A149,'[1]ASIGNACION CONTRATISTAS'!$A$5:$AQ$275,31,FALSE)</f>
        <v>0</v>
      </c>
      <c r="BJ149">
        <f>+VLOOKUP(A149,'[1]ASIGNACION CONTRATISTAS'!$A$5:$AQ$275,32,FALSE)</f>
        <v>0</v>
      </c>
      <c r="BK149">
        <f>+VLOOKUP(A149,'[1]ASIGNACION CONTRATISTAS'!$A$5:$AQ$275,33,FALSE)</f>
        <v>0</v>
      </c>
      <c r="BL149">
        <f>+VLOOKUP(A149,'[1]ASIGNACION CONTRATISTAS'!$A$5:$AQ$275,34,FALSE)</f>
        <v>0</v>
      </c>
      <c r="BM149">
        <f>+VLOOKUP(A149,'[1]ASIGNACION CONTRATISTAS'!$A$5:$AQ$275,35,FALSE)</f>
        <v>0</v>
      </c>
      <c r="BN149" t="str">
        <f>+VLOOKUP(A149,'[1]ASIGNACION CONTRATISTAS'!$A$5:$AQ$275,36,FALSE)</f>
        <v>APROBADO</v>
      </c>
      <c r="BO149">
        <f>+VLOOKUP(A149,'[1]ASIGNACION CONTRATISTAS'!$A$5:$AQ$275,37,FALSE)</f>
        <v>0</v>
      </c>
      <c r="BP149">
        <f>+VLOOKUP(A149,'[1]ASIGNACION CONTRATISTAS'!$A$5:$AQ$275,38,FALSE)</f>
        <v>0</v>
      </c>
      <c r="BQ149">
        <f>+VLOOKUP(A149,'[1]ASIGNACION CONTRATISTAS'!$A$5:$AQ$275,39,FALSE)</f>
        <v>0</v>
      </c>
      <c r="BR149">
        <f>+VLOOKUP(A149,'[1]ASIGNACION CONTRATISTAS'!$A$5:$AQ$275,40,FALSE)</f>
        <v>45251</v>
      </c>
      <c r="BS149">
        <f>+VLOOKUP(A149,'[1]ASIGNACION CONTRATISTAS'!$A$5:$AQ$275,41,FALSE)</f>
        <v>0</v>
      </c>
      <c r="BT149">
        <f>+VLOOKUP(A149,'[1]ASIGNACION CONTRATISTAS'!$A$5:$AQ$275,42,FALSE)</f>
        <v>0</v>
      </c>
      <c r="BU149">
        <f>+VLOOKUP(A149,'[1]ASIGNACION CONTRATISTAS'!$A$5:$AQ$275,43,FALSE)</f>
        <v>18400000</v>
      </c>
    </row>
    <row r="150" spans="1:73" x14ac:dyDescent="0.25">
      <c r="A150" t="s">
        <v>888</v>
      </c>
      <c r="B150" t="s">
        <v>605</v>
      </c>
      <c r="C150" t="s">
        <v>379</v>
      </c>
      <c r="D150" t="s">
        <v>889</v>
      </c>
      <c r="E150" t="s">
        <v>87</v>
      </c>
      <c r="F150" t="s">
        <v>607</v>
      </c>
      <c r="G150">
        <v>170.03</v>
      </c>
      <c r="H150">
        <v>25000000</v>
      </c>
      <c r="K150" t="s">
        <v>890</v>
      </c>
      <c r="L150" t="s">
        <v>53</v>
      </c>
      <c r="S150">
        <v>25000000</v>
      </c>
      <c r="W150" s="2">
        <v>45180</v>
      </c>
      <c r="X150" t="s">
        <v>891</v>
      </c>
      <c r="Y150" t="s">
        <v>46</v>
      </c>
      <c r="Z150">
        <v>0</v>
      </c>
      <c r="AA150">
        <v>170.3</v>
      </c>
      <c r="AB150" t="s">
        <v>892</v>
      </c>
      <c r="AC150" t="s">
        <v>48</v>
      </c>
      <c r="AD150" t="s">
        <v>49</v>
      </c>
      <c r="AE150" t="s">
        <v>163</v>
      </c>
      <c r="AG150" t="s">
        <v>49</v>
      </c>
      <c r="AI150" t="s">
        <v>201</v>
      </c>
      <c r="AJ150" t="s">
        <v>742</v>
      </c>
      <c r="AO150" t="str">
        <f>+VLOOKUP(A150,'[1]ASIGNACION CONTRATISTAS'!$A$5:$M$275,11,FALSE)</f>
        <v>SIN DATOS</v>
      </c>
      <c r="AP150" t="str">
        <f>+VLOOKUP(A150,'[1]ASIGNACION CONTRATISTAS'!$A$5:$M$275,12,FALSE)</f>
        <v>SIN DATOS</v>
      </c>
      <c r="AQ150" t="str">
        <f>+VLOOKUP(A150,'[1]ASIGNACION CONTRATISTAS'!$A$5:$M$275,13,FALSE)</f>
        <v>SIN DATOS</v>
      </c>
      <c r="AR150" t="str">
        <f>+VLOOKUP(A150,'[1]ASIGNACION CONTRATISTAS'!$A$5:$AQ$275,14,FALSE)</f>
        <v>si</v>
      </c>
      <c r="AS150" t="str">
        <f>+VLOOKUP(A150,'[1]ASIGNACION CONTRATISTAS'!$A$5:$AQ$275,15,FALSE)</f>
        <v>SIN DATOS</v>
      </c>
      <c r="AT150" t="str">
        <f>+VLOOKUP(A150,'[1]ASIGNACION CONTRATISTAS'!$A$5:$AQ$275,16,FALSE)</f>
        <v>SIN DATOS</v>
      </c>
      <c r="AU150">
        <f>+VLOOKUP(A150,'[1]ASIGNACION CONTRATISTAS'!$A$5:$AQ$275,17,FALSE)</f>
        <v>0</v>
      </c>
      <c r="AV150" t="str">
        <f>+VLOOKUP(A150,'[1]ASIGNACION CONTRATISTAS'!$A$5:$AQ$275,18,FALSE)</f>
        <v>si</v>
      </c>
      <c r="AW150" t="str">
        <f>+VLOOKUP(A150,'[1]ASIGNACION CONTRATISTAS'!$A$5:$AQ$275,19,FALSE)</f>
        <v>SIN DATOS</v>
      </c>
      <c r="AX150" t="str">
        <f>+VLOOKUP(A150,'[1]ASIGNACION CONTRATISTAS'!$A$5:$AQ$275,20,FALSE)</f>
        <v>SIN DATOS</v>
      </c>
      <c r="AY150">
        <f>+VLOOKUP(A150,'[1]ASIGNACION CONTRATISTAS'!$A$5:$AQ$275,21,FALSE)</f>
        <v>0</v>
      </c>
      <c r="AZ150">
        <f>+VLOOKUP(A150,'[1]ASIGNACION CONTRATISTAS'!$A$5:$AQ$275,22,FALSE)</f>
        <v>0</v>
      </c>
      <c r="BA150" t="str">
        <f>+VLOOKUP(A150,'[1]ASIGNACION CONTRATISTAS'!$A$5:$AQ$275,23,FALSE)</f>
        <v>si</v>
      </c>
      <c r="BB150">
        <f>+VLOOKUP(A150,'[1]ASIGNACION CONTRATISTAS'!$A$5:$AQ$275,24,FALSE)</f>
        <v>0</v>
      </c>
      <c r="BC150">
        <f>+VLOOKUP(A150,'[1]ASIGNACION CONTRATISTAS'!$A$5:$AQ$275,25,FALSE)</f>
        <v>0</v>
      </c>
      <c r="BD150" s="2">
        <f>+VLOOKUP(A150,'[1]ASIGNACION CONTRATISTAS'!$A$5:$AQ$275,26,FALSE)</f>
        <v>0</v>
      </c>
      <c r="BE150">
        <f>+VLOOKUP(A150,'[1]ASIGNACION CONTRATISTAS'!$A$5:$AQ$275,27,FALSE)</f>
        <v>0</v>
      </c>
      <c r="BF150">
        <f>+VLOOKUP(A150,'[1]ASIGNACION CONTRATISTAS'!$A$5:$AQ$275,28,FALSE)</f>
        <v>0</v>
      </c>
      <c r="BG150">
        <f>+VLOOKUP(A150,'[1]ASIGNACION CONTRATISTAS'!$A$5:$AQ$275,29,FALSE)</f>
        <v>0</v>
      </c>
      <c r="BH150">
        <f>+VLOOKUP(A150,'[1]ASIGNACION CONTRATISTAS'!$A$5:$AQ$275,30,FALSE)</f>
        <v>0</v>
      </c>
      <c r="BI150">
        <f>+VLOOKUP(A150,'[1]ASIGNACION CONTRATISTAS'!$A$5:$AQ$275,31,FALSE)</f>
        <v>0</v>
      </c>
      <c r="BJ150">
        <f>+VLOOKUP(A150,'[1]ASIGNACION CONTRATISTAS'!$A$5:$AQ$275,32,FALSE)</f>
        <v>0</v>
      </c>
      <c r="BK150">
        <f>+VLOOKUP(A150,'[1]ASIGNACION CONTRATISTAS'!$A$5:$AQ$275,33,FALSE)</f>
        <v>0</v>
      </c>
      <c r="BL150">
        <f>+VLOOKUP(A150,'[1]ASIGNACION CONTRATISTAS'!$A$5:$AQ$275,34,FALSE)</f>
        <v>0</v>
      </c>
      <c r="BM150">
        <f>+VLOOKUP(A150,'[1]ASIGNACION CONTRATISTAS'!$A$5:$AQ$275,35,FALSE)</f>
        <v>0</v>
      </c>
      <c r="BN150" t="str">
        <f>+VLOOKUP(A150,'[1]ASIGNACION CONTRATISTAS'!$A$5:$AQ$275,36,FALSE)</f>
        <v>APROBADO</v>
      </c>
      <c r="BO150">
        <f>+VLOOKUP(A150,'[1]ASIGNACION CONTRATISTAS'!$A$5:$AQ$275,37,FALSE)</f>
        <v>0</v>
      </c>
      <c r="BP150">
        <f>+VLOOKUP(A150,'[1]ASIGNACION CONTRATISTAS'!$A$5:$AQ$275,38,FALSE)</f>
        <v>0</v>
      </c>
      <c r="BQ150">
        <f>+VLOOKUP(A150,'[1]ASIGNACION CONTRATISTAS'!$A$5:$AQ$275,39,FALSE)</f>
        <v>0</v>
      </c>
      <c r="BR150">
        <f>+VLOOKUP(A150,'[1]ASIGNACION CONTRATISTAS'!$A$5:$AQ$275,40,FALSE)</f>
        <v>45251</v>
      </c>
      <c r="BS150">
        <f>+VLOOKUP(A150,'[1]ASIGNACION CONTRATISTAS'!$A$5:$AQ$275,41,FALSE)</f>
        <v>0</v>
      </c>
      <c r="BT150">
        <f>+VLOOKUP(A150,'[1]ASIGNACION CONTRATISTAS'!$A$5:$AQ$275,42,FALSE)</f>
        <v>0</v>
      </c>
      <c r="BU150">
        <f>+VLOOKUP(A150,'[1]ASIGNACION CONTRATISTAS'!$A$5:$AQ$275,43,FALSE)</f>
        <v>25000000</v>
      </c>
    </row>
    <row r="151" spans="1:73" x14ac:dyDescent="0.25">
      <c r="A151" t="s">
        <v>893</v>
      </c>
      <c r="B151" t="s">
        <v>605</v>
      </c>
      <c r="C151" t="s">
        <v>379</v>
      </c>
      <c r="D151" t="s">
        <v>894</v>
      </c>
      <c r="E151" t="s">
        <v>87</v>
      </c>
      <c r="F151" t="s">
        <v>607</v>
      </c>
      <c r="G151">
        <v>86.23</v>
      </c>
      <c r="H151">
        <v>25000000</v>
      </c>
      <c r="K151" t="s">
        <v>895</v>
      </c>
      <c r="L151" t="s">
        <v>53</v>
      </c>
      <c r="S151">
        <v>25000000</v>
      </c>
      <c r="W151" s="2">
        <v>45180</v>
      </c>
      <c r="X151" t="s">
        <v>896</v>
      </c>
      <c r="Y151" t="s">
        <v>46</v>
      </c>
      <c r="Z151">
        <v>0</v>
      </c>
      <c r="AA151">
        <v>86.224999999999994</v>
      </c>
      <c r="AB151" t="s">
        <v>897</v>
      </c>
      <c r="AC151" t="s">
        <v>48</v>
      </c>
      <c r="AD151" t="s">
        <v>49</v>
      </c>
      <c r="AE151" t="s">
        <v>163</v>
      </c>
      <c r="AG151" t="s">
        <v>49</v>
      </c>
      <c r="AI151" t="s">
        <v>201</v>
      </c>
      <c r="AJ151" t="s">
        <v>742</v>
      </c>
      <c r="AO151" t="str">
        <f>+VLOOKUP(A151,'[1]ASIGNACION CONTRATISTAS'!$A$5:$M$275,11,FALSE)</f>
        <v>SIN DATOS</v>
      </c>
      <c r="AP151" t="str">
        <f>+VLOOKUP(A151,'[1]ASIGNACION CONTRATISTAS'!$A$5:$M$275,12,FALSE)</f>
        <v>SIN DATOS</v>
      </c>
      <c r="AQ151" t="str">
        <f>+VLOOKUP(A151,'[1]ASIGNACION CONTRATISTAS'!$A$5:$M$275,13,FALSE)</f>
        <v>SIN DATOS</v>
      </c>
      <c r="AR151" t="str">
        <f>+VLOOKUP(A151,'[1]ASIGNACION CONTRATISTAS'!$A$5:$AQ$275,14,FALSE)</f>
        <v>si</v>
      </c>
      <c r="AS151" t="str">
        <f>+VLOOKUP(A151,'[1]ASIGNACION CONTRATISTAS'!$A$5:$AQ$275,15,FALSE)</f>
        <v>SIN DATOS</v>
      </c>
      <c r="AT151" t="str">
        <f>+VLOOKUP(A151,'[1]ASIGNACION CONTRATISTAS'!$A$5:$AQ$275,16,FALSE)</f>
        <v>SIN DATOS</v>
      </c>
      <c r="AU151">
        <f>+VLOOKUP(A151,'[1]ASIGNACION CONTRATISTAS'!$A$5:$AQ$275,17,FALSE)</f>
        <v>0</v>
      </c>
      <c r="AV151" t="str">
        <f>+VLOOKUP(A151,'[1]ASIGNACION CONTRATISTAS'!$A$5:$AQ$275,18,FALSE)</f>
        <v>si</v>
      </c>
      <c r="AW151" t="str">
        <f>+VLOOKUP(A151,'[1]ASIGNACION CONTRATISTAS'!$A$5:$AQ$275,19,FALSE)</f>
        <v>SIN DATOS</v>
      </c>
      <c r="AX151" t="str">
        <f>+VLOOKUP(A151,'[1]ASIGNACION CONTRATISTAS'!$A$5:$AQ$275,20,FALSE)</f>
        <v>SIN DATOS</v>
      </c>
      <c r="AY151">
        <f>+VLOOKUP(A151,'[1]ASIGNACION CONTRATISTAS'!$A$5:$AQ$275,21,FALSE)</f>
        <v>0</v>
      </c>
      <c r="AZ151">
        <f>+VLOOKUP(A151,'[1]ASIGNACION CONTRATISTAS'!$A$5:$AQ$275,22,FALSE)</f>
        <v>0</v>
      </c>
      <c r="BA151" t="str">
        <f>+VLOOKUP(A151,'[1]ASIGNACION CONTRATISTAS'!$A$5:$AQ$275,23,FALSE)</f>
        <v>si</v>
      </c>
      <c r="BB151">
        <f>+VLOOKUP(A151,'[1]ASIGNACION CONTRATISTAS'!$A$5:$AQ$275,24,FALSE)</f>
        <v>0</v>
      </c>
      <c r="BC151">
        <f>+VLOOKUP(A151,'[1]ASIGNACION CONTRATISTAS'!$A$5:$AQ$275,25,FALSE)</f>
        <v>0</v>
      </c>
      <c r="BD151" s="2">
        <f>+VLOOKUP(A151,'[1]ASIGNACION CONTRATISTAS'!$A$5:$AQ$275,26,FALSE)</f>
        <v>0</v>
      </c>
      <c r="BE151">
        <f>+VLOOKUP(A151,'[1]ASIGNACION CONTRATISTAS'!$A$5:$AQ$275,27,FALSE)</f>
        <v>0</v>
      </c>
      <c r="BF151">
        <f>+VLOOKUP(A151,'[1]ASIGNACION CONTRATISTAS'!$A$5:$AQ$275,28,FALSE)</f>
        <v>0</v>
      </c>
      <c r="BG151">
        <f>+VLOOKUP(A151,'[1]ASIGNACION CONTRATISTAS'!$A$5:$AQ$275,29,FALSE)</f>
        <v>0</v>
      </c>
      <c r="BH151">
        <f>+VLOOKUP(A151,'[1]ASIGNACION CONTRATISTAS'!$A$5:$AQ$275,30,FALSE)</f>
        <v>0</v>
      </c>
      <c r="BI151">
        <f>+VLOOKUP(A151,'[1]ASIGNACION CONTRATISTAS'!$A$5:$AQ$275,31,FALSE)</f>
        <v>0</v>
      </c>
      <c r="BJ151">
        <f>+VLOOKUP(A151,'[1]ASIGNACION CONTRATISTAS'!$A$5:$AQ$275,32,FALSE)</f>
        <v>0</v>
      </c>
      <c r="BK151">
        <f>+VLOOKUP(A151,'[1]ASIGNACION CONTRATISTAS'!$A$5:$AQ$275,33,FALSE)</f>
        <v>0</v>
      </c>
      <c r="BL151">
        <f>+VLOOKUP(A151,'[1]ASIGNACION CONTRATISTAS'!$A$5:$AQ$275,34,FALSE)</f>
        <v>0</v>
      </c>
      <c r="BM151">
        <f>+VLOOKUP(A151,'[1]ASIGNACION CONTRATISTAS'!$A$5:$AQ$275,35,FALSE)</f>
        <v>0</v>
      </c>
      <c r="BN151" t="str">
        <f>+VLOOKUP(A151,'[1]ASIGNACION CONTRATISTAS'!$A$5:$AQ$275,36,FALSE)</f>
        <v>APROBADO</v>
      </c>
      <c r="BO151">
        <f>+VLOOKUP(A151,'[1]ASIGNACION CONTRATISTAS'!$A$5:$AQ$275,37,FALSE)</f>
        <v>0</v>
      </c>
      <c r="BP151">
        <f>+VLOOKUP(A151,'[1]ASIGNACION CONTRATISTAS'!$A$5:$AQ$275,38,FALSE)</f>
        <v>0</v>
      </c>
      <c r="BQ151">
        <f>+VLOOKUP(A151,'[1]ASIGNACION CONTRATISTAS'!$A$5:$AQ$275,39,FALSE)</f>
        <v>0</v>
      </c>
      <c r="BR151">
        <f>+VLOOKUP(A151,'[1]ASIGNACION CONTRATISTAS'!$A$5:$AQ$275,40,FALSE)</f>
        <v>45251</v>
      </c>
      <c r="BS151">
        <f>+VLOOKUP(A151,'[1]ASIGNACION CONTRATISTAS'!$A$5:$AQ$275,41,FALSE)</f>
        <v>0</v>
      </c>
      <c r="BT151">
        <f>+VLOOKUP(A151,'[1]ASIGNACION CONTRATISTAS'!$A$5:$AQ$275,42,FALSE)</f>
        <v>0</v>
      </c>
      <c r="BU151">
        <f>+VLOOKUP(A151,'[1]ASIGNACION CONTRATISTAS'!$A$5:$AQ$275,43,FALSE)</f>
        <v>25000000</v>
      </c>
    </row>
    <row r="152" spans="1:73" x14ac:dyDescent="0.25">
      <c r="A152" t="s">
        <v>898</v>
      </c>
      <c r="B152" t="s">
        <v>605</v>
      </c>
      <c r="C152" t="s">
        <v>379</v>
      </c>
      <c r="D152" t="s">
        <v>899</v>
      </c>
      <c r="E152" t="s">
        <v>87</v>
      </c>
      <c r="F152" t="s">
        <v>607</v>
      </c>
      <c r="G152">
        <v>32.28</v>
      </c>
      <c r="H152">
        <v>18400000</v>
      </c>
      <c r="K152" t="s">
        <v>900</v>
      </c>
      <c r="L152" t="s">
        <v>53</v>
      </c>
      <c r="S152">
        <v>18400000</v>
      </c>
      <c r="W152" s="2">
        <v>45180</v>
      </c>
      <c r="X152" t="s">
        <v>901</v>
      </c>
      <c r="Y152" t="s">
        <v>46</v>
      </c>
      <c r="Z152">
        <v>0</v>
      </c>
      <c r="AA152">
        <v>32.274999999999999</v>
      </c>
      <c r="AB152" t="s">
        <v>902</v>
      </c>
      <c r="AC152" t="s">
        <v>48</v>
      </c>
      <c r="AD152" t="s">
        <v>49</v>
      </c>
      <c r="AE152" t="s">
        <v>163</v>
      </c>
      <c r="AG152" t="s">
        <v>49</v>
      </c>
      <c r="AI152" t="s">
        <v>201</v>
      </c>
      <c r="AJ152" t="s">
        <v>742</v>
      </c>
      <c r="AO152" t="str">
        <f>+VLOOKUP(A152,'[1]ASIGNACION CONTRATISTAS'!$A$5:$M$275,11,FALSE)</f>
        <v>SIN DATOS</v>
      </c>
      <c r="AP152" t="str">
        <f>+VLOOKUP(A152,'[1]ASIGNACION CONTRATISTAS'!$A$5:$M$275,12,FALSE)</f>
        <v>SIN DATOS</v>
      </c>
      <c r="AQ152" t="str">
        <f>+VLOOKUP(A152,'[1]ASIGNACION CONTRATISTAS'!$A$5:$M$275,13,FALSE)</f>
        <v>SIN DATOS</v>
      </c>
      <c r="AR152" t="str">
        <f>+VLOOKUP(A152,'[1]ASIGNACION CONTRATISTAS'!$A$5:$AQ$275,14,FALSE)</f>
        <v>si</v>
      </c>
      <c r="AS152" t="str">
        <f>+VLOOKUP(A152,'[1]ASIGNACION CONTRATISTAS'!$A$5:$AQ$275,15,FALSE)</f>
        <v>SIN DATOS</v>
      </c>
      <c r="AT152" t="str">
        <f>+VLOOKUP(A152,'[1]ASIGNACION CONTRATISTAS'!$A$5:$AQ$275,16,FALSE)</f>
        <v>SIN DATOS</v>
      </c>
      <c r="AU152">
        <f>+VLOOKUP(A152,'[1]ASIGNACION CONTRATISTAS'!$A$5:$AQ$275,17,FALSE)</f>
        <v>0</v>
      </c>
      <c r="AV152" t="str">
        <f>+VLOOKUP(A152,'[1]ASIGNACION CONTRATISTAS'!$A$5:$AQ$275,18,FALSE)</f>
        <v>si</v>
      </c>
      <c r="AW152" t="str">
        <f>+VLOOKUP(A152,'[1]ASIGNACION CONTRATISTAS'!$A$5:$AQ$275,19,FALSE)</f>
        <v>SIN DATOS</v>
      </c>
      <c r="AX152" t="str">
        <f>+VLOOKUP(A152,'[1]ASIGNACION CONTRATISTAS'!$A$5:$AQ$275,20,FALSE)</f>
        <v>SIN DATOS</v>
      </c>
      <c r="AY152">
        <f>+VLOOKUP(A152,'[1]ASIGNACION CONTRATISTAS'!$A$5:$AQ$275,21,FALSE)</f>
        <v>0</v>
      </c>
      <c r="AZ152">
        <f>+VLOOKUP(A152,'[1]ASIGNACION CONTRATISTAS'!$A$5:$AQ$275,22,FALSE)</f>
        <v>0</v>
      </c>
      <c r="BA152" t="str">
        <f>+VLOOKUP(A152,'[1]ASIGNACION CONTRATISTAS'!$A$5:$AQ$275,23,FALSE)</f>
        <v>si</v>
      </c>
      <c r="BB152">
        <f>+VLOOKUP(A152,'[1]ASIGNACION CONTRATISTAS'!$A$5:$AQ$275,24,FALSE)</f>
        <v>0</v>
      </c>
      <c r="BC152">
        <f>+VLOOKUP(A152,'[1]ASIGNACION CONTRATISTAS'!$A$5:$AQ$275,25,FALSE)</f>
        <v>0</v>
      </c>
      <c r="BD152" s="2">
        <f>+VLOOKUP(A152,'[1]ASIGNACION CONTRATISTAS'!$A$5:$AQ$275,26,FALSE)</f>
        <v>0</v>
      </c>
      <c r="BE152">
        <f>+VLOOKUP(A152,'[1]ASIGNACION CONTRATISTAS'!$A$5:$AQ$275,27,FALSE)</f>
        <v>0</v>
      </c>
      <c r="BF152">
        <f>+VLOOKUP(A152,'[1]ASIGNACION CONTRATISTAS'!$A$5:$AQ$275,28,FALSE)</f>
        <v>0</v>
      </c>
      <c r="BG152">
        <f>+VLOOKUP(A152,'[1]ASIGNACION CONTRATISTAS'!$A$5:$AQ$275,29,FALSE)</f>
        <v>0</v>
      </c>
      <c r="BH152">
        <f>+VLOOKUP(A152,'[1]ASIGNACION CONTRATISTAS'!$A$5:$AQ$275,30,FALSE)</f>
        <v>0</v>
      </c>
      <c r="BI152">
        <f>+VLOOKUP(A152,'[1]ASIGNACION CONTRATISTAS'!$A$5:$AQ$275,31,FALSE)</f>
        <v>0</v>
      </c>
      <c r="BJ152">
        <f>+VLOOKUP(A152,'[1]ASIGNACION CONTRATISTAS'!$A$5:$AQ$275,32,FALSE)</f>
        <v>0</v>
      </c>
      <c r="BK152">
        <f>+VLOOKUP(A152,'[1]ASIGNACION CONTRATISTAS'!$A$5:$AQ$275,33,FALSE)</f>
        <v>0</v>
      </c>
      <c r="BL152">
        <f>+VLOOKUP(A152,'[1]ASIGNACION CONTRATISTAS'!$A$5:$AQ$275,34,FALSE)</f>
        <v>0</v>
      </c>
      <c r="BM152">
        <f>+VLOOKUP(A152,'[1]ASIGNACION CONTRATISTAS'!$A$5:$AQ$275,35,FALSE)</f>
        <v>0</v>
      </c>
      <c r="BN152" t="str">
        <f>+VLOOKUP(A152,'[1]ASIGNACION CONTRATISTAS'!$A$5:$AQ$275,36,FALSE)</f>
        <v>APROBADO</v>
      </c>
      <c r="BO152">
        <f>+VLOOKUP(A152,'[1]ASIGNACION CONTRATISTAS'!$A$5:$AQ$275,37,FALSE)</f>
        <v>0</v>
      </c>
      <c r="BP152">
        <f>+VLOOKUP(A152,'[1]ASIGNACION CONTRATISTAS'!$A$5:$AQ$275,38,FALSE)</f>
        <v>0</v>
      </c>
      <c r="BQ152">
        <f>+VLOOKUP(A152,'[1]ASIGNACION CONTRATISTAS'!$A$5:$AQ$275,39,FALSE)</f>
        <v>0</v>
      </c>
      <c r="BR152">
        <f>+VLOOKUP(A152,'[1]ASIGNACION CONTRATISTAS'!$A$5:$AQ$275,40,FALSE)</f>
        <v>45251</v>
      </c>
      <c r="BS152">
        <f>+VLOOKUP(A152,'[1]ASIGNACION CONTRATISTAS'!$A$5:$AQ$275,41,FALSE)</f>
        <v>0</v>
      </c>
      <c r="BT152">
        <f>+VLOOKUP(A152,'[1]ASIGNACION CONTRATISTAS'!$A$5:$AQ$275,42,FALSE)</f>
        <v>0</v>
      </c>
      <c r="BU152">
        <f>+VLOOKUP(A152,'[1]ASIGNACION CONTRATISTAS'!$A$5:$AQ$275,43,FALSE)</f>
        <v>18400000</v>
      </c>
    </row>
    <row r="153" spans="1:73" x14ac:dyDescent="0.25">
      <c r="A153" t="s">
        <v>903</v>
      </c>
      <c r="B153" t="s">
        <v>605</v>
      </c>
      <c r="C153" t="s">
        <v>379</v>
      </c>
      <c r="D153" t="s">
        <v>904</v>
      </c>
      <c r="E153" t="s">
        <v>87</v>
      </c>
      <c r="F153" t="s">
        <v>607</v>
      </c>
      <c r="G153">
        <v>27.25</v>
      </c>
      <c r="H153">
        <v>16600000</v>
      </c>
      <c r="K153" t="s">
        <v>905</v>
      </c>
      <c r="L153" t="s">
        <v>53</v>
      </c>
      <c r="S153">
        <v>16600000</v>
      </c>
      <c r="W153" s="2">
        <v>45180</v>
      </c>
      <c r="X153" t="s">
        <v>906</v>
      </c>
      <c r="Y153" t="s">
        <v>46</v>
      </c>
      <c r="Z153">
        <v>0</v>
      </c>
      <c r="AA153" t="s">
        <v>907</v>
      </c>
      <c r="AB153" t="s">
        <v>908</v>
      </c>
      <c r="AC153" t="s">
        <v>48</v>
      </c>
      <c r="AD153" t="s">
        <v>49</v>
      </c>
      <c r="AE153" t="s">
        <v>163</v>
      </c>
      <c r="AG153" t="s">
        <v>49</v>
      </c>
      <c r="AI153" t="s">
        <v>201</v>
      </c>
      <c r="AJ153" t="s">
        <v>742</v>
      </c>
      <c r="AO153" t="str">
        <f>+VLOOKUP(A153,'[1]ASIGNACION CONTRATISTAS'!$A$5:$M$275,11,FALSE)</f>
        <v>SIN DATOS</v>
      </c>
      <c r="AP153" t="str">
        <f>+VLOOKUP(A153,'[1]ASIGNACION CONTRATISTAS'!$A$5:$M$275,12,FALSE)</f>
        <v>SIN DATOS</v>
      </c>
      <c r="AQ153" t="str">
        <f>+VLOOKUP(A153,'[1]ASIGNACION CONTRATISTAS'!$A$5:$M$275,13,FALSE)</f>
        <v>SIN DATOS</v>
      </c>
      <c r="AR153" t="str">
        <f>+VLOOKUP(A153,'[1]ASIGNACION CONTRATISTAS'!$A$5:$AQ$275,14,FALSE)</f>
        <v>si</v>
      </c>
      <c r="AS153" t="str">
        <f>+VLOOKUP(A153,'[1]ASIGNACION CONTRATISTAS'!$A$5:$AQ$275,15,FALSE)</f>
        <v>SIN DATOS</v>
      </c>
      <c r="AT153" t="str">
        <f>+VLOOKUP(A153,'[1]ASIGNACION CONTRATISTAS'!$A$5:$AQ$275,16,FALSE)</f>
        <v>SIN DATOS</v>
      </c>
      <c r="AU153">
        <f>+VLOOKUP(A153,'[1]ASIGNACION CONTRATISTAS'!$A$5:$AQ$275,17,FALSE)</f>
        <v>0</v>
      </c>
      <c r="AV153" t="str">
        <f>+VLOOKUP(A153,'[1]ASIGNACION CONTRATISTAS'!$A$5:$AQ$275,18,FALSE)</f>
        <v>si</v>
      </c>
      <c r="AW153" t="str">
        <f>+VLOOKUP(A153,'[1]ASIGNACION CONTRATISTAS'!$A$5:$AQ$275,19,FALSE)</f>
        <v>SIN DATOS</v>
      </c>
      <c r="AX153" t="str">
        <f>+VLOOKUP(A153,'[1]ASIGNACION CONTRATISTAS'!$A$5:$AQ$275,20,FALSE)</f>
        <v>SIN DATOS</v>
      </c>
      <c r="AY153">
        <f>+VLOOKUP(A153,'[1]ASIGNACION CONTRATISTAS'!$A$5:$AQ$275,21,FALSE)</f>
        <v>0</v>
      </c>
      <c r="AZ153">
        <f>+VLOOKUP(A153,'[1]ASIGNACION CONTRATISTAS'!$A$5:$AQ$275,22,FALSE)</f>
        <v>0</v>
      </c>
      <c r="BA153" t="str">
        <f>+VLOOKUP(A153,'[1]ASIGNACION CONTRATISTAS'!$A$5:$AQ$275,23,FALSE)</f>
        <v>si</v>
      </c>
      <c r="BB153">
        <f>+VLOOKUP(A153,'[1]ASIGNACION CONTRATISTAS'!$A$5:$AQ$275,24,FALSE)</f>
        <v>0</v>
      </c>
      <c r="BC153">
        <f>+VLOOKUP(A153,'[1]ASIGNACION CONTRATISTAS'!$A$5:$AQ$275,25,FALSE)</f>
        <v>0</v>
      </c>
      <c r="BD153" s="2">
        <f>+VLOOKUP(A153,'[1]ASIGNACION CONTRATISTAS'!$A$5:$AQ$275,26,FALSE)</f>
        <v>0</v>
      </c>
      <c r="BE153">
        <f>+VLOOKUP(A153,'[1]ASIGNACION CONTRATISTAS'!$A$5:$AQ$275,27,FALSE)</f>
        <v>0</v>
      </c>
      <c r="BF153">
        <f>+VLOOKUP(A153,'[1]ASIGNACION CONTRATISTAS'!$A$5:$AQ$275,28,FALSE)</f>
        <v>0</v>
      </c>
      <c r="BG153">
        <f>+VLOOKUP(A153,'[1]ASIGNACION CONTRATISTAS'!$A$5:$AQ$275,29,FALSE)</f>
        <v>0</v>
      </c>
      <c r="BH153">
        <f>+VLOOKUP(A153,'[1]ASIGNACION CONTRATISTAS'!$A$5:$AQ$275,30,FALSE)</f>
        <v>0</v>
      </c>
      <c r="BI153">
        <f>+VLOOKUP(A153,'[1]ASIGNACION CONTRATISTAS'!$A$5:$AQ$275,31,FALSE)</f>
        <v>0</v>
      </c>
      <c r="BJ153">
        <f>+VLOOKUP(A153,'[1]ASIGNACION CONTRATISTAS'!$A$5:$AQ$275,32,FALSE)</f>
        <v>0</v>
      </c>
      <c r="BK153">
        <f>+VLOOKUP(A153,'[1]ASIGNACION CONTRATISTAS'!$A$5:$AQ$275,33,FALSE)</f>
        <v>0</v>
      </c>
      <c r="BL153">
        <f>+VLOOKUP(A153,'[1]ASIGNACION CONTRATISTAS'!$A$5:$AQ$275,34,FALSE)</f>
        <v>0</v>
      </c>
      <c r="BM153">
        <f>+VLOOKUP(A153,'[1]ASIGNACION CONTRATISTAS'!$A$5:$AQ$275,35,FALSE)</f>
        <v>0</v>
      </c>
      <c r="BN153" t="str">
        <f>+VLOOKUP(A153,'[1]ASIGNACION CONTRATISTAS'!$A$5:$AQ$275,36,FALSE)</f>
        <v>APROBADO</v>
      </c>
      <c r="BO153">
        <f>+VLOOKUP(A153,'[1]ASIGNACION CONTRATISTAS'!$A$5:$AQ$275,37,FALSE)</f>
        <v>0</v>
      </c>
      <c r="BP153">
        <f>+VLOOKUP(A153,'[1]ASIGNACION CONTRATISTAS'!$A$5:$AQ$275,38,FALSE)</f>
        <v>0</v>
      </c>
      <c r="BQ153">
        <f>+VLOOKUP(A153,'[1]ASIGNACION CONTRATISTAS'!$A$5:$AQ$275,39,FALSE)</f>
        <v>0</v>
      </c>
      <c r="BR153">
        <f>+VLOOKUP(A153,'[1]ASIGNACION CONTRATISTAS'!$A$5:$AQ$275,40,FALSE)</f>
        <v>45251</v>
      </c>
      <c r="BS153">
        <f>+VLOOKUP(A153,'[1]ASIGNACION CONTRATISTAS'!$A$5:$AQ$275,41,FALSE)</f>
        <v>0</v>
      </c>
      <c r="BT153">
        <f>+VLOOKUP(A153,'[1]ASIGNACION CONTRATISTAS'!$A$5:$AQ$275,42,FALSE)</f>
        <v>0</v>
      </c>
      <c r="BU153">
        <f>+VLOOKUP(A153,'[1]ASIGNACION CONTRATISTAS'!$A$5:$AQ$275,43,FALSE)</f>
        <v>16600000</v>
      </c>
    </row>
    <row r="154" spans="1:73" x14ac:dyDescent="0.25">
      <c r="A154" t="s">
        <v>909</v>
      </c>
      <c r="B154" t="s">
        <v>605</v>
      </c>
      <c r="C154" t="s">
        <v>379</v>
      </c>
      <c r="D154" t="s">
        <v>910</v>
      </c>
      <c r="E154" t="s">
        <v>87</v>
      </c>
      <c r="F154" t="s">
        <v>607</v>
      </c>
      <c r="G154">
        <v>52.4</v>
      </c>
      <c r="H154">
        <v>25000000</v>
      </c>
      <c r="K154" t="s">
        <v>911</v>
      </c>
      <c r="L154" t="s">
        <v>53</v>
      </c>
      <c r="S154">
        <v>25000000</v>
      </c>
      <c r="W154" s="2">
        <v>45180</v>
      </c>
      <c r="X154" t="s">
        <v>912</v>
      </c>
      <c r="Y154" t="s">
        <v>46</v>
      </c>
      <c r="Z154">
        <v>0</v>
      </c>
      <c r="AA154" t="s">
        <v>913</v>
      </c>
      <c r="AB154" t="s">
        <v>914</v>
      </c>
      <c r="AC154" t="s">
        <v>48</v>
      </c>
      <c r="AD154" t="s">
        <v>49</v>
      </c>
      <c r="AE154" t="s">
        <v>69</v>
      </c>
      <c r="AG154" t="s">
        <v>49</v>
      </c>
      <c r="AI154" t="s">
        <v>201</v>
      </c>
      <c r="AJ154" t="s">
        <v>742</v>
      </c>
      <c r="AO154" t="str">
        <f>+VLOOKUP(A154,'[1]ASIGNACION CONTRATISTAS'!$A$5:$M$275,11,FALSE)</f>
        <v>SIN DATOS</v>
      </c>
      <c r="AP154" t="str">
        <f>+VLOOKUP(A154,'[1]ASIGNACION CONTRATISTAS'!$A$5:$M$275,12,FALSE)</f>
        <v>SIN DATOS</v>
      </c>
      <c r="AQ154" t="str">
        <f>+VLOOKUP(A154,'[1]ASIGNACION CONTRATISTAS'!$A$5:$M$275,13,FALSE)</f>
        <v>SIN DATOS</v>
      </c>
      <c r="AR154" t="str">
        <f>+VLOOKUP(A154,'[1]ASIGNACION CONTRATISTAS'!$A$5:$AQ$275,14,FALSE)</f>
        <v>si</v>
      </c>
      <c r="AS154" t="str">
        <f>+VLOOKUP(A154,'[1]ASIGNACION CONTRATISTAS'!$A$5:$AQ$275,15,FALSE)</f>
        <v>SIN DATOS</v>
      </c>
      <c r="AT154" t="str">
        <f>+VLOOKUP(A154,'[1]ASIGNACION CONTRATISTAS'!$A$5:$AQ$275,16,FALSE)</f>
        <v>SIN DATOS</v>
      </c>
      <c r="AU154">
        <f>+VLOOKUP(A154,'[1]ASIGNACION CONTRATISTAS'!$A$5:$AQ$275,17,FALSE)</f>
        <v>0</v>
      </c>
      <c r="AV154" t="str">
        <f>+VLOOKUP(A154,'[1]ASIGNACION CONTRATISTAS'!$A$5:$AQ$275,18,FALSE)</f>
        <v>si</v>
      </c>
      <c r="AW154" t="str">
        <f>+VLOOKUP(A154,'[1]ASIGNACION CONTRATISTAS'!$A$5:$AQ$275,19,FALSE)</f>
        <v>SIN DATOS</v>
      </c>
      <c r="AX154" t="str">
        <f>+VLOOKUP(A154,'[1]ASIGNACION CONTRATISTAS'!$A$5:$AQ$275,20,FALSE)</f>
        <v>SIN DATOS</v>
      </c>
      <c r="AY154">
        <f>+VLOOKUP(A154,'[1]ASIGNACION CONTRATISTAS'!$A$5:$AQ$275,21,FALSE)</f>
        <v>0</v>
      </c>
      <c r="AZ154">
        <f>+VLOOKUP(A154,'[1]ASIGNACION CONTRATISTAS'!$A$5:$AQ$275,22,FALSE)</f>
        <v>0</v>
      </c>
      <c r="BA154" t="str">
        <f>+VLOOKUP(A154,'[1]ASIGNACION CONTRATISTAS'!$A$5:$AQ$275,23,FALSE)</f>
        <v>si</v>
      </c>
      <c r="BB154">
        <f>+VLOOKUP(A154,'[1]ASIGNACION CONTRATISTAS'!$A$5:$AQ$275,24,FALSE)</f>
        <v>0</v>
      </c>
      <c r="BC154">
        <f>+VLOOKUP(A154,'[1]ASIGNACION CONTRATISTAS'!$A$5:$AQ$275,25,FALSE)</f>
        <v>0</v>
      </c>
      <c r="BD154" s="2">
        <f>+VLOOKUP(A154,'[1]ASIGNACION CONTRATISTAS'!$A$5:$AQ$275,26,FALSE)</f>
        <v>0</v>
      </c>
      <c r="BE154">
        <f>+VLOOKUP(A154,'[1]ASIGNACION CONTRATISTAS'!$A$5:$AQ$275,27,FALSE)</f>
        <v>0</v>
      </c>
      <c r="BF154">
        <f>+VLOOKUP(A154,'[1]ASIGNACION CONTRATISTAS'!$A$5:$AQ$275,28,FALSE)</f>
        <v>0</v>
      </c>
      <c r="BG154">
        <f>+VLOOKUP(A154,'[1]ASIGNACION CONTRATISTAS'!$A$5:$AQ$275,29,FALSE)</f>
        <v>0</v>
      </c>
      <c r="BH154">
        <f>+VLOOKUP(A154,'[1]ASIGNACION CONTRATISTAS'!$A$5:$AQ$275,30,FALSE)</f>
        <v>0</v>
      </c>
      <c r="BI154">
        <f>+VLOOKUP(A154,'[1]ASIGNACION CONTRATISTAS'!$A$5:$AQ$275,31,FALSE)</f>
        <v>0</v>
      </c>
      <c r="BJ154">
        <f>+VLOOKUP(A154,'[1]ASIGNACION CONTRATISTAS'!$A$5:$AQ$275,32,FALSE)</f>
        <v>0</v>
      </c>
      <c r="BK154">
        <f>+VLOOKUP(A154,'[1]ASIGNACION CONTRATISTAS'!$A$5:$AQ$275,33,FALSE)</f>
        <v>0</v>
      </c>
      <c r="BL154">
        <f>+VLOOKUP(A154,'[1]ASIGNACION CONTRATISTAS'!$A$5:$AQ$275,34,FALSE)</f>
        <v>0</v>
      </c>
      <c r="BM154">
        <f>+VLOOKUP(A154,'[1]ASIGNACION CONTRATISTAS'!$A$5:$AQ$275,35,FALSE)</f>
        <v>0</v>
      </c>
      <c r="BN154" t="str">
        <f>+VLOOKUP(A154,'[1]ASIGNACION CONTRATISTAS'!$A$5:$AQ$275,36,FALSE)</f>
        <v>APROBADO</v>
      </c>
      <c r="BO154">
        <f>+VLOOKUP(A154,'[1]ASIGNACION CONTRATISTAS'!$A$5:$AQ$275,37,FALSE)</f>
        <v>0</v>
      </c>
      <c r="BP154">
        <f>+VLOOKUP(A154,'[1]ASIGNACION CONTRATISTAS'!$A$5:$AQ$275,38,FALSE)</f>
        <v>0</v>
      </c>
      <c r="BQ154">
        <f>+VLOOKUP(A154,'[1]ASIGNACION CONTRATISTAS'!$A$5:$AQ$275,39,FALSE)</f>
        <v>0</v>
      </c>
      <c r="BR154">
        <f>+VLOOKUP(A154,'[1]ASIGNACION CONTRATISTAS'!$A$5:$AQ$275,40,FALSE)</f>
        <v>45251</v>
      </c>
      <c r="BS154">
        <f>+VLOOKUP(A154,'[1]ASIGNACION CONTRATISTAS'!$A$5:$AQ$275,41,FALSE)</f>
        <v>0</v>
      </c>
      <c r="BT154">
        <f>+VLOOKUP(A154,'[1]ASIGNACION CONTRATISTAS'!$A$5:$AQ$275,42,FALSE)</f>
        <v>0</v>
      </c>
      <c r="BU154">
        <f>+VLOOKUP(A154,'[1]ASIGNACION CONTRATISTAS'!$A$5:$AQ$275,43,FALSE)</f>
        <v>25000000</v>
      </c>
    </row>
    <row r="155" spans="1:73" x14ac:dyDescent="0.25">
      <c r="A155" t="s">
        <v>915</v>
      </c>
      <c r="B155" t="s">
        <v>605</v>
      </c>
      <c r="C155" t="s">
        <v>379</v>
      </c>
      <c r="D155" t="s">
        <v>916</v>
      </c>
      <c r="E155" t="s">
        <v>87</v>
      </c>
      <c r="F155" t="s">
        <v>607</v>
      </c>
      <c r="G155">
        <v>50.24</v>
      </c>
      <c r="H155">
        <v>25000000</v>
      </c>
      <c r="K155" t="s">
        <v>917</v>
      </c>
      <c r="L155" t="s">
        <v>53</v>
      </c>
      <c r="S155">
        <v>25000000</v>
      </c>
      <c r="U155" t="s">
        <v>48</v>
      </c>
      <c r="W155" s="2">
        <v>45180</v>
      </c>
      <c r="X155" t="s">
        <v>918</v>
      </c>
      <c r="Y155" t="s">
        <v>46</v>
      </c>
      <c r="Z155">
        <v>0</v>
      </c>
      <c r="AA155" t="s">
        <v>919</v>
      </c>
      <c r="AB155" t="s">
        <v>920</v>
      </c>
      <c r="AC155" t="s">
        <v>48</v>
      </c>
      <c r="AD155" t="s">
        <v>49</v>
      </c>
      <c r="AE155" t="s">
        <v>163</v>
      </c>
      <c r="AG155" t="s">
        <v>49</v>
      </c>
      <c r="AI155" t="s">
        <v>201</v>
      </c>
      <c r="AJ155" t="s">
        <v>742</v>
      </c>
      <c r="AO155" t="str">
        <f>+VLOOKUP(A155,'[1]ASIGNACION CONTRATISTAS'!$A$5:$M$275,11,FALSE)</f>
        <v>SIN DATOS</v>
      </c>
      <c r="AP155" t="str">
        <f>+VLOOKUP(A155,'[1]ASIGNACION CONTRATISTAS'!$A$5:$M$275,12,FALSE)</f>
        <v>SIN DATOS</v>
      </c>
      <c r="AQ155" t="str">
        <f>+VLOOKUP(A155,'[1]ASIGNACION CONTRATISTAS'!$A$5:$M$275,13,FALSE)</f>
        <v>SIN DATOS</v>
      </c>
      <c r="AR155" t="str">
        <f>+VLOOKUP(A155,'[1]ASIGNACION CONTRATISTAS'!$A$5:$AQ$275,14,FALSE)</f>
        <v>si</v>
      </c>
      <c r="AS155" t="str">
        <f>+VLOOKUP(A155,'[1]ASIGNACION CONTRATISTAS'!$A$5:$AQ$275,15,FALSE)</f>
        <v>SIN DATOS</v>
      </c>
      <c r="AT155" t="str">
        <f>+VLOOKUP(A155,'[1]ASIGNACION CONTRATISTAS'!$A$5:$AQ$275,16,FALSE)</f>
        <v>SIN DATOS</v>
      </c>
      <c r="AU155">
        <f>+VLOOKUP(A155,'[1]ASIGNACION CONTRATISTAS'!$A$5:$AQ$275,17,FALSE)</f>
        <v>0</v>
      </c>
      <c r="AV155" t="str">
        <f>+VLOOKUP(A155,'[1]ASIGNACION CONTRATISTAS'!$A$5:$AQ$275,18,FALSE)</f>
        <v>si</v>
      </c>
      <c r="AW155" t="str">
        <f>+VLOOKUP(A155,'[1]ASIGNACION CONTRATISTAS'!$A$5:$AQ$275,19,FALSE)</f>
        <v>SIN DATOS</v>
      </c>
      <c r="AX155" t="str">
        <f>+VLOOKUP(A155,'[1]ASIGNACION CONTRATISTAS'!$A$5:$AQ$275,20,FALSE)</f>
        <v>SIN DATOS</v>
      </c>
      <c r="AY155">
        <f>+VLOOKUP(A155,'[1]ASIGNACION CONTRATISTAS'!$A$5:$AQ$275,21,FALSE)</f>
        <v>0</v>
      </c>
      <c r="AZ155">
        <f>+VLOOKUP(A155,'[1]ASIGNACION CONTRATISTAS'!$A$5:$AQ$275,22,FALSE)</f>
        <v>0</v>
      </c>
      <c r="BA155" t="str">
        <f>+VLOOKUP(A155,'[1]ASIGNACION CONTRATISTAS'!$A$5:$AQ$275,23,FALSE)</f>
        <v>si</v>
      </c>
      <c r="BB155">
        <f>+VLOOKUP(A155,'[1]ASIGNACION CONTRATISTAS'!$A$5:$AQ$275,24,FALSE)</f>
        <v>0</v>
      </c>
      <c r="BC155">
        <f>+VLOOKUP(A155,'[1]ASIGNACION CONTRATISTAS'!$A$5:$AQ$275,25,FALSE)</f>
        <v>0</v>
      </c>
      <c r="BD155" s="2">
        <f>+VLOOKUP(A155,'[1]ASIGNACION CONTRATISTAS'!$A$5:$AQ$275,26,FALSE)</f>
        <v>0</v>
      </c>
      <c r="BE155">
        <f>+VLOOKUP(A155,'[1]ASIGNACION CONTRATISTAS'!$A$5:$AQ$275,27,FALSE)</f>
        <v>0</v>
      </c>
      <c r="BF155">
        <f>+VLOOKUP(A155,'[1]ASIGNACION CONTRATISTAS'!$A$5:$AQ$275,28,FALSE)</f>
        <v>0</v>
      </c>
      <c r="BG155">
        <f>+VLOOKUP(A155,'[1]ASIGNACION CONTRATISTAS'!$A$5:$AQ$275,29,FALSE)</f>
        <v>0</v>
      </c>
      <c r="BH155">
        <f>+VLOOKUP(A155,'[1]ASIGNACION CONTRATISTAS'!$A$5:$AQ$275,30,FALSE)</f>
        <v>0</v>
      </c>
      <c r="BI155">
        <f>+VLOOKUP(A155,'[1]ASIGNACION CONTRATISTAS'!$A$5:$AQ$275,31,FALSE)</f>
        <v>0</v>
      </c>
      <c r="BJ155">
        <f>+VLOOKUP(A155,'[1]ASIGNACION CONTRATISTAS'!$A$5:$AQ$275,32,FALSE)</f>
        <v>0</v>
      </c>
      <c r="BK155">
        <f>+VLOOKUP(A155,'[1]ASIGNACION CONTRATISTAS'!$A$5:$AQ$275,33,FALSE)</f>
        <v>0</v>
      </c>
      <c r="BL155">
        <f>+VLOOKUP(A155,'[1]ASIGNACION CONTRATISTAS'!$A$5:$AQ$275,34,FALSE)</f>
        <v>0</v>
      </c>
      <c r="BM155">
        <f>+VLOOKUP(A155,'[1]ASIGNACION CONTRATISTAS'!$A$5:$AQ$275,35,FALSE)</f>
        <v>0</v>
      </c>
      <c r="BN155" t="str">
        <f>+VLOOKUP(A155,'[1]ASIGNACION CONTRATISTAS'!$A$5:$AQ$275,36,FALSE)</f>
        <v>APROBADO</v>
      </c>
      <c r="BO155">
        <f>+VLOOKUP(A155,'[1]ASIGNACION CONTRATISTAS'!$A$5:$AQ$275,37,FALSE)</f>
        <v>0</v>
      </c>
      <c r="BP155">
        <f>+VLOOKUP(A155,'[1]ASIGNACION CONTRATISTAS'!$A$5:$AQ$275,38,FALSE)</f>
        <v>0</v>
      </c>
      <c r="BQ155">
        <f>+VLOOKUP(A155,'[1]ASIGNACION CONTRATISTAS'!$A$5:$AQ$275,39,FALSE)</f>
        <v>0</v>
      </c>
      <c r="BR155">
        <f>+VLOOKUP(A155,'[1]ASIGNACION CONTRATISTAS'!$A$5:$AQ$275,40,FALSE)</f>
        <v>45251</v>
      </c>
      <c r="BS155">
        <f>+VLOOKUP(A155,'[1]ASIGNACION CONTRATISTAS'!$A$5:$AQ$275,41,FALSE)</f>
        <v>0</v>
      </c>
      <c r="BT155">
        <f>+VLOOKUP(A155,'[1]ASIGNACION CONTRATISTAS'!$A$5:$AQ$275,42,FALSE)</f>
        <v>0</v>
      </c>
      <c r="BU155">
        <f>+VLOOKUP(A155,'[1]ASIGNACION CONTRATISTAS'!$A$5:$AQ$275,43,FALSE)</f>
        <v>25000000</v>
      </c>
    </row>
    <row r="156" spans="1:73" x14ac:dyDescent="0.25">
      <c r="A156" t="s">
        <v>921</v>
      </c>
      <c r="B156" t="s">
        <v>605</v>
      </c>
      <c r="C156" t="s">
        <v>379</v>
      </c>
      <c r="D156" t="s">
        <v>724</v>
      </c>
      <c r="E156" t="s">
        <v>87</v>
      </c>
      <c r="F156" t="s">
        <v>607</v>
      </c>
      <c r="G156">
        <v>107</v>
      </c>
      <c r="H156">
        <v>25000000</v>
      </c>
      <c r="K156" t="s">
        <v>922</v>
      </c>
      <c r="L156" t="s">
        <v>53</v>
      </c>
      <c r="S156">
        <v>25000000</v>
      </c>
      <c r="W156" s="2">
        <v>45180</v>
      </c>
      <c r="X156" t="s">
        <v>923</v>
      </c>
      <c r="Y156" t="s">
        <v>394</v>
      </c>
      <c r="Z156">
        <v>0</v>
      </c>
      <c r="AA156" t="s">
        <v>924</v>
      </c>
      <c r="AB156" t="s">
        <v>925</v>
      </c>
      <c r="AC156" t="s">
        <v>49</v>
      </c>
      <c r="AD156" t="s">
        <v>49</v>
      </c>
      <c r="AE156" t="s">
        <v>163</v>
      </c>
      <c r="AG156" t="s">
        <v>49</v>
      </c>
      <c r="AI156" t="s">
        <v>201</v>
      </c>
      <c r="AJ156" t="s">
        <v>742</v>
      </c>
      <c r="AO156" t="str">
        <f>+VLOOKUP(A156,'[1]ASIGNACION CONTRATISTAS'!$A$5:$M$275,11,FALSE)</f>
        <v>SIN DATOS</v>
      </c>
      <c r="AP156" t="str">
        <f>+VLOOKUP(A156,'[1]ASIGNACION CONTRATISTAS'!$A$5:$M$275,12,FALSE)</f>
        <v>SIN DATOS</v>
      </c>
      <c r="AQ156" t="str">
        <f>+VLOOKUP(A156,'[1]ASIGNACION CONTRATISTAS'!$A$5:$M$275,13,FALSE)</f>
        <v>SIN DATOS</v>
      </c>
      <c r="AR156" t="str">
        <f>+VLOOKUP(A156,'[1]ASIGNACION CONTRATISTAS'!$A$5:$AQ$275,14,FALSE)</f>
        <v>si</v>
      </c>
      <c r="AS156" t="str">
        <f>+VLOOKUP(A156,'[1]ASIGNACION CONTRATISTAS'!$A$5:$AQ$275,15,FALSE)</f>
        <v>SIN DATOS</v>
      </c>
      <c r="AT156" t="str">
        <f>+VLOOKUP(A156,'[1]ASIGNACION CONTRATISTAS'!$A$5:$AQ$275,16,FALSE)</f>
        <v>SIN DATOS</v>
      </c>
      <c r="AU156">
        <f>+VLOOKUP(A156,'[1]ASIGNACION CONTRATISTAS'!$A$5:$AQ$275,17,FALSE)</f>
        <v>0</v>
      </c>
      <c r="AV156" t="str">
        <f>+VLOOKUP(A156,'[1]ASIGNACION CONTRATISTAS'!$A$5:$AQ$275,18,FALSE)</f>
        <v>si</v>
      </c>
      <c r="AW156" t="str">
        <f>+VLOOKUP(A156,'[1]ASIGNACION CONTRATISTAS'!$A$5:$AQ$275,19,FALSE)</f>
        <v>SIN DATOS</v>
      </c>
      <c r="AX156" t="str">
        <f>+VLOOKUP(A156,'[1]ASIGNACION CONTRATISTAS'!$A$5:$AQ$275,20,FALSE)</f>
        <v>SIN DATOS</v>
      </c>
      <c r="AY156">
        <f>+VLOOKUP(A156,'[1]ASIGNACION CONTRATISTAS'!$A$5:$AQ$275,21,FALSE)</f>
        <v>0</v>
      </c>
      <c r="AZ156">
        <f>+VLOOKUP(A156,'[1]ASIGNACION CONTRATISTAS'!$A$5:$AQ$275,22,FALSE)</f>
        <v>0</v>
      </c>
      <c r="BA156" t="str">
        <f>+VLOOKUP(A156,'[1]ASIGNACION CONTRATISTAS'!$A$5:$AQ$275,23,FALSE)</f>
        <v>si</v>
      </c>
      <c r="BB156">
        <f>+VLOOKUP(A156,'[1]ASIGNACION CONTRATISTAS'!$A$5:$AQ$275,24,FALSE)</f>
        <v>0</v>
      </c>
      <c r="BC156">
        <f>+VLOOKUP(A156,'[1]ASIGNACION CONTRATISTAS'!$A$5:$AQ$275,25,FALSE)</f>
        <v>0</v>
      </c>
      <c r="BD156" s="2">
        <f>+VLOOKUP(A156,'[1]ASIGNACION CONTRATISTAS'!$A$5:$AQ$275,26,FALSE)</f>
        <v>0</v>
      </c>
      <c r="BE156">
        <f>+VLOOKUP(A156,'[1]ASIGNACION CONTRATISTAS'!$A$5:$AQ$275,27,FALSE)</f>
        <v>0</v>
      </c>
      <c r="BF156">
        <f>+VLOOKUP(A156,'[1]ASIGNACION CONTRATISTAS'!$A$5:$AQ$275,28,FALSE)</f>
        <v>0</v>
      </c>
      <c r="BG156">
        <f>+VLOOKUP(A156,'[1]ASIGNACION CONTRATISTAS'!$A$5:$AQ$275,29,FALSE)</f>
        <v>0</v>
      </c>
      <c r="BH156">
        <f>+VLOOKUP(A156,'[1]ASIGNACION CONTRATISTAS'!$A$5:$AQ$275,30,FALSE)</f>
        <v>0</v>
      </c>
      <c r="BI156">
        <f>+VLOOKUP(A156,'[1]ASIGNACION CONTRATISTAS'!$A$5:$AQ$275,31,FALSE)</f>
        <v>0</v>
      </c>
      <c r="BJ156">
        <f>+VLOOKUP(A156,'[1]ASIGNACION CONTRATISTAS'!$A$5:$AQ$275,32,FALSE)</f>
        <v>0</v>
      </c>
      <c r="BK156">
        <f>+VLOOKUP(A156,'[1]ASIGNACION CONTRATISTAS'!$A$5:$AQ$275,33,FALSE)</f>
        <v>0</v>
      </c>
      <c r="BL156">
        <f>+VLOOKUP(A156,'[1]ASIGNACION CONTRATISTAS'!$A$5:$AQ$275,34,FALSE)</f>
        <v>0</v>
      </c>
      <c r="BM156">
        <f>+VLOOKUP(A156,'[1]ASIGNACION CONTRATISTAS'!$A$5:$AQ$275,35,FALSE)</f>
        <v>0</v>
      </c>
      <c r="BN156" t="str">
        <f>+VLOOKUP(A156,'[1]ASIGNACION CONTRATISTAS'!$A$5:$AQ$275,36,FALSE)</f>
        <v>APROBADO</v>
      </c>
      <c r="BO156">
        <f>+VLOOKUP(A156,'[1]ASIGNACION CONTRATISTAS'!$A$5:$AQ$275,37,FALSE)</f>
        <v>0</v>
      </c>
      <c r="BP156">
        <f>+VLOOKUP(A156,'[1]ASIGNACION CONTRATISTAS'!$A$5:$AQ$275,38,FALSE)</f>
        <v>0</v>
      </c>
      <c r="BQ156">
        <f>+VLOOKUP(A156,'[1]ASIGNACION CONTRATISTAS'!$A$5:$AQ$275,39,FALSE)</f>
        <v>0</v>
      </c>
      <c r="BR156">
        <f>+VLOOKUP(A156,'[1]ASIGNACION CONTRATISTAS'!$A$5:$AQ$275,40,FALSE)</f>
        <v>45251</v>
      </c>
      <c r="BS156">
        <f>+VLOOKUP(A156,'[1]ASIGNACION CONTRATISTAS'!$A$5:$AQ$275,41,FALSE)</f>
        <v>0</v>
      </c>
      <c r="BT156">
        <f>+VLOOKUP(A156,'[1]ASIGNACION CONTRATISTAS'!$A$5:$AQ$275,42,FALSE)</f>
        <v>0</v>
      </c>
      <c r="BU156">
        <f>+VLOOKUP(A156,'[1]ASIGNACION CONTRATISTAS'!$A$5:$AQ$275,43,FALSE)</f>
        <v>25000000</v>
      </c>
    </row>
    <row r="157" spans="1:73" x14ac:dyDescent="0.25">
      <c r="A157" t="s">
        <v>926</v>
      </c>
      <c r="B157" t="s">
        <v>605</v>
      </c>
      <c r="C157" t="s">
        <v>379</v>
      </c>
      <c r="D157" t="s">
        <v>927</v>
      </c>
      <c r="E157" t="s">
        <v>87</v>
      </c>
      <c r="F157" t="s">
        <v>607</v>
      </c>
      <c r="G157">
        <v>72</v>
      </c>
      <c r="H157">
        <v>25000000</v>
      </c>
      <c r="K157" t="s">
        <v>928</v>
      </c>
      <c r="L157" t="s">
        <v>53</v>
      </c>
      <c r="S157">
        <v>25000000</v>
      </c>
      <c r="W157" s="2">
        <v>45180</v>
      </c>
      <c r="X157" t="s">
        <v>929</v>
      </c>
      <c r="Y157">
        <v>0</v>
      </c>
      <c r="Z157" t="s">
        <v>427</v>
      </c>
      <c r="AA157" t="s">
        <v>930</v>
      </c>
      <c r="AB157" t="s">
        <v>931</v>
      </c>
      <c r="AC157" t="s">
        <v>48</v>
      </c>
      <c r="AD157" t="s">
        <v>49</v>
      </c>
      <c r="AE157" t="s">
        <v>163</v>
      </c>
      <c r="AG157" t="s">
        <v>49</v>
      </c>
      <c r="AI157" t="s">
        <v>201</v>
      </c>
      <c r="AJ157" t="s">
        <v>742</v>
      </c>
      <c r="AO157" t="str">
        <f>+VLOOKUP(A157,'[1]ASIGNACION CONTRATISTAS'!$A$5:$M$275,11,FALSE)</f>
        <v>SIN DATOS</v>
      </c>
      <c r="AP157" t="str">
        <f>+VLOOKUP(A157,'[1]ASIGNACION CONTRATISTAS'!$A$5:$M$275,12,FALSE)</f>
        <v>SIN DATOS</v>
      </c>
      <c r="AQ157" t="str">
        <f>+VLOOKUP(A157,'[1]ASIGNACION CONTRATISTAS'!$A$5:$M$275,13,FALSE)</f>
        <v>SIN DATOS</v>
      </c>
      <c r="AR157" t="str">
        <f>+VLOOKUP(A157,'[1]ASIGNACION CONTRATISTAS'!$A$5:$AQ$275,14,FALSE)</f>
        <v>si</v>
      </c>
      <c r="AS157" t="str">
        <f>+VLOOKUP(A157,'[1]ASIGNACION CONTRATISTAS'!$A$5:$AQ$275,15,FALSE)</f>
        <v>SIN DATOS</v>
      </c>
      <c r="AT157" t="str">
        <f>+VLOOKUP(A157,'[1]ASIGNACION CONTRATISTAS'!$A$5:$AQ$275,16,FALSE)</f>
        <v>SIN DATOS</v>
      </c>
      <c r="AU157">
        <f>+VLOOKUP(A157,'[1]ASIGNACION CONTRATISTAS'!$A$5:$AQ$275,17,FALSE)</f>
        <v>0</v>
      </c>
      <c r="AV157" t="str">
        <f>+VLOOKUP(A157,'[1]ASIGNACION CONTRATISTAS'!$A$5:$AQ$275,18,FALSE)</f>
        <v>si</v>
      </c>
      <c r="AW157" t="str">
        <f>+VLOOKUP(A157,'[1]ASIGNACION CONTRATISTAS'!$A$5:$AQ$275,19,FALSE)</f>
        <v>SIN DATOS</v>
      </c>
      <c r="AX157" t="str">
        <f>+VLOOKUP(A157,'[1]ASIGNACION CONTRATISTAS'!$A$5:$AQ$275,20,FALSE)</f>
        <v>SIN DATOS</v>
      </c>
      <c r="AY157">
        <f>+VLOOKUP(A157,'[1]ASIGNACION CONTRATISTAS'!$A$5:$AQ$275,21,FALSE)</f>
        <v>0</v>
      </c>
      <c r="AZ157">
        <f>+VLOOKUP(A157,'[1]ASIGNACION CONTRATISTAS'!$A$5:$AQ$275,22,FALSE)</f>
        <v>0</v>
      </c>
      <c r="BA157" t="str">
        <f>+VLOOKUP(A157,'[1]ASIGNACION CONTRATISTAS'!$A$5:$AQ$275,23,FALSE)</f>
        <v>si</v>
      </c>
      <c r="BB157">
        <f>+VLOOKUP(A157,'[1]ASIGNACION CONTRATISTAS'!$A$5:$AQ$275,24,FALSE)</f>
        <v>0</v>
      </c>
      <c r="BC157">
        <f>+VLOOKUP(A157,'[1]ASIGNACION CONTRATISTAS'!$A$5:$AQ$275,25,FALSE)</f>
        <v>0</v>
      </c>
      <c r="BD157" s="2">
        <f>+VLOOKUP(A157,'[1]ASIGNACION CONTRATISTAS'!$A$5:$AQ$275,26,FALSE)</f>
        <v>0</v>
      </c>
      <c r="BE157">
        <f>+VLOOKUP(A157,'[1]ASIGNACION CONTRATISTAS'!$A$5:$AQ$275,27,FALSE)</f>
        <v>0</v>
      </c>
      <c r="BF157">
        <f>+VLOOKUP(A157,'[1]ASIGNACION CONTRATISTAS'!$A$5:$AQ$275,28,FALSE)</f>
        <v>0</v>
      </c>
      <c r="BG157">
        <f>+VLOOKUP(A157,'[1]ASIGNACION CONTRATISTAS'!$A$5:$AQ$275,29,FALSE)</f>
        <v>0</v>
      </c>
      <c r="BH157">
        <f>+VLOOKUP(A157,'[1]ASIGNACION CONTRATISTAS'!$A$5:$AQ$275,30,FALSE)</f>
        <v>0</v>
      </c>
      <c r="BI157">
        <f>+VLOOKUP(A157,'[1]ASIGNACION CONTRATISTAS'!$A$5:$AQ$275,31,FALSE)</f>
        <v>0</v>
      </c>
      <c r="BJ157">
        <f>+VLOOKUP(A157,'[1]ASIGNACION CONTRATISTAS'!$A$5:$AQ$275,32,FALSE)</f>
        <v>0</v>
      </c>
      <c r="BK157">
        <f>+VLOOKUP(A157,'[1]ASIGNACION CONTRATISTAS'!$A$5:$AQ$275,33,FALSE)</f>
        <v>0</v>
      </c>
      <c r="BL157">
        <f>+VLOOKUP(A157,'[1]ASIGNACION CONTRATISTAS'!$A$5:$AQ$275,34,FALSE)</f>
        <v>0</v>
      </c>
      <c r="BM157">
        <f>+VLOOKUP(A157,'[1]ASIGNACION CONTRATISTAS'!$A$5:$AQ$275,35,FALSE)</f>
        <v>0</v>
      </c>
      <c r="BN157" t="str">
        <f>+VLOOKUP(A157,'[1]ASIGNACION CONTRATISTAS'!$A$5:$AQ$275,36,FALSE)</f>
        <v>APROBADO</v>
      </c>
      <c r="BO157">
        <f>+VLOOKUP(A157,'[1]ASIGNACION CONTRATISTAS'!$A$5:$AQ$275,37,FALSE)</f>
        <v>0</v>
      </c>
      <c r="BP157">
        <f>+VLOOKUP(A157,'[1]ASIGNACION CONTRATISTAS'!$A$5:$AQ$275,38,FALSE)</f>
        <v>0</v>
      </c>
      <c r="BQ157">
        <f>+VLOOKUP(A157,'[1]ASIGNACION CONTRATISTAS'!$A$5:$AQ$275,39,FALSE)</f>
        <v>0</v>
      </c>
      <c r="BR157">
        <f>+VLOOKUP(A157,'[1]ASIGNACION CONTRATISTAS'!$A$5:$AQ$275,40,FALSE)</f>
        <v>45251</v>
      </c>
      <c r="BS157">
        <f>+VLOOKUP(A157,'[1]ASIGNACION CONTRATISTAS'!$A$5:$AQ$275,41,FALSE)</f>
        <v>0</v>
      </c>
      <c r="BT157">
        <f>+VLOOKUP(A157,'[1]ASIGNACION CONTRATISTAS'!$A$5:$AQ$275,42,FALSE)</f>
        <v>0</v>
      </c>
      <c r="BU157">
        <f>+VLOOKUP(A157,'[1]ASIGNACION CONTRATISTAS'!$A$5:$AQ$275,43,FALSE)</f>
        <v>25000000</v>
      </c>
    </row>
    <row r="158" spans="1:73" x14ac:dyDescent="0.25">
      <c r="A158" t="s">
        <v>932</v>
      </c>
      <c r="B158" t="s">
        <v>605</v>
      </c>
      <c r="C158" t="s">
        <v>379</v>
      </c>
      <c r="D158" t="s">
        <v>933</v>
      </c>
      <c r="E158" t="s">
        <v>41</v>
      </c>
      <c r="F158" t="s">
        <v>42</v>
      </c>
      <c r="G158">
        <v>149.74</v>
      </c>
      <c r="H158">
        <v>25000000</v>
      </c>
      <c r="K158" t="s">
        <v>934</v>
      </c>
      <c r="L158" t="s">
        <v>53</v>
      </c>
      <c r="S158">
        <v>25000000</v>
      </c>
      <c r="U158" t="s">
        <v>48</v>
      </c>
      <c r="V158" t="s">
        <v>48</v>
      </c>
      <c r="W158" s="2">
        <v>45100</v>
      </c>
      <c r="X158" t="s">
        <v>935</v>
      </c>
      <c r="Y158" t="s">
        <v>46</v>
      </c>
      <c r="Z158">
        <v>0</v>
      </c>
      <c r="AA158">
        <v>149.73650000000001</v>
      </c>
      <c r="AB158" t="s">
        <v>936</v>
      </c>
      <c r="AC158" t="s">
        <v>48</v>
      </c>
      <c r="AD158" t="s">
        <v>49</v>
      </c>
      <c r="AF158" t="s">
        <v>53</v>
      </c>
      <c r="AG158" t="s">
        <v>48</v>
      </c>
      <c r="AH158" t="s">
        <v>340</v>
      </c>
      <c r="AK158">
        <v>2024</v>
      </c>
      <c r="AO158" t="str">
        <f>+VLOOKUP(A158,'[1]ASIGNACION CONTRATISTAS'!$A$5:$M$275,11,FALSE)</f>
        <v>SIN DATOS</v>
      </c>
      <c r="AP158" t="str">
        <f>+VLOOKUP(A158,'[1]ASIGNACION CONTRATISTAS'!$A$5:$M$275,12,FALSE)</f>
        <v>SIN DATOS</v>
      </c>
      <c r="AQ158" t="str">
        <f>+VLOOKUP(A158,'[1]ASIGNACION CONTRATISTAS'!$A$5:$M$275,13,FALSE)</f>
        <v>SIN DATOS</v>
      </c>
      <c r="AR158" t="str">
        <f>+VLOOKUP(A158,'[1]ASIGNACION CONTRATISTAS'!$A$5:$AQ$275,14,FALSE)</f>
        <v>si</v>
      </c>
      <c r="AS158" t="str">
        <f>+VLOOKUP(A158,'[1]ASIGNACION CONTRATISTAS'!$A$5:$AQ$275,15,FALSE)</f>
        <v>SIN DATOS</v>
      </c>
      <c r="AT158" t="str">
        <f>+VLOOKUP(A158,'[1]ASIGNACION CONTRATISTAS'!$A$5:$AQ$275,16,FALSE)</f>
        <v>SIN DATOS</v>
      </c>
      <c r="AU158">
        <f>+VLOOKUP(A158,'[1]ASIGNACION CONTRATISTAS'!$A$5:$AQ$275,17,FALSE)</f>
        <v>0</v>
      </c>
      <c r="AV158" t="str">
        <f>+VLOOKUP(A158,'[1]ASIGNACION CONTRATISTAS'!$A$5:$AQ$275,18,FALSE)</f>
        <v>si</v>
      </c>
      <c r="AW158" t="str">
        <f>+VLOOKUP(A158,'[1]ASIGNACION CONTRATISTAS'!$A$5:$AQ$275,19,FALSE)</f>
        <v>SIN DATOS</v>
      </c>
      <c r="AX158" t="str">
        <f>+VLOOKUP(A158,'[1]ASIGNACION CONTRATISTAS'!$A$5:$AQ$275,20,FALSE)</f>
        <v>SIN DATOS</v>
      </c>
      <c r="AY158">
        <f>+VLOOKUP(A158,'[1]ASIGNACION CONTRATISTAS'!$A$5:$AQ$275,21,FALSE)</f>
        <v>0</v>
      </c>
      <c r="AZ158">
        <f>+VLOOKUP(A158,'[1]ASIGNACION CONTRATISTAS'!$A$5:$AQ$275,22,FALSE)</f>
        <v>0</v>
      </c>
      <c r="BA158" t="str">
        <f>+VLOOKUP(A158,'[1]ASIGNACION CONTRATISTAS'!$A$5:$AQ$275,23,FALSE)</f>
        <v>si</v>
      </c>
      <c r="BB158">
        <f>+VLOOKUP(A158,'[1]ASIGNACION CONTRATISTAS'!$A$5:$AQ$275,24,FALSE)</f>
        <v>0</v>
      </c>
      <c r="BC158">
        <f>+VLOOKUP(A158,'[1]ASIGNACION CONTRATISTAS'!$A$5:$AQ$275,25,FALSE)</f>
        <v>0</v>
      </c>
      <c r="BD158" s="2">
        <f>+VLOOKUP(A158,'[1]ASIGNACION CONTRATISTAS'!$A$5:$AQ$275,26,FALSE)</f>
        <v>0</v>
      </c>
      <c r="BE158">
        <f>+VLOOKUP(A158,'[1]ASIGNACION CONTRATISTAS'!$A$5:$AQ$275,27,FALSE)</f>
        <v>0</v>
      </c>
      <c r="BF158">
        <f>+VLOOKUP(A158,'[1]ASIGNACION CONTRATISTAS'!$A$5:$AQ$275,28,FALSE)</f>
        <v>0</v>
      </c>
      <c r="BG158">
        <f>+VLOOKUP(A158,'[1]ASIGNACION CONTRATISTAS'!$A$5:$AQ$275,29,FALSE)</f>
        <v>0</v>
      </c>
      <c r="BH158">
        <f>+VLOOKUP(A158,'[1]ASIGNACION CONTRATISTAS'!$A$5:$AQ$275,30,FALSE)</f>
        <v>0</v>
      </c>
      <c r="BI158">
        <f>+VLOOKUP(A158,'[1]ASIGNACION CONTRATISTAS'!$A$5:$AQ$275,31,FALSE)</f>
        <v>0</v>
      </c>
      <c r="BJ158">
        <f>+VLOOKUP(A158,'[1]ASIGNACION CONTRATISTAS'!$A$5:$AQ$275,32,FALSE)</f>
        <v>0</v>
      </c>
      <c r="BK158">
        <f>+VLOOKUP(A158,'[1]ASIGNACION CONTRATISTAS'!$A$5:$AQ$275,33,FALSE)</f>
        <v>0</v>
      </c>
      <c r="BL158">
        <f>+VLOOKUP(A158,'[1]ASIGNACION CONTRATISTAS'!$A$5:$AQ$275,34,FALSE)</f>
        <v>0</v>
      </c>
      <c r="BM158">
        <f>+VLOOKUP(A158,'[1]ASIGNACION CONTRATISTAS'!$A$5:$AQ$275,35,FALSE)</f>
        <v>0</v>
      </c>
      <c r="BN158" t="str">
        <f>+VLOOKUP(A158,'[1]ASIGNACION CONTRATISTAS'!$A$5:$AQ$275,36,FALSE)</f>
        <v>APROBADO</v>
      </c>
      <c r="BO158">
        <f>+VLOOKUP(A158,'[1]ASIGNACION CONTRATISTAS'!$A$5:$AQ$275,37,FALSE)</f>
        <v>0</v>
      </c>
      <c r="BP158">
        <f>+VLOOKUP(A158,'[1]ASIGNACION CONTRATISTAS'!$A$5:$AQ$275,38,FALSE)</f>
        <v>0</v>
      </c>
      <c r="BQ158">
        <f>+VLOOKUP(A158,'[1]ASIGNACION CONTRATISTAS'!$A$5:$AQ$275,39,FALSE)</f>
        <v>0</v>
      </c>
      <c r="BR158">
        <f>+VLOOKUP(A158,'[1]ASIGNACION CONTRATISTAS'!$A$5:$AQ$275,40,FALSE)</f>
        <v>0</v>
      </c>
      <c r="BS158">
        <f>+VLOOKUP(A158,'[1]ASIGNACION CONTRATISTAS'!$A$5:$AQ$275,41,FALSE)</f>
        <v>0</v>
      </c>
      <c r="BT158">
        <f>+VLOOKUP(A158,'[1]ASIGNACION CONTRATISTAS'!$A$5:$AQ$275,42,FALSE)</f>
        <v>0</v>
      </c>
      <c r="BU158">
        <f>+VLOOKUP(A158,'[1]ASIGNACION CONTRATISTAS'!$A$5:$AQ$275,43,FALSE)</f>
        <v>25000000</v>
      </c>
    </row>
    <row r="159" spans="1:73" x14ac:dyDescent="0.25">
      <c r="A159" t="s">
        <v>937</v>
      </c>
      <c r="B159" t="s">
        <v>605</v>
      </c>
      <c r="C159" t="s">
        <v>379</v>
      </c>
      <c r="D159" t="s">
        <v>938</v>
      </c>
      <c r="E159" t="s">
        <v>41</v>
      </c>
      <c r="F159" t="s">
        <v>42</v>
      </c>
      <c r="G159">
        <v>92.42</v>
      </c>
      <c r="H159">
        <v>25000000</v>
      </c>
      <c r="K159" t="s">
        <v>939</v>
      </c>
      <c r="L159" t="s">
        <v>53</v>
      </c>
      <c r="S159">
        <v>25000000</v>
      </c>
      <c r="U159" t="s">
        <v>48</v>
      </c>
      <c r="V159" t="s">
        <v>48</v>
      </c>
      <c r="W159" s="2">
        <v>45030</v>
      </c>
      <c r="X159" t="s">
        <v>940</v>
      </c>
      <c r="Y159" t="s">
        <v>46</v>
      </c>
      <c r="Z159">
        <v>0</v>
      </c>
      <c r="AA159">
        <v>89.25</v>
      </c>
      <c r="AB159" t="s">
        <v>941</v>
      </c>
      <c r="AC159" t="s">
        <v>48</v>
      </c>
      <c r="AD159" t="s">
        <v>49</v>
      </c>
      <c r="AF159" t="s">
        <v>53</v>
      </c>
      <c r="AG159" t="s">
        <v>48</v>
      </c>
      <c r="AH159" t="s">
        <v>340</v>
      </c>
      <c r="AK159">
        <v>2024</v>
      </c>
      <c r="AO159" t="str">
        <f>+VLOOKUP(A159,'[1]ASIGNACION CONTRATISTAS'!$A$5:$M$275,11,FALSE)</f>
        <v>SIN DATOS</v>
      </c>
      <c r="AP159" t="str">
        <f>+VLOOKUP(A159,'[1]ASIGNACION CONTRATISTAS'!$A$5:$M$275,12,FALSE)</f>
        <v>SIN DATOS</v>
      </c>
      <c r="AQ159" t="str">
        <f>+VLOOKUP(A159,'[1]ASIGNACION CONTRATISTAS'!$A$5:$M$275,13,FALSE)</f>
        <v>SIN DATOS</v>
      </c>
      <c r="AR159" t="str">
        <f>+VLOOKUP(A159,'[1]ASIGNACION CONTRATISTAS'!$A$5:$AQ$275,14,FALSE)</f>
        <v>si</v>
      </c>
      <c r="AS159" t="str">
        <f>+VLOOKUP(A159,'[1]ASIGNACION CONTRATISTAS'!$A$5:$AQ$275,15,FALSE)</f>
        <v>SIN DATOS</v>
      </c>
      <c r="AT159" t="str">
        <f>+VLOOKUP(A159,'[1]ASIGNACION CONTRATISTAS'!$A$5:$AQ$275,16,FALSE)</f>
        <v>SIN DATOS</v>
      </c>
      <c r="AU159">
        <f>+VLOOKUP(A159,'[1]ASIGNACION CONTRATISTAS'!$A$5:$AQ$275,17,FALSE)</f>
        <v>0</v>
      </c>
      <c r="AV159" t="str">
        <f>+VLOOKUP(A159,'[1]ASIGNACION CONTRATISTAS'!$A$5:$AQ$275,18,FALSE)</f>
        <v>si</v>
      </c>
      <c r="AW159" t="str">
        <f>+VLOOKUP(A159,'[1]ASIGNACION CONTRATISTAS'!$A$5:$AQ$275,19,FALSE)</f>
        <v>SIN DATOS</v>
      </c>
      <c r="AX159" t="str">
        <f>+VLOOKUP(A159,'[1]ASIGNACION CONTRATISTAS'!$A$5:$AQ$275,20,FALSE)</f>
        <v>SIN DATOS</v>
      </c>
      <c r="AY159">
        <f>+VLOOKUP(A159,'[1]ASIGNACION CONTRATISTAS'!$A$5:$AQ$275,21,FALSE)</f>
        <v>0</v>
      </c>
      <c r="AZ159">
        <f>+VLOOKUP(A159,'[1]ASIGNACION CONTRATISTAS'!$A$5:$AQ$275,22,FALSE)</f>
        <v>0</v>
      </c>
      <c r="BA159" t="str">
        <f>+VLOOKUP(A159,'[1]ASIGNACION CONTRATISTAS'!$A$5:$AQ$275,23,FALSE)</f>
        <v>si</v>
      </c>
      <c r="BB159">
        <f>+VLOOKUP(A159,'[1]ASIGNACION CONTRATISTAS'!$A$5:$AQ$275,24,FALSE)</f>
        <v>0</v>
      </c>
      <c r="BC159">
        <f>+VLOOKUP(A159,'[1]ASIGNACION CONTRATISTAS'!$A$5:$AQ$275,25,FALSE)</f>
        <v>0</v>
      </c>
      <c r="BD159" s="2">
        <f>+VLOOKUP(A159,'[1]ASIGNACION CONTRATISTAS'!$A$5:$AQ$275,26,FALSE)</f>
        <v>0</v>
      </c>
      <c r="BE159">
        <f>+VLOOKUP(A159,'[1]ASIGNACION CONTRATISTAS'!$A$5:$AQ$275,27,FALSE)</f>
        <v>0</v>
      </c>
      <c r="BF159">
        <f>+VLOOKUP(A159,'[1]ASIGNACION CONTRATISTAS'!$A$5:$AQ$275,28,FALSE)</f>
        <v>0</v>
      </c>
      <c r="BG159">
        <f>+VLOOKUP(A159,'[1]ASIGNACION CONTRATISTAS'!$A$5:$AQ$275,29,FALSE)</f>
        <v>0</v>
      </c>
      <c r="BH159">
        <f>+VLOOKUP(A159,'[1]ASIGNACION CONTRATISTAS'!$A$5:$AQ$275,30,FALSE)</f>
        <v>0</v>
      </c>
      <c r="BI159">
        <f>+VLOOKUP(A159,'[1]ASIGNACION CONTRATISTAS'!$A$5:$AQ$275,31,FALSE)</f>
        <v>0</v>
      </c>
      <c r="BJ159">
        <f>+VLOOKUP(A159,'[1]ASIGNACION CONTRATISTAS'!$A$5:$AQ$275,32,FALSE)</f>
        <v>0</v>
      </c>
      <c r="BK159">
        <f>+VLOOKUP(A159,'[1]ASIGNACION CONTRATISTAS'!$A$5:$AQ$275,33,FALSE)</f>
        <v>0</v>
      </c>
      <c r="BL159">
        <f>+VLOOKUP(A159,'[1]ASIGNACION CONTRATISTAS'!$A$5:$AQ$275,34,FALSE)</f>
        <v>0</v>
      </c>
      <c r="BM159">
        <f>+VLOOKUP(A159,'[1]ASIGNACION CONTRATISTAS'!$A$5:$AQ$275,35,FALSE)</f>
        <v>0</v>
      </c>
      <c r="BN159" t="str">
        <f>+VLOOKUP(A159,'[1]ASIGNACION CONTRATISTAS'!$A$5:$AQ$275,36,FALSE)</f>
        <v>APROBADO</v>
      </c>
      <c r="BO159">
        <f>+VLOOKUP(A159,'[1]ASIGNACION CONTRATISTAS'!$A$5:$AQ$275,37,FALSE)</f>
        <v>0</v>
      </c>
      <c r="BP159">
        <f>+VLOOKUP(A159,'[1]ASIGNACION CONTRATISTAS'!$A$5:$AQ$275,38,FALSE)</f>
        <v>0</v>
      </c>
      <c r="BQ159">
        <f>+VLOOKUP(A159,'[1]ASIGNACION CONTRATISTAS'!$A$5:$AQ$275,39,FALSE)</f>
        <v>0</v>
      </c>
      <c r="BR159">
        <f>+VLOOKUP(A159,'[1]ASIGNACION CONTRATISTAS'!$A$5:$AQ$275,40,FALSE)</f>
        <v>0</v>
      </c>
      <c r="BS159">
        <f>+VLOOKUP(A159,'[1]ASIGNACION CONTRATISTAS'!$A$5:$AQ$275,41,FALSE)</f>
        <v>0</v>
      </c>
      <c r="BT159">
        <f>+VLOOKUP(A159,'[1]ASIGNACION CONTRATISTAS'!$A$5:$AQ$275,42,FALSE)</f>
        <v>0</v>
      </c>
      <c r="BU159">
        <f>+VLOOKUP(A159,'[1]ASIGNACION CONTRATISTAS'!$A$5:$AQ$275,43,FALSE)</f>
        <v>25000000</v>
      </c>
    </row>
    <row r="160" spans="1:73" x14ac:dyDescent="0.25">
      <c r="A160" t="s">
        <v>942</v>
      </c>
      <c r="B160" t="s">
        <v>605</v>
      </c>
      <c r="C160" t="s">
        <v>379</v>
      </c>
      <c r="D160" t="s">
        <v>943</v>
      </c>
      <c r="E160" t="s">
        <v>41</v>
      </c>
      <c r="F160" t="s">
        <v>42</v>
      </c>
      <c r="G160">
        <v>129.55000000000001</v>
      </c>
      <c r="H160">
        <v>25000000</v>
      </c>
      <c r="K160" t="s">
        <v>944</v>
      </c>
      <c r="L160" t="s">
        <v>53</v>
      </c>
      <c r="S160">
        <v>25000000</v>
      </c>
      <c r="U160" t="s">
        <v>48</v>
      </c>
      <c r="V160" t="s">
        <v>48</v>
      </c>
      <c r="W160" s="2">
        <v>45030</v>
      </c>
      <c r="X160" t="s">
        <v>945</v>
      </c>
      <c r="Y160" t="s">
        <v>46</v>
      </c>
      <c r="Z160">
        <v>0</v>
      </c>
      <c r="AA160">
        <v>129.31809999999999</v>
      </c>
      <c r="AB160" t="s">
        <v>946</v>
      </c>
      <c r="AC160" t="s">
        <v>48</v>
      </c>
      <c r="AD160" t="s">
        <v>49</v>
      </c>
      <c r="AF160" t="s">
        <v>53</v>
      </c>
      <c r="AG160" t="s">
        <v>48</v>
      </c>
      <c r="AH160" t="s">
        <v>340</v>
      </c>
      <c r="AK160">
        <v>2024</v>
      </c>
      <c r="AO160" t="str">
        <f>+VLOOKUP(A160,'[1]ASIGNACION CONTRATISTAS'!$A$5:$M$275,11,FALSE)</f>
        <v>SIN DATOS</v>
      </c>
      <c r="AP160" t="str">
        <f>+VLOOKUP(A160,'[1]ASIGNACION CONTRATISTAS'!$A$5:$M$275,12,FALSE)</f>
        <v>SIN DATOS</v>
      </c>
      <c r="AQ160" t="str">
        <f>+VLOOKUP(A160,'[1]ASIGNACION CONTRATISTAS'!$A$5:$M$275,13,FALSE)</f>
        <v>SIN DATOS</v>
      </c>
      <c r="AR160" t="str">
        <f>+VLOOKUP(A160,'[1]ASIGNACION CONTRATISTAS'!$A$5:$AQ$275,14,FALSE)</f>
        <v>si</v>
      </c>
      <c r="AS160" t="str">
        <f>+VLOOKUP(A160,'[1]ASIGNACION CONTRATISTAS'!$A$5:$AQ$275,15,FALSE)</f>
        <v>SIN DATOS</v>
      </c>
      <c r="AT160" t="str">
        <f>+VLOOKUP(A160,'[1]ASIGNACION CONTRATISTAS'!$A$5:$AQ$275,16,FALSE)</f>
        <v>SIN DATOS</v>
      </c>
      <c r="AU160">
        <f>+VLOOKUP(A160,'[1]ASIGNACION CONTRATISTAS'!$A$5:$AQ$275,17,FALSE)</f>
        <v>0</v>
      </c>
      <c r="AV160" t="str">
        <f>+VLOOKUP(A160,'[1]ASIGNACION CONTRATISTAS'!$A$5:$AQ$275,18,FALSE)</f>
        <v>si</v>
      </c>
      <c r="AW160" t="str">
        <f>+VLOOKUP(A160,'[1]ASIGNACION CONTRATISTAS'!$A$5:$AQ$275,19,FALSE)</f>
        <v>SIN DATOS</v>
      </c>
      <c r="AX160" t="str">
        <f>+VLOOKUP(A160,'[1]ASIGNACION CONTRATISTAS'!$A$5:$AQ$275,20,FALSE)</f>
        <v>SIN DATOS</v>
      </c>
      <c r="AY160">
        <f>+VLOOKUP(A160,'[1]ASIGNACION CONTRATISTAS'!$A$5:$AQ$275,21,FALSE)</f>
        <v>0</v>
      </c>
      <c r="AZ160">
        <f>+VLOOKUP(A160,'[1]ASIGNACION CONTRATISTAS'!$A$5:$AQ$275,22,FALSE)</f>
        <v>0</v>
      </c>
      <c r="BA160" t="str">
        <f>+VLOOKUP(A160,'[1]ASIGNACION CONTRATISTAS'!$A$5:$AQ$275,23,FALSE)</f>
        <v>si</v>
      </c>
      <c r="BB160">
        <f>+VLOOKUP(A160,'[1]ASIGNACION CONTRATISTAS'!$A$5:$AQ$275,24,FALSE)</f>
        <v>0</v>
      </c>
      <c r="BC160">
        <f>+VLOOKUP(A160,'[1]ASIGNACION CONTRATISTAS'!$A$5:$AQ$275,25,FALSE)</f>
        <v>0</v>
      </c>
      <c r="BD160" s="2">
        <f>+VLOOKUP(A160,'[1]ASIGNACION CONTRATISTAS'!$A$5:$AQ$275,26,FALSE)</f>
        <v>0</v>
      </c>
      <c r="BE160">
        <f>+VLOOKUP(A160,'[1]ASIGNACION CONTRATISTAS'!$A$5:$AQ$275,27,FALSE)</f>
        <v>0</v>
      </c>
      <c r="BF160">
        <f>+VLOOKUP(A160,'[1]ASIGNACION CONTRATISTAS'!$A$5:$AQ$275,28,FALSE)</f>
        <v>0</v>
      </c>
      <c r="BG160">
        <f>+VLOOKUP(A160,'[1]ASIGNACION CONTRATISTAS'!$A$5:$AQ$275,29,FALSE)</f>
        <v>0</v>
      </c>
      <c r="BH160">
        <f>+VLOOKUP(A160,'[1]ASIGNACION CONTRATISTAS'!$A$5:$AQ$275,30,FALSE)</f>
        <v>0</v>
      </c>
      <c r="BI160">
        <f>+VLOOKUP(A160,'[1]ASIGNACION CONTRATISTAS'!$A$5:$AQ$275,31,FALSE)</f>
        <v>0</v>
      </c>
      <c r="BJ160">
        <f>+VLOOKUP(A160,'[1]ASIGNACION CONTRATISTAS'!$A$5:$AQ$275,32,FALSE)</f>
        <v>0</v>
      </c>
      <c r="BK160">
        <f>+VLOOKUP(A160,'[1]ASIGNACION CONTRATISTAS'!$A$5:$AQ$275,33,FALSE)</f>
        <v>0</v>
      </c>
      <c r="BL160">
        <f>+VLOOKUP(A160,'[1]ASIGNACION CONTRATISTAS'!$A$5:$AQ$275,34,FALSE)</f>
        <v>0</v>
      </c>
      <c r="BM160">
        <f>+VLOOKUP(A160,'[1]ASIGNACION CONTRATISTAS'!$A$5:$AQ$275,35,FALSE)</f>
        <v>0</v>
      </c>
      <c r="BN160" t="str">
        <f>+VLOOKUP(A160,'[1]ASIGNACION CONTRATISTAS'!$A$5:$AQ$275,36,FALSE)</f>
        <v>APROBADO</v>
      </c>
      <c r="BO160">
        <f>+VLOOKUP(A160,'[1]ASIGNACION CONTRATISTAS'!$A$5:$AQ$275,37,FALSE)</f>
        <v>0</v>
      </c>
      <c r="BP160">
        <f>+VLOOKUP(A160,'[1]ASIGNACION CONTRATISTAS'!$A$5:$AQ$275,38,FALSE)</f>
        <v>0</v>
      </c>
      <c r="BQ160">
        <f>+VLOOKUP(A160,'[1]ASIGNACION CONTRATISTAS'!$A$5:$AQ$275,39,FALSE)</f>
        <v>0</v>
      </c>
      <c r="BR160">
        <f>+VLOOKUP(A160,'[1]ASIGNACION CONTRATISTAS'!$A$5:$AQ$275,40,FALSE)</f>
        <v>0</v>
      </c>
      <c r="BS160">
        <f>+VLOOKUP(A160,'[1]ASIGNACION CONTRATISTAS'!$A$5:$AQ$275,41,FALSE)</f>
        <v>0</v>
      </c>
      <c r="BT160">
        <f>+VLOOKUP(A160,'[1]ASIGNACION CONTRATISTAS'!$A$5:$AQ$275,42,FALSE)</f>
        <v>0</v>
      </c>
      <c r="BU160">
        <f>+VLOOKUP(A160,'[1]ASIGNACION CONTRATISTAS'!$A$5:$AQ$275,43,FALSE)</f>
        <v>25000000</v>
      </c>
    </row>
    <row r="161" spans="1:73" x14ac:dyDescent="0.25">
      <c r="A161" t="s">
        <v>947</v>
      </c>
      <c r="B161" t="s">
        <v>605</v>
      </c>
      <c r="C161" t="s">
        <v>379</v>
      </c>
      <c r="D161" t="s">
        <v>948</v>
      </c>
      <c r="E161" t="s">
        <v>41</v>
      </c>
      <c r="F161" t="s">
        <v>42</v>
      </c>
      <c r="G161">
        <v>715.61</v>
      </c>
      <c r="H161">
        <v>25000000</v>
      </c>
      <c r="K161" t="s">
        <v>949</v>
      </c>
      <c r="L161" t="s">
        <v>53</v>
      </c>
      <c r="S161">
        <v>25000000</v>
      </c>
      <c r="U161" t="s">
        <v>48</v>
      </c>
      <c r="V161" t="s">
        <v>48</v>
      </c>
      <c r="W161" s="2">
        <v>45162</v>
      </c>
      <c r="X161" t="s">
        <v>950</v>
      </c>
      <c r="Y161" t="s">
        <v>46</v>
      </c>
      <c r="Z161">
        <v>0</v>
      </c>
      <c r="AA161">
        <v>715.61410000000001</v>
      </c>
      <c r="AB161" t="s">
        <v>951</v>
      </c>
      <c r="AC161" t="s">
        <v>48</v>
      </c>
      <c r="AD161" t="s">
        <v>49</v>
      </c>
      <c r="AF161" t="s">
        <v>347</v>
      </c>
      <c r="AG161" t="s">
        <v>48</v>
      </c>
      <c r="AH161" t="s">
        <v>340</v>
      </c>
      <c r="AK161">
        <v>2024</v>
      </c>
      <c r="AO161" t="str">
        <f>+VLOOKUP(A161,'[1]ASIGNACION CONTRATISTAS'!$A$5:$M$275,11,FALSE)</f>
        <v>SIN DATOS</v>
      </c>
      <c r="AP161" t="str">
        <f>+VLOOKUP(A161,'[1]ASIGNACION CONTRATISTAS'!$A$5:$M$275,12,FALSE)</f>
        <v>SIN DATOS</v>
      </c>
      <c r="AQ161" t="str">
        <f>+VLOOKUP(A161,'[1]ASIGNACION CONTRATISTAS'!$A$5:$M$275,13,FALSE)</f>
        <v>SIN DATOS</v>
      </c>
      <c r="AR161" t="str">
        <f>+VLOOKUP(A161,'[1]ASIGNACION CONTRATISTAS'!$A$5:$AQ$275,14,FALSE)</f>
        <v>si</v>
      </c>
      <c r="AS161" t="str">
        <f>+VLOOKUP(A161,'[1]ASIGNACION CONTRATISTAS'!$A$5:$AQ$275,15,FALSE)</f>
        <v>SIN DATOS</v>
      </c>
      <c r="AT161" t="str">
        <f>+VLOOKUP(A161,'[1]ASIGNACION CONTRATISTAS'!$A$5:$AQ$275,16,FALSE)</f>
        <v>SIN DATOS</v>
      </c>
      <c r="AU161">
        <f>+VLOOKUP(A161,'[1]ASIGNACION CONTRATISTAS'!$A$5:$AQ$275,17,FALSE)</f>
        <v>0</v>
      </c>
      <c r="AV161" t="str">
        <f>+VLOOKUP(A161,'[1]ASIGNACION CONTRATISTAS'!$A$5:$AQ$275,18,FALSE)</f>
        <v>si</v>
      </c>
      <c r="AW161" t="str">
        <f>+VLOOKUP(A161,'[1]ASIGNACION CONTRATISTAS'!$A$5:$AQ$275,19,FALSE)</f>
        <v>SIN DATOS</v>
      </c>
      <c r="AX161" t="str">
        <f>+VLOOKUP(A161,'[1]ASIGNACION CONTRATISTAS'!$A$5:$AQ$275,20,FALSE)</f>
        <v>SIN DATOS</v>
      </c>
      <c r="AY161">
        <f>+VLOOKUP(A161,'[1]ASIGNACION CONTRATISTAS'!$A$5:$AQ$275,21,FALSE)</f>
        <v>0</v>
      </c>
      <c r="AZ161">
        <f>+VLOOKUP(A161,'[1]ASIGNACION CONTRATISTAS'!$A$5:$AQ$275,22,FALSE)</f>
        <v>0</v>
      </c>
      <c r="BA161" t="str">
        <f>+VLOOKUP(A161,'[1]ASIGNACION CONTRATISTAS'!$A$5:$AQ$275,23,FALSE)</f>
        <v>si</v>
      </c>
      <c r="BB161">
        <f>+VLOOKUP(A161,'[1]ASIGNACION CONTRATISTAS'!$A$5:$AQ$275,24,FALSE)</f>
        <v>0</v>
      </c>
      <c r="BC161">
        <f>+VLOOKUP(A161,'[1]ASIGNACION CONTRATISTAS'!$A$5:$AQ$275,25,FALSE)</f>
        <v>0</v>
      </c>
      <c r="BD161" s="2">
        <f>+VLOOKUP(A161,'[1]ASIGNACION CONTRATISTAS'!$A$5:$AQ$275,26,FALSE)</f>
        <v>0</v>
      </c>
      <c r="BE161">
        <f>+VLOOKUP(A161,'[1]ASIGNACION CONTRATISTAS'!$A$5:$AQ$275,27,FALSE)</f>
        <v>0</v>
      </c>
      <c r="BF161">
        <f>+VLOOKUP(A161,'[1]ASIGNACION CONTRATISTAS'!$A$5:$AQ$275,28,FALSE)</f>
        <v>0</v>
      </c>
      <c r="BG161">
        <f>+VLOOKUP(A161,'[1]ASIGNACION CONTRATISTAS'!$A$5:$AQ$275,29,FALSE)</f>
        <v>0</v>
      </c>
      <c r="BH161">
        <f>+VLOOKUP(A161,'[1]ASIGNACION CONTRATISTAS'!$A$5:$AQ$275,30,FALSE)</f>
        <v>0</v>
      </c>
      <c r="BI161">
        <f>+VLOOKUP(A161,'[1]ASIGNACION CONTRATISTAS'!$A$5:$AQ$275,31,FALSE)</f>
        <v>0</v>
      </c>
      <c r="BJ161">
        <f>+VLOOKUP(A161,'[1]ASIGNACION CONTRATISTAS'!$A$5:$AQ$275,32,FALSE)</f>
        <v>0</v>
      </c>
      <c r="BK161">
        <f>+VLOOKUP(A161,'[1]ASIGNACION CONTRATISTAS'!$A$5:$AQ$275,33,FALSE)</f>
        <v>0</v>
      </c>
      <c r="BL161">
        <f>+VLOOKUP(A161,'[1]ASIGNACION CONTRATISTAS'!$A$5:$AQ$275,34,FALSE)</f>
        <v>0</v>
      </c>
      <c r="BM161">
        <f>+VLOOKUP(A161,'[1]ASIGNACION CONTRATISTAS'!$A$5:$AQ$275,35,FALSE)</f>
        <v>0</v>
      </c>
      <c r="BN161" t="str">
        <f>+VLOOKUP(A161,'[1]ASIGNACION CONTRATISTAS'!$A$5:$AQ$275,36,FALSE)</f>
        <v>APROBADO</v>
      </c>
      <c r="BO161">
        <f>+VLOOKUP(A161,'[1]ASIGNACION CONTRATISTAS'!$A$5:$AQ$275,37,FALSE)</f>
        <v>0</v>
      </c>
      <c r="BP161">
        <f>+VLOOKUP(A161,'[1]ASIGNACION CONTRATISTAS'!$A$5:$AQ$275,38,FALSE)</f>
        <v>0</v>
      </c>
      <c r="BQ161">
        <f>+VLOOKUP(A161,'[1]ASIGNACION CONTRATISTAS'!$A$5:$AQ$275,39,FALSE)</f>
        <v>0</v>
      </c>
      <c r="BR161">
        <f>+VLOOKUP(A161,'[1]ASIGNACION CONTRATISTAS'!$A$5:$AQ$275,40,FALSE)</f>
        <v>0</v>
      </c>
      <c r="BS161">
        <f>+VLOOKUP(A161,'[1]ASIGNACION CONTRATISTAS'!$A$5:$AQ$275,41,FALSE)</f>
        <v>0</v>
      </c>
      <c r="BT161">
        <f>+VLOOKUP(A161,'[1]ASIGNACION CONTRATISTAS'!$A$5:$AQ$275,42,FALSE)</f>
        <v>0</v>
      </c>
      <c r="BU161">
        <f>+VLOOKUP(A161,'[1]ASIGNACION CONTRATISTAS'!$A$5:$AQ$275,43,FALSE)</f>
        <v>25000000</v>
      </c>
    </row>
    <row r="162" spans="1:73" x14ac:dyDescent="0.25">
      <c r="A162" t="s">
        <v>952</v>
      </c>
      <c r="B162" t="s">
        <v>605</v>
      </c>
      <c r="C162" t="s">
        <v>379</v>
      </c>
      <c r="D162" t="s">
        <v>953</v>
      </c>
      <c r="E162" t="s">
        <v>41</v>
      </c>
      <c r="F162" t="s">
        <v>42</v>
      </c>
      <c r="G162">
        <v>628.32000000000005</v>
      </c>
      <c r="H162">
        <v>25000000</v>
      </c>
      <c r="K162" t="s">
        <v>954</v>
      </c>
      <c r="L162" t="s">
        <v>53</v>
      </c>
      <c r="S162">
        <v>25000000</v>
      </c>
      <c r="U162" t="s">
        <v>48</v>
      </c>
      <c r="V162" t="s">
        <v>48</v>
      </c>
      <c r="W162" s="2">
        <v>45030</v>
      </c>
      <c r="X162" t="s">
        <v>955</v>
      </c>
      <c r="Y162" t="s">
        <v>46</v>
      </c>
      <c r="Z162">
        <v>0</v>
      </c>
      <c r="AA162">
        <v>628.32000000000005</v>
      </c>
      <c r="AB162" t="s">
        <v>956</v>
      </c>
      <c r="AC162" t="s">
        <v>48</v>
      </c>
      <c r="AD162" t="s">
        <v>49</v>
      </c>
      <c r="AF162" t="s">
        <v>53</v>
      </c>
      <c r="AG162" t="s">
        <v>48</v>
      </c>
      <c r="AH162" t="s">
        <v>340</v>
      </c>
      <c r="AK162">
        <v>2024</v>
      </c>
      <c r="AO162" t="str">
        <f>+VLOOKUP(A162,'[1]ASIGNACION CONTRATISTAS'!$A$5:$M$275,11,FALSE)</f>
        <v>SIN DATOS</v>
      </c>
      <c r="AP162" t="str">
        <f>+VLOOKUP(A162,'[1]ASIGNACION CONTRATISTAS'!$A$5:$M$275,12,FALSE)</f>
        <v>SIN DATOS</v>
      </c>
      <c r="AQ162" t="str">
        <f>+VLOOKUP(A162,'[1]ASIGNACION CONTRATISTAS'!$A$5:$M$275,13,FALSE)</f>
        <v>SIN DATOS</v>
      </c>
      <c r="AR162" t="str">
        <f>+VLOOKUP(A162,'[1]ASIGNACION CONTRATISTAS'!$A$5:$AQ$275,14,FALSE)</f>
        <v>si</v>
      </c>
      <c r="AS162" t="str">
        <f>+VLOOKUP(A162,'[1]ASIGNACION CONTRATISTAS'!$A$5:$AQ$275,15,FALSE)</f>
        <v>SIN DATOS</v>
      </c>
      <c r="AT162" t="str">
        <f>+VLOOKUP(A162,'[1]ASIGNACION CONTRATISTAS'!$A$5:$AQ$275,16,FALSE)</f>
        <v>SIN DATOS</v>
      </c>
      <c r="AU162">
        <f>+VLOOKUP(A162,'[1]ASIGNACION CONTRATISTAS'!$A$5:$AQ$275,17,FALSE)</f>
        <v>0</v>
      </c>
      <c r="AV162" t="str">
        <f>+VLOOKUP(A162,'[1]ASIGNACION CONTRATISTAS'!$A$5:$AQ$275,18,FALSE)</f>
        <v>si</v>
      </c>
      <c r="AW162" t="str">
        <f>+VLOOKUP(A162,'[1]ASIGNACION CONTRATISTAS'!$A$5:$AQ$275,19,FALSE)</f>
        <v>SIN DATOS</v>
      </c>
      <c r="AX162" t="str">
        <f>+VLOOKUP(A162,'[1]ASIGNACION CONTRATISTAS'!$A$5:$AQ$275,20,FALSE)</f>
        <v>SIN DATOS</v>
      </c>
      <c r="AY162">
        <f>+VLOOKUP(A162,'[1]ASIGNACION CONTRATISTAS'!$A$5:$AQ$275,21,FALSE)</f>
        <v>0</v>
      </c>
      <c r="AZ162">
        <f>+VLOOKUP(A162,'[1]ASIGNACION CONTRATISTAS'!$A$5:$AQ$275,22,FALSE)</f>
        <v>0</v>
      </c>
      <c r="BA162" t="str">
        <f>+VLOOKUP(A162,'[1]ASIGNACION CONTRATISTAS'!$A$5:$AQ$275,23,FALSE)</f>
        <v>si</v>
      </c>
      <c r="BB162">
        <f>+VLOOKUP(A162,'[1]ASIGNACION CONTRATISTAS'!$A$5:$AQ$275,24,FALSE)</f>
        <v>0</v>
      </c>
      <c r="BC162">
        <f>+VLOOKUP(A162,'[1]ASIGNACION CONTRATISTAS'!$A$5:$AQ$275,25,FALSE)</f>
        <v>0</v>
      </c>
      <c r="BD162" s="2">
        <f>+VLOOKUP(A162,'[1]ASIGNACION CONTRATISTAS'!$A$5:$AQ$275,26,FALSE)</f>
        <v>0</v>
      </c>
      <c r="BE162">
        <f>+VLOOKUP(A162,'[1]ASIGNACION CONTRATISTAS'!$A$5:$AQ$275,27,FALSE)</f>
        <v>0</v>
      </c>
      <c r="BF162">
        <f>+VLOOKUP(A162,'[1]ASIGNACION CONTRATISTAS'!$A$5:$AQ$275,28,FALSE)</f>
        <v>0</v>
      </c>
      <c r="BG162">
        <f>+VLOOKUP(A162,'[1]ASIGNACION CONTRATISTAS'!$A$5:$AQ$275,29,FALSE)</f>
        <v>0</v>
      </c>
      <c r="BH162">
        <f>+VLOOKUP(A162,'[1]ASIGNACION CONTRATISTAS'!$A$5:$AQ$275,30,FALSE)</f>
        <v>0</v>
      </c>
      <c r="BI162">
        <f>+VLOOKUP(A162,'[1]ASIGNACION CONTRATISTAS'!$A$5:$AQ$275,31,FALSE)</f>
        <v>0</v>
      </c>
      <c r="BJ162">
        <f>+VLOOKUP(A162,'[1]ASIGNACION CONTRATISTAS'!$A$5:$AQ$275,32,FALSE)</f>
        <v>0</v>
      </c>
      <c r="BK162">
        <f>+VLOOKUP(A162,'[1]ASIGNACION CONTRATISTAS'!$A$5:$AQ$275,33,FALSE)</f>
        <v>0</v>
      </c>
      <c r="BL162">
        <f>+VLOOKUP(A162,'[1]ASIGNACION CONTRATISTAS'!$A$5:$AQ$275,34,FALSE)</f>
        <v>0</v>
      </c>
      <c r="BM162">
        <f>+VLOOKUP(A162,'[1]ASIGNACION CONTRATISTAS'!$A$5:$AQ$275,35,FALSE)</f>
        <v>0</v>
      </c>
      <c r="BN162" t="str">
        <f>+VLOOKUP(A162,'[1]ASIGNACION CONTRATISTAS'!$A$5:$AQ$275,36,FALSE)</f>
        <v>APROBADO</v>
      </c>
      <c r="BO162">
        <f>+VLOOKUP(A162,'[1]ASIGNACION CONTRATISTAS'!$A$5:$AQ$275,37,FALSE)</f>
        <v>0</v>
      </c>
      <c r="BP162">
        <f>+VLOOKUP(A162,'[1]ASIGNACION CONTRATISTAS'!$A$5:$AQ$275,38,FALSE)</f>
        <v>0</v>
      </c>
      <c r="BQ162">
        <f>+VLOOKUP(A162,'[1]ASIGNACION CONTRATISTAS'!$A$5:$AQ$275,39,FALSE)</f>
        <v>0</v>
      </c>
      <c r="BR162">
        <f>+VLOOKUP(A162,'[1]ASIGNACION CONTRATISTAS'!$A$5:$AQ$275,40,FALSE)</f>
        <v>0</v>
      </c>
      <c r="BS162">
        <f>+VLOOKUP(A162,'[1]ASIGNACION CONTRATISTAS'!$A$5:$AQ$275,41,FALSE)</f>
        <v>0</v>
      </c>
      <c r="BT162">
        <f>+VLOOKUP(A162,'[1]ASIGNACION CONTRATISTAS'!$A$5:$AQ$275,42,FALSE)</f>
        <v>0</v>
      </c>
      <c r="BU162">
        <f>+VLOOKUP(A162,'[1]ASIGNACION CONTRATISTAS'!$A$5:$AQ$275,43,FALSE)</f>
        <v>25000000</v>
      </c>
    </row>
    <row r="163" spans="1:73" x14ac:dyDescent="0.25">
      <c r="A163" t="s">
        <v>957</v>
      </c>
      <c r="B163" t="s">
        <v>605</v>
      </c>
      <c r="C163" t="s">
        <v>379</v>
      </c>
      <c r="D163" t="s">
        <v>958</v>
      </c>
      <c r="E163" t="s">
        <v>41</v>
      </c>
      <c r="F163" t="s">
        <v>42</v>
      </c>
      <c r="G163">
        <v>663.56</v>
      </c>
      <c r="H163">
        <v>25000000</v>
      </c>
      <c r="K163" t="s">
        <v>959</v>
      </c>
      <c r="L163" t="s">
        <v>53</v>
      </c>
      <c r="S163">
        <v>25000000</v>
      </c>
      <c r="U163" t="s">
        <v>48</v>
      </c>
      <c r="V163" t="s">
        <v>48</v>
      </c>
      <c r="W163" s="2">
        <v>45100</v>
      </c>
      <c r="X163" t="s">
        <v>960</v>
      </c>
      <c r="Y163" t="s">
        <v>46</v>
      </c>
      <c r="Z163">
        <v>0</v>
      </c>
      <c r="AA163">
        <v>663.56209999999999</v>
      </c>
      <c r="AB163" t="s">
        <v>961</v>
      </c>
      <c r="AC163" t="s">
        <v>48</v>
      </c>
      <c r="AD163" t="s">
        <v>49</v>
      </c>
      <c r="AF163" t="s">
        <v>347</v>
      </c>
      <c r="AG163" t="s">
        <v>48</v>
      </c>
      <c r="AH163" t="s">
        <v>340</v>
      </c>
      <c r="AK163">
        <v>2024</v>
      </c>
      <c r="AO163" t="str">
        <f>+VLOOKUP(A163,'[1]ASIGNACION CONTRATISTAS'!$A$5:$M$275,11,FALSE)</f>
        <v>SIN DATOS</v>
      </c>
      <c r="AP163" t="str">
        <f>+VLOOKUP(A163,'[1]ASIGNACION CONTRATISTAS'!$A$5:$M$275,12,FALSE)</f>
        <v>SIN DATOS</v>
      </c>
      <c r="AQ163" t="str">
        <f>+VLOOKUP(A163,'[1]ASIGNACION CONTRATISTAS'!$A$5:$M$275,13,FALSE)</f>
        <v>SIN DATOS</v>
      </c>
      <c r="AR163" t="str">
        <f>+VLOOKUP(A163,'[1]ASIGNACION CONTRATISTAS'!$A$5:$AQ$275,14,FALSE)</f>
        <v>si</v>
      </c>
      <c r="AS163" t="str">
        <f>+VLOOKUP(A163,'[1]ASIGNACION CONTRATISTAS'!$A$5:$AQ$275,15,FALSE)</f>
        <v>SIN DATOS</v>
      </c>
      <c r="AT163" t="str">
        <f>+VLOOKUP(A163,'[1]ASIGNACION CONTRATISTAS'!$A$5:$AQ$275,16,FALSE)</f>
        <v>SIN DATOS</v>
      </c>
      <c r="AU163">
        <f>+VLOOKUP(A163,'[1]ASIGNACION CONTRATISTAS'!$A$5:$AQ$275,17,FALSE)</f>
        <v>0</v>
      </c>
      <c r="AV163" t="str">
        <f>+VLOOKUP(A163,'[1]ASIGNACION CONTRATISTAS'!$A$5:$AQ$275,18,FALSE)</f>
        <v>si</v>
      </c>
      <c r="AW163" t="str">
        <f>+VLOOKUP(A163,'[1]ASIGNACION CONTRATISTAS'!$A$5:$AQ$275,19,FALSE)</f>
        <v>SIN DATOS</v>
      </c>
      <c r="AX163" t="str">
        <f>+VLOOKUP(A163,'[1]ASIGNACION CONTRATISTAS'!$A$5:$AQ$275,20,FALSE)</f>
        <v>SIN DATOS</v>
      </c>
      <c r="AY163">
        <f>+VLOOKUP(A163,'[1]ASIGNACION CONTRATISTAS'!$A$5:$AQ$275,21,FALSE)</f>
        <v>0</v>
      </c>
      <c r="AZ163">
        <f>+VLOOKUP(A163,'[1]ASIGNACION CONTRATISTAS'!$A$5:$AQ$275,22,FALSE)</f>
        <v>0</v>
      </c>
      <c r="BA163" t="str">
        <f>+VLOOKUP(A163,'[1]ASIGNACION CONTRATISTAS'!$A$5:$AQ$275,23,FALSE)</f>
        <v>si</v>
      </c>
      <c r="BB163">
        <f>+VLOOKUP(A163,'[1]ASIGNACION CONTRATISTAS'!$A$5:$AQ$275,24,FALSE)</f>
        <v>0</v>
      </c>
      <c r="BC163">
        <f>+VLOOKUP(A163,'[1]ASIGNACION CONTRATISTAS'!$A$5:$AQ$275,25,FALSE)</f>
        <v>0</v>
      </c>
      <c r="BD163" s="2">
        <f>+VLOOKUP(A163,'[1]ASIGNACION CONTRATISTAS'!$A$5:$AQ$275,26,FALSE)</f>
        <v>0</v>
      </c>
      <c r="BE163">
        <f>+VLOOKUP(A163,'[1]ASIGNACION CONTRATISTAS'!$A$5:$AQ$275,27,FALSE)</f>
        <v>0</v>
      </c>
      <c r="BF163">
        <f>+VLOOKUP(A163,'[1]ASIGNACION CONTRATISTAS'!$A$5:$AQ$275,28,FALSE)</f>
        <v>0</v>
      </c>
      <c r="BG163">
        <f>+VLOOKUP(A163,'[1]ASIGNACION CONTRATISTAS'!$A$5:$AQ$275,29,FALSE)</f>
        <v>0</v>
      </c>
      <c r="BH163">
        <f>+VLOOKUP(A163,'[1]ASIGNACION CONTRATISTAS'!$A$5:$AQ$275,30,FALSE)</f>
        <v>0</v>
      </c>
      <c r="BI163">
        <f>+VLOOKUP(A163,'[1]ASIGNACION CONTRATISTAS'!$A$5:$AQ$275,31,FALSE)</f>
        <v>0</v>
      </c>
      <c r="BJ163">
        <f>+VLOOKUP(A163,'[1]ASIGNACION CONTRATISTAS'!$A$5:$AQ$275,32,FALSE)</f>
        <v>0</v>
      </c>
      <c r="BK163">
        <f>+VLOOKUP(A163,'[1]ASIGNACION CONTRATISTAS'!$A$5:$AQ$275,33,FALSE)</f>
        <v>0</v>
      </c>
      <c r="BL163">
        <f>+VLOOKUP(A163,'[1]ASIGNACION CONTRATISTAS'!$A$5:$AQ$275,34,FALSE)</f>
        <v>0</v>
      </c>
      <c r="BM163">
        <f>+VLOOKUP(A163,'[1]ASIGNACION CONTRATISTAS'!$A$5:$AQ$275,35,FALSE)</f>
        <v>0</v>
      </c>
      <c r="BN163" t="str">
        <f>+VLOOKUP(A163,'[1]ASIGNACION CONTRATISTAS'!$A$5:$AQ$275,36,FALSE)</f>
        <v>APROBADO</v>
      </c>
      <c r="BO163">
        <f>+VLOOKUP(A163,'[1]ASIGNACION CONTRATISTAS'!$A$5:$AQ$275,37,FALSE)</f>
        <v>0</v>
      </c>
      <c r="BP163">
        <f>+VLOOKUP(A163,'[1]ASIGNACION CONTRATISTAS'!$A$5:$AQ$275,38,FALSE)</f>
        <v>0</v>
      </c>
      <c r="BQ163">
        <f>+VLOOKUP(A163,'[1]ASIGNACION CONTRATISTAS'!$A$5:$AQ$275,39,FALSE)</f>
        <v>0</v>
      </c>
      <c r="BR163">
        <f>+VLOOKUP(A163,'[1]ASIGNACION CONTRATISTAS'!$A$5:$AQ$275,40,FALSE)</f>
        <v>0</v>
      </c>
      <c r="BS163">
        <f>+VLOOKUP(A163,'[1]ASIGNACION CONTRATISTAS'!$A$5:$AQ$275,41,FALSE)</f>
        <v>0</v>
      </c>
      <c r="BT163">
        <f>+VLOOKUP(A163,'[1]ASIGNACION CONTRATISTAS'!$A$5:$AQ$275,42,FALSE)</f>
        <v>0</v>
      </c>
      <c r="BU163">
        <f>+VLOOKUP(A163,'[1]ASIGNACION CONTRATISTAS'!$A$5:$AQ$275,43,FALSE)</f>
        <v>25000000</v>
      </c>
    </row>
    <row r="164" spans="1:73" x14ac:dyDescent="0.25">
      <c r="A164" t="s">
        <v>962</v>
      </c>
      <c r="B164" t="s">
        <v>605</v>
      </c>
      <c r="C164" t="s">
        <v>379</v>
      </c>
      <c r="D164" t="s">
        <v>963</v>
      </c>
      <c r="E164" t="s">
        <v>87</v>
      </c>
      <c r="F164" t="s">
        <v>95</v>
      </c>
      <c r="G164">
        <v>1143.01</v>
      </c>
      <c r="H164">
        <v>25000000</v>
      </c>
      <c r="K164" t="s">
        <v>964</v>
      </c>
      <c r="L164" t="s">
        <v>53</v>
      </c>
      <c r="S164">
        <v>25000000</v>
      </c>
      <c r="U164" t="s">
        <v>48</v>
      </c>
      <c r="W164" s="2">
        <v>45085</v>
      </c>
      <c r="X164" t="s">
        <v>965</v>
      </c>
      <c r="Y164" t="s">
        <v>46</v>
      </c>
      <c r="Z164">
        <v>0</v>
      </c>
      <c r="AA164">
        <v>1143.1320000000001</v>
      </c>
      <c r="AB164" t="s">
        <v>966</v>
      </c>
      <c r="AC164" t="s">
        <v>48</v>
      </c>
      <c r="AD164" t="s">
        <v>49</v>
      </c>
      <c r="AF164" t="s">
        <v>53</v>
      </c>
      <c r="AG164" t="s">
        <v>48</v>
      </c>
      <c r="AH164" t="s">
        <v>340</v>
      </c>
      <c r="AO164" t="str">
        <f>+VLOOKUP(A164,'[1]ASIGNACION CONTRATISTAS'!$A$5:$M$275,11,FALSE)</f>
        <v>SIN DATOS</v>
      </c>
      <c r="AP164" t="str">
        <f>+VLOOKUP(A164,'[1]ASIGNACION CONTRATISTAS'!$A$5:$M$275,12,FALSE)</f>
        <v>SIN DATOS</v>
      </c>
      <c r="AQ164" t="str">
        <f>+VLOOKUP(A164,'[1]ASIGNACION CONTRATISTAS'!$A$5:$M$275,13,FALSE)</f>
        <v>SIN DATOS</v>
      </c>
      <c r="AR164" t="str">
        <f>+VLOOKUP(A164,'[1]ASIGNACION CONTRATISTAS'!$A$5:$AQ$275,14,FALSE)</f>
        <v>si</v>
      </c>
      <c r="AS164" t="str">
        <f>+VLOOKUP(A164,'[1]ASIGNACION CONTRATISTAS'!$A$5:$AQ$275,15,FALSE)</f>
        <v>SIN DATOS</v>
      </c>
      <c r="AT164" t="str">
        <f>+VLOOKUP(A164,'[1]ASIGNACION CONTRATISTAS'!$A$5:$AQ$275,16,FALSE)</f>
        <v>SIN DATOS</v>
      </c>
      <c r="AU164">
        <f>+VLOOKUP(A164,'[1]ASIGNACION CONTRATISTAS'!$A$5:$AQ$275,17,FALSE)</f>
        <v>0</v>
      </c>
      <c r="AV164" t="str">
        <f>+VLOOKUP(A164,'[1]ASIGNACION CONTRATISTAS'!$A$5:$AQ$275,18,FALSE)</f>
        <v>si</v>
      </c>
      <c r="AW164" t="str">
        <f>+VLOOKUP(A164,'[1]ASIGNACION CONTRATISTAS'!$A$5:$AQ$275,19,FALSE)</f>
        <v>SIN DATOS</v>
      </c>
      <c r="AX164" t="str">
        <f>+VLOOKUP(A164,'[1]ASIGNACION CONTRATISTAS'!$A$5:$AQ$275,20,FALSE)</f>
        <v>SIN DATOS</v>
      </c>
      <c r="AY164">
        <f>+VLOOKUP(A164,'[1]ASIGNACION CONTRATISTAS'!$A$5:$AQ$275,21,FALSE)</f>
        <v>0</v>
      </c>
      <c r="AZ164">
        <f>+VLOOKUP(A164,'[1]ASIGNACION CONTRATISTAS'!$A$5:$AQ$275,22,FALSE)</f>
        <v>0</v>
      </c>
      <c r="BA164" t="str">
        <f>+VLOOKUP(A164,'[1]ASIGNACION CONTRATISTAS'!$A$5:$AQ$275,23,FALSE)</f>
        <v>si</v>
      </c>
      <c r="BB164">
        <f>+VLOOKUP(A164,'[1]ASIGNACION CONTRATISTAS'!$A$5:$AQ$275,24,FALSE)</f>
        <v>0</v>
      </c>
      <c r="BC164">
        <f>+VLOOKUP(A164,'[1]ASIGNACION CONTRATISTAS'!$A$5:$AQ$275,25,FALSE)</f>
        <v>0</v>
      </c>
      <c r="BD164" s="2">
        <f>+VLOOKUP(A164,'[1]ASIGNACION CONTRATISTAS'!$A$5:$AQ$275,26,FALSE)</f>
        <v>0</v>
      </c>
      <c r="BE164">
        <f>+VLOOKUP(A164,'[1]ASIGNACION CONTRATISTAS'!$A$5:$AQ$275,27,FALSE)</f>
        <v>0</v>
      </c>
      <c r="BF164">
        <f>+VLOOKUP(A164,'[1]ASIGNACION CONTRATISTAS'!$A$5:$AQ$275,28,FALSE)</f>
        <v>0</v>
      </c>
      <c r="BG164">
        <f>+VLOOKUP(A164,'[1]ASIGNACION CONTRATISTAS'!$A$5:$AQ$275,29,FALSE)</f>
        <v>0</v>
      </c>
      <c r="BH164">
        <f>+VLOOKUP(A164,'[1]ASIGNACION CONTRATISTAS'!$A$5:$AQ$275,30,FALSE)</f>
        <v>0</v>
      </c>
      <c r="BI164">
        <f>+VLOOKUP(A164,'[1]ASIGNACION CONTRATISTAS'!$A$5:$AQ$275,31,FALSE)</f>
        <v>0</v>
      </c>
      <c r="BJ164">
        <f>+VLOOKUP(A164,'[1]ASIGNACION CONTRATISTAS'!$A$5:$AQ$275,32,FALSE)</f>
        <v>0</v>
      </c>
      <c r="BK164">
        <f>+VLOOKUP(A164,'[1]ASIGNACION CONTRATISTAS'!$A$5:$AQ$275,33,FALSE)</f>
        <v>0</v>
      </c>
      <c r="BL164">
        <f>+VLOOKUP(A164,'[1]ASIGNACION CONTRATISTAS'!$A$5:$AQ$275,34,FALSE)</f>
        <v>0</v>
      </c>
      <c r="BM164">
        <f>+VLOOKUP(A164,'[1]ASIGNACION CONTRATISTAS'!$A$5:$AQ$275,35,FALSE)</f>
        <v>0</v>
      </c>
      <c r="BN164" t="str">
        <f>+VLOOKUP(A164,'[1]ASIGNACION CONTRATISTAS'!$A$5:$AQ$275,36,FALSE)</f>
        <v>APROBADO</v>
      </c>
      <c r="BO164">
        <f>+VLOOKUP(A164,'[1]ASIGNACION CONTRATISTAS'!$A$5:$AQ$275,37,FALSE)</f>
        <v>0</v>
      </c>
      <c r="BP164">
        <f>+VLOOKUP(A164,'[1]ASIGNACION CONTRATISTAS'!$A$5:$AQ$275,38,FALSE)</f>
        <v>0</v>
      </c>
      <c r="BQ164">
        <f>+VLOOKUP(A164,'[1]ASIGNACION CONTRATISTAS'!$A$5:$AQ$275,39,FALSE)</f>
        <v>0</v>
      </c>
      <c r="BR164">
        <f>+VLOOKUP(A164,'[1]ASIGNACION CONTRATISTAS'!$A$5:$AQ$275,40,FALSE)</f>
        <v>0</v>
      </c>
      <c r="BS164">
        <f>+VLOOKUP(A164,'[1]ASIGNACION CONTRATISTAS'!$A$5:$AQ$275,41,FALSE)</f>
        <v>0</v>
      </c>
      <c r="BT164">
        <f>+VLOOKUP(A164,'[1]ASIGNACION CONTRATISTAS'!$A$5:$AQ$275,42,FALSE)</f>
        <v>0</v>
      </c>
      <c r="BU164">
        <f>+VLOOKUP(A164,'[1]ASIGNACION CONTRATISTAS'!$A$5:$AQ$275,43,FALSE)</f>
        <v>25000000</v>
      </c>
    </row>
    <row r="165" spans="1:73" x14ac:dyDescent="0.25">
      <c r="A165" t="s">
        <v>967</v>
      </c>
      <c r="B165" t="s">
        <v>605</v>
      </c>
      <c r="C165" t="s">
        <v>379</v>
      </c>
      <c r="D165" t="s">
        <v>968</v>
      </c>
      <c r="E165" t="s">
        <v>41</v>
      </c>
      <c r="F165" t="s">
        <v>969</v>
      </c>
      <c r="G165">
        <v>1243.6500000000001</v>
      </c>
      <c r="H165">
        <v>25000000</v>
      </c>
      <c r="K165" t="s">
        <v>970</v>
      </c>
      <c r="L165" t="s">
        <v>53</v>
      </c>
      <c r="S165">
        <v>25000000</v>
      </c>
      <c r="U165" t="s">
        <v>48</v>
      </c>
      <c r="V165" t="s">
        <v>49</v>
      </c>
      <c r="W165" s="2">
        <v>45019</v>
      </c>
      <c r="X165" t="s">
        <v>971</v>
      </c>
      <c r="Y165" t="s">
        <v>46</v>
      </c>
      <c r="Z165">
        <v>0</v>
      </c>
      <c r="AA165" t="s">
        <v>972</v>
      </c>
      <c r="AB165" t="s">
        <v>973</v>
      </c>
      <c r="AC165" t="s">
        <v>48</v>
      </c>
      <c r="AD165" t="s">
        <v>49</v>
      </c>
      <c r="AF165" t="s">
        <v>53</v>
      </c>
      <c r="AG165" t="s">
        <v>48</v>
      </c>
      <c r="AH165" t="s">
        <v>340</v>
      </c>
      <c r="AO165" t="str">
        <f>+VLOOKUP(A165,'[1]ASIGNACION CONTRATISTAS'!$A$5:$M$275,11,FALSE)</f>
        <v>SIN DATOS</v>
      </c>
      <c r="AP165" t="str">
        <f>+VLOOKUP(A165,'[1]ASIGNACION CONTRATISTAS'!$A$5:$M$275,12,FALSE)</f>
        <v>SIN DATOS</v>
      </c>
      <c r="AQ165" t="str">
        <f>+VLOOKUP(A165,'[1]ASIGNACION CONTRATISTAS'!$A$5:$M$275,13,FALSE)</f>
        <v>SIN DATOS</v>
      </c>
      <c r="AR165" t="str">
        <f>+VLOOKUP(A165,'[1]ASIGNACION CONTRATISTAS'!$A$5:$AQ$275,14,FALSE)</f>
        <v>si</v>
      </c>
      <c r="AS165" t="str">
        <f>+VLOOKUP(A165,'[1]ASIGNACION CONTRATISTAS'!$A$5:$AQ$275,15,FALSE)</f>
        <v>SIN DATOS</v>
      </c>
      <c r="AT165" t="str">
        <f>+VLOOKUP(A165,'[1]ASIGNACION CONTRATISTAS'!$A$5:$AQ$275,16,FALSE)</f>
        <v>SIN DATOS</v>
      </c>
      <c r="AU165">
        <f>+VLOOKUP(A165,'[1]ASIGNACION CONTRATISTAS'!$A$5:$AQ$275,17,FALSE)</f>
        <v>0</v>
      </c>
      <c r="AV165" t="str">
        <f>+VLOOKUP(A165,'[1]ASIGNACION CONTRATISTAS'!$A$5:$AQ$275,18,FALSE)</f>
        <v>si</v>
      </c>
      <c r="AW165" t="str">
        <f>+VLOOKUP(A165,'[1]ASIGNACION CONTRATISTAS'!$A$5:$AQ$275,19,FALSE)</f>
        <v>SIN DATOS</v>
      </c>
      <c r="AX165" t="str">
        <f>+VLOOKUP(A165,'[1]ASIGNACION CONTRATISTAS'!$A$5:$AQ$275,20,FALSE)</f>
        <v>SIN DATOS</v>
      </c>
      <c r="AY165">
        <f>+VLOOKUP(A165,'[1]ASIGNACION CONTRATISTAS'!$A$5:$AQ$275,21,FALSE)</f>
        <v>0</v>
      </c>
      <c r="AZ165">
        <f>+VLOOKUP(A165,'[1]ASIGNACION CONTRATISTAS'!$A$5:$AQ$275,22,FALSE)</f>
        <v>0</v>
      </c>
      <c r="BA165" t="str">
        <f>+VLOOKUP(A165,'[1]ASIGNACION CONTRATISTAS'!$A$5:$AQ$275,23,FALSE)</f>
        <v>si</v>
      </c>
      <c r="BB165">
        <f>+VLOOKUP(A165,'[1]ASIGNACION CONTRATISTAS'!$A$5:$AQ$275,24,FALSE)</f>
        <v>0</v>
      </c>
      <c r="BC165">
        <f>+VLOOKUP(A165,'[1]ASIGNACION CONTRATISTAS'!$A$5:$AQ$275,25,FALSE)</f>
        <v>0</v>
      </c>
      <c r="BD165" s="2">
        <f>+VLOOKUP(A165,'[1]ASIGNACION CONTRATISTAS'!$A$5:$AQ$275,26,FALSE)</f>
        <v>0</v>
      </c>
      <c r="BE165">
        <f>+VLOOKUP(A165,'[1]ASIGNACION CONTRATISTAS'!$A$5:$AQ$275,27,FALSE)</f>
        <v>0</v>
      </c>
      <c r="BF165">
        <f>+VLOOKUP(A165,'[1]ASIGNACION CONTRATISTAS'!$A$5:$AQ$275,28,FALSE)</f>
        <v>0</v>
      </c>
      <c r="BG165">
        <f>+VLOOKUP(A165,'[1]ASIGNACION CONTRATISTAS'!$A$5:$AQ$275,29,FALSE)</f>
        <v>0</v>
      </c>
      <c r="BH165">
        <f>+VLOOKUP(A165,'[1]ASIGNACION CONTRATISTAS'!$A$5:$AQ$275,30,FALSE)</f>
        <v>0</v>
      </c>
      <c r="BI165">
        <f>+VLOOKUP(A165,'[1]ASIGNACION CONTRATISTAS'!$A$5:$AQ$275,31,FALSE)</f>
        <v>0</v>
      </c>
      <c r="BJ165">
        <f>+VLOOKUP(A165,'[1]ASIGNACION CONTRATISTAS'!$A$5:$AQ$275,32,FALSE)</f>
        <v>0</v>
      </c>
      <c r="BK165">
        <f>+VLOOKUP(A165,'[1]ASIGNACION CONTRATISTAS'!$A$5:$AQ$275,33,FALSE)</f>
        <v>0</v>
      </c>
      <c r="BL165">
        <f>+VLOOKUP(A165,'[1]ASIGNACION CONTRATISTAS'!$A$5:$AQ$275,34,FALSE)</f>
        <v>0</v>
      </c>
      <c r="BM165">
        <f>+VLOOKUP(A165,'[1]ASIGNACION CONTRATISTAS'!$A$5:$AQ$275,35,FALSE)</f>
        <v>0</v>
      </c>
      <c r="BN165" t="str">
        <f>+VLOOKUP(A165,'[1]ASIGNACION CONTRATISTAS'!$A$5:$AQ$275,36,FALSE)</f>
        <v>APROBADO</v>
      </c>
      <c r="BO165">
        <f>+VLOOKUP(A165,'[1]ASIGNACION CONTRATISTAS'!$A$5:$AQ$275,37,FALSE)</f>
        <v>0</v>
      </c>
      <c r="BP165">
        <f>+VLOOKUP(A165,'[1]ASIGNACION CONTRATISTAS'!$A$5:$AQ$275,38,FALSE)</f>
        <v>0</v>
      </c>
      <c r="BQ165">
        <f>+VLOOKUP(A165,'[1]ASIGNACION CONTRATISTAS'!$A$5:$AQ$275,39,FALSE)</f>
        <v>0</v>
      </c>
      <c r="BR165">
        <f>+VLOOKUP(A165,'[1]ASIGNACION CONTRATISTAS'!$A$5:$AQ$275,40,FALSE)</f>
        <v>0</v>
      </c>
      <c r="BS165">
        <f>+VLOOKUP(A165,'[1]ASIGNACION CONTRATISTAS'!$A$5:$AQ$275,41,FALSE)</f>
        <v>0</v>
      </c>
      <c r="BT165">
        <f>+VLOOKUP(A165,'[1]ASIGNACION CONTRATISTAS'!$A$5:$AQ$275,42,FALSE)</f>
        <v>0</v>
      </c>
      <c r="BU165">
        <f>+VLOOKUP(A165,'[1]ASIGNACION CONTRATISTAS'!$A$5:$AQ$275,43,FALSE)</f>
        <v>25000000</v>
      </c>
    </row>
    <row r="166" spans="1:73" x14ac:dyDescent="0.25">
      <c r="A166" t="s">
        <v>974</v>
      </c>
      <c r="B166" t="s">
        <v>605</v>
      </c>
      <c r="C166" t="s">
        <v>379</v>
      </c>
      <c r="D166" t="s">
        <v>975</v>
      </c>
      <c r="E166" t="s">
        <v>41</v>
      </c>
      <c r="F166" t="s">
        <v>969</v>
      </c>
      <c r="G166">
        <v>1529.23</v>
      </c>
      <c r="H166">
        <v>25000000</v>
      </c>
      <c r="K166" t="s">
        <v>976</v>
      </c>
      <c r="L166" t="s">
        <v>53</v>
      </c>
      <c r="S166">
        <v>25000000</v>
      </c>
      <c r="U166" t="s">
        <v>48</v>
      </c>
      <c r="V166" t="s">
        <v>49</v>
      </c>
      <c r="W166" s="2">
        <v>45030</v>
      </c>
      <c r="X166" t="s">
        <v>977</v>
      </c>
      <c r="Y166" t="s">
        <v>46</v>
      </c>
      <c r="Z166">
        <v>0</v>
      </c>
      <c r="AA166" t="s">
        <v>978</v>
      </c>
      <c r="AB166" t="s">
        <v>979</v>
      </c>
      <c r="AC166" t="s">
        <v>546</v>
      </c>
      <c r="AD166" t="s">
        <v>49</v>
      </c>
      <c r="AF166" t="s">
        <v>53</v>
      </c>
      <c r="AG166" t="s">
        <v>430</v>
      </c>
      <c r="AH166" t="s">
        <v>340</v>
      </c>
      <c r="AO166" t="str">
        <f>+VLOOKUP(A166,'[1]ASIGNACION CONTRATISTAS'!$A$5:$M$275,11,FALSE)</f>
        <v>SIN DATOS</v>
      </c>
      <c r="AP166" t="str">
        <f>+VLOOKUP(A166,'[1]ASIGNACION CONTRATISTAS'!$A$5:$M$275,12,FALSE)</f>
        <v>SIN DATOS</v>
      </c>
      <c r="AQ166" t="str">
        <f>+VLOOKUP(A166,'[1]ASIGNACION CONTRATISTAS'!$A$5:$M$275,13,FALSE)</f>
        <v>SIN DATOS</v>
      </c>
      <c r="AR166" t="str">
        <f>+VLOOKUP(A166,'[1]ASIGNACION CONTRATISTAS'!$A$5:$AQ$275,14,FALSE)</f>
        <v>si</v>
      </c>
      <c r="AS166" t="str">
        <f>+VLOOKUP(A166,'[1]ASIGNACION CONTRATISTAS'!$A$5:$AQ$275,15,FALSE)</f>
        <v>SIN DATOS</v>
      </c>
      <c r="AT166" t="str">
        <f>+VLOOKUP(A166,'[1]ASIGNACION CONTRATISTAS'!$A$5:$AQ$275,16,FALSE)</f>
        <v>SIN DATOS</v>
      </c>
      <c r="AU166">
        <f>+VLOOKUP(A166,'[1]ASIGNACION CONTRATISTAS'!$A$5:$AQ$275,17,FALSE)</f>
        <v>0</v>
      </c>
      <c r="AV166" t="str">
        <f>+VLOOKUP(A166,'[1]ASIGNACION CONTRATISTAS'!$A$5:$AQ$275,18,FALSE)</f>
        <v>si</v>
      </c>
      <c r="AW166" t="str">
        <f>+VLOOKUP(A166,'[1]ASIGNACION CONTRATISTAS'!$A$5:$AQ$275,19,FALSE)</f>
        <v>SIN DATOS</v>
      </c>
      <c r="AX166" t="str">
        <f>+VLOOKUP(A166,'[1]ASIGNACION CONTRATISTAS'!$A$5:$AQ$275,20,FALSE)</f>
        <v>SIN DATOS</v>
      </c>
      <c r="AY166">
        <f>+VLOOKUP(A166,'[1]ASIGNACION CONTRATISTAS'!$A$5:$AQ$275,21,FALSE)</f>
        <v>0</v>
      </c>
      <c r="AZ166">
        <f>+VLOOKUP(A166,'[1]ASIGNACION CONTRATISTAS'!$A$5:$AQ$275,22,FALSE)</f>
        <v>0</v>
      </c>
      <c r="BA166" t="str">
        <f>+VLOOKUP(A166,'[1]ASIGNACION CONTRATISTAS'!$A$5:$AQ$275,23,FALSE)</f>
        <v>si</v>
      </c>
      <c r="BB166">
        <f>+VLOOKUP(A166,'[1]ASIGNACION CONTRATISTAS'!$A$5:$AQ$275,24,FALSE)</f>
        <v>0</v>
      </c>
      <c r="BC166">
        <f>+VLOOKUP(A166,'[1]ASIGNACION CONTRATISTAS'!$A$5:$AQ$275,25,FALSE)</f>
        <v>0</v>
      </c>
      <c r="BD166" s="2">
        <f>+VLOOKUP(A166,'[1]ASIGNACION CONTRATISTAS'!$A$5:$AQ$275,26,FALSE)</f>
        <v>0</v>
      </c>
      <c r="BE166">
        <f>+VLOOKUP(A166,'[1]ASIGNACION CONTRATISTAS'!$A$5:$AQ$275,27,FALSE)</f>
        <v>0</v>
      </c>
      <c r="BF166">
        <f>+VLOOKUP(A166,'[1]ASIGNACION CONTRATISTAS'!$A$5:$AQ$275,28,FALSE)</f>
        <v>0</v>
      </c>
      <c r="BG166">
        <f>+VLOOKUP(A166,'[1]ASIGNACION CONTRATISTAS'!$A$5:$AQ$275,29,FALSE)</f>
        <v>0</v>
      </c>
      <c r="BH166">
        <f>+VLOOKUP(A166,'[1]ASIGNACION CONTRATISTAS'!$A$5:$AQ$275,30,FALSE)</f>
        <v>0</v>
      </c>
      <c r="BI166">
        <f>+VLOOKUP(A166,'[1]ASIGNACION CONTRATISTAS'!$A$5:$AQ$275,31,FALSE)</f>
        <v>0</v>
      </c>
      <c r="BJ166">
        <f>+VLOOKUP(A166,'[1]ASIGNACION CONTRATISTAS'!$A$5:$AQ$275,32,FALSE)</f>
        <v>0</v>
      </c>
      <c r="BK166">
        <f>+VLOOKUP(A166,'[1]ASIGNACION CONTRATISTAS'!$A$5:$AQ$275,33,FALSE)</f>
        <v>0</v>
      </c>
      <c r="BL166">
        <f>+VLOOKUP(A166,'[1]ASIGNACION CONTRATISTAS'!$A$5:$AQ$275,34,FALSE)</f>
        <v>0</v>
      </c>
      <c r="BM166">
        <f>+VLOOKUP(A166,'[1]ASIGNACION CONTRATISTAS'!$A$5:$AQ$275,35,FALSE)</f>
        <v>0</v>
      </c>
      <c r="BN166" t="str">
        <f>+VLOOKUP(A166,'[1]ASIGNACION CONTRATISTAS'!$A$5:$AQ$275,36,FALSE)</f>
        <v>APROBADO</v>
      </c>
      <c r="BO166">
        <f>+VLOOKUP(A166,'[1]ASIGNACION CONTRATISTAS'!$A$5:$AQ$275,37,FALSE)</f>
        <v>0</v>
      </c>
      <c r="BP166">
        <f>+VLOOKUP(A166,'[1]ASIGNACION CONTRATISTAS'!$A$5:$AQ$275,38,FALSE)</f>
        <v>0</v>
      </c>
      <c r="BQ166">
        <f>+VLOOKUP(A166,'[1]ASIGNACION CONTRATISTAS'!$A$5:$AQ$275,39,FALSE)</f>
        <v>0</v>
      </c>
      <c r="BR166">
        <f>+VLOOKUP(A166,'[1]ASIGNACION CONTRATISTAS'!$A$5:$AQ$275,40,FALSE)</f>
        <v>0</v>
      </c>
      <c r="BS166">
        <f>+VLOOKUP(A166,'[1]ASIGNACION CONTRATISTAS'!$A$5:$AQ$275,41,FALSE)</f>
        <v>0</v>
      </c>
      <c r="BT166">
        <f>+VLOOKUP(A166,'[1]ASIGNACION CONTRATISTAS'!$A$5:$AQ$275,42,FALSE)</f>
        <v>0</v>
      </c>
      <c r="BU166">
        <f>+VLOOKUP(A166,'[1]ASIGNACION CONTRATISTAS'!$A$5:$AQ$275,43,FALSE)</f>
        <v>25000000</v>
      </c>
    </row>
    <row r="167" spans="1:73" x14ac:dyDescent="0.25">
      <c r="A167" t="s">
        <v>980</v>
      </c>
      <c r="B167" t="s">
        <v>605</v>
      </c>
      <c r="C167" t="s">
        <v>379</v>
      </c>
      <c r="D167" t="s">
        <v>981</v>
      </c>
      <c r="E167" t="s">
        <v>41</v>
      </c>
      <c r="F167" t="s">
        <v>969</v>
      </c>
      <c r="G167">
        <v>1500.62</v>
      </c>
      <c r="H167">
        <v>25000000</v>
      </c>
      <c r="K167" t="s">
        <v>982</v>
      </c>
      <c r="L167" t="s">
        <v>53</v>
      </c>
      <c r="S167">
        <v>25000000</v>
      </c>
      <c r="U167" t="s">
        <v>48</v>
      </c>
      <c r="V167" t="s">
        <v>48</v>
      </c>
      <c r="W167" s="2">
        <v>45030</v>
      </c>
      <c r="X167" t="s">
        <v>983</v>
      </c>
      <c r="Y167" t="s">
        <v>46</v>
      </c>
      <c r="Z167">
        <v>0</v>
      </c>
      <c r="AA167">
        <v>1500.6214</v>
      </c>
      <c r="AB167" t="s">
        <v>984</v>
      </c>
      <c r="AC167" t="s">
        <v>48</v>
      </c>
      <c r="AD167" t="s">
        <v>49</v>
      </c>
      <c r="AE167" t="s">
        <v>69</v>
      </c>
      <c r="AF167" t="s">
        <v>53</v>
      </c>
      <c r="AG167" t="s">
        <v>48</v>
      </c>
      <c r="AH167" t="s">
        <v>340</v>
      </c>
      <c r="AK167">
        <v>2024</v>
      </c>
      <c r="AO167" t="str">
        <f>+VLOOKUP(A167,'[1]ASIGNACION CONTRATISTAS'!$A$5:$M$275,11,FALSE)</f>
        <v>SIN DATOS</v>
      </c>
      <c r="AP167" t="str">
        <f>+VLOOKUP(A167,'[1]ASIGNACION CONTRATISTAS'!$A$5:$M$275,12,FALSE)</f>
        <v>SIN DATOS</v>
      </c>
      <c r="AQ167" t="str">
        <f>+VLOOKUP(A167,'[1]ASIGNACION CONTRATISTAS'!$A$5:$M$275,13,FALSE)</f>
        <v>SIN DATOS</v>
      </c>
      <c r="AR167" t="str">
        <f>+VLOOKUP(A167,'[1]ASIGNACION CONTRATISTAS'!$A$5:$AQ$275,14,FALSE)</f>
        <v>si</v>
      </c>
      <c r="AS167" t="str">
        <f>+VLOOKUP(A167,'[1]ASIGNACION CONTRATISTAS'!$A$5:$AQ$275,15,FALSE)</f>
        <v>SIN DATOS</v>
      </c>
      <c r="AT167" t="str">
        <f>+VLOOKUP(A167,'[1]ASIGNACION CONTRATISTAS'!$A$5:$AQ$275,16,FALSE)</f>
        <v>SIN DATOS</v>
      </c>
      <c r="AU167">
        <f>+VLOOKUP(A167,'[1]ASIGNACION CONTRATISTAS'!$A$5:$AQ$275,17,FALSE)</f>
        <v>0</v>
      </c>
      <c r="AV167" t="str">
        <f>+VLOOKUP(A167,'[1]ASIGNACION CONTRATISTAS'!$A$5:$AQ$275,18,FALSE)</f>
        <v>si</v>
      </c>
      <c r="AW167" t="str">
        <f>+VLOOKUP(A167,'[1]ASIGNACION CONTRATISTAS'!$A$5:$AQ$275,19,FALSE)</f>
        <v>SIN DATOS</v>
      </c>
      <c r="AX167" t="str">
        <f>+VLOOKUP(A167,'[1]ASIGNACION CONTRATISTAS'!$A$5:$AQ$275,20,FALSE)</f>
        <v>SIN DATOS</v>
      </c>
      <c r="AY167">
        <f>+VLOOKUP(A167,'[1]ASIGNACION CONTRATISTAS'!$A$5:$AQ$275,21,FALSE)</f>
        <v>0</v>
      </c>
      <c r="AZ167">
        <f>+VLOOKUP(A167,'[1]ASIGNACION CONTRATISTAS'!$A$5:$AQ$275,22,FALSE)</f>
        <v>0</v>
      </c>
      <c r="BA167" t="str">
        <f>+VLOOKUP(A167,'[1]ASIGNACION CONTRATISTAS'!$A$5:$AQ$275,23,FALSE)</f>
        <v>si</v>
      </c>
      <c r="BB167">
        <f>+VLOOKUP(A167,'[1]ASIGNACION CONTRATISTAS'!$A$5:$AQ$275,24,FALSE)</f>
        <v>0</v>
      </c>
      <c r="BC167">
        <f>+VLOOKUP(A167,'[1]ASIGNACION CONTRATISTAS'!$A$5:$AQ$275,25,FALSE)</f>
        <v>0</v>
      </c>
      <c r="BD167" s="2">
        <f>+VLOOKUP(A167,'[1]ASIGNACION CONTRATISTAS'!$A$5:$AQ$275,26,FALSE)</f>
        <v>0</v>
      </c>
      <c r="BE167">
        <f>+VLOOKUP(A167,'[1]ASIGNACION CONTRATISTAS'!$A$5:$AQ$275,27,FALSE)</f>
        <v>0</v>
      </c>
      <c r="BF167">
        <f>+VLOOKUP(A167,'[1]ASIGNACION CONTRATISTAS'!$A$5:$AQ$275,28,FALSE)</f>
        <v>0</v>
      </c>
      <c r="BG167">
        <f>+VLOOKUP(A167,'[1]ASIGNACION CONTRATISTAS'!$A$5:$AQ$275,29,FALSE)</f>
        <v>0</v>
      </c>
      <c r="BH167">
        <f>+VLOOKUP(A167,'[1]ASIGNACION CONTRATISTAS'!$A$5:$AQ$275,30,FALSE)</f>
        <v>0</v>
      </c>
      <c r="BI167">
        <f>+VLOOKUP(A167,'[1]ASIGNACION CONTRATISTAS'!$A$5:$AQ$275,31,FALSE)</f>
        <v>0</v>
      </c>
      <c r="BJ167">
        <f>+VLOOKUP(A167,'[1]ASIGNACION CONTRATISTAS'!$A$5:$AQ$275,32,FALSE)</f>
        <v>0</v>
      </c>
      <c r="BK167">
        <f>+VLOOKUP(A167,'[1]ASIGNACION CONTRATISTAS'!$A$5:$AQ$275,33,FALSE)</f>
        <v>0</v>
      </c>
      <c r="BL167">
        <f>+VLOOKUP(A167,'[1]ASIGNACION CONTRATISTAS'!$A$5:$AQ$275,34,FALSE)</f>
        <v>0</v>
      </c>
      <c r="BM167">
        <f>+VLOOKUP(A167,'[1]ASIGNACION CONTRATISTAS'!$A$5:$AQ$275,35,FALSE)</f>
        <v>0</v>
      </c>
      <c r="BN167" t="str">
        <f>+VLOOKUP(A167,'[1]ASIGNACION CONTRATISTAS'!$A$5:$AQ$275,36,FALSE)</f>
        <v>APROBADO</v>
      </c>
      <c r="BO167">
        <f>+VLOOKUP(A167,'[1]ASIGNACION CONTRATISTAS'!$A$5:$AQ$275,37,FALSE)</f>
        <v>0</v>
      </c>
      <c r="BP167">
        <f>+VLOOKUP(A167,'[1]ASIGNACION CONTRATISTAS'!$A$5:$AQ$275,38,FALSE)</f>
        <v>0</v>
      </c>
      <c r="BQ167">
        <f>+VLOOKUP(A167,'[1]ASIGNACION CONTRATISTAS'!$A$5:$AQ$275,39,FALSE)</f>
        <v>0</v>
      </c>
      <c r="BR167">
        <f>+VLOOKUP(A167,'[1]ASIGNACION CONTRATISTAS'!$A$5:$AQ$275,40,FALSE)</f>
        <v>0</v>
      </c>
      <c r="BS167">
        <f>+VLOOKUP(A167,'[1]ASIGNACION CONTRATISTAS'!$A$5:$AQ$275,41,FALSE)</f>
        <v>0</v>
      </c>
      <c r="BT167">
        <f>+VLOOKUP(A167,'[1]ASIGNACION CONTRATISTAS'!$A$5:$AQ$275,42,FALSE)</f>
        <v>0</v>
      </c>
      <c r="BU167">
        <f>+VLOOKUP(A167,'[1]ASIGNACION CONTRATISTAS'!$A$5:$AQ$275,43,FALSE)</f>
        <v>25000000</v>
      </c>
    </row>
    <row r="168" spans="1:73" x14ac:dyDescent="0.25">
      <c r="A168" t="s">
        <v>985</v>
      </c>
      <c r="B168" t="s">
        <v>605</v>
      </c>
      <c r="C168" t="s">
        <v>379</v>
      </c>
      <c r="D168" t="s">
        <v>986</v>
      </c>
      <c r="E168" t="s">
        <v>41</v>
      </c>
      <c r="F168" t="s">
        <v>969</v>
      </c>
      <c r="G168">
        <v>1706.76</v>
      </c>
      <c r="H168">
        <v>25000000</v>
      </c>
      <c r="K168" t="s">
        <v>987</v>
      </c>
      <c r="L168" t="s">
        <v>53</v>
      </c>
      <c r="S168">
        <v>25000000</v>
      </c>
      <c r="U168" t="s">
        <v>48</v>
      </c>
      <c r="V168" t="s">
        <v>48</v>
      </c>
      <c r="W168" s="2">
        <v>45030</v>
      </c>
      <c r="X168" t="s">
        <v>988</v>
      </c>
      <c r="Y168" t="s">
        <v>46</v>
      </c>
      <c r="Z168">
        <v>0</v>
      </c>
      <c r="AA168">
        <v>1706.7618</v>
      </c>
      <c r="AB168" t="s">
        <v>989</v>
      </c>
      <c r="AC168" t="s">
        <v>48</v>
      </c>
      <c r="AD168" t="s">
        <v>49</v>
      </c>
      <c r="AE168" t="s">
        <v>69</v>
      </c>
      <c r="AF168" t="s">
        <v>53</v>
      </c>
      <c r="AG168" t="s">
        <v>48</v>
      </c>
      <c r="AH168" t="s">
        <v>340</v>
      </c>
      <c r="AK168">
        <v>2024</v>
      </c>
      <c r="AO168" t="str">
        <f>+VLOOKUP(A168,'[1]ASIGNACION CONTRATISTAS'!$A$5:$M$275,11,FALSE)</f>
        <v>SIN DATOS</v>
      </c>
      <c r="AP168" t="str">
        <f>+VLOOKUP(A168,'[1]ASIGNACION CONTRATISTAS'!$A$5:$M$275,12,FALSE)</f>
        <v>SIN DATOS</v>
      </c>
      <c r="AQ168" t="str">
        <f>+VLOOKUP(A168,'[1]ASIGNACION CONTRATISTAS'!$A$5:$M$275,13,FALSE)</f>
        <v>SIN DATOS</v>
      </c>
      <c r="AR168" t="str">
        <f>+VLOOKUP(A168,'[1]ASIGNACION CONTRATISTAS'!$A$5:$AQ$275,14,FALSE)</f>
        <v>si</v>
      </c>
      <c r="AS168" t="str">
        <f>+VLOOKUP(A168,'[1]ASIGNACION CONTRATISTAS'!$A$5:$AQ$275,15,FALSE)</f>
        <v>SIN DATOS</v>
      </c>
      <c r="AT168" t="str">
        <f>+VLOOKUP(A168,'[1]ASIGNACION CONTRATISTAS'!$A$5:$AQ$275,16,FALSE)</f>
        <v>SIN DATOS</v>
      </c>
      <c r="AU168">
        <f>+VLOOKUP(A168,'[1]ASIGNACION CONTRATISTAS'!$A$5:$AQ$275,17,FALSE)</f>
        <v>0</v>
      </c>
      <c r="AV168" t="str">
        <f>+VLOOKUP(A168,'[1]ASIGNACION CONTRATISTAS'!$A$5:$AQ$275,18,FALSE)</f>
        <v>si</v>
      </c>
      <c r="AW168" t="str">
        <f>+VLOOKUP(A168,'[1]ASIGNACION CONTRATISTAS'!$A$5:$AQ$275,19,FALSE)</f>
        <v>SIN DATOS</v>
      </c>
      <c r="AX168" t="str">
        <f>+VLOOKUP(A168,'[1]ASIGNACION CONTRATISTAS'!$A$5:$AQ$275,20,FALSE)</f>
        <v>SIN DATOS</v>
      </c>
      <c r="AY168">
        <f>+VLOOKUP(A168,'[1]ASIGNACION CONTRATISTAS'!$A$5:$AQ$275,21,FALSE)</f>
        <v>0</v>
      </c>
      <c r="AZ168">
        <f>+VLOOKUP(A168,'[1]ASIGNACION CONTRATISTAS'!$A$5:$AQ$275,22,FALSE)</f>
        <v>0</v>
      </c>
      <c r="BA168" t="str">
        <f>+VLOOKUP(A168,'[1]ASIGNACION CONTRATISTAS'!$A$5:$AQ$275,23,FALSE)</f>
        <v>si</v>
      </c>
      <c r="BB168">
        <f>+VLOOKUP(A168,'[1]ASIGNACION CONTRATISTAS'!$A$5:$AQ$275,24,FALSE)</f>
        <v>0</v>
      </c>
      <c r="BC168">
        <f>+VLOOKUP(A168,'[1]ASIGNACION CONTRATISTAS'!$A$5:$AQ$275,25,FALSE)</f>
        <v>0</v>
      </c>
      <c r="BD168" s="2">
        <f>+VLOOKUP(A168,'[1]ASIGNACION CONTRATISTAS'!$A$5:$AQ$275,26,FALSE)</f>
        <v>0</v>
      </c>
      <c r="BE168">
        <f>+VLOOKUP(A168,'[1]ASIGNACION CONTRATISTAS'!$A$5:$AQ$275,27,FALSE)</f>
        <v>0</v>
      </c>
      <c r="BF168">
        <f>+VLOOKUP(A168,'[1]ASIGNACION CONTRATISTAS'!$A$5:$AQ$275,28,FALSE)</f>
        <v>0</v>
      </c>
      <c r="BG168">
        <f>+VLOOKUP(A168,'[1]ASIGNACION CONTRATISTAS'!$A$5:$AQ$275,29,FALSE)</f>
        <v>0</v>
      </c>
      <c r="BH168">
        <f>+VLOOKUP(A168,'[1]ASIGNACION CONTRATISTAS'!$A$5:$AQ$275,30,FALSE)</f>
        <v>0</v>
      </c>
      <c r="BI168">
        <f>+VLOOKUP(A168,'[1]ASIGNACION CONTRATISTAS'!$A$5:$AQ$275,31,FALSE)</f>
        <v>0</v>
      </c>
      <c r="BJ168">
        <f>+VLOOKUP(A168,'[1]ASIGNACION CONTRATISTAS'!$A$5:$AQ$275,32,FALSE)</f>
        <v>0</v>
      </c>
      <c r="BK168">
        <f>+VLOOKUP(A168,'[1]ASIGNACION CONTRATISTAS'!$A$5:$AQ$275,33,FALSE)</f>
        <v>0</v>
      </c>
      <c r="BL168">
        <f>+VLOOKUP(A168,'[1]ASIGNACION CONTRATISTAS'!$A$5:$AQ$275,34,FALSE)</f>
        <v>0</v>
      </c>
      <c r="BM168">
        <f>+VLOOKUP(A168,'[1]ASIGNACION CONTRATISTAS'!$A$5:$AQ$275,35,FALSE)</f>
        <v>0</v>
      </c>
      <c r="BN168" t="str">
        <f>+VLOOKUP(A168,'[1]ASIGNACION CONTRATISTAS'!$A$5:$AQ$275,36,FALSE)</f>
        <v>APROBADO</v>
      </c>
      <c r="BO168">
        <f>+VLOOKUP(A168,'[1]ASIGNACION CONTRATISTAS'!$A$5:$AQ$275,37,FALSE)</f>
        <v>0</v>
      </c>
      <c r="BP168">
        <f>+VLOOKUP(A168,'[1]ASIGNACION CONTRATISTAS'!$A$5:$AQ$275,38,FALSE)</f>
        <v>0</v>
      </c>
      <c r="BQ168">
        <f>+VLOOKUP(A168,'[1]ASIGNACION CONTRATISTAS'!$A$5:$AQ$275,39,FALSE)</f>
        <v>0</v>
      </c>
      <c r="BR168">
        <f>+VLOOKUP(A168,'[1]ASIGNACION CONTRATISTAS'!$A$5:$AQ$275,40,FALSE)</f>
        <v>0</v>
      </c>
      <c r="BS168">
        <f>+VLOOKUP(A168,'[1]ASIGNACION CONTRATISTAS'!$A$5:$AQ$275,41,FALSE)</f>
        <v>0</v>
      </c>
      <c r="BT168">
        <f>+VLOOKUP(A168,'[1]ASIGNACION CONTRATISTAS'!$A$5:$AQ$275,42,FALSE)</f>
        <v>0</v>
      </c>
      <c r="BU168">
        <f>+VLOOKUP(A168,'[1]ASIGNACION CONTRATISTAS'!$A$5:$AQ$275,43,FALSE)</f>
        <v>25000000</v>
      </c>
    </row>
    <row r="169" spans="1:73" x14ac:dyDescent="0.25">
      <c r="A169" t="s">
        <v>990</v>
      </c>
      <c r="B169" t="s">
        <v>605</v>
      </c>
      <c r="C169" t="s">
        <v>379</v>
      </c>
      <c r="D169" t="s">
        <v>991</v>
      </c>
      <c r="E169" t="s">
        <v>87</v>
      </c>
      <c r="F169" t="s">
        <v>992</v>
      </c>
      <c r="G169">
        <v>307.26</v>
      </c>
      <c r="H169">
        <v>25000000</v>
      </c>
      <c r="K169" t="s">
        <v>993</v>
      </c>
      <c r="L169" t="s">
        <v>53</v>
      </c>
      <c r="S169">
        <v>25000000</v>
      </c>
      <c r="U169" t="s">
        <v>48</v>
      </c>
      <c r="W169" s="2">
        <v>45173</v>
      </c>
      <c r="X169" t="s">
        <v>994</v>
      </c>
      <c r="Y169" t="s">
        <v>46</v>
      </c>
      <c r="Z169">
        <v>0</v>
      </c>
      <c r="AA169">
        <v>307.25569999999999</v>
      </c>
      <c r="AB169" t="s">
        <v>995</v>
      </c>
      <c r="AC169" t="s">
        <v>48</v>
      </c>
      <c r="AD169" t="s">
        <v>49</v>
      </c>
      <c r="AE169" t="s">
        <v>163</v>
      </c>
      <c r="AG169" t="s">
        <v>48</v>
      </c>
      <c r="AO169" t="str">
        <f>+VLOOKUP(A169,'[1]ASIGNACION CONTRATISTAS'!$A$5:$M$275,11,FALSE)</f>
        <v>SIN DATOS</v>
      </c>
      <c r="AP169" t="str">
        <f>+VLOOKUP(A169,'[1]ASIGNACION CONTRATISTAS'!$A$5:$M$275,12,FALSE)</f>
        <v>SIN DATOS</v>
      </c>
      <c r="AQ169" t="str">
        <f>+VLOOKUP(A169,'[1]ASIGNACION CONTRATISTAS'!$A$5:$M$275,13,FALSE)</f>
        <v>SIN DATOS</v>
      </c>
      <c r="AR169" t="str">
        <f>+VLOOKUP(A169,'[1]ASIGNACION CONTRATISTAS'!$A$5:$AQ$275,14,FALSE)</f>
        <v>si</v>
      </c>
      <c r="AS169" t="str">
        <f>+VLOOKUP(A169,'[1]ASIGNACION CONTRATISTAS'!$A$5:$AQ$275,15,FALSE)</f>
        <v>SIN DATOS</v>
      </c>
      <c r="AT169" t="str">
        <f>+VLOOKUP(A169,'[1]ASIGNACION CONTRATISTAS'!$A$5:$AQ$275,16,FALSE)</f>
        <v>SIN DATOS</v>
      </c>
      <c r="AU169">
        <f>+VLOOKUP(A169,'[1]ASIGNACION CONTRATISTAS'!$A$5:$AQ$275,17,FALSE)</f>
        <v>0</v>
      </c>
      <c r="AV169" t="str">
        <f>+VLOOKUP(A169,'[1]ASIGNACION CONTRATISTAS'!$A$5:$AQ$275,18,FALSE)</f>
        <v>si</v>
      </c>
      <c r="AW169" t="str">
        <f>+VLOOKUP(A169,'[1]ASIGNACION CONTRATISTAS'!$A$5:$AQ$275,19,FALSE)</f>
        <v>SIN DATOS</v>
      </c>
      <c r="AX169" t="str">
        <f>+VLOOKUP(A169,'[1]ASIGNACION CONTRATISTAS'!$A$5:$AQ$275,20,FALSE)</f>
        <v>SIN DATOS</v>
      </c>
      <c r="AY169">
        <f>+VLOOKUP(A169,'[1]ASIGNACION CONTRATISTAS'!$A$5:$AQ$275,21,FALSE)</f>
        <v>0</v>
      </c>
      <c r="AZ169">
        <f>+VLOOKUP(A169,'[1]ASIGNACION CONTRATISTAS'!$A$5:$AQ$275,22,FALSE)</f>
        <v>0</v>
      </c>
      <c r="BA169" t="str">
        <f>+VLOOKUP(A169,'[1]ASIGNACION CONTRATISTAS'!$A$5:$AQ$275,23,FALSE)</f>
        <v>si</v>
      </c>
      <c r="BB169">
        <f>+VLOOKUP(A169,'[1]ASIGNACION CONTRATISTAS'!$A$5:$AQ$275,24,FALSE)</f>
        <v>0</v>
      </c>
      <c r="BC169">
        <f>+VLOOKUP(A169,'[1]ASIGNACION CONTRATISTAS'!$A$5:$AQ$275,25,FALSE)</f>
        <v>0</v>
      </c>
      <c r="BD169" s="2">
        <f>+VLOOKUP(A169,'[1]ASIGNACION CONTRATISTAS'!$A$5:$AQ$275,26,FALSE)</f>
        <v>0</v>
      </c>
      <c r="BE169">
        <f>+VLOOKUP(A169,'[1]ASIGNACION CONTRATISTAS'!$A$5:$AQ$275,27,FALSE)</f>
        <v>0</v>
      </c>
      <c r="BF169">
        <f>+VLOOKUP(A169,'[1]ASIGNACION CONTRATISTAS'!$A$5:$AQ$275,28,FALSE)</f>
        <v>0</v>
      </c>
      <c r="BG169">
        <f>+VLOOKUP(A169,'[1]ASIGNACION CONTRATISTAS'!$A$5:$AQ$275,29,FALSE)</f>
        <v>0</v>
      </c>
      <c r="BH169">
        <f>+VLOOKUP(A169,'[1]ASIGNACION CONTRATISTAS'!$A$5:$AQ$275,30,FALSE)</f>
        <v>0</v>
      </c>
      <c r="BI169">
        <f>+VLOOKUP(A169,'[1]ASIGNACION CONTRATISTAS'!$A$5:$AQ$275,31,FALSE)</f>
        <v>0</v>
      </c>
      <c r="BJ169">
        <f>+VLOOKUP(A169,'[1]ASIGNACION CONTRATISTAS'!$A$5:$AQ$275,32,FALSE)</f>
        <v>0</v>
      </c>
      <c r="BK169">
        <f>+VLOOKUP(A169,'[1]ASIGNACION CONTRATISTAS'!$A$5:$AQ$275,33,FALSE)</f>
        <v>0</v>
      </c>
      <c r="BL169">
        <f>+VLOOKUP(A169,'[1]ASIGNACION CONTRATISTAS'!$A$5:$AQ$275,34,FALSE)</f>
        <v>0</v>
      </c>
      <c r="BM169">
        <f>+VLOOKUP(A169,'[1]ASIGNACION CONTRATISTAS'!$A$5:$AQ$275,35,FALSE)</f>
        <v>0</v>
      </c>
      <c r="BN169" t="str">
        <f>+VLOOKUP(A169,'[1]ASIGNACION CONTRATISTAS'!$A$5:$AQ$275,36,FALSE)</f>
        <v>APROBADO</v>
      </c>
      <c r="BO169">
        <f>+VLOOKUP(A169,'[1]ASIGNACION CONTRATISTAS'!$A$5:$AQ$275,37,FALSE)</f>
        <v>0</v>
      </c>
      <c r="BP169">
        <f>+VLOOKUP(A169,'[1]ASIGNACION CONTRATISTAS'!$A$5:$AQ$275,38,FALSE)</f>
        <v>0</v>
      </c>
      <c r="BQ169">
        <f>+VLOOKUP(A169,'[1]ASIGNACION CONTRATISTAS'!$A$5:$AQ$275,39,FALSE)</f>
        <v>0</v>
      </c>
      <c r="BR169">
        <f>+VLOOKUP(A169,'[1]ASIGNACION CONTRATISTAS'!$A$5:$AQ$275,40,FALSE)</f>
        <v>0</v>
      </c>
      <c r="BS169">
        <f>+VLOOKUP(A169,'[1]ASIGNACION CONTRATISTAS'!$A$5:$AQ$275,41,FALSE)</f>
        <v>0</v>
      </c>
      <c r="BT169">
        <f>+VLOOKUP(A169,'[1]ASIGNACION CONTRATISTAS'!$A$5:$AQ$275,42,FALSE)</f>
        <v>0</v>
      </c>
      <c r="BU169">
        <f>+VLOOKUP(A169,'[1]ASIGNACION CONTRATISTAS'!$A$5:$AQ$275,43,FALSE)</f>
        <v>25000000</v>
      </c>
    </row>
    <row r="170" spans="1:73" x14ac:dyDescent="0.25">
      <c r="A170" t="s">
        <v>996</v>
      </c>
      <c r="B170" t="s">
        <v>605</v>
      </c>
      <c r="C170" t="s">
        <v>379</v>
      </c>
      <c r="D170" t="s">
        <v>997</v>
      </c>
      <c r="E170" t="s">
        <v>449</v>
      </c>
      <c r="F170" t="s">
        <v>998</v>
      </c>
      <c r="G170">
        <v>16.600000000000001</v>
      </c>
      <c r="H170">
        <v>16600000</v>
      </c>
      <c r="K170" t="s">
        <v>999</v>
      </c>
      <c r="L170" t="s">
        <v>53</v>
      </c>
      <c r="S170">
        <v>16600000</v>
      </c>
      <c r="U170" t="s">
        <v>48</v>
      </c>
      <c r="V170" t="s">
        <v>48</v>
      </c>
      <c r="W170" s="2">
        <v>45210</v>
      </c>
      <c r="X170" t="s">
        <v>184</v>
      </c>
      <c r="Y170" t="s">
        <v>46</v>
      </c>
      <c r="Z170" t="s">
        <v>427</v>
      </c>
      <c r="AA170" t="s">
        <v>1000</v>
      </c>
      <c r="AB170" t="s">
        <v>1001</v>
      </c>
      <c r="AC170" t="s">
        <v>48</v>
      </c>
      <c r="AG170" t="s">
        <v>48</v>
      </c>
      <c r="AK170">
        <v>2024</v>
      </c>
      <c r="AO170" t="str">
        <f>+VLOOKUP(A170,'[1]ASIGNACION CONTRATISTAS'!$A$5:$M$275,11,FALSE)</f>
        <v>SIN DATOS</v>
      </c>
      <c r="AP170" t="str">
        <f>+VLOOKUP(A170,'[1]ASIGNACION CONTRATISTAS'!$A$5:$M$275,12,FALSE)</f>
        <v>SIN DATOS</v>
      </c>
      <c r="AQ170" t="str">
        <f>+VLOOKUP(A170,'[1]ASIGNACION CONTRATISTAS'!$A$5:$M$275,13,FALSE)</f>
        <v>SIN DATOS</v>
      </c>
      <c r="AR170" t="str">
        <f>+VLOOKUP(A170,'[1]ASIGNACION CONTRATISTAS'!$A$5:$AQ$275,14,FALSE)</f>
        <v>si</v>
      </c>
      <c r="AS170" t="str">
        <f>+VLOOKUP(A170,'[1]ASIGNACION CONTRATISTAS'!$A$5:$AQ$275,15,FALSE)</f>
        <v>SIN DATOS</v>
      </c>
      <c r="AT170" t="str">
        <f>+VLOOKUP(A170,'[1]ASIGNACION CONTRATISTAS'!$A$5:$AQ$275,16,FALSE)</f>
        <v>SIN DATOS</v>
      </c>
      <c r="AU170">
        <f>+VLOOKUP(A170,'[1]ASIGNACION CONTRATISTAS'!$A$5:$AQ$275,17,FALSE)</f>
        <v>0</v>
      </c>
      <c r="AV170" t="str">
        <f>+VLOOKUP(A170,'[1]ASIGNACION CONTRATISTAS'!$A$5:$AQ$275,18,FALSE)</f>
        <v>si</v>
      </c>
      <c r="AW170" t="str">
        <f>+VLOOKUP(A170,'[1]ASIGNACION CONTRATISTAS'!$A$5:$AQ$275,19,FALSE)</f>
        <v>SIN DATOS</v>
      </c>
      <c r="AX170" t="str">
        <f>+VLOOKUP(A170,'[1]ASIGNACION CONTRATISTAS'!$A$5:$AQ$275,20,FALSE)</f>
        <v>SIN DATOS</v>
      </c>
      <c r="AY170">
        <f>+VLOOKUP(A170,'[1]ASIGNACION CONTRATISTAS'!$A$5:$AQ$275,21,FALSE)</f>
        <v>0</v>
      </c>
      <c r="AZ170">
        <f>+VLOOKUP(A170,'[1]ASIGNACION CONTRATISTAS'!$A$5:$AQ$275,22,FALSE)</f>
        <v>0</v>
      </c>
      <c r="BA170" t="str">
        <f>+VLOOKUP(A170,'[1]ASIGNACION CONTRATISTAS'!$A$5:$AQ$275,23,FALSE)</f>
        <v>si</v>
      </c>
      <c r="BB170">
        <f>+VLOOKUP(A170,'[1]ASIGNACION CONTRATISTAS'!$A$5:$AQ$275,24,FALSE)</f>
        <v>0</v>
      </c>
      <c r="BC170">
        <f>+VLOOKUP(A170,'[1]ASIGNACION CONTRATISTAS'!$A$5:$AQ$275,25,FALSE)</f>
        <v>0</v>
      </c>
      <c r="BD170" s="2">
        <f>+VLOOKUP(A170,'[1]ASIGNACION CONTRATISTAS'!$A$5:$AQ$275,26,FALSE)</f>
        <v>0</v>
      </c>
      <c r="BE170">
        <f>+VLOOKUP(A170,'[1]ASIGNACION CONTRATISTAS'!$A$5:$AQ$275,27,FALSE)</f>
        <v>0</v>
      </c>
      <c r="BF170">
        <f>+VLOOKUP(A170,'[1]ASIGNACION CONTRATISTAS'!$A$5:$AQ$275,28,FALSE)</f>
        <v>0</v>
      </c>
      <c r="BG170">
        <f>+VLOOKUP(A170,'[1]ASIGNACION CONTRATISTAS'!$A$5:$AQ$275,29,FALSE)</f>
        <v>0</v>
      </c>
      <c r="BH170">
        <f>+VLOOKUP(A170,'[1]ASIGNACION CONTRATISTAS'!$A$5:$AQ$275,30,FALSE)</f>
        <v>0</v>
      </c>
      <c r="BI170">
        <f>+VLOOKUP(A170,'[1]ASIGNACION CONTRATISTAS'!$A$5:$AQ$275,31,FALSE)</f>
        <v>0</v>
      </c>
      <c r="BJ170">
        <f>+VLOOKUP(A170,'[1]ASIGNACION CONTRATISTAS'!$A$5:$AQ$275,32,FALSE)</f>
        <v>0</v>
      </c>
      <c r="BK170">
        <f>+VLOOKUP(A170,'[1]ASIGNACION CONTRATISTAS'!$A$5:$AQ$275,33,FALSE)</f>
        <v>0</v>
      </c>
      <c r="BL170">
        <f>+VLOOKUP(A170,'[1]ASIGNACION CONTRATISTAS'!$A$5:$AQ$275,34,FALSE)</f>
        <v>0</v>
      </c>
      <c r="BM170">
        <f>+VLOOKUP(A170,'[1]ASIGNACION CONTRATISTAS'!$A$5:$AQ$275,35,FALSE)</f>
        <v>0</v>
      </c>
      <c r="BN170" t="str">
        <f>+VLOOKUP(A170,'[1]ASIGNACION CONTRATISTAS'!$A$5:$AQ$275,36,FALSE)</f>
        <v>APROBADO</v>
      </c>
      <c r="BO170">
        <f>+VLOOKUP(A170,'[1]ASIGNACION CONTRATISTAS'!$A$5:$AQ$275,37,FALSE)</f>
        <v>0</v>
      </c>
      <c r="BP170">
        <f>+VLOOKUP(A170,'[1]ASIGNACION CONTRATISTAS'!$A$5:$AQ$275,38,FALSE)</f>
        <v>0</v>
      </c>
      <c r="BQ170">
        <f>+VLOOKUP(A170,'[1]ASIGNACION CONTRATISTAS'!$A$5:$AQ$275,39,FALSE)</f>
        <v>0</v>
      </c>
      <c r="BR170">
        <f>+VLOOKUP(A170,'[1]ASIGNACION CONTRATISTAS'!$A$5:$AQ$275,40,FALSE)</f>
        <v>45263</v>
      </c>
      <c r="BS170">
        <f>+VLOOKUP(A170,'[1]ASIGNACION CONTRATISTAS'!$A$5:$AQ$275,41,FALSE)</f>
        <v>0</v>
      </c>
      <c r="BT170">
        <f>+VLOOKUP(A170,'[1]ASIGNACION CONTRATISTAS'!$A$5:$AQ$275,42,FALSE)</f>
        <v>0</v>
      </c>
      <c r="BU170">
        <f>+VLOOKUP(A170,'[1]ASIGNACION CONTRATISTAS'!$A$5:$AQ$275,43,FALSE)</f>
        <v>16600000</v>
      </c>
    </row>
    <row r="171" spans="1:73" x14ac:dyDescent="0.25">
      <c r="A171" t="s">
        <v>1002</v>
      </c>
      <c r="B171" t="s">
        <v>605</v>
      </c>
      <c r="C171" t="s">
        <v>379</v>
      </c>
      <c r="D171" t="s">
        <v>1003</v>
      </c>
      <c r="E171" t="s">
        <v>449</v>
      </c>
      <c r="F171" t="s">
        <v>1004</v>
      </c>
      <c r="G171">
        <v>22.56</v>
      </c>
      <c r="H171">
        <v>16600000</v>
      </c>
      <c r="K171" t="s">
        <v>1005</v>
      </c>
      <c r="L171" t="s">
        <v>53</v>
      </c>
      <c r="S171">
        <v>16600000</v>
      </c>
      <c r="U171" t="s">
        <v>48</v>
      </c>
      <c r="V171" t="s">
        <v>48</v>
      </c>
      <c r="W171" s="2">
        <v>45210</v>
      </c>
      <c r="X171" t="s">
        <v>1006</v>
      </c>
      <c r="Y171" t="s">
        <v>46</v>
      </c>
      <c r="Z171">
        <v>0</v>
      </c>
      <c r="AA171">
        <v>22.56</v>
      </c>
      <c r="AB171" t="s">
        <v>1007</v>
      </c>
      <c r="AC171" t="s">
        <v>48</v>
      </c>
      <c r="AD171" t="s">
        <v>49</v>
      </c>
      <c r="AG171" t="s">
        <v>48</v>
      </c>
      <c r="AK171">
        <v>2024</v>
      </c>
      <c r="AO171" t="str">
        <f>+VLOOKUP(A171,'[1]ASIGNACION CONTRATISTAS'!$A$5:$M$275,11,FALSE)</f>
        <v>SIN DATOS</v>
      </c>
      <c r="AP171" t="str">
        <f>+VLOOKUP(A171,'[1]ASIGNACION CONTRATISTAS'!$A$5:$M$275,12,FALSE)</f>
        <v>SIN DATOS</v>
      </c>
      <c r="AQ171" t="str">
        <f>+VLOOKUP(A171,'[1]ASIGNACION CONTRATISTAS'!$A$5:$M$275,13,FALSE)</f>
        <v>SIN DATOS</v>
      </c>
      <c r="AR171" t="str">
        <f>+VLOOKUP(A171,'[1]ASIGNACION CONTRATISTAS'!$A$5:$AQ$275,14,FALSE)</f>
        <v>si</v>
      </c>
      <c r="AS171" t="str">
        <f>+VLOOKUP(A171,'[1]ASIGNACION CONTRATISTAS'!$A$5:$AQ$275,15,FALSE)</f>
        <v>SIN DATOS</v>
      </c>
      <c r="AT171" t="str">
        <f>+VLOOKUP(A171,'[1]ASIGNACION CONTRATISTAS'!$A$5:$AQ$275,16,FALSE)</f>
        <v>SIN DATOS</v>
      </c>
      <c r="AU171">
        <f>+VLOOKUP(A171,'[1]ASIGNACION CONTRATISTAS'!$A$5:$AQ$275,17,FALSE)</f>
        <v>0</v>
      </c>
      <c r="AV171" t="str">
        <f>+VLOOKUP(A171,'[1]ASIGNACION CONTRATISTAS'!$A$5:$AQ$275,18,FALSE)</f>
        <v>si</v>
      </c>
      <c r="AW171" t="str">
        <f>+VLOOKUP(A171,'[1]ASIGNACION CONTRATISTAS'!$A$5:$AQ$275,19,FALSE)</f>
        <v>SIN DATOS</v>
      </c>
      <c r="AX171" t="str">
        <f>+VLOOKUP(A171,'[1]ASIGNACION CONTRATISTAS'!$A$5:$AQ$275,20,FALSE)</f>
        <v>SIN DATOS</v>
      </c>
      <c r="AY171">
        <f>+VLOOKUP(A171,'[1]ASIGNACION CONTRATISTAS'!$A$5:$AQ$275,21,FALSE)</f>
        <v>0</v>
      </c>
      <c r="AZ171">
        <f>+VLOOKUP(A171,'[1]ASIGNACION CONTRATISTAS'!$A$5:$AQ$275,22,FALSE)</f>
        <v>0</v>
      </c>
      <c r="BA171" t="str">
        <f>+VLOOKUP(A171,'[1]ASIGNACION CONTRATISTAS'!$A$5:$AQ$275,23,FALSE)</f>
        <v>si</v>
      </c>
      <c r="BB171">
        <f>+VLOOKUP(A171,'[1]ASIGNACION CONTRATISTAS'!$A$5:$AQ$275,24,FALSE)</f>
        <v>0</v>
      </c>
      <c r="BC171">
        <f>+VLOOKUP(A171,'[1]ASIGNACION CONTRATISTAS'!$A$5:$AQ$275,25,FALSE)</f>
        <v>0</v>
      </c>
      <c r="BD171" s="2">
        <f>+VLOOKUP(A171,'[1]ASIGNACION CONTRATISTAS'!$A$5:$AQ$275,26,FALSE)</f>
        <v>0</v>
      </c>
      <c r="BE171">
        <f>+VLOOKUP(A171,'[1]ASIGNACION CONTRATISTAS'!$A$5:$AQ$275,27,FALSE)</f>
        <v>0</v>
      </c>
      <c r="BF171">
        <f>+VLOOKUP(A171,'[1]ASIGNACION CONTRATISTAS'!$A$5:$AQ$275,28,FALSE)</f>
        <v>0</v>
      </c>
      <c r="BG171">
        <f>+VLOOKUP(A171,'[1]ASIGNACION CONTRATISTAS'!$A$5:$AQ$275,29,FALSE)</f>
        <v>0</v>
      </c>
      <c r="BH171">
        <f>+VLOOKUP(A171,'[1]ASIGNACION CONTRATISTAS'!$A$5:$AQ$275,30,FALSE)</f>
        <v>0</v>
      </c>
      <c r="BI171">
        <f>+VLOOKUP(A171,'[1]ASIGNACION CONTRATISTAS'!$A$5:$AQ$275,31,FALSE)</f>
        <v>0</v>
      </c>
      <c r="BJ171">
        <f>+VLOOKUP(A171,'[1]ASIGNACION CONTRATISTAS'!$A$5:$AQ$275,32,FALSE)</f>
        <v>0</v>
      </c>
      <c r="BK171">
        <f>+VLOOKUP(A171,'[1]ASIGNACION CONTRATISTAS'!$A$5:$AQ$275,33,FALSE)</f>
        <v>0</v>
      </c>
      <c r="BL171">
        <f>+VLOOKUP(A171,'[1]ASIGNACION CONTRATISTAS'!$A$5:$AQ$275,34,FALSE)</f>
        <v>0</v>
      </c>
      <c r="BM171">
        <f>+VLOOKUP(A171,'[1]ASIGNACION CONTRATISTAS'!$A$5:$AQ$275,35,FALSE)</f>
        <v>0</v>
      </c>
      <c r="BN171" t="str">
        <f>+VLOOKUP(A171,'[1]ASIGNACION CONTRATISTAS'!$A$5:$AQ$275,36,FALSE)</f>
        <v>APROBADO</v>
      </c>
      <c r="BO171">
        <f>+VLOOKUP(A171,'[1]ASIGNACION CONTRATISTAS'!$A$5:$AQ$275,37,FALSE)</f>
        <v>0</v>
      </c>
      <c r="BP171">
        <f>+VLOOKUP(A171,'[1]ASIGNACION CONTRATISTAS'!$A$5:$AQ$275,38,FALSE)</f>
        <v>0</v>
      </c>
      <c r="BQ171">
        <f>+VLOOKUP(A171,'[1]ASIGNACION CONTRATISTAS'!$A$5:$AQ$275,39,FALSE)</f>
        <v>0</v>
      </c>
      <c r="BR171">
        <f>+VLOOKUP(A171,'[1]ASIGNACION CONTRATISTAS'!$A$5:$AQ$275,40,FALSE)</f>
        <v>45263</v>
      </c>
      <c r="BS171">
        <f>+VLOOKUP(A171,'[1]ASIGNACION CONTRATISTAS'!$A$5:$AQ$275,41,FALSE)</f>
        <v>0</v>
      </c>
      <c r="BT171">
        <f>+VLOOKUP(A171,'[1]ASIGNACION CONTRATISTAS'!$A$5:$AQ$275,42,FALSE)</f>
        <v>0</v>
      </c>
      <c r="BU171">
        <f>+VLOOKUP(A171,'[1]ASIGNACION CONTRATISTAS'!$A$5:$AQ$275,43,FALSE)</f>
        <v>16600000</v>
      </c>
    </row>
    <row r="172" spans="1:73" x14ac:dyDescent="0.25">
      <c r="A172" t="s">
        <v>1008</v>
      </c>
      <c r="B172" t="s">
        <v>605</v>
      </c>
      <c r="C172" t="s">
        <v>379</v>
      </c>
      <c r="D172" t="s">
        <v>1009</v>
      </c>
      <c r="E172" t="s">
        <v>449</v>
      </c>
      <c r="F172" t="s">
        <v>1004</v>
      </c>
      <c r="G172">
        <v>37.619999999999997</v>
      </c>
      <c r="H172">
        <v>18400000</v>
      </c>
      <c r="K172" t="s">
        <v>1010</v>
      </c>
      <c r="L172" t="s">
        <v>53</v>
      </c>
      <c r="S172">
        <v>18400000</v>
      </c>
      <c r="U172" t="s">
        <v>48</v>
      </c>
      <c r="V172" t="s">
        <v>48</v>
      </c>
      <c r="W172" s="2">
        <v>45210</v>
      </c>
      <c r="X172" t="s">
        <v>1011</v>
      </c>
      <c r="Y172" t="s">
        <v>46</v>
      </c>
      <c r="Z172">
        <v>0</v>
      </c>
      <c r="AA172">
        <v>37.61</v>
      </c>
      <c r="AB172" t="s">
        <v>1012</v>
      </c>
      <c r="AC172" t="s">
        <v>48</v>
      </c>
      <c r="AD172" t="s">
        <v>49</v>
      </c>
      <c r="AG172" t="s">
        <v>48</v>
      </c>
      <c r="AK172">
        <v>2024</v>
      </c>
      <c r="AO172" t="str">
        <f>+VLOOKUP(A172,'[1]ASIGNACION CONTRATISTAS'!$A$5:$M$275,11,FALSE)</f>
        <v>SIN DATOS</v>
      </c>
      <c r="AP172" t="str">
        <f>+VLOOKUP(A172,'[1]ASIGNACION CONTRATISTAS'!$A$5:$M$275,12,FALSE)</f>
        <v>SIN DATOS</v>
      </c>
      <c r="AQ172" t="str">
        <f>+VLOOKUP(A172,'[1]ASIGNACION CONTRATISTAS'!$A$5:$M$275,13,FALSE)</f>
        <v>SIN DATOS</v>
      </c>
      <c r="AR172" t="str">
        <f>+VLOOKUP(A172,'[1]ASIGNACION CONTRATISTAS'!$A$5:$AQ$275,14,FALSE)</f>
        <v>si</v>
      </c>
      <c r="AS172" t="str">
        <f>+VLOOKUP(A172,'[1]ASIGNACION CONTRATISTAS'!$A$5:$AQ$275,15,FALSE)</f>
        <v>SIN DATOS</v>
      </c>
      <c r="AT172" t="str">
        <f>+VLOOKUP(A172,'[1]ASIGNACION CONTRATISTAS'!$A$5:$AQ$275,16,FALSE)</f>
        <v>SIN DATOS</v>
      </c>
      <c r="AU172">
        <f>+VLOOKUP(A172,'[1]ASIGNACION CONTRATISTAS'!$A$5:$AQ$275,17,FALSE)</f>
        <v>0</v>
      </c>
      <c r="AV172" t="str">
        <f>+VLOOKUP(A172,'[1]ASIGNACION CONTRATISTAS'!$A$5:$AQ$275,18,FALSE)</f>
        <v>si</v>
      </c>
      <c r="AW172" t="str">
        <f>+VLOOKUP(A172,'[1]ASIGNACION CONTRATISTAS'!$A$5:$AQ$275,19,FALSE)</f>
        <v>SIN DATOS</v>
      </c>
      <c r="AX172" t="str">
        <f>+VLOOKUP(A172,'[1]ASIGNACION CONTRATISTAS'!$A$5:$AQ$275,20,FALSE)</f>
        <v>SIN DATOS</v>
      </c>
      <c r="AY172">
        <f>+VLOOKUP(A172,'[1]ASIGNACION CONTRATISTAS'!$A$5:$AQ$275,21,FALSE)</f>
        <v>0</v>
      </c>
      <c r="AZ172">
        <f>+VLOOKUP(A172,'[1]ASIGNACION CONTRATISTAS'!$A$5:$AQ$275,22,FALSE)</f>
        <v>0</v>
      </c>
      <c r="BA172" t="str">
        <f>+VLOOKUP(A172,'[1]ASIGNACION CONTRATISTAS'!$A$5:$AQ$275,23,FALSE)</f>
        <v>si</v>
      </c>
      <c r="BB172">
        <f>+VLOOKUP(A172,'[1]ASIGNACION CONTRATISTAS'!$A$5:$AQ$275,24,FALSE)</f>
        <v>0</v>
      </c>
      <c r="BC172">
        <f>+VLOOKUP(A172,'[1]ASIGNACION CONTRATISTAS'!$A$5:$AQ$275,25,FALSE)</f>
        <v>0</v>
      </c>
      <c r="BD172" s="2">
        <f>+VLOOKUP(A172,'[1]ASIGNACION CONTRATISTAS'!$A$5:$AQ$275,26,FALSE)</f>
        <v>0</v>
      </c>
      <c r="BE172">
        <f>+VLOOKUP(A172,'[1]ASIGNACION CONTRATISTAS'!$A$5:$AQ$275,27,FALSE)</f>
        <v>0</v>
      </c>
      <c r="BF172">
        <f>+VLOOKUP(A172,'[1]ASIGNACION CONTRATISTAS'!$A$5:$AQ$275,28,FALSE)</f>
        <v>0</v>
      </c>
      <c r="BG172">
        <f>+VLOOKUP(A172,'[1]ASIGNACION CONTRATISTAS'!$A$5:$AQ$275,29,FALSE)</f>
        <v>0</v>
      </c>
      <c r="BH172">
        <f>+VLOOKUP(A172,'[1]ASIGNACION CONTRATISTAS'!$A$5:$AQ$275,30,FALSE)</f>
        <v>0</v>
      </c>
      <c r="BI172">
        <f>+VLOOKUP(A172,'[1]ASIGNACION CONTRATISTAS'!$A$5:$AQ$275,31,FALSE)</f>
        <v>0</v>
      </c>
      <c r="BJ172">
        <f>+VLOOKUP(A172,'[1]ASIGNACION CONTRATISTAS'!$A$5:$AQ$275,32,FALSE)</f>
        <v>0</v>
      </c>
      <c r="BK172">
        <f>+VLOOKUP(A172,'[1]ASIGNACION CONTRATISTAS'!$A$5:$AQ$275,33,FALSE)</f>
        <v>0</v>
      </c>
      <c r="BL172">
        <f>+VLOOKUP(A172,'[1]ASIGNACION CONTRATISTAS'!$A$5:$AQ$275,34,FALSE)</f>
        <v>0</v>
      </c>
      <c r="BM172">
        <f>+VLOOKUP(A172,'[1]ASIGNACION CONTRATISTAS'!$A$5:$AQ$275,35,FALSE)</f>
        <v>0</v>
      </c>
      <c r="BN172" t="str">
        <f>+VLOOKUP(A172,'[1]ASIGNACION CONTRATISTAS'!$A$5:$AQ$275,36,FALSE)</f>
        <v>APROBADO</v>
      </c>
      <c r="BO172">
        <f>+VLOOKUP(A172,'[1]ASIGNACION CONTRATISTAS'!$A$5:$AQ$275,37,FALSE)</f>
        <v>0</v>
      </c>
      <c r="BP172">
        <f>+VLOOKUP(A172,'[1]ASIGNACION CONTRATISTAS'!$A$5:$AQ$275,38,FALSE)</f>
        <v>0</v>
      </c>
      <c r="BQ172">
        <f>+VLOOKUP(A172,'[1]ASIGNACION CONTRATISTAS'!$A$5:$AQ$275,39,FALSE)</f>
        <v>0</v>
      </c>
      <c r="BR172">
        <f>+VLOOKUP(A172,'[1]ASIGNACION CONTRATISTAS'!$A$5:$AQ$275,40,FALSE)</f>
        <v>45263</v>
      </c>
      <c r="BS172">
        <f>+VLOOKUP(A172,'[1]ASIGNACION CONTRATISTAS'!$A$5:$AQ$275,41,FALSE)</f>
        <v>0</v>
      </c>
      <c r="BT172">
        <f>+VLOOKUP(A172,'[1]ASIGNACION CONTRATISTAS'!$A$5:$AQ$275,42,FALSE)</f>
        <v>0</v>
      </c>
      <c r="BU172">
        <f>+VLOOKUP(A172,'[1]ASIGNACION CONTRATISTAS'!$A$5:$AQ$275,43,FALSE)</f>
        <v>18400000</v>
      </c>
    </row>
    <row r="173" spans="1:73" x14ac:dyDescent="0.25">
      <c r="A173" t="s">
        <v>1013</v>
      </c>
      <c r="B173" t="s">
        <v>605</v>
      </c>
      <c r="C173" t="s">
        <v>379</v>
      </c>
      <c r="D173" t="s">
        <v>1014</v>
      </c>
      <c r="E173" t="s">
        <v>449</v>
      </c>
      <c r="F173" t="s">
        <v>1004</v>
      </c>
      <c r="G173">
        <v>53.86</v>
      </c>
      <c r="H173">
        <v>25000000</v>
      </c>
      <c r="K173" t="s">
        <v>1015</v>
      </c>
      <c r="L173" t="s">
        <v>53</v>
      </c>
      <c r="S173">
        <v>25000000</v>
      </c>
      <c r="U173" t="s">
        <v>48</v>
      </c>
      <c r="V173" t="s">
        <v>48</v>
      </c>
      <c r="W173" s="2">
        <v>45210</v>
      </c>
      <c r="X173" t="s">
        <v>1016</v>
      </c>
      <c r="Y173" t="s">
        <v>46</v>
      </c>
      <c r="Z173">
        <v>0</v>
      </c>
      <c r="AA173">
        <v>53.86</v>
      </c>
      <c r="AB173" t="s">
        <v>1017</v>
      </c>
      <c r="AC173" t="s">
        <v>48</v>
      </c>
      <c r="AD173" t="s">
        <v>49</v>
      </c>
      <c r="AG173" t="s">
        <v>48</v>
      </c>
      <c r="AK173">
        <v>2024</v>
      </c>
      <c r="AO173" t="str">
        <f>+VLOOKUP(A173,'[1]ASIGNACION CONTRATISTAS'!$A$5:$M$275,11,FALSE)</f>
        <v>SIN DATOS</v>
      </c>
      <c r="AP173" t="str">
        <f>+VLOOKUP(A173,'[1]ASIGNACION CONTRATISTAS'!$A$5:$M$275,12,FALSE)</f>
        <v>SIN DATOS</v>
      </c>
      <c r="AQ173" t="str">
        <f>+VLOOKUP(A173,'[1]ASIGNACION CONTRATISTAS'!$A$5:$M$275,13,FALSE)</f>
        <v>SIN DATOS</v>
      </c>
      <c r="AR173" t="str">
        <f>+VLOOKUP(A173,'[1]ASIGNACION CONTRATISTAS'!$A$5:$AQ$275,14,FALSE)</f>
        <v>si</v>
      </c>
      <c r="AS173" t="str">
        <f>+VLOOKUP(A173,'[1]ASIGNACION CONTRATISTAS'!$A$5:$AQ$275,15,FALSE)</f>
        <v>SIN DATOS</v>
      </c>
      <c r="AT173" t="str">
        <f>+VLOOKUP(A173,'[1]ASIGNACION CONTRATISTAS'!$A$5:$AQ$275,16,FALSE)</f>
        <v>SIN DATOS</v>
      </c>
      <c r="AU173">
        <f>+VLOOKUP(A173,'[1]ASIGNACION CONTRATISTAS'!$A$5:$AQ$275,17,FALSE)</f>
        <v>0</v>
      </c>
      <c r="AV173" t="str">
        <f>+VLOOKUP(A173,'[1]ASIGNACION CONTRATISTAS'!$A$5:$AQ$275,18,FALSE)</f>
        <v>si</v>
      </c>
      <c r="AW173" t="str">
        <f>+VLOOKUP(A173,'[1]ASIGNACION CONTRATISTAS'!$A$5:$AQ$275,19,FALSE)</f>
        <v>SIN DATOS</v>
      </c>
      <c r="AX173" t="str">
        <f>+VLOOKUP(A173,'[1]ASIGNACION CONTRATISTAS'!$A$5:$AQ$275,20,FALSE)</f>
        <v>SIN DATOS</v>
      </c>
      <c r="AY173">
        <f>+VLOOKUP(A173,'[1]ASIGNACION CONTRATISTAS'!$A$5:$AQ$275,21,FALSE)</f>
        <v>0</v>
      </c>
      <c r="AZ173">
        <f>+VLOOKUP(A173,'[1]ASIGNACION CONTRATISTAS'!$A$5:$AQ$275,22,FALSE)</f>
        <v>0</v>
      </c>
      <c r="BA173" t="str">
        <f>+VLOOKUP(A173,'[1]ASIGNACION CONTRATISTAS'!$A$5:$AQ$275,23,FALSE)</f>
        <v>si</v>
      </c>
      <c r="BB173">
        <f>+VLOOKUP(A173,'[1]ASIGNACION CONTRATISTAS'!$A$5:$AQ$275,24,FALSE)</f>
        <v>0</v>
      </c>
      <c r="BC173">
        <f>+VLOOKUP(A173,'[1]ASIGNACION CONTRATISTAS'!$A$5:$AQ$275,25,FALSE)</f>
        <v>0</v>
      </c>
      <c r="BD173" s="2">
        <f>+VLOOKUP(A173,'[1]ASIGNACION CONTRATISTAS'!$A$5:$AQ$275,26,FALSE)</f>
        <v>0</v>
      </c>
      <c r="BE173">
        <f>+VLOOKUP(A173,'[1]ASIGNACION CONTRATISTAS'!$A$5:$AQ$275,27,FALSE)</f>
        <v>0</v>
      </c>
      <c r="BF173">
        <f>+VLOOKUP(A173,'[1]ASIGNACION CONTRATISTAS'!$A$5:$AQ$275,28,FALSE)</f>
        <v>0</v>
      </c>
      <c r="BG173">
        <f>+VLOOKUP(A173,'[1]ASIGNACION CONTRATISTAS'!$A$5:$AQ$275,29,FALSE)</f>
        <v>0</v>
      </c>
      <c r="BH173">
        <f>+VLOOKUP(A173,'[1]ASIGNACION CONTRATISTAS'!$A$5:$AQ$275,30,FALSE)</f>
        <v>0</v>
      </c>
      <c r="BI173">
        <f>+VLOOKUP(A173,'[1]ASIGNACION CONTRATISTAS'!$A$5:$AQ$275,31,FALSE)</f>
        <v>0</v>
      </c>
      <c r="BJ173">
        <f>+VLOOKUP(A173,'[1]ASIGNACION CONTRATISTAS'!$A$5:$AQ$275,32,FALSE)</f>
        <v>0</v>
      </c>
      <c r="BK173">
        <f>+VLOOKUP(A173,'[1]ASIGNACION CONTRATISTAS'!$A$5:$AQ$275,33,FALSE)</f>
        <v>0</v>
      </c>
      <c r="BL173">
        <f>+VLOOKUP(A173,'[1]ASIGNACION CONTRATISTAS'!$A$5:$AQ$275,34,FALSE)</f>
        <v>0</v>
      </c>
      <c r="BM173">
        <f>+VLOOKUP(A173,'[1]ASIGNACION CONTRATISTAS'!$A$5:$AQ$275,35,FALSE)</f>
        <v>0</v>
      </c>
      <c r="BN173" t="str">
        <f>+VLOOKUP(A173,'[1]ASIGNACION CONTRATISTAS'!$A$5:$AQ$275,36,FALSE)</f>
        <v>APROBADO</v>
      </c>
      <c r="BO173">
        <f>+VLOOKUP(A173,'[1]ASIGNACION CONTRATISTAS'!$A$5:$AQ$275,37,FALSE)</f>
        <v>0</v>
      </c>
      <c r="BP173">
        <f>+VLOOKUP(A173,'[1]ASIGNACION CONTRATISTAS'!$A$5:$AQ$275,38,FALSE)</f>
        <v>0</v>
      </c>
      <c r="BQ173">
        <f>+VLOOKUP(A173,'[1]ASIGNACION CONTRATISTAS'!$A$5:$AQ$275,39,FALSE)</f>
        <v>0</v>
      </c>
      <c r="BR173">
        <f>+VLOOKUP(A173,'[1]ASIGNACION CONTRATISTAS'!$A$5:$AQ$275,40,FALSE)</f>
        <v>45263</v>
      </c>
      <c r="BS173">
        <f>+VLOOKUP(A173,'[1]ASIGNACION CONTRATISTAS'!$A$5:$AQ$275,41,FALSE)</f>
        <v>0</v>
      </c>
      <c r="BT173">
        <f>+VLOOKUP(A173,'[1]ASIGNACION CONTRATISTAS'!$A$5:$AQ$275,42,FALSE)</f>
        <v>0</v>
      </c>
      <c r="BU173">
        <f>+VLOOKUP(A173,'[1]ASIGNACION CONTRATISTAS'!$A$5:$AQ$275,43,FALSE)</f>
        <v>25000000</v>
      </c>
    </row>
    <row r="174" spans="1:73" x14ac:dyDescent="0.25">
      <c r="A174" t="s">
        <v>1018</v>
      </c>
      <c r="B174" t="s">
        <v>605</v>
      </c>
      <c r="C174" t="s">
        <v>379</v>
      </c>
      <c r="D174" t="s">
        <v>879</v>
      </c>
      <c r="E174" t="s">
        <v>1019</v>
      </c>
      <c r="F174" t="s">
        <v>1020</v>
      </c>
      <c r="G174">
        <v>466.91</v>
      </c>
      <c r="H174">
        <v>25000000</v>
      </c>
      <c r="K174" t="s">
        <v>1021</v>
      </c>
      <c r="L174" t="s">
        <v>53</v>
      </c>
      <c r="S174">
        <v>25000000</v>
      </c>
      <c r="U174" t="s">
        <v>48</v>
      </c>
      <c r="V174" t="s">
        <v>48</v>
      </c>
      <c r="W174" s="2">
        <v>45210</v>
      </c>
      <c r="X174" t="s">
        <v>1022</v>
      </c>
      <c r="Y174" t="s">
        <v>46</v>
      </c>
      <c r="Z174">
        <v>0</v>
      </c>
      <c r="AA174" t="s">
        <v>1000</v>
      </c>
      <c r="AB174" t="s">
        <v>1023</v>
      </c>
      <c r="AC174" t="s">
        <v>48</v>
      </c>
      <c r="AD174" t="s">
        <v>49</v>
      </c>
      <c r="AG174" t="s">
        <v>48</v>
      </c>
      <c r="AK174">
        <v>2024</v>
      </c>
      <c r="AO174" t="str">
        <f>+VLOOKUP(A174,'[1]ASIGNACION CONTRATISTAS'!$A$5:$M$275,11,FALSE)</f>
        <v>SIN DATOS</v>
      </c>
      <c r="AP174" t="str">
        <f>+VLOOKUP(A174,'[1]ASIGNACION CONTRATISTAS'!$A$5:$M$275,12,FALSE)</f>
        <v>SIN DATOS</v>
      </c>
      <c r="AQ174" t="str">
        <f>+VLOOKUP(A174,'[1]ASIGNACION CONTRATISTAS'!$A$5:$M$275,13,FALSE)</f>
        <v>SIN DATOS</v>
      </c>
      <c r="AR174" t="str">
        <f>+VLOOKUP(A174,'[1]ASIGNACION CONTRATISTAS'!$A$5:$AQ$275,14,FALSE)</f>
        <v>si</v>
      </c>
      <c r="AS174" t="str">
        <f>+VLOOKUP(A174,'[1]ASIGNACION CONTRATISTAS'!$A$5:$AQ$275,15,FALSE)</f>
        <v>SIN DATOS</v>
      </c>
      <c r="AT174" t="str">
        <f>+VLOOKUP(A174,'[1]ASIGNACION CONTRATISTAS'!$A$5:$AQ$275,16,FALSE)</f>
        <v>SIN DATOS</v>
      </c>
      <c r="AU174">
        <f>+VLOOKUP(A174,'[1]ASIGNACION CONTRATISTAS'!$A$5:$AQ$275,17,FALSE)</f>
        <v>0</v>
      </c>
      <c r="AV174" t="str">
        <f>+VLOOKUP(A174,'[1]ASIGNACION CONTRATISTAS'!$A$5:$AQ$275,18,FALSE)</f>
        <v>si</v>
      </c>
      <c r="AW174" t="str">
        <f>+VLOOKUP(A174,'[1]ASIGNACION CONTRATISTAS'!$A$5:$AQ$275,19,FALSE)</f>
        <v>SIN DATOS</v>
      </c>
      <c r="AX174" t="str">
        <f>+VLOOKUP(A174,'[1]ASIGNACION CONTRATISTAS'!$A$5:$AQ$275,20,FALSE)</f>
        <v>SIN DATOS</v>
      </c>
      <c r="AY174">
        <f>+VLOOKUP(A174,'[1]ASIGNACION CONTRATISTAS'!$A$5:$AQ$275,21,FALSE)</f>
        <v>0</v>
      </c>
      <c r="AZ174">
        <f>+VLOOKUP(A174,'[1]ASIGNACION CONTRATISTAS'!$A$5:$AQ$275,22,FALSE)</f>
        <v>0</v>
      </c>
      <c r="BA174" t="str">
        <f>+VLOOKUP(A174,'[1]ASIGNACION CONTRATISTAS'!$A$5:$AQ$275,23,FALSE)</f>
        <v>si</v>
      </c>
      <c r="BB174">
        <f>+VLOOKUP(A174,'[1]ASIGNACION CONTRATISTAS'!$A$5:$AQ$275,24,FALSE)</f>
        <v>0</v>
      </c>
      <c r="BC174">
        <f>+VLOOKUP(A174,'[1]ASIGNACION CONTRATISTAS'!$A$5:$AQ$275,25,FALSE)</f>
        <v>0</v>
      </c>
      <c r="BD174" s="2">
        <f>+VLOOKUP(A174,'[1]ASIGNACION CONTRATISTAS'!$A$5:$AQ$275,26,FALSE)</f>
        <v>0</v>
      </c>
      <c r="BE174">
        <f>+VLOOKUP(A174,'[1]ASIGNACION CONTRATISTAS'!$A$5:$AQ$275,27,FALSE)</f>
        <v>0</v>
      </c>
      <c r="BF174">
        <f>+VLOOKUP(A174,'[1]ASIGNACION CONTRATISTAS'!$A$5:$AQ$275,28,FALSE)</f>
        <v>0</v>
      </c>
      <c r="BG174">
        <f>+VLOOKUP(A174,'[1]ASIGNACION CONTRATISTAS'!$A$5:$AQ$275,29,FALSE)</f>
        <v>0</v>
      </c>
      <c r="BH174">
        <f>+VLOOKUP(A174,'[1]ASIGNACION CONTRATISTAS'!$A$5:$AQ$275,30,FALSE)</f>
        <v>0</v>
      </c>
      <c r="BI174">
        <f>+VLOOKUP(A174,'[1]ASIGNACION CONTRATISTAS'!$A$5:$AQ$275,31,FALSE)</f>
        <v>0</v>
      </c>
      <c r="BJ174">
        <f>+VLOOKUP(A174,'[1]ASIGNACION CONTRATISTAS'!$A$5:$AQ$275,32,FALSE)</f>
        <v>0</v>
      </c>
      <c r="BK174">
        <f>+VLOOKUP(A174,'[1]ASIGNACION CONTRATISTAS'!$A$5:$AQ$275,33,FALSE)</f>
        <v>0</v>
      </c>
      <c r="BL174">
        <f>+VLOOKUP(A174,'[1]ASIGNACION CONTRATISTAS'!$A$5:$AQ$275,34,FALSE)</f>
        <v>0</v>
      </c>
      <c r="BM174">
        <f>+VLOOKUP(A174,'[1]ASIGNACION CONTRATISTAS'!$A$5:$AQ$275,35,FALSE)</f>
        <v>0</v>
      </c>
      <c r="BN174" t="str">
        <f>+VLOOKUP(A174,'[1]ASIGNACION CONTRATISTAS'!$A$5:$AQ$275,36,FALSE)</f>
        <v>APROBADO</v>
      </c>
      <c r="BO174">
        <f>+VLOOKUP(A174,'[1]ASIGNACION CONTRATISTAS'!$A$5:$AQ$275,37,FALSE)</f>
        <v>0</v>
      </c>
      <c r="BP174">
        <f>+VLOOKUP(A174,'[1]ASIGNACION CONTRATISTAS'!$A$5:$AQ$275,38,FALSE)</f>
        <v>0</v>
      </c>
      <c r="BQ174">
        <f>+VLOOKUP(A174,'[1]ASIGNACION CONTRATISTAS'!$A$5:$AQ$275,39,FALSE)</f>
        <v>0</v>
      </c>
      <c r="BR174">
        <f>+VLOOKUP(A174,'[1]ASIGNACION CONTRATISTAS'!$A$5:$AQ$275,40,FALSE)</f>
        <v>45261</v>
      </c>
      <c r="BS174">
        <f>+VLOOKUP(A174,'[1]ASIGNACION CONTRATISTAS'!$A$5:$AQ$275,41,FALSE)</f>
        <v>0</v>
      </c>
      <c r="BT174">
        <f>+VLOOKUP(A174,'[1]ASIGNACION CONTRATISTAS'!$A$5:$AQ$275,42,FALSE)</f>
        <v>0</v>
      </c>
      <c r="BU174">
        <f>+VLOOKUP(A174,'[1]ASIGNACION CONTRATISTAS'!$A$5:$AQ$275,43,FALSE)</f>
        <v>25000000</v>
      </c>
    </row>
    <row r="175" spans="1:73" x14ac:dyDescent="0.25">
      <c r="A175" t="s">
        <v>1024</v>
      </c>
      <c r="B175" t="s">
        <v>605</v>
      </c>
      <c r="C175" t="s">
        <v>379</v>
      </c>
      <c r="D175" t="s">
        <v>1025</v>
      </c>
      <c r="E175" t="s">
        <v>1019</v>
      </c>
      <c r="F175" t="s">
        <v>1020</v>
      </c>
      <c r="G175">
        <v>80.03</v>
      </c>
      <c r="H175">
        <v>25000000</v>
      </c>
      <c r="K175" t="s">
        <v>1026</v>
      </c>
      <c r="L175" t="s">
        <v>53</v>
      </c>
      <c r="S175">
        <v>25000000</v>
      </c>
      <c r="U175" t="s">
        <v>48</v>
      </c>
      <c r="V175" t="s">
        <v>48</v>
      </c>
      <c r="W175" s="2">
        <v>45210</v>
      </c>
      <c r="X175" t="s">
        <v>1027</v>
      </c>
      <c r="Y175" t="s">
        <v>46</v>
      </c>
      <c r="Z175">
        <v>0</v>
      </c>
      <c r="AA175">
        <v>110</v>
      </c>
      <c r="AB175" t="s">
        <v>1028</v>
      </c>
      <c r="AC175" t="s">
        <v>48</v>
      </c>
      <c r="AD175" t="s">
        <v>49</v>
      </c>
      <c r="AG175" t="s">
        <v>48</v>
      </c>
      <c r="AK175">
        <v>2024</v>
      </c>
      <c r="AO175" t="str">
        <f>+VLOOKUP(A175,'[1]ASIGNACION CONTRATISTAS'!$A$5:$M$275,11,FALSE)</f>
        <v>SIN DATOS</v>
      </c>
      <c r="AP175" t="str">
        <f>+VLOOKUP(A175,'[1]ASIGNACION CONTRATISTAS'!$A$5:$M$275,12,FALSE)</f>
        <v>SIN DATOS</v>
      </c>
      <c r="AQ175" t="str">
        <f>+VLOOKUP(A175,'[1]ASIGNACION CONTRATISTAS'!$A$5:$M$275,13,FALSE)</f>
        <v>SIN DATOS</v>
      </c>
      <c r="AR175" t="str">
        <f>+VLOOKUP(A175,'[1]ASIGNACION CONTRATISTAS'!$A$5:$AQ$275,14,FALSE)</f>
        <v>si</v>
      </c>
      <c r="AS175" t="str">
        <f>+VLOOKUP(A175,'[1]ASIGNACION CONTRATISTAS'!$A$5:$AQ$275,15,FALSE)</f>
        <v>SIN DATOS</v>
      </c>
      <c r="AT175" t="str">
        <f>+VLOOKUP(A175,'[1]ASIGNACION CONTRATISTAS'!$A$5:$AQ$275,16,FALSE)</f>
        <v>SIN DATOS</v>
      </c>
      <c r="AU175">
        <f>+VLOOKUP(A175,'[1]ASIGNACION CONTRATISTAS'!$A$5:$AQ$275,17,FALSE)</f>
        <v>0</v>
      </c>
      <c r="AV175" t="str">
        <f>+VLOOKUP(A175,'[1]ASIGNACION CONTRATISTAS'!$A$5:$AQ$275,18,FALSE)</f>
        <v>si</v>
      </c>
      <c r="AW175" t="str">
        <f>+VLOOKUP(A175,'[1]ASIGNACION CONTRATISTAS'!$A$5:$AQ$275,19,FALSE)</f>
        <v>SIN DATOS</v>
      </c>
      <c r="AX175" t="str">
        <f>+VLOOKUP(A175,'[1]ASIGNACION CONTRATISTAS'!$A$5:$AQ$275,20,FALSE)</f>
        <v>SIN DATOS</v>
      </c>
      <c r="AY175">
        <f>+VLOOKUP(A175,'[1]ASIGNACION CONTRATISTAS'!$A$5:$AQ$275,21,FALSE)</f>
        <v>0</v>
      </c>
      <c r="AZ175">
        <f>+VLOOKUP(A175,'[1]ASIGNACION CONTRATISTAS'!$A$5:$AQ$275,22,FALSE)</f>
        <v>0</v>
      </c>
      <c r="BA175" t="str">
        <f>+VLOOKUP(A175,'[1]ASIGNACION CONTRATISTAS'!$A$5:$AQ$275,23,FALSE)</f>
        <v>si</v>
      </c>
      <c r="BB175">
        <f>+VLOOKUP(A175,'[1]ASIGNACION CONTRATISTAS'!$A$5:$AQ$275,24,FALSE)</f>
        <v>0</v>
      </c>
      <c r="BC175">
        <f>+VLOOKUP(A175,'[1]ASIGNACION CONTRATISTAS'!$A$5:$AQ$275,25,FALSE)</f>
        <v>0</v>
      </c>
      <c r="BD175" s="2">
        <f>+VLOOKUP(A175,'[1]ASIGNACION CONTRATISTAS'!$A$5:$AQ$275,26,FALSE)</f>
        <v>0</v>
      </c>
      <c r="BE175">
        <f>+VLOOKUP(A175,'[1]ASIGNACION CONTRATISTAS'!$A$5:$AQ$275,27,FALSE)</f>
        <v>0</v>
      </c>
      <c r="BF175">
        <f>+VLOOKUP(A175,'[1]ASIGNACION CONTRATISTAS'!$A$5:$AQ$275,28,FALSE)</f>
        <v>0</v>
      </c>
      <c r="BG175">
        <f>+VLOOKUP(A175,'[1]ASIGNACION CONTRATISTAS'!$A$5:$AQ$275,29,FALSE)</f>
        <v>0</v>
      </c>
      <c r="BH175">
        <f>+VLOOKUP(A175,'[1]ASIGNACION CONTRATISTAS'!$A$5:$AQ$275,30,FALSE)</f>
        <v>0</v>
      </c>
      <c r="BI175">
        <f>+VLOOKUP(A175,'[1]ASIGNACION CONTRATISTAS'!$A$5:$AQ$275,31,FALSE)</f>
        <v>0</v>
      </c>
      <c r="BJ175">
        <f>+VLOOKUP(A175,'[1]ASIGNACION CONTRATISTAS'!$A$5:$AQ$275,32,FALSE)</f>
        <v>0</v>
      </c>
      <c r="BK175">
        <f>+VLOOKUP(A175,'[1]ASIGNACION CONTRATISTAS'!$A$5:$AQ$275,33,FALSE)</f>
        <v>0</v>
      </c>
      <c r="BL175">
        <f>+VLOOKUP(A175,'[1]ASIGNACION CONTRATISTAS'!$A$5:$AQ$275,34,FALSE)</f>
        <v>0</v>
      </c>
      <c r="BM175">
        <f>+VLOOKUP(A175,'[1]ASIGNACION CONTRATISTAS'!$A$5:$AQ$275,35,FALSE)</f>
        <v>0</v>
      </c>
      <c r="BN175" t="str">
        <f>+VLOOKUP(A175,'[1]ASIGNACION CONTRATISTAS'!$A$5:$AQ$275,36,FALSE)</f>
        <v>APROBADO</v>
      </c>
      <c r="BO175">
        <f>+VLOOKUP(A175,'[1]ASIGNACION CONTRATISTAS'!$A$5:$AQ$275,37,FALSE)</f>
        <v>0</v>
      </c>
      <c r="BP175">
        <f>+VLOOKUP(A175,'[1]ASIGNACION CONTRATISTAS'!$A$5:$AQ$275,38,FALSE)</f>
        <v>0</v>
      </c>
      <c r="BQ175">
        <f>+VLOOKUP(A175,'[1]ASIGNACION CONTRATISTAS'!$A$5:$AQ$275,39,FALSE)</f>
        <v>0</v>
      </c>
      <c r="BR175">
        <f>+VLOOKUP(A175,'[1]ASIGNACION CONTRATISTAS'!$A$5:$AQ$275,40,FALSE)</f>
        <v>45261</v>
      </c>
      <c r="BS175">
        <f>+VLOOKUP(A175,'[1]ASIGNACION CONTRATISTAS'!$A$5:$AQ$275,41,FALSE)</f>
        <v>0</v>
      </c>
      <c r="BT175">
        <f>+VLOOKUP(A175,'[1]ASIGNACION CONTRATISTAS'!$A$5:$AQ$275,42,FALSE)</f>
        <v>0</v>
      </c>
      <c r="BU175">
        <f>+VLOOKUP(A175,'[1]ASIGNACION CONTRATISTAS'!$A$5:$AQ$275,43,FALSE)</f>
        <v>25000000</v>
      </c>
    </row>
    <row r="176" spans="1:73" x14ac:dyDescent="0.25">
      <c r="A176" t="s">
        <v>1029</v>
      </c>
      <c r="B176" t="s">
        <v>605</v>
      </c>
      <c r="C176" t="s">
        <v>379</v>
      </c>
      <c r="D176" t="s">
        <v>1030</v>
      </c>
      <c r="E176" t="s">
        <v>1019</v>
      </c>
      <c r="F176" t="s">
        <v>1020</v>
      </c>
      <c r="G176">
        <v>23.96</v>
      </c>
      <c r="H176">
        <v>16600000</v>
      </c>
      <c r="K176" t="s">
        <v>1031</v>
      </c>
      <c r="L176" t="s">
        <v>53</v>
      </c>
      <c r="S176">
        <v>16600000</v>
      </c>
      <c r="U176" t="s">
        <v>48</v>
      </c>
      <c r="V176" t="s">
        <v>48</v>
      </c>
      <c r="W176" s="2">
        <v>45210</v>
      </c>
      <c r="X176" t="s">
        <v>1032</v>
      </c>
      <c r="Y176" t="s">
        <v>46</v>
      </c>
      <c r="Z176">
        <v>0</v>
      </c>
      <c r="AA176">
        <v>23.962399999999999</v>
      </c>
      <c r="AB176" t="s">
        <v>1033</v>
      </c>
      <c r="AC176" t="s">
        <v>48</v>
      </c>
      <c r="AD176" t="s">
        <v>49</v>
      </c>
      <c r="AG176" t="s">
        <v>48</v>
      </c>
      <c r="AK176">
        <v>2024</v>
      </c>
      <c r="AO176" t="str">
        <f>+VLOOKUP(A176,'[1]ASIGNACION CONTRATISTAS'!$A$5:$M$275,11,FALSE)</f>
        <v>SIN DATOS</v>
      </c>
      <c r="AP176" t="str">
        <f>+VLOOKUP(A176,'[1]ASIGNACION CONTRATISTAS'!$A$5:$M$275,12,FALSE)</f>
        <v>SIN DATOS</v>
      </c>
      <c r="AQ176" t="str">
        <f>+VLOOKUP(A176,'[1]ASIGNACION CONTRATISTAS'!$A$5:$M$275,13,FALSE)</f>
        <v>SIN DATOS</v>
      </c>
      <c r="AR176" t="str">
        <f>+VLOOKUP(A176,'[1]ASIGNACION CONTRATISTAS'!$A$5:$AQ$275,14,FALSE)</f>
        <v>si</v>
      </c>
      <c r="AS176" t="str">
        <f>+VLOOKUP(A176,'[1]ASIGNACION CONTRATISTAS'!$A$5:$AQ$275,15,FALSE)</f>
        <v>SIN DATOS</v>
      </c>
      <c r="AT176" t="str">
        <f>+VLOOKUP(A176,'[1]ASIGNACION CONTRATISTAS'!$A$5:$AQ$275,16,FALSE)</f>
        <v>SIN DATOS</v>
      </c>
      <c r="AU176">
        <f>+VLOOKUP(A176,'[1]ASIGNACION CONTRATISTAS'!$A$5:$AQ$275,17,FALSE)</f>
        <v>0</v>
      </c>
      <c r="AV176" t="str">
        <f>+VLOOKUP(A176,'[1]ASIGNACION CONTRATISTAS'!$A$5:$AQ$275,18,FALSE)</f>
        <v>si</v>
      </c>
      <c r="AW176" t="str">
        <f>+VLOOKUP(A176,'[1]ASIGNACION CONTRATISTAS'!$A$5:$AQ$275,19,FALSE)</f>
        <v>SIN DATOS</v>
      </c>
      <c r="AX176" t="str">
        <f>+VLOOKUP(A176,'[1]ASIGNACION CONTRATISTAS'!$A$5:$AQ$275,20,FALSE)</f>
        <v>SIN DATOS</v>
      </c>
      <c r="AY176">
        <f>+VLOOKUP(A176,'[1]ASIGNACION CONTRATISTAS'!$A$5:$AQ$275,21,FALSE)</f>
        <v>0</v>
      </c>
      <c r="AZ176">
        <f>+VLOOKUP(A176,'[1]ASIGNACION CONTRATISTAS'!$A$5:$AQ$275,22,FALSE)</f>
        <v>0</v>
      </c>
      <c r="BA176" t="str">
        <f>+VLOOKUP(A176,'[1]ASIGNACION CONTRATISTAS'!$A$5:$AQ$275,23,FALSE)</f>
        <v>si</v>
      </c>
      <c r="BB176">
        <f>+VLOOKUP(A176,'[1]ASIGNACION CONTRATISTAS'!$A$5:$AQ$275,24,FALSE)</f>
        <v>0</v>
      </c>
      <c r="BC176">
        <f>+VLOOKUP(A176,'[1]ASIGNACION CONTRATISTAS'!$A$5:$AQ$275,25,FALSE)</f>
        <v>0</v>
      </c>
      <c r="BD176" s="2">
        <f>+VLOOKUP(A176,'[1]ASIGNACION CONTRATISTAS'!$A$5:$AQ$275,26,FALSE)</f>
        <v>0</v>
      </c>
      <c r="BE176">
        <f>+VLOOKUP(A176,'[1]ASIGNACION CONTRATISTAS'!$A$5:$AQ$275,27,FALSE)</f>
        <v>0</v>
      </c>
      <c r="BF176">
        <f>+VLOOKUP(A176,'[1]ASIGNACION CONTRATISTAS'!$A$5:$AQ$275,28,FALSE)</f>
        <v>0</v>
      </c>
      <c r="BG176">
        <f>+VLOOKUP(A176,'[1]ASIGNACION CONTRATISTAS'!$A$5:$AQ$275,29,FALSE)</f>
        <v>0</v>
      </c>
      <c r="BH176">
        <f>+VLOOKUP(A176,'[1]ASIGNACION CONTRATISTAS'!$A$5:$AQ$275,30,FALSE)</f>
        <v>0</v>
      </c>
      <c r="BI176">
        <f>+VLOOKUP(A176,'[1]ASIGNACION CONTRATISTAS'!$A$5:$AQ$275,31,FALSE)</f>
        <v>0</v>
      </c>
      <c r="BJ176">
        <f>+VLOOKUP(A176,'[1]ASIGNACION CONTRATISTAS'!$A$5:$AQ$275,32,FALSE)</f>
        <v>0</v>
      </c>
      <c r="BK176">
        <f>+VLOOKUP(A176,'[1]ASIGNACION CONTRATISTAS'!$A$5:$AQ$275,33,FALSE)</f>
        <v>0</v>
      </c>
      <c r="BL176">
        <f>+VLOOKUP(A176,'[1]ASIGNACION CONTRATISTAS'!$A$5:$AQ$275,34,FALSE)</f>
        <v>0</v>
      </c>
      <c r="BM176">
        <f>+VLOOKUP(A176,'[1]ASIGNACION CONTRATISTAS'!$A$5:$AQ$275,35,FALSE)</f>
        <v>0</v>
      </c>
      <c r="BN176" t="str">
        <f>+VLOOKUP(A176,'[1]ASIGNACION CONTRATISTAS'!$A$5:$AQ$275,36,FALSE)</f>
        <v>APROBADO</v>
      </c>
      <c r="BO176">
        <f>+VLOOKUP(A176,'[1]ASIGNACION CONTRATISTAS'!$A$5:$AQ$275,37,FALSE)</f>
        <v>0</v>
      </c>
      <c r="BP176">
        <f>+VLOOKUP(A176,'[1]ASIGNACION CONTRATISTAS'!$A$5:$AQ$275,38,FALSE)</f>
        <v>0</v>
      </c>
      <c r="BQ176">
        <f>+VLOOKUP(A176,'[1]ASIGNACION CONTRATISTAS'!$A$5:$AQ$275,39,FALSE)</f>
        <v>0</v>
      </c>
      <c r="BR176">
        <f>+VLOOKUP(A176,'[1]ASIGNACION CONTRATISTAS'!$A$5:$AQ$275,40,FALSE)</f>
        <v>45261</v>
      </c>
      <c r="BS176">
        <f>+VLOOKUP(A176,'[1]ASIGNACION CONTRATISTAS'!$A$5:$AQ$275,41,FALSE)</f>
        <v>0</v>
      </c>
      <c r="BT176">
        <f>+VLOOKUP(A176,'[1]ASIGNACION CONTRATISTAS'!$A$5:$AQ$275,42,FALSE)</f>
        <v>0</v>
      </c>
      <c r="BU176">
        <f>+VLOOKUP(A176,'[1]ASIGNACION CONTRATISTAS'!$A$5:$AQ$275,43,FALSE)</f>
        <v>16600000</v>
      </c>
    </row>
    <row r="177" spans="1:73" x14ac:dyDescent="0.25">
      <c r="A177" t="s">
        <v>1034</v>
      </c>
      <c r="B177" t="s">
        <v>605</v>
      </c>
      <c r="C177" t="s">
        <v>379</v>
      </c>
      <c r="D177" t="s">
        <v>820</v>
      </c>
      <c r="E177" t="s">
        <v>1019</v>
      </c>
      <c r="F177" t="s">
        <v>1020</v>
      </c>
      <c r="G177">
        <v>140</v>
      </c>
      <c r="H177">
        <v>25000000</v>
      </c>
      <c r="K177" t="s">
        <v>1035</v>
      </c>
      <c r="L177" t="s">
        <v>53</v>
      </c>
      <c r="S177">
        <v>25000000</v>
      </c>
      <c r="U177" t="s">
        <v>48</v>
      </c>
      <c r="V177" t="s">
        <v>48</v>
      </c>
      <c r="W177" s="2">
        <v>45210</v>
      </c>
      <c r="X177" t="s">
        <v>1036</v>
      </c>
      <c r="Y177" t="s">
        <v>46</v>
      </c>
      <c r="Z177">
        <v>0</v>
      </c>
      <c r="AA177">
        <v>140</v>
      </c>
      <c r="AB177" t="s">
        <v>1037</v>
      </c>
      <c r="AC177" t="s">
        <v>48</v>
      </c>
      <c r="AD177" t="s">
        <v>49</v>
      </c>
      <c r="AG177" t="s">
        <v>48</v>
      </c>
      <c r="AK177">
        <v>2024</v>
      </c>
      <c r="AO177" t="str">
        <f>+VLOOKUP(A177,'[1]ASIGNACION CONTRATISTAS'!$A$5:$M$275,11,FALSE)</f>
        <v>SIN DATOS</v>
      </c>
      <c r="AP177" t="str">
        <f>+VLOOKUP(A177,'[1]ASIGNACION CONTRATISTAS'!$A$5:$M$275,12,FALSE)</f>
        <v>SIN DATOS</v>
      </c>
      <c r="AQ177" t="str">
        <f>+VLOOKUP(A177,'[1]ASIGNACION CONTRATISTAS'!$A$5:$M$275,13,FALSE)</f>
        <v>SIN DATOS</v>
      </c>
      <c r="AR177" t="str">
        <f>+VLOOKUP(A177,'[1]ASIGNACION CONTRATISTAS'!$A$5:$AQ$275,14,FALSE)</f>
        <v>si</v>
      </c>
      <c r="AS177" t="str">
        <f>+VLOOKUP(A177,'[1]ASIGNACION CONTRATISTAS'!$A$5:$AQ$275,15,FALSE)</f>
        <v>SIN DATOS</v>
      </c>
      <c r="AT177" t="str">
        <f>+VLOOKUP(A177,'[1]ASIGNACION CONTRATISTAS'!$A$5:$AQ$275,16,FALSE)</f>
        <v>SIN DATOS</v>
      </c>
      <c r="AU177">
        <f>+VLOOKUP(A177,'[1]ASIGNACION CONTRATISTAS'!$A$5:$AQ$275,17,FALSE)</f>
        <v>0</v>
      </c>
      <c r="AV177" t="str">
        <f>+VLOOKUP(A177,'[1]ASIGNACION CONTRATISTAS'!$A$5:$AQ$275,18,FALSE)</f>
        <v>si</v>
      </c>
      <c r="AW177" t="str">
        <f>+VLOOKUP(A177,'[1]ASIGNACION CONTRATISTAS'!$A$5:$AQ$275,19,FALSE)</f>
        <v>SIN DATOS</v>
      </c>
      <c r="AX177" t="str">
        <f>+VLOOKUP(A177,'[1]ASIGNACION CONTRATISTAS'!$A$5:$AQ$275,20,FALSE)</f>
        <v>SIN DATOS</v>
      </c>
      <c r="AY177">
        <f>+VLOOKUP(A177,'[1]ASIGNACION CONTRATISTAS'!$A$5:$AQ$275,21,FALSE)</f>
        <v>0</v>
      </c>
      <c r="AZ177">
        <f>+VLOOKUP(A177,'[1]ASIGNACION CONTRATISTAS'!$A$5:$AQ$275,22,FALSE)</f>
        <v>0</v>
      </c>
      <c r="BA177" t="str">
        <f>+VLOOKUP(A177,'[1]ASIGNACION CONTRATISTAS'!$A$5:$AQ$275,23,FALSE)</f>
        <v>si</v>
      </c>
      <c r="BB177">
        <f>+VLOOKUP(A177,'[1]ASIGNACION CONTRATISTAS'!$A$5:$AQ$275,24,FALSE)</f>
        <v>0</v>
      </c>
      <c r="BC177">
        <f>+VLOOKUP(A177,'[1]ASIGNACION CONTRATISTAS'!$A$5:$AQ$275,25,FALSE)</f>
        <v>0</v>
      </c>
      <c r="BD177" s="2">
        <f>+VLOOKUP(A177,'[1]ASIGNACION CONTRATISTAS'!$A$5:$AQ$275,26,FALSE)</f>
        <v>0</v>
      </c>
      <c r="BE177">
        <f>+VLOOKUP(A177,'[1]ASIGNACION CONTRATISTAS'!$A$5:$AQ$275,27,FALSE)</f>
        <v>0</v>
      </c>
      <c r="BF177">
        <f>+VLOOKUP(A177,'[1]ASIGNACION CONTRATISTAS'!$A$5:$AQ$275,28,FALSE)</f>
        <v>0</v>
      </c>
      <c r="BG177">
        <f>+VLOOKUP(A177,'[1]ASIGNACION CONTRATISTAS'!$A$5:$AQ$275,29,FALSE)</f>
        <v>0</v>
      </c>
      <c r="BH177">
        <f>+VLOOKUP(A177,'[1]ASIGNACION CONTRATISTAS'!$A$5:$AQ$275,30,FALSE)</f>
        <v>0</v>
      </c>
      <c r="BI177">
        <f>+VLOOKUP(A177,'[1]ASIGNACION CONTRATISTAS'!$A$5:$AQ$275,31,FALSE)</f>
        <v>0</v>
      </c>
      <c r="BJ177">
        <f>+VLOOKUP(A177,'[1]ASIGNACION CONTRATISTAS'!$A$5:$AQ$275,32,FALSE)</f>
        <v>0</v>
      </c>
      <c r="BK177">
        <f>+VLOOKUP(A177,'[1]ASIGNACION CONTRATISTAS'!$A$5:$AQ$275,33,FALSE)</f>
        <v>0</v>
      </c>
      <c r="BL177">
        <f>+VLOOKUP(A177,'[1]ASIGNACION CONTRATISTAS'!$A$5:$AQ$275,34,FALSE)</f>
        <v>0</v>
      </c>
      <c r="BM177">
        <f>+VLOOKUP(A177,'[1]ASIGNACION CONTRATISTAS'!$A$5:$AQ$275,35,FALSE)</f>
        <v>0</v>
      </c>
      <c r="BN177" t="str">
        <f>+VLOOKUP(A177,'[1]ASIGNACION CONTRATISTAS'!$A$5:$AQ$275,36,FALSE)</f>
        <v>APROBADO</v>
      </c>
      <c r="BO177">
        <f>+VLOOKUP(A177,'[1]ASIGNACION CONTRATISTAS'!$A$5:$AQ$275,37,FALSE)</f>
        <v>0</v>
      </c>
      <c r="BP177">
        <f>+VLOOKUP(A177,'[1]ASIGNACION CONTRATISTAS'!$A$5:$AQ$275,38,FALSE)</f>
        <v>0</v>
      </c>
      <c r="BQ177">
        <f>+VLOOKUP(A177,'[1]ASIGNACION CONTRATISTAS'!$A$5:$AQ$275,39,FALSE)</f>
        <v>0</v>
      </c>
      <c r="BR177">
        <f>+VLOOKUP(A177,'[1]ASIGNACION CONTRATISTAS'!$A$5:$AQ$275,40,FALSE)</f>
        <v>45261</v>
      </c>
      <c r="BS177">
        <f>+VLOOKUP(A177,'[1]ASIGNACION CONTRATISTAS'!$A$5:$AQ$275,41,FALSE)</f>
        <v>0</v>
      </c>
      <c r="BT177">
        <f>+VLOOKUP(A177,'[1]ASIGNACION CONTRATISTAS'!$A$5:$AQ$275,42,FALSE)</f>
        <v>0</v>
      </c>
      <c r="BU177">
        <f>+VLOOKUP(A177,'[1]ASIGNACION CONTRATISTAS'!$A$5:$AQ$275,43,FALSE)</f>
        <v>25000000</v>
      </c>
    </row>
    <row r="178" spans="1:73" x14ac:dyDescent="0.25">
      <c r="A178" t="s">
        <v>1038</v>
      </c>
      <c r="B178" t="s">
        <v>605</v>
      </c>
      <c r="C178" t="s">
        <v>379</v>
      </c>
      <c r="D178" t="s">
        <v>1039</v>
      </c>
      <c r="E178" t="s">
        <v>1019</v>
      </c>
      <c r="F178" t="s">
        <v>1020</v>
      </c>
      <c r="G178">
        <v>23.14</v>
      </c>
      <c r="H178">
        <v>16600000</v>
      </c>
      <c r="K178" t="s">
        <v>1040</v>
      </c>
      <c r="L178" t="s">
        <v>53</v>
      </c>
      <c r="S178">
        <v>16600000</v>
      </c>
      <c r="U178" t="s">
        <v>48</v>
      </c>
      <c r="V178" t="s">
        <v>48</v>
      </c>
      <c r="W178" s="2">
        <v>45210</v>
      </c>
      <c r="X178" t="s">
        <v>1041</v>
      </c>
      <c r="Y178" t="s">
        <v>46</v>
      </c>
      <c r="Z178">
        <v>0</v>
      </c>
      <c r="AA178">
        <v>23.142199999999999</v>
      </c>
      <c r="AB178" t="s">
        <v>1042</v>
      </c>
      <c r="AC178" t="s">
        <v>48</v>
      </c>
      <c r="AD178" t="s">
        <v>49</v>
      </c>
      <c r="AG178" t="s">
        <v>48</v>
      </c>
      <c r="AK178">
        <v>2024</v>
      </c>
      <c r="AO178" t="str">
        <f>+VLOOKUP(A178,'[1]ASIGNACION CONTRATISTAS'!$A$5:$M$275,11,FALSE)</f>
        <v>SIN DATOS</v>
      </c>
      <c r="AP178" t="str">
        <f>+VLOOKUP(A178,'[1]ASIGNACION CONTRATISTAS'!$A$5:$M$275,12,FALSE)</f>
        <v>SIN DATOS</v>
      </c>
      <c r="AQ178" t="str">
        <f>+VLOOKUP(A178,'[1]ASIGNACION CONTRATISTAS'!$A$5:$M$275,13,FALSE)</f>
        <v>SIN DATOS</v>
      </c>
      <c r="AR178" t="str">
        <f>+VLOOKUP(A178,'[1]ASIGNACION CONTRATISTAS'!$A$5:$AQ$275,14,FALSE)</f>
        <v>si</v>
      </c>
      <c r="AS178" t="str">
        <f>+VLOOKUP(A178,'[1]ASIGNACION CONTRATISTAS'!$A$5:$AQ$275,15,FALSE)</f>
        <v>SIN DATOS</v>
      </c>
      <c r="AT178" t="str">
        <f>+VLOOKUP(A178,'[1]ASIGNACION CONTRATISTAS'!$A$5:$AQ$275,16,FALSE)</f>
        <v>SIN DATOS</v>
      </c>
      <c r="AU178">
        <f>+VLOOKUP(A178,'[1]ASIGNACION CONTRATISTAS'!$A$5:$AQ$275,17,FALSE)</f>
        <v>0</v>
      </c>
      <c r="AV178" t="str">
        <f>+VLOOKUP(A178,'[1]ASIGNACION CONTRATISTAS'!$A$5:$AQ$275,18,FALSE)</f>
        <v>si</v>
      </c>
      <c r="AW178" t="str">
        <f>+VLOOKUP(A178,'[1]ASIGNACION CONTRATISTAS'!$A$5:$AQ$275,19,FALSE)</f>
        <v>SIN DATOS</v>
      </c>
      <c r="AX178" t="str">
        <f>+VLOOKUP(A178,'[1]ASIGNACION CONTRATISTAS'!$A$5:$AQ$275,20,FALSE)</f>
        <v>SIN DATOS</v>
      </c>
      <c r="AY178">
        <f>+VLOOKUP(A178,'[1]ASIGNACION CONTRATISTAS'!$A$5:$AQ$275,21,FALSE)</f>
        <v>0</v>
      </c>
      <c r="AZ178">
        <f>+VLOOKUP(A178,'[1]ASIGNACION CONTRATISTAS'!$A$5:$AQ$275,22,FALSE)</f>
        <v>0</v>
      </c>
      <c r="BA178" t="str">
        <f>+VLOOKUP(A178,'[1]ASIGNACION CONTRATISTAS'!$A$5:$AQ$275,23,FALSE)</f>
        <v>si</v>
      </c>
      <c r="BB178">
        <f>+VLOOKUP(A178,'[1]ASIGNACION CONTRATISTAS'!$A$5:$AQ$275,24,FALSE)</f>
        <v>0</v>
      </c>
      <c r="BC178">
        <f>+VLOOKUP(A178,'[1]ASIGNACION CONTRATISTAS'!$A$5:$AQ$275,25,FALSE)</f>
        <v>0</v>
      </c>
      <c r="BD178" s="2">
        <f>+VLOOKUP(A178,'[1]ASIGNACION CONTRATISTAS'!$A$5:$AQ$275,26,FALSE)</f>
        <v>0</v>
      </c>
      <c r="BE178">
        <f>+VLOOKUP(A178,'[1]ASIGNACION CONTRATISTAS'!$A$5:$AQ$275,27,FALSE)</f>
        <v>0</v>
      </c>
      <c r="BF178">
        <f>+VLOOKUP(A178,'[1]ASIGNACION CONTRATISTAS'!$A$5:$AQ$275,28,FALSE)</f>
        <v>0</v>
      </c>
      <c r="BG178">
        <f>+VLOOKUP(A178,'[1]ASIGNACION CONTRATISTAS'!$A$5:$AQ$275,29,FALSE)</f>
        <v>0</v>
      </c>
      <c r="BH178">
        <f>+VLOOKUP(A178,'[1]ASIGNACION CONTRATISTAS'!$A$5:$AQ$275,30,FALSE)</f>
        <v>0</v>
      </c>
      <c r="BI178">
        <f>+VLOOKUP(A178,'[1]ASIGNACION CONTRATISTAS'!$A$5:$AQ$275,31,FALSE)</f>
        <v>0</v>
      </c>
      <c r="BJ178">
        <f>+VLOOKUP(A178,'[1]ASIGNACION CONTRATISTAS'!$A$5:$AQ$275,32,FALSE)</f>
        <v>0</v>
      </c>
      <c r="BK178">
        <f>+VLOOKUP(A178,'[1]ASIGNACION CONTRATISTAS'!$A$5:$AQ$275,33,FALSE)</f>
        <v>0</v>
      </c>
      <c r="BL178">
        <f>+VLOOKUP(A178,'[1]ASIGNACION CONTRATISTAS'!$A$5:$AQ$275,34,FALSE)</f>
        <v>0</v>
      </c>
      <c r="BM178">
        <f>+VLOOKUP(A178,'[1]ASIGNACION CONTRATISTAS'!$A$5:$AQ$275,35,FALSE)</f>
        <v>0</v>
      </c>
      <c r="BN178" t="str">
        <f>+VLOOKUP(A178,'[1]ASIGNACION CONTRATISTAS'!$A$5:$AQ$275,36,FALSE)</f>
        <v>APROBADO</v>
      </c>
      <c r="BO178">
        <f>+VLOOKUP(A178,'[1]ASIGNACION CONTRATISTAS'!$A$5:$AQ$275,37,FALSE)</f>
        <v>0</v>
      </c>
      <c r="BP178">
        <f>+VLOOKUP(A178,'[1]ASIGNACION CONTRATISTAS'!$A$5:$AQ$275,38,FALSE)</f>
        <v>0</v>
      </c>
      <c r="BQ178">
        <f>+VLOOKUP(A178,'[1]ASIGNACION CONTRATISTAS'!$A$5:$AQ$275,39,FALSE)</f>
        <v>0</v>
      </c>
      <c r="BR178">
        <f>+VLOOKUP(A178,'[1]ASIGNACION CONTRATISTAS'!$A$5:$AQ$275,40,FALSE)</f>
        <v>45261</v>
      </c>
      <c r="BS178">
        <f>+VLOOKUP(A178,'[1]ASIGNACION CONTRATISTAS'!$A$5:$AQ$275,41,FALSE)</f>
        <v>0</v>
      </c>
      <c r="BT178">
        <f>+VLOOKUP(A178,'[1]ASIGNACION CONTRATISTAS'!$A$5:$AQ$275,42,FALSE)</f>
        <v>0</v>
      </c>
      <c r="BU178">
        <f>+VLOOKUP(A178,'[1]ASIGNACION CONTRATISTAS'!$A$5:$AQ$275,43,FALSE)</f>
        <v>16600000</v>
      </c>
    </row>
    <row r="179" spans="1:73" x14ac:dyDescent="0.25">
      <c r="A179" t="s">
        <v>1043</v>
      </c>
      <c r="B179" t="s">
        <v>605</v>
      </c>
      <c r="C179" t="s">
        <v>379</v>
      </c>
      <c r="D179" t="s">
        <v>1044</v>
      </c>
      <c r="E179" t="s">
        <v>449</v>
      </c>
      <c r="F179" t="s">
        <v>1045</v>
      </c>
      <c r="G179">
        <v>100</v>
      </c>
      <c r="H179">
        <v>25000000</v>
      </c>
      <c r="K179" t="s">
        <v>1046</v>
      </c>
      <c r="L179" t="s">
        <v>53</v>
      </c>
      <c r="S179">
        <v>25000000</v>
      </c>
      <c r="U179" t="s">
        <v>48</v>
      </c>
      <c r="W179" s="2">
        <v>45210</v>
      </c>
      <c r="X179" t="s">
        <v>1047</v>
      </c>
      <c r="Y179" t="s">
        <v>46</v>
      </c>
      <c r="Z179">
        <v>0</v>
      </c>
      <c r="AA179">
        <v>100</v>
      </c>
      <c r="AB179" t="s">
        <v>1048</v>
      </c>
      <c r="AC179" t="s">
        <v>49</v>
      </c>
      <c r="AD179" t="s">
        <v>49</v>
      </c>
      <c r="AG179" t="s">
        <v>49</v>
      </c>
      <c r="AI179" t="s">
        <v>167</v>
      </c>
      <c r="AJ179" t="s">
        <v>1049</v>
      </c>
      <c r="AO179" t="str">
        <f>+VLOOKUP(A179,'[1]ASIGNACION CONTRATISTAS'!$A$5:$M$275,11,FALSE)</f>
        <v>SIN DATOS</v>
      </c>
      <c r="AP179" t="str">
        <f>+VLOOKUP(A179,'[1]ASIGNACION CONTRATISTAS'!$A$5:$M$275,12,FALSE)</f>
        <v>SIN DATOS</v>
      </c>
      <c r="AQ179" t="str">
        <f>+VLOOKUP(A179,'[1]ASIGNACION CONTRATISTAS'!$A$5:$M$275,13,FALSE)</f>
        <v>SIN DATOS</v>
      </c>
      <c r="AR179" t="str">
        <f>+VLOOKUP(A179,'[1]ASIGNACION CONTRATISTAS'!$A$5:$AQ$275,14,FALSE)</f>
        <v>si</v>
      </c>
      <c r="AS179" t="str">
        <f>+VLOOKUP(A179,'[1]ASIGNACION CONTRATISTAS'!$A$5:$AQ$275,15,FALSE)</f>
        <v>SIN DATOS</v>
      </c>
      <c r="AT179" t="str">
        <f>+VLOOKUP(A179,'[1]ASIGNACION CONTRATISTAS'!$A$5:$AQ$275,16,FALSE)</f>
        <v>SIN DATOS</v>
      </c>
      <c r="AU179">
        <f>+VLOOKUP(A179,'[1]ASIGNACION CONTRATISTAS'!$A$5:$AQ$275,17,FALSE)</f>
        <v>0</v>
      </c>
      <c r="AV179" t="str">
        <f>+VLOOKUP(A179,'[1]ASIGNACION CONTRATISTAS'!$A$5:$AQ$275,18,FALSE)</f>
        <v>si</v>
      </c>
      <c r="AW179" t="str">
        <f>+VLOOKUP(A179,'[1]ASIGNACION CONTRATISTAS'!$A$5:$AQ$275,19,FALSE)</f>
        <v>SIN DATOS</v>
      </c>
      <c r="AX179" t="str">
        <f>+VLOOKUP(A179,'[1]ASIGNACION CONTRATISTAS'!$A$5:$AQ$275,20,FALSE)</f>
        <v>SIN DATOS</v>
      </c>
      <c r="AY179">
        <f>+VLOOKUP(A179,'[1]ASIGNACION CONTRATISTAS'!$A$5:$AQ$275,21,FALSE)</f>
        <v>0</v>
      </c>
      <c r="AZ179">
        <f>+VLOOKUP(A179,'[1]ASIGNACION CONTRATISTAS'!$A$5:$AQ$275,22,FALSE)</f>
        <v>0</v>
      </c>
      <c r="BA179" t="str">
        <f>+VLOOKUP(A179,'[1]ASIGNACION CONTRATISTAS'!$A$5:$AQ$275,23,FALSE)</f>
        <v>si</v>
      </c>
      <c r="BB179">
        <f>+VLOOKUP(A179,'[1]ASIGNACION CONTRATISTAS'!$A$5:$AQ$275,24,FALSE)</f>
        <v>0</v>
      </c>
      <c r="BC179">
        <f>+VLOOKUP(A179,'[1]ASIGNACION CONTRATISTAS'!$A$5:$AQ$275,25,FALSE)</f>
        <v>0</v>
      </c>
      <c r="BD179" s="2">
        <f>+VLOOKUP(A179,'[1]ASIGNACION CONTRATISTAS'!$A$5:$AQ$275,26,FALSE)</f>
        <v>0</v>
      </c>
      <c r="BE179">
        <f>+VLOOKUP(A179,'[1]ASIGNACION CONTRATISTAS'!$A$5:$AQ$275,27,FALSE)</f>
        <v>0</v>
      </c>
      <c r="BF179">
        <f>+VLOOKUP(A179,'[1]ASIGNACION CONTRATISTAS'!$A$5:$AQ$275,28,FALSE)</f>
        <v>0</v>
      </c>
      <c r="BG179">
        <f>+VLOOKUP(A179,'[1]ASIGNACION CONTRATISTAS'!$A$5:$AQ$275,29,FALSE)</f>
        <v>0</v>
      </c>
      <c r="BH179">
        <f>+VLOOKUP(A179,'[1]ASIGNACION CONTRATISTAS'!$A$5:$AQ$275,30,FALSE)</f>
        <v>0</v>
      </c>
      <c r="BI179">
        <f>+VLOOKUP(A179,'[1]ASIGNACION CONTRATISTAS'!$A$5:$AQ$275,31,FALSE)</f>
        <v>0</v>
      </c>
      <c r="BJ179">
        <f>+VLOOKUP(A179,'[1]ASIGNACION CONTRATISTAS'!$A$5:$AQ$275,32,FALSE)</f>
        <v>0</v>
      </c>
      <c r="BK179">
        <f>+VLOOKUP(A179,'[1]ASIGNACION CONTRATISTAS'!$A$5:$AQ$275,33,FALSE)</f>
        <v>0</v>
      </c>
      <c r="BL179">
        <f>+VLOOKUP(A179,'[1]ASIGNACION CONTRATISTAS'!$A$5:$AQ$275,34,FALSE)</f>
        <v>0</v>
      </c>
      <c r="BM179">
        <f>+VLOOKUP(A179,'[1]ASIGNACION CONTRATISTAS'!$A$5:$AQ$275,35,FALSE)</f>
        <v>0</v>
      </c>
      <c r="BN179" t="str">
        <f>+VLOOKUP(A179,'[1]ASIGNACION CONTRATISTAS'!$A$5:$AQ$275,36,FALSE)</f>
        <v>APROBADO</v>
      </c>
      <c r="BO179">
        <f>+VLOOKUP(A179,'[1]ASIGNACION CONTRATISTAS'!$A$5:$AQ$275,37,FALSE)</f>
        <v>0</v>
      </c>
      <c r="BP179">
        <f>+VLOOKUP(A179,'[1]ASIGNACION CONTRATISTAS'!$A$5:$AQ$275,38,FALSE)</f>
        <v>0</v>
      </c>
      <c r="BQ179">
        <f>+VLOOKUP(A179,'[1]ASIGNACION CONTRATISTAS'!$A$5:$AQ$275,39,FALSE)</f>
        <v>0</v>
      </c>
      <c r="BR179">
        <f>+VLOOKUP(A179,'[1]ASIGNACION CONTRATISTAS'!$A$5:$AQ$275,40,FALSE)</f>
        <v>45261</v>
      </c>
      <c r="BS179">
        <f>+VLOOKUP(A179,'[1]ASIGNACION CONTRATISTAS'!$A$5:$AQ$275,41,FALSE)</f>
        <v>0</v>
      </c>
      <c r="BT179">
        <f>+VLOOKUP(A179,'[1]ASIGNACION CONTRATISTAS'!$A$5:$AQ$275,42,FALSE)</f>
        <v>0</v>
      </c>
      <c r="BU179">
        <f>+VLOOKUP(A179,'[1]ASIGNACION CONTRATISTAS'!$A$5:$AQ$275,43,FALSE)</f>
        <v>25000000</v>
      </c>
    </row>
    <row r="180" spans="1:73" x14ac:dyDescent="0.25">
      <c r="A180" t="s">
        <v>1050</v>
      </c>
      <c r="B180" t="s">
        <v>605</v>
      </c>
      <c r="C180" t="s">
        <v>379</v>
      </c>
      <c r="D180" t="s">
        <v>1051</v>
      </c>
      <c r="E180" t="s">
        <v>449</v>
      </c>
      <c r="F180" t="s">
        <v>1045</v>
      </c>
      <c r="G180">
        <v>38</v>
      </c>
      <c r="H180">
        <v>18400000</v>
      </c>
      <c r="K180" t="s">
        <v>1052</v>
      </c>
      <c r="L180" t="s">
        <v>53</v>
      </c>
      <c r="S180">
        <v>18400000</v>
      </c>
      <c r="U180" t="s">
        <v>48</v>
      </c>
      <c r="W180" s="2">
        <v>45210</v>
      </c>
      <c r="X180" t="s">
        <v>1053</v>
      </c>
      <c r="Y180" t="s">
        <v>46</v>
      </c>
      <c r="Z180">
        <v>0</v>
      </c>
      <c r="AA180">
        <v>38</v>
      </c>
      <c r="AB180" t="s">
        <v>1054</v>
      </c>
      <c r="AC180" t="s">
        <v>48</v>
      </c>
      <c r="AD180" t="s">
        <v>49</v>
      </c>
      <c r="AG180" t="s">
        <v>49</v>
      </c>
      <c r="AI180" t="s">
        <v>167</v>
      </c>
      <c r="AJ180" t="s">
        <v>1049</v>
      </c>
      <c r="AO180" t="str">
        <f>+VLOOKUP(A180,'[1]ASIGNACION CONTRATISTAS'!$A$5:$M$275,11,FALSE)</f>
        <v>SIN DATOS</v>
      </c>
      <c r="AP180" t="str">
        <f>+VLOOKUP(A180,'[1]ASIGNACION CONTRATISTAS'!$A$5:$M$275,12,FALSE)</f>
        <v>SIN DATOS</v>
      </c>
      <c r="AQ180" t="str">
        <f>+VLOOKUP(A180,'[1]ASIGNACION CONTRATISTAS'!$A$5:$M$275,13,FALSE)</f>
        <v>SIN DATOS</v>
      </c>
      <c r="AR180" t="str">
        <f>+VLOOKUP(A180,'[1]ASIGNACION CONTRATISTAS'!$A$5:$AQ$275,14,FALSE)</f>
        <v>si</v>
      </c>
      <c r="AS180" t="str">
        <f>+VLOOKUP(A180,'[1]ASIGNACION CONTRATISTAS'!$A$5:$AQ$275,15,FALSE)</f>
        <v>SIN DATOS</v>
      </c>
      <c r="AT180" t="str">
        <f>+VLOOKUP(A180,'[1]ASIGNACION CONTRATISTAS'!$A$5:$AQ$275,16,FALSE)</f>
        <v>SIN DATOS</v>
      </c>
      <c r="AU180">
        <f>+VLOOKUP(A180,'[1]ASIGNACION CONTRATISTAS'!$A$5:$AQ$275,17,FALSE)</f>
        <v>0</v>
      </c>
      <c r="AV180" t="str">
        <f>+VLOOKUP(A180,'[1]ASIGNACION CONTRATISTAS'!$A$5:$AQ$275,18,FALSE)</f>
        <v>si</v>
      </c>
      <c r="AW180" t="str">
        <f>+VLOOKUP(A180,'[1]ASIGNACION CONTRATISTAS'!$A$5:$AQ$275,19,FALSE)</f>
        <v>SIN DATOS</v>
      </c>
      <c r="AX180" t="str">
        <f>+VLOOKUP(A180,'[1]ASIGNACION CONTRATISTAS'!$A$5:$AQ$275,20,FALSE)</f>
        <v>SIN DATOS</v>
      </c>
      <c r="AY180">
        <f>+VLOOKUP(A180,'[1]ASIGNACION CONTRATISTAS'!$A$5:$AQ$275,21,FALSE)</f>
        <v>0</v>
      </c>
      <c r="AZ180">
        <f>+VLOOKUP(A180,'[1]ASIGNACION CONTRATISTAS'!$A$5:$AQ$275,22,FALSE)</f>
        <v>0</v>
      </c>
      <c r="BA180" t="str">
        <f>+VLOOKUP(A180,'[1]ASIGNACION CONTRATISTAS'!$A$5:$AQ$275,23,FALSE)</f>
        <v>si</v>
      </c>
      <c r="BB180">
        <f>+VLOOKUP(A180,'[1]ASIGNACION CONTRATISTAS'!$A$5:$AQ$275,24,FALSE)</f>
        <v>0</v>
      </c>
      <c r="BC180">
        <f>+VLOOKUP(A180,'[1]ASIGNACION CONTRATISTAS'!$A$5:$AQ$275,25,FALSE)</f>
        <v>0</v>
      </c>
      <c r="BD180" s="2">
        <f>+VLOOKUP(A180,'[1]ASIGNACION CONTRATISTAS'!$A$5:$AQ$275,26,FALSE)</f>
        <v>0</v>
      </c>
      <c r="BE180">
        <f>+VLOOKUP(A180,'[1]ASIGNACION CONTRATISTAS'!$A$5:$AQ$275,27,FALSE)</f>
        <v>0</v>
      </c>
      <c r="BF180">
        <f>+VLOOKUP(A180,'[1]ASIGNACION CONTRATISTAS'!$A$5:$AQ$275,28,FALSE)</f>
        <v>0</v>
      </c>
      <c r="BG180">
        <f>+VLOOKUP(A180,'[1]ASIGNACION CONTRATISTAS'!$A$5:$AQ$275,29,FALSE)</f>
        <v>0</v>
      </c>
      <c r="BH180">
        <f>+VLOOKUP(A180,'[1]ASIGNACION CONTRATISTAS'!$A$5:$AQ$275,30,FALSE)</f>
        <v>0</v>
      </c>
      <c r="BI180">
        <f>+VLOOKUP(A180,'[1]ASIGNACION CONTRATISTAS'!$A$5:$AQ$275,31,FALSE)</f>
        <v>0</v>
      </c>
      <c r="BJ180">
        <f>+VLOOKUP(A180,'[1]ASIGNACION CONTRATISTAS'!$A$5:$AQ$275,32,FALSE)</f>
        <v>0</v>
      </c>
      <c r="BK180">
        <f>+VLOOKUP(A180,'[1]ASIGNACION CONTRATISTAS'!$A$5:$AQ$275,33,FALSE)</f>
        <v>0</v>
      </c>
      <c r="BL180">
        <f>+VLOOKUP(A180,'[1]ASIGNACION CONTRATISTAS'!$A$5:$AQ$275,34,FALSE)</f>
        <v>0</v>
      </c>
      <c r="BM180">
        <f>+VLOOKUP(A180,'[1]ASIGNACION CONTRATISTAS'!$A$5:$AQ$275,35,FALSE)</f>
        <v>0</v>
      </c>
      <c r="BN180" t="str">
        <f>+VLOOKUP(A180,'[1]ASIGNACION CONTRATISTAS'!$A$5:$AQ$275,36,FALSE)</f>
        <v>APROBADO</v>
      </c>
      <c r="BO180">
        <f>+VLOOKUP(A180,'[1]ASIGNACION CONTRATISTAS'!$A$5:$AQ$275,37,FALSE)</f>
        <v>0</v>
      </c>
      <c r="BP180">
        <f>+VLOOKUP(A180,'[1]ASIGNACION CONTRATISTAS'!$A$5:$AQ$275,38,FALSE)</f>
        <v>0</v>
      </c>
      <c r="BQ180">
        <f>+VLOOKUP(A180,'[1]ASIGNACION CONTRATISTAS'!$A$5:$AQ$275,39,FALSE)</f>
        <v>0</v>
      </c>
      <c r="BR180">
        <f>+VLOOKUP(A180,'[1]ASIGNACION CONTRATISTAS'!$A$5:$AQ$275,40,FALSE)</f>
        <v>45262</v>
      </c>
      <c r="BS180">
        <f>+VLOOKUP(A180,'[1]ASIGNACION CONTRATISTAS'!$A$5:$AQ$275,41,FALSE)</f>
        <v>0</v>
      </c>
      <c r="BT180">
        <f>+VLOOKUP(A180,'[1]ASIGNACION CONTRATISTAS'!$A$5:$AQ$275,42,FALSE)</f>
        <v>0</v>
      </c>
      <c r="BU180">
        <f>+VLOOKUP(A180,'[1]ASIGNACION CONTRATISTAS'!$A$5:$AQ$275,43,FALSE)</f>
        <v>18400000</v>
      </c>
    </row>
    <row r="181" spans="1:73" x14ac:dyDescent="0.25">
      <c r="A181" t="s">
        <v>1055</v>
      </c>
      <c r="B181" t="s">
        <v>605</v>
      </c>
      <c r="C181" t="s">
        <v>379</v>
      </c>
      <c r="D181" t="s">
        <v>1056</v>
      </c>
      <c r="E181" t="s">
        <v>449</v>
      </c>
      <c r="F181" t="s">
        <v>1045</v>
      </c>
      <c r="G181">
        <v>28.75</v>
      </c>
      <c r="H181">
        <v>16600000</v>
      </c>
      <c r="K181" t="s">
        <v>1057</v>
      </c>
      <c r="L181" t="s">
        <v>53</v>
      </c>
      <c r="S181">
        <v>16600000</v>
      </c>
      <c r="W181" s="2">
        <v>45210</v>
      </c>
      <c r="X181" t="s">
        <v>1058</v>
      </c>
      <c r="Y181" t="s">
        <v>394</v>
      </c>
      <c r="Z181">
        <v>0</v>
      </c>
      <c r="AA181">
        <v>45.4</v>
      </c>
      <c r="AB181" t="s">
        <v>1059</v>
      </c>
      <c r="AC181" t="s">
        <v>49</v>
      </c>
      <c r="AD181" t="s">
        <v>49</v>
      </c>
      <c r="AG181" t="s">
        <v>49</v>
      </c>
      <c r="AI181" t="s">
        <v>167</v>
      </c>
      <c r="AJ181" t="s">
        <v>1049</v>
      </c>
      <c r="AO181" t="str">
        <f>+VLOOKUP(A181,'[1]ASIGNACION CONTRATISTAS'!$A$5:$M$275,11,FALSE)</f>
        <v>SIN DATOS</v>
      </c>
      <c r="AP181" t="str">
        <f>+VLOOKUP(A181,'[1]ASIGNACION CONTRATISTAS'!$A$5:$M$275,12,FALSE)</f>
        <v>SIN DATOS</v>
      </c>
      <c r="AQ181" t="str">
        <f>+VLOOKUP(A181,'[1]ASIGNACION CONTRATISTAS'!$A$5:$M$275,13,FALSE)</f>
        <v>SIN DATOS</v>
      </c>
      <c r="AR181" t="str">
        <f>+VLOOKUP(A181,'[1]ASIGNACION CONTRATISTAS'!$A$5:$AQ$275,14,FALSE)</f>
        <v>si</v>
      </c>
      <c r="AS181" t="str">
        <f>+VLOOKUP(A181,'[1]ASIGNACION CONTRATISTAS'!$A$5:$AQ$275,15,FALSE)</f>
        <v>SIN DATOS</v>
      </c>
      <c r="AT181" t="str">
        <f>+VLOOKUP(A181,'[1]ASIGNACION CONTRATISTAS'!$A$5:$AQ$275,16,FALSE)</f>
        <v>SIN DATOS</v>
      </c>
      <c r="AU181">
        <f>+VLOOKUP(A181,'[1]ASIGNACION CONTRATISTAS'!$A$5:$AQ$275,17,FALSE)</f>
        <v>0</v>
      </c>
      <c r="AV181" t="str">
        <f>+VLOOKUP(A181,'[1]ASIGNACION CONTRATISTAS'!$A$5:$AQ$275,18,FALSE)</f>
        <v>si</v>
      </c>
      <c r="AW181" t="str">
        <f>+VLOOKUP(A181,'[1]ASIGNACION CONTRATISTAS'!$A$5:$AQ$275,19,FALSE)</f>
        <v>SIN DATOS</v>
      </c>
      <c r="AX181" t="str">
        <f>+VLOOKUP(A181,'[1]ASIGNACION CONTRATISTAS'!$A$5:$AQ$275,20,FALSE)</f>
        <v>SIN DATOS</v>
      </c>
      <c r="AY181">
        <f>+VLOOKUP(A181,'[1]ASIGNACION CONTRATISTAS'!$A$5:$AQ$275,21,FALSE)</f>
        <v>0</v>
      </c>
      <c r="AZ181">
        <f>+VLOOKUP(A181,'[1]ASIGNACION CONTRATISTAS'!$A$5:$AQ$275,22,FALSE)</f>
        <v>0</v>
      </c>
      <c r="BA181" t="str">
        <f>+VLOOKUP(A181,'[1]ASIGNACION CONTRATISTAS'!$A$5:$AQ$275,23,FALSE)</f>
        <v>si</v>
      </c>
      <c r="BB181">
        <f>+VLOOKUP(A181,'[1]ASIGNACION CONTRATISTAS'!$A$5:$AQ$275,24,FALSE)</f>
        <v>0</v>
      </c>
      <c r="BC181">
        <f>+VLOOKUP(A181,'[1]ASIGNACION CONTRATISTAS'!$A$5:$AQ$275,25,FALSE)</f>
        <v>0</v>
      </c>
      <c r="BD181" s="2">
        <f>+VLOOKUP(A181,'[1]ASIGNACION CONTRATISTAS'!$A$5:$AQ$275,26,FALSE)</f>
        <v>0</v>
      </c>
      <c r="BE181">
        <f>+VLOOKUP(A181,'[1]ASIGNACION CONTRATISTAS'!$A$5:$AQ$275,27,FALSE)</f>
        <v>0</v>
      </c>
      <c r="BF181">
        <f>+VLOOKUP(A181,'[1]ASIGNACION CONTRATISTAS'!$A$5:$AQ$275,28,FALSE)</f>
        <v>0</v>
      </c>
      <c r="BG181">
        <f>+VLOOKUP(A181,'[1]ASIGNACION CONTRATISTAS'!$A$5:$AQ$275,29,FALSE)</f>
        <v>0</v>
      </c>
      <c r="BH181">
        <f>+VLOOKUP(A181,'[1]ASIGNACION CONTRATISTAS'!$A$5:$AQ$275,30,FALSE)</f>
        <v>0</v>
      </c>
      <c r="BI181">
        <f>+VLOOKUP(A181,'[1]ASIGNACION CONTRATISTAS'!$A$5:$AQ$275,31,FALSE)</f>
        <v>0</v>
      </c>
      <c r="BJ181">
        <f>+VLOOKUP(A181,'[1]ASIGNACION CONTRATISTAS'!$A$5:$AQ$275,32,FALSE)</f>
        <v>0</v>
      </c>
      <c r="BK181">
        <f>+VLOOKUP(A181,'[1]ASIGNACION CONTRATISTAS'!$A$5:$AQ$275,33,FALSE)</f>
        <v>0</v>
      </c>
      <c r="BL181">
        <f>+VLOOKUP(A181,'[1]ASIGNACION CONTRATISTAS'!$A$5:$AQ$275,34,FALSE)</f>
        <v>0</v>
      </c>
      <c r="BM181">
        <f>+VLOOKUP(A181,'[1]ASIGNACION CONTRATISTAS'!$A$5:$AQ$275,35,FALSE)</f>
        <v>0</v>
      </c>
      <c r="BN181" t="str">
        <f>+VLOOKUP(A181,'[1]ASIGNACION CONTRATISTAS'!$A$5:$AQ$275,36,FALSE)</f>
        <v>APROBADO</v>
      </c>
      <c r="BO181">
        <f>+VLOOKUP(A181,'[1]ASIGNACION CONTRATISTAS'!$A$5:$AQ$275,37,FALSE)</f>
        <v>0</v>
      </c>
      <c r="BP181">
        <f>+VLOOKUP(A181,'[1]ASIGNACION CONTRATISTAS'!$A$5:$AQ$275,38,FALSE)</f>
        <v>0</v>
      </c>
      <c r="BQ181">
        <f>+VLOOKUP(A181,'[1]ASIGNACION CONTRATISTAS'!$A$5:$AQ$275,39,FALSE)</f>
        <v>0</v>
      </c>
      <c r="BR181">
        <f>+VLOOKUP(A181,'[1]ASIGNACION CONTRATISTAS'!$A$5:$AQ$275,40,FALSE)</f>
        <v>45262</v>
      </c>
      <c r="BS181">
        <f>+VLOOKUP(A181,'[1]ASIGNACION CONTRATISTAS'!$A$5:$AQ$275,41,FALSE)</f>
        <v>0</v>
      </c>
      <c r="BT181">
        <f>+VLOOKUP(A181,'[1]ASIGNACION CONTRATISTAS'!$A$5:$AQ$275,42,FALSE)</f>
        <v>0</v>
      </c>
      <c r="BU181">
        <f>+VLOOKUP(A181,'[1]ASIGNACION CONTRATISTAS'!$A$5:$AQ$275,43,FALSE)</f>
        <v>16600000</v>
      </c>
    </row>
    <row r="182" spans="1:73" x14ac:dyDescent="0.25">
      <c r="A182" t="s">
        <v>1060</v>
      </c>
      <c r="B182" t="s">
        <v>605</v>
      </c>
      <c r="C182" t="s">
        <v>379</v>
      </c>
      <c r="D182" t="s">
        <v>1061</v>
      </c>
      <c r="E182" t="s">
        <v>449</v>
      </c>
      <c r="F182" t="s">
        <v>1045</v>
      </c>
      <c r="G182">
        <v>600</v>
      </c>
      <c r="H182">
        <v>25000000</v>
      </c>
      <c r="K182" t="s">
        <v>1062</v>
      </c>
      <c r="L182" t="s">
        <v>53</v>
      </c>
      <c r="S182">
        <v>25000000</v>
      </c>
      <c r="U182" t="s">
        <v>48</v>
      </c>
      <c r="V182" t="s">
        <v>48</v>
      </c>
      <c r="W182" s="2">
        <v>45210</v>
      </c>
      <c r="X182" t="s">
        <v>1063</v>
      </c>
      <c r="Y182" t="s">
        <v>46</v>
      </c>
      <c r="Z182">
        <v>0</v>
      </c>
      <c r="AA182">
        <v>600</v>
      </c>
      <c r="AB182" t="s">
        <v>1064</v>
      </c>
      <c r="AC182" t="s">
        <v>48</v>
      </c>
      <c r="AD182" t="s">
        <v>49</v>
      </c>
      <c r="AG182" t="s">
        <v>48</v>
      </c>
      <c r="AK182">
        <v>2024</v>
      </c>
      <c r="AO182" t="str">
        <f>+VLOOKUP(A182,'[1]ASIGNACION CONTRATISTAS'!$A$5:$M$275,11,FALSE)</f>
        <v>SIN DATOS</v>
      </c>
      <c r="AP182" t="str">
        <f>+VLOOKUP(A182,'[1]ASIGNACION CONTRATISTAS'!$A$5:$M$275,12,FALSE)</f>
        <v>SIN DATOS</v>
      </c>
      <c r="AQ182" t="str">
        <f>+VLOOKUP(A182,'[1]ASIGNACION CONTRATISTAS'!$A$5:$M$275,13,FALSE)</f>
        <v>SIN DATOS</v>
      </c>
      <c r="AR182" t="str">
        <f>+VLOOKUP(A182,'[1]ASIGNACION CONTRATISTAS'!$A$5:$AQ$275,14,FALSE)</f>
        <v>si</v>
      </c>
      <c r="AS182" t="str">
        <f>+VLOOKUP(A182,'[1]ASIGNACION CONTRATISTAS'!$A$5:$AQ$275,15,FALSE)</f>
        <v>SIN DATOS</v>
      </c>
      <c r="AT182" t="str">
        <f>+VLOOKUP(A182,'[1]ASIGNACION CONTRATISTAS'!$A$5:$AQ$275,16,FALSE)</f>
        <v>SIN DATOS</v>
      </c>
      <c r="AU182">
        <f>+VLOOKUP(A182,'[1]ASIGNACION CONTRATISTAS'!$A$5:$AQ$275,17,FALSE)</f>
        <v>0</v>
      </c>
      <c r="AV182" t="str">
        <f>+VLOOKUP(A182,'[1]ASIGNACION CONTRATISTAS'!$A$5:$AQ$275,18,FALSE)</f>
        <v>si</v>
      </c>
      <c r="AW182" t="str">
        <f>+VLOOKUP(A182,'[1]ASIGNACION CONTRATISTAS'!$A$5:$AQ$275,19,FALSE)</f>
        <v>SIN DATOS</v>
      </c>
      <c r="AX182" t="str">
        <f>+VLOOKUP(A182,'[1]ASIGNACION CONTRATISTAS'!$A$5:$AQ$275,20,FALSE)</f>
        <v>SIN DATOS</v>
      </c>
      <c r="AY182">
        <f>+VLOOKUP(A182,'[1]ASIGNACION CONTRATISTAS'!$A$5:$AQ$275,21,FALSE)</f>
        <v>0</v>
      </c>
      <c r="AZ182">
        <f>+VLOOKUP(A182,'[1]ASIGNACION CONTRATISTAS'!$A$5:$AQ$275,22,FALSE)</f>
        <v>0</v>
      </c>
      <c r="BA182" t="str">
        <f>+VLOOKUP(A182,'[1]ASIGNACION CONTRATISTAS'!$A$5:$AQ$275,23,FALSE)</f>
        <v>si</v>
      </c>
      <c r="BB182">
        <f>+VLOOKUP(A182,'[1]ASIGNACION CONTRATISTAS'!$A$5:$AQ$275,24,FALSE)</f>
        <v>0</v>
      </c>
      <c r="BC182">
        <f>+VLOOKUP(A182,'[1]ASIGNACION CONTRATISTAS'!$A$5:$AQ$275,25,FALSE)</f>
        <v>0</v>
      </c>
      <c r="BD182" s="2">
        <f>+VLOOKUP(A182,'[1]ASIGNACION CONTRATISTAS'!$A$5:$AQ$275,26,FALSE)</f>
        <v>0</v>
      </c>
      <c r="BE182">
        <f>+VLOOKUP(A182,'[1]ASIGNACION CONTRATISTAS'!$A$5:$AQ$275,27,FALSE)</f>
        <v>0</v>
      </c>
      <c r="BF182">
        <f>+VLOOKUP(A182,'[1]ASIGNACION CONTRATISTAS'!$A$5:$AQ$275,28,FALSE)</f>
        <v>0</v>
      </c>
      <c r="BG182">
        <f>+VLOOKUP(A182,'[1]ASIGNACION CONTRATISTAS'!$A$5:$AQ$275,29,FALSE)</f>
        <v>0</v>
      </c>
      <c r="BH182">
        <f>+VLOOKUP(A182,'[1]ASIGNACION CONTRATISTAS'!$A$5:$AQ$275,30,FALSE)</f>
        <v>0</v>
      </c>
      <c r="BI182">
        <f>+VLOOKUP(A182,'[1]ASIGNACION CONTRATISTAS'!$A$5:$AQ$275,31,FALSE)</f>
        <v>0</v>
      </c>
      <c r="BJ182">
        <f>+VLOOKUP(A182,'[1]ASIGNACION CONTRATISTAS'!$A$5:$AQ$275,32,FALSE)</f>
        <v>0</v>
      </c>
      <c r="BK182">
        <f>+VLOOKUP(A182,'[1]ASIGNACION CONTRATISTAS'!$A$5:$AQ$275,33,FALSE)</f>
        <v>0</v>
      </c>
      <c r="BL182">
        <f>+VLOOKUP(A182,'[1]ASIGNACION CONTRATISTAS'!$A$5:$AQ$275,34,FALSE)</f>
        <v>0</v>
      </c>
      <c r="BM182">
        <f>+VLOOKUP(A182,'[1]ASIGNACION CONTRATISTAS'!$A$5:$AQ$275,35,FALSE)</f>
        <v>0</v>
      </c>
      <c r="BN182" t="str">
        <f>+VLOOKUP(A182,'[1]ASIGNACION CONTRATISTAS'!$A$5:$AQ$275,36,FALSE)</f>
        <v>APROBADO</v>
      </c>
      <c r="BO182">
        <f>+VLOOKUP(A182,'[1]ASIGNACION CONTRATISTAS'!$A$5:$AQ$275,37,FALSE)</f>
        <v>0</v>
      </c>
      <c r="BP182">
        <f>+VLOOKUP(A182,'[1]ASIGNACION CONTRATISTAS'!$A$5:$AQ$275,38,FALSE)</f>
        <v>0</v>
      </c>
      <c r="BQ182">
        <f>+VLOOKUP(A182,'[1]ASIGNACION CONTRATISTAS'!$A$5:$AQ$275,39,FALSE)</f>
        <v>0</v>
      </c>
      <c r="BR182" t="str">
        <f>+VLOOKUP(A182,'[1]ASIGNACION CONTRATISTAS'!$A$5:$AQ$275,40,FALSE)</f>
        <v xml:space="preserve"> 27/11/23 </v>
      </c>
      <c r="BS182">
        <f>+VLOOKUP(A182,'[1]ASIGNACION CONTRATISTAS'!$A$5:$AQ$275,41,FALSE)</f>
        <v>0</v>
      </c>
      <c r="BT182">
        <f>+VLOOKUP(A182,'[1]ASIGNACION CONTRATISTAS'!$A$5:$AQ$275,42,FALSE)</f>
        <v>0</v>
      </c>
      <c r="BU182">
        <f>+VLOOKUP(A182,'[1]ASIGNACION CONTRATISTAS'!$A$5:$AQ$275,43,FALSE)</f>
        <v>25000000</v>
      </c>
    </row>
    <row r="183" spans="1:73" x14ac:dyDescent="0.25">
      <c r="A183" t="s">
        <v>1065</v>
      </c>
      <c r="B183" t="s">
        <v>605</v>
      </c>
      <c r="C183" t="s">
        <v>379</v>
      </c>
      <c r="D183" t="s">
        <v>1066</v>
      </c>
      <c r="E183" t="s">
        <v>449</v>
      </c>
      <c r="F183" t="s">
        <v>1067</v>
      </c>
      <c r="G183">
        <v>97.57</v>
      </c>
      <c r="H183">
        <v>25000000</v>
      </c>
      <c r="K183" t="s">
        <v>1068</v>
      </c>
      <c r="L183" t="s">
        <v>53</v>
      </c>
      <c r="S183">
        <v>25000000</v>
      </c>
      <c r="U183" t="s">
        <v>48</v>
      </c>
      <c r="W183" s="2">
        <v>45200</v>
      </c>
      <c r="X183">
        <v>4.7720000100000001E+29</v>
      </c>
      <c r="Y183">
        <v>0</v>
      </c>
      <c r="Z183" t="s">
        <v>427</v>
      </c>
      <c r="AA183">
        <v>0</v>
      </c>
      <c r="AB183" t="s">
        <v>1069</v>
      </c>
      <c r="AC183" t="s">
        <v>48</v>
      </c>
      <c r="AD183" t="s">
        <v>49</v>
      </c>
      <c r="AG183" t="s">
        <v>430</v>
      </c>
      <c r="AO183" t="str">
        <f>+VLOOKUP(A183,'[1]ASIGNACION CONTRATISTAS'!$A$5:$M$275,11,FALSE)</f>
        <v>SIN DATOS</v>
      </c>
      <c r="AP183" t="str">
        <f>+VLOOKUP(A183,'[1]ASIGNACION CONTRATISTAS'!$A$5:$M$275,12,FALSE)</f>
        <v>SIN DATOS</v>
      </c>
      <c r="AQ183" t="str">
        <f>+VLOOKUP(A183,'[1]ASIGNACION CONTRATISTAS'!$A$5:$M$275,13,FALSE)</f>
        <v>SIN DATOS</v>
      </c>
      <c r="AR183" t="str">
        <f>+VLOOKUP(A183,'[1]ASIGNACION CONTRATISTAS'!$A$5:$AQ$275,14,FALSE)</f>
        <v>si</v>
      </c>
      <c r="AS183" t="str">
        <f>+VLOOKUP(A183,'[1]ASIGNACION CONTRATISTAS'!$A$5:$AQ$275,15,FALSE)</f>
        <v>SIN DATOS</v>
      </c>
      <c r="AT183" t="str">
        <f>+VLOOKUP(A183,'[1]ASIGNACION CONTRATISTAS'!$A$5:$AQ$275,16,FALSE)</f>
        <v>SIN DATOS</v>
      </c>
      <c r="AU183">
        <f>+VLOOKUP(A183,'[1]ASIGNACION CONTRATISTAS'!$A$5:$AQ$275,17,FALSE)</f>
        <v>0</v>
      </c>
      <c r="AV183" t="str">
        <f>+VLOOKUP(A183,'[1]ASIGNACION CONTRATISTAS'!$A$5:$AQ$275,18,FALSE)</f>
        <v>si</v>
      </c>
      <c r="AW183" t="str">
        <f>+VLOOKUP(A183,'[1]ASIGNACION CONTRATISTAS'!$A$5:$AQ$275,19,FALSE)</f>
        <v>SIN DATOS</v>
      </c>
      <c r="AX183" t="str">
        <f>+VLOOKUP(A183,'[1]ASIGNACION CONTRATISTAS'!$A$5:$AQ$275,20,FALSE)</f>
        <v>SIN DATOS</v>
      </c>
      <c r="AY183">
        <f>+VLOOKUP(A183,'[1]ASIGNACION CONTRATISTAS'!$A$5:$AQ$275,21,FALSE)</f>
        <v>0</v>
      </c>
      <c r="AZ183">
        <f>+VLOOKUP(A183,'[1]ASIGNACION CONTRATISTAS'!$A$5:$AQ$275,22,FALSE)</f>
        <v>0</v>
      </c>
      <c r="BA183" t="str">
        <f>+VLOOKUP(A183,'[1]ASIGNACION CONTRATISTAS'!$A$5:$AQ$275,23,FALSE)</f>
        <v>si</v>
      </c>
      <c r="BB183">
        <f>+VLOOKUP(A183,'[1]ASIGNACION CONTRATISTAS'!$A$5:$AQ$275,24,FALSE)</f>
        <v>0</v>
      </c>
      <c r="BC183">
        <f>+VLOOKUP(A183,'[1]ASIGNACION CONTRATISTAS'!$A$5:$AQ$275,25,FALSE)</f>
        <v>0</v>
      </c>
      <c r="BD183" s="2">
        <f>+VLOOKUP(A183,'[1]ASIGNACION CONTRATISTAS'!$A$5:$AQ$275,26,FALSE)</f>
        <v>0</v>
      </c>
      <c r="BE183">
        <f>+VLOOKUP(A183,'[1]ASIGNACION CONTRATISTAS'!$A$5:$AQ$275,27,FALSE)</f>
        <v>0</v>
      </c>
      <c r="BF183">
        <f>+VLOOKUP(A183,'[1]ASIGNACION CONTRATISTAS'!$A$5:$AQ$275,28,FALSE)</f>
        <v>0</v>
      </c>
      <c r="BG183">
        <f>+VLOOKUP(A183,'[1]ASIGNACION CONTRATISTAS'!$A$5:$AQ$275,29,FALSE)</f>
        <v>0</v>
      </c>
      <c r="BH183">
        <f>+VLOOKUP(A183,'[1]ASIGNACION CONTRATISTAS'!$A$5:$AQ$275,30,FALSE)</f>
        <v>0</v>
      </c>
      <c r="BI183">
        <f>+VLOOKUP(A183,'[1]ASIGNACION CONTRATISTAS'!$A$5:$AQ$275,31,FALSE)</f>
        <v>0</v>
      </c>
      <c r="BJ183">
        <f>+VLOOKUP(A183,'[1]ASIGNACION CONTRATISTAS'!$A$5:$AQ$275,32,FALSE)</f>
        <v>0</v>
      </c>
      <c r="BK183">
        <f>+VLOOKUP(A183,'[1]ASIGNACION CONTRATISTAS'!$A$5:$AQ$275,33,FALSE)</f>
        <v>0</v>
      </c>
      <c r="BL183">
        <f>+VLOOKUP(A183,'[1]ASIGNACION CONTRATISTAS'!$A$5:$AQ$275,34,FALSE)</f>
        <v>0</v>
      </c>
      <c r="BM183">
        <f>+VLOOKUP(A183,'[1]ASIGNACION CONTRATISTAS'!$A$5:$AQ$275,35,FALSE)</f>
        <v>0</v>
      </c>
      <c r="BN183" t="str">
        <f>+VLOOKUP(A183,'[1]ASIGNACION CONTRATISTAS'!$A$5:$AQ$275,36,FALSE)</f>
        <v>APROBADO</v>
      </c>
      <c r="BO183">
        <f>+VLOOKUP(A183,'[1]ASIGNACION CONTRATISTAS'!$A$5:$AQ$275,37,FALSE)</f>
        <v>0</v>
      </c>
      <c r="BP183">
        <f>+VLOOKUP(A183,'[1]ASIGNACION CONTRATISTAS'!$A$5:$AQ$275,38,FALSE)</f>
        <v>0</v>
      </c>
      <c r="BQ183">
        <f>+VLOOKUP(A183,'[1]ASIGNACION CONTRATISTAS'!$A$5:$AQ$275,39,FALSE)</f>
        <v>0</v>
      </c>
      <c r="BR183">
        <f>+VLOOKUP(A183,'[1]ASIGNACION CONTRATISTAS'!$A$5:$AQ$275,40,FALSE)</f>
        <v>45257</v>
      </c>
      <c r="BS183">
        <f>+VLOOKUP(A183,'[1]ASIGNACION CONTRATISTAS'!$A$5:$AQ$275,41,FALSE)</f>
        <v>0</v>
      </c>
      <c r="BT183">
        <f>+VLOOKUP(A183,'[1]ASIGNACION CONTRATISTAS'!$A$5:$AQ$275,42,FALSE)</f>
        <v>0</v>
      </c>
      <c r="BU183">
        <f>+VLOOKUP(A183,'[1]ASIGNACION CONTRATISTAS'!$A$5:$AQ$275,43,FALSE)</f>
        <v>25000000</v>
      </c>
    </row>
    <row r="184" spans="1:73" x14ac:dyDescent="0.25">
      <c r="A184" t="s">
        <v>1070</v>
      </c>
      <c r="B184" t="s">
        <v>605</v>
      </c>
      <c r="C184" t="s">
        <v>379</v>
      </c>
      <c r="D184" t="s">
        <v>1071</v>
      </c>
      <c r="E184" t="s">
        <v>449</v>
      </c>
      <c r="F184" t="s">
        <v>1067</v>
      </c>
      <c r="G184">
        <v>206</v>
      </c>
      <c r="H184">
        <v>25000000</v>
      </c>
      <c r="K184" t="s">
        <v>1072</v>
      </c>
      <c r="L184" t="s">
        <v>53</v>
      </c>
      <c r="S184">
        <v>25000000</v>
      </c>
      <c r="U184" t="s">
        <v>48</v>
      </c>
      <c r="V184" t="s">
        <v>48</v>
      </c>
      <c r="W184" s="2">
        <v>45210</v>
      </c>
      <c r="X184" t="s">
        <v>1073</v>
      </c>
      <c r="Y184" t="s">
        <v>46</v>
      </c>
      <c r="Z184">
        <v>0</v>
      </c>
      <c r="AA184">
        <v>206</v>
      </c>
      <c r="AB184" t="s">
        <v>1074</v>
      </c>
      <c r="AC184" t="s">
        <v>48</v>
      </c>
      <c r="AD184" t="s">
        <v>49</v>
      </c>
      <c r="AG184" t="s">
        <v>48</v>
      </c>
      <c r="AK184">
        <v>2024</v>
      </c>
      <c r="AO184" t="str">
        <f>+VLOOKUP(A184,'[1]ASIGNACION CONTRATISTAS'!$A$5:$M$275,11,FALSE)</f>
        <v>SIN DATOS</v>
      </c>
      <c r="AP184" t="str">
        <f>+VLOOKUP(A184,'[1]ASIGNACION CONTRATISTAS'!$A$5:$M$275,12,FALSE)</f>
        <v>SIN DATOS</v>
      </c>
      <c r="AQ184" t="str">
        <f>+VLOOKUP(A184,'[1]ASIGNACION CONTRATISTAS'!$A$5:$M$275,13,FALSE)</f>
        <v>SIN DATOS</v>
      </c>
      <c r="AR184" t="str">
        <f>+VLOOKUP(A184,'[1]ASIGNACION CONTRATISTAS'!$A$5:$AQ$275,14,FALSE)</f>
        <v>si</v>
      </c>
      <c r="AS184" t="str">
        <f>+VLOOKUP(A184,'[1]ASIGNACION CONTRATISTAS'!$A$5:$AQ$275,15,FALSE)</f>
        <v>SIN DATOS</v>
      </c>
      <c r="AT184" t="str">
        <f>+VLOOKUP(A184,'[1]ASIGNACION CONTRATISTAS'!$A$5:$AQ$275,16,FALSE)</f>
        <v>SIN DATOS</v>
      </c>
      <c r="AU184">
        <f>+VLOOKUP(A184,'[1]ASIGNACION CONTRATISTAS'!$A$5:$AQ$275,17,FALSE)</f>
        <v>0</v>
      </c>
      <c r="AV184" t="str">
        <f>+VLOOKUP(A184,'[1]ASIGNACION CONTRATISTAS'!$A$5:$AQ$275,18,FALSE)</f>
        <v>si</v>
      </c>
      <c r="AW184" t="str">
        <f>+VLOOKUP(A184,'[1]ASIGNACION CONTRATISTAS'!$A$5:$AQ$275,19,FALSE)</f>
        <v>SIN DATOS</v>
      </c>
      <c r="AX184" t="str">
        <f>+VLOOKUP(A184,'[1]ASIGNACION CONTRATISTAS'!$A$5:$AQ$275,20,FALSE)</f>
        <v>SIN DATOS</v>
      </c>
      <c r="AY184">
        <f>+VLOOKUP(A184,'[1]ASIGNACION CONTRATISTAS'!$A$5:$AQ$275,21,FALSE)</f>
        <v>0</v>
      </c>
      <c r="AZ184">
        <f>+VLOOKUP(A184,'[1]ASIGNACION CONTRATISTAS'!$A$5:$AQ$275,22,FALSE)</f>
        <v>0</v>
      </c>
      <c r="BA184" t="str">
        <f>+VLOOKUP(A184,'[1]ASIGNACION CONTRATISTAS'!$A$5:$AQ$275,23,FALSE)</f>
        <v>si</v>
      </c>
      <c r="BB184">
        <f>+VLOOKUP(A184,'[1]ASIGNACION CONTRATISTAS'!$A$5:$AQ$275,24,FALSE)</f>
        <v>0</v>
      </c>
      <c r="BC184">
        <f>+VLOOKUP(A184,'[1]ASIGNACION CONTRATISTAS'!$A$5:$AQ$275,25,FALSE)</f>
        <v>0</v>
      </c>
      <c r="BD184" s="2">
        <f>+VLOOKUP(A184,'[1]ASIGNACION CONTRATISTAS'!$A$5:$AQ$275,26,FALSE)</f>
        <v>0</v>
      </c>
      <c r="BE184">
        <f>+VLOOKUP(A184,'[1]ASIGNACION CONTRATISTAS'!$A$5:$AQ$275,27,FALSE)</f>
        <v>0</v>
      </c>
      <c r="BF184">
        <f>+VLOOKUP(A184,'[1]ASIGNACION CONTRATISTAS'!$A$5:$AQ$275,28,FALSE)</f>
        <v>0</v>
      </c>
      <c r="BG184">
        <f>+VLOOKUP(A184,'[1]ASIGNACION CONTRATISTAS'!$A$5:$AQ$275,29,FALSE)</f>
        <v>0</v>
      </c>
      <c r="BH184">
        <f>+VLOOKUP(A184,'[1]ASIGNACION CONTRATISTAS'!$A$5:$AQ$275,30,FALSE)</f>
        <v>0</v>
      </c>
      <c r="BI184">
        <f>+VLOOKUP(A184,'[1]ASIGNACION CONTRATISTAS'!$A$5:$AQ$275,31,FALSE)</f>
        <v>0</v>
      </c>
      <c r="BJ184">
        <f>+VLOOKUP(A184,'[1]ASIGNACION CONTRATISTAS'!$A$5:$AQ$275,32,FALSE)</f>
        <v>0</v>
      </c>
      <c r="BK184">
        <f>+VLOOKUP(A184,'[1]ASIGNACION CONTRATISTAS'!$A$5:$AQ$275,33,FALSE)</f>
        <v>0</v>
      </c>
      <c r="BL184">
        <f>+VLOOKUP(A184,'[1]ASIGNACION CONTRATISTAS'!$A$5:$AQ$275,34,FALSE)</f>
        <v>0</v>
      </c>
      <c r="BM184">
        <f>+VLOOKUP(A184,'[1]ASIGNACION CONTRATISTAS'!$A$5:$AQ$275,35,FALSE)</f>
        <v>0</v>
      </c>
      <c r="BN184" t="str">
        <f>+VLOOKUP(A184,'[1]ASIGNACION CONTRATISTAS'!$A$5:$AQ$275,36,FALSE)</f>
        <v>APROBADO</v>
      </c>
      <c r="BO184">
        <f>+VLOOKUP(A184,'[1]ASIGNACION CONTRATISTAS'!$A$5:$AQ$275,37,FALSE)</f>
        <v>0</v>
      </c>
      <c r="BP184">
        <f>+VLOOKUP(A184,'[1]ASIGNACION CONTRATISTAS'!$A$5:$AQ$275,38,FALSE)</f>
        <v>0</v>
      </c>
      <c r="BQ184">
        <f>+VLOOKUP(A184,'[1]ASIGNACION CONTRATISTAS'!$A$5:$AQ$275,39,FALSE)</f>
        <v>0</v>
      </c>
      <c r="BR184" t="str">
        <f>+VLOOKUP(A184,'[1]ASIGNACION CONTRATISTAS'!$A$5:$AQ$275,40,FALSE)</f>
        <v xml:space="preserve"> 27/11/23 </v>
      </c>
      <c r="BS184">
        <f>+VLOOKUP(A184,'[1]ASIGNACION CONTRATISTAS'!$A$5:$AQ$275,41,FALSE)</f>
        <v>0</v>
      </c>
      <c r="BT184">
        <f>+VLOOKUP(A184,'[1]ASIGNACION CONTRATISTAS'!$A$5:$AQ$275,42,FALSE)</f>
        <v>0</v>
      </c>
      <c r="BU184">
        <f>+VLOOKUP(A184,'[1]ASIGNACION CONTRATISTAS'!$A$5:$AQ$275,43,FALSE)</f>
        <v>25000000</v>
      </c>
    </row>
    <row r="185" spans="1:73" x14ac:dyDescent="0.25">
      <c r="A185" t="s">
        <v>1075</v>
      </c>
      <c r="B185" t="s">
        <v>605</v>
      </c>
      <c r="C185" t="s">
        <v>379</v>
      </c>
      <c r="D185" t="s">
        <v>1076</v>
      </c>
      <c r="E185" t="s">
        <v>449</v>
      </c>
      <c r="F185" t="s">
        <v>1067</v>
      </c>
      <c r="G185">
        <v>23.44</v>
      </c>
      <c r="H185">
        <v>16600000</v>
      </c>
      <c r="K185" t="s">
        <v>1077</v>
      </c>
      <c r="L185" t="s">
        <v>53</v>
      </c>
      <c r="S185">
        <v>16600000</v>
      </c>
      <c r="U185" t="s">
        <v>48</v>
      </c>
      <c r="W185" s="2">
        <v>45210</v>
      </c>
      <c r="X185" t="s">
        <v>1078</v>
      </c>
      <c r="Y185" t="s">
        <v>394</v>
      </c>
      <c r="Z185">
        <v>0</v>
      </c>
      <c r="AA185">
        <v>46.9</v>
      </c>
      <c r="AB185" t="s">
        <v>1079</v>
      </c>
      <c r="AC185" t="s">
        <v>48</v>
      </c>
      <c r="AD185" t="s">
        <v>49</v>
      </c>
      <c r="AG185" t="s">
        <v>49</v>
      </c>
      <c r="AI185" t="s">
        <v>201</v>
      </c>
      <c r="AJ185" t="s">
        <v>1080</v>
      </c>
      <c r="AO185" t="str">
        <f>+VLOOKUP(A185,'[1]ASIGNACION CONTRATISTAS'!$A$5:$M$275,11,FALSE)</f>
        <v>SIN DATOS</v>
      </c>
      <c r="AP185" t="str">
        <f>+VLOOKUP(A185,'[1]ASIGNACION CONTRATISTAS'!$A$5:$M$275,12,FALSE)</f>
        <v>SIN DATOS</v>
      </c>
      <c r="AQ185" t="str">
        <f>+VLOOKUP(A185,'[1]ASIGNACION CONTRATISTAS'!$A$5:$M$275,13,FALSE)</f>
        <v>SIN DATOS</v>
      </c>
      <c r="AR185" t="str">
        <f>+VLOOKUP(A185,'[1]ASIGNACION CONTRATISTAS'!$A$5:$AQ$275,14,FALSE)</f>
        <v>si</v>
      </c>
      <c r="AS185" t="str">
        <f>+VLOOKUP(A185,'[1]ASIGNACION CONTRATISTAS'!$A$5:$AQ$275,15,FALSE)</f>
        <v>SIN DATOS</v>
      </c>
      <c r="AT185" t="str">
        <f>+VLOOKUP(A185,'[1]ASIGNACION CONTRATISTAS'!$A$5:$AQ$275,16,FALSE)</f>
        <v>SIN DATOS</v>
      </c>
      <c r="AU185">
        <f>+VLOOKUP(A185,'[1]ASIGNACION CONTRATISTAS'!$A$5:$AQ$275,17,FALSE)</f>
        <v>0</v>
      </c>
      <c r="AV185" t="str">
        <f>+VLOOKUP(A185,'[1]ASIGNACION CONTRATISTAS'!$A$5:$AQ$275,18,FALSE)</f>
        <v>si</v>
      </c>
      <c r="AW185" t="str">
        <f>+VLOOKUP(A185,'[1]ASIGNACION CONTRATISTAS'!$A$5:$AQ$275,19,FALSE)</f>
        <v>SIN DATOS</v>
      </c>
      <c r="AX185" t="str">
        <f>+VLOOKUP(A185,'[1]ASIGNACION CONTRATISTAS'!$A$5:$AQ$275,20,FALSE)</f>
        <v>SIN DATOS</v>
      </c>
      <c r="AY185">
        <f>+VLOOKUP(A185,'[1]ASIGNACION CONTRATISTAS'!$A$5:$AQ$275,21,FALSE)</f>
        <v>0</v>
      </c>
      <c r="AZ185">
        <f>+VLOOKUP(A185,'[1]ASIGNACION CONTRATISTAS'!$A$5:$AQ$275,22,FALSE)</f>
        <v>0</v>
      </c>
      <c r="BA185" t="str">
        <f>+VLOOKUP(A185,'[1]ASIGNACION CONTRATISTAS'!$A$5:$AQ$275,23,FALSE)</f>
        <v>si</v>
      </c>
      <c r="BB185">
        <f>+VLOOKUP(A185,'[1]ASIGNACION CONTRATISTAS'!$A$5:$AQ$275,24,FALSE)</f>
        <v>0</v>
      </c>
      <c r="BC185">
        <f>+VLOOKUP(A185,'[1]ASIGNACION CONTRATISTAS'!$A$5:$AQ$275,25,FALSE)</f>
        <v>0</v>
      </c>
      <c r="BD185" s="2">
        <f>+VLOOKUP(A185,'[1]ASIGNACION CONTRATISTAS'!$A$5:$AQ$275,26,FALSE)</f>
        <v>0</v>
      </c>
      <c r="BE185">
        <f>+VLOOKUP(A185,'[1]ASIGNACION CONTRATISTAS'!$A$5:$AQ$275,27,FALSE)</f>
        <v>0</v>
      </c>
      <c r="BF185">
        <f>+VLOOKUP(A185,'[1]ASIGNACION CONTRATISTAS'!$A$5:$AQ$275,28,FALSE)</f>
        <v>0</v>
      </c>
      <c r="BG185">
        <f>+VLOOKUP(A185,'[1]ASIGNACION CONTRATISTAS'!$A$5:$AQ$275,29,FALSE)</f>
        <v>0</v>
      </c>
      <c r="BH185">
        <f>+VLOOKUP(A185,'[1]ASIGNACION CONTRATISTAS'!$A$5:$AQ$275,30,FALSE)</f>
        <v>0</v>
      </c>
      <c r="BI185">
        <f>+VLOOKUP(A185,'[1]ASIGNACION CONTRATISTAS'!$A$5:$AQ$275,31,FALSE)</f>
        <v>0</v>
      </c>
      <c r="BJ185">
        <f>+VLOOKUP(A185,'[1]ASIGNACION CONTRATISTAS'!$A$5:$AQ$275,32,FALSE)</f>
        <v>0</v>
      </c>
      <c r="BK185">
        <f>+VLOOKUP(A185,'[1]ASIGNACION CONTRATISTAS'!$A$5:$AQ$275,33,FALSE)</f>
        <v>0</v>
      </c>
      <c r="BL185">
        <f>+VLOOKUP(A185,'[1]ASIGNACION CONTRATISTAS'!$A$5:$AQ$275,34,FALSE)</f>
        <v>0</v>
      </c>
      <c r="BM185">
        <f>+VLOOKUP(A185,'[1]ASIGNACION CONTRATISTAS'!$A$5:$AQ$275,35,FALSE)</f>
        <v>0</v>
      </c>
      <c r="BN185" t="str">
        <f>+VLOOKUP(A185,'[1]ASIGNACION CONTRATISTAS'!$A$5:$AQ$275,36,FALSE)</f>
        <v>APROBADO</v>
      </c>
      <c r="BO185">
        <f>+VLOOKUP(A185,'[1]ASIGNACION CONTRATISTAS'!$A$5:$AQ$275,37,FALSE)</f>
        <v>0</v>
      </c>
      <c r="BP185">
        <f>+VLOOKUP(A185,'[1]ASIGNACION CONTRATISTAS'!$A$5:$AQ$275,38,FALSE)</f>
        <v>0</v>
      </c>
      <c r="BQ185">
        <f>+VLOOKUP(A185,'[1]ASIGNACION CONTRATISTAS'!$A$5:$AQ$275,39,FALSE)</f>
        <v>0</v>
      </c>
      <c r="BR185">
        <f>+VLOOKUP(A185,'[1]ASIGNACION CONTRATISTAS'!$A$5:$AQ$275,40,FALSE)</f>
        <v>45257</v>
      </c>
      <c r="BS185">
        <f>+VLOOKUP(A185,'[1]ASIGNACION CONTRATISTAS'!$A$5:$AQ$275,41,FALSE)</f>
        <v>0</v>
      </c>
      <c r="BT185">
        <f>+VLOOKUP(A185,'[1]ASIGNACION CONTRATISTAS'!$A$5:$AQ$275,42,FALSE)</f>
        <v>0</v>
      </c>
      <c r="BU185">
        <f>+VLOOKUP(A185,'[1]ASIGNACION CONTRATISTAS'!$A$5:$AQ$275,43,FALSE)</f>
        <v>16600000</v>
      </c>
    </row>
    <row r="186" spans="1:73" x14ac:dyDescent="0.25">
      <c r="A186" t="s">
        <v>1081</v>
      </c>
      <c r="B186" t="s">
        <v>605</v>
      </c>
      <c r="C186" t="s">
        <v>379</v>
      </c>
      <c r="D186" t="s">
        <v>1082</v>
      </c>
      <c r="E186" t="s">
        <v>449</v>
      </c>
      <c r="F186" t="s">
        <v>1067</v>
      </c>
      <c r="G186">
        <v>9.3800000000000008</v>
      </c>
      <c r="H186">
        <v>12600000</v>
      </c>
      <c r="K186" t="s">
        <v>1083</v>
      </c>
      <c r="L186" t="s">
        <v>53</v>
      </c>
      <c r="S186">
        <v>12600000</v>
      </c>
      <c r="U186" t="s">
        <v>48</v>
      </c>
      <c r="W186" s="2">
        <v>45210</v>
      </c>
      <c r="X186" t="s">
        <v>1084</v>
      </c>
      <c r="Y186">
        <v>0</v>
      </c>
      <c r="Z186" t="s">
        <v>427</v>
      </c>
      <c r="AA186">
        <v>46.3</v>
      </c>
      <c r="AB186" t="s">
        <v>1085</v>
      </c>
      <c r="AC186" t="s">
        <v>48</v>
      </c>
      <c r="AD186" t="s">
        <v>49</v>
      </c>
      <c r="AG186" t="s">
        <v>49</v>
      </c>
      <c r="AI186" t="s">
        <v>201</v>
      </c>
      <c r="AJ186" t="s">
        <v>1080</v>
      </c>
      <c r="AO186" t="str">
        <f>+VLOOKUP(A186,'[1]ASIGNACION CONTRATISTAS'!$A$5:$M$275,11,FALSE)</f>
        <v>SIN DATOS</v>
      </c>
      <c r="AP186" t="str">
        <f>+VLOOKUP(A186,'[1]ASIGNACION CONTRATISTAS'!$A$5:$M$275,12,FALSE)</f>
        <v>SIN DATOS</v>
      </c>
      <c r="AQ186" t="str">
        <f>+VLOOKUP(A186,'[1]ASIGNACION CONTRATISTAS'!$A$5:$M$275,13,FALSE)</f>
        <v>SIN DATOS</v>
      </c>
      <c r="AR186" t="str">
        <f>+VLOOKUP(A186,'[1]ASIGNACION CONTRATISTAS'!$A$5:$AQ$275,14,FALSE)</f>
        <v>si</v>
      </c>
      <c r="AS186" t="str">
        <f>+VLOOKUP(A186,'[1]ASIGNACION CONTRATISTAS'!$A$5:$AQ$275,15,FALSE)</f>
        <v>SIN DATOS</v>
      </c>
      <c r="AT186" t="str">
        <f>+VLOOKUP(A186,'[1]ASIGNACION CONTRATISTAS'!$A$5:$AQ$275,16,FALSE)</f>
        <v>SIN DATOS</v>
      </c>
      <c r="AU186">
        <f>+VLOOKUP(A186,'[1]ASIGNACION CONTRATISTAS'!$A$5:$AQ$275,17,FALSE)</f>
        <v>0</v>
      </c>
      <c r="AV186" t="str">
        <f>+VLOOKUP(A186,'[1]ASIGNACION CONTRATISTAS'!$A$5:$AQ$275,18,FALSE)</f>
        <v>si</v>
      </c>
      <c r="AW186" t="str">
        <f>+VLOOKUP(A186,'[1]ASIGNACION CONTRATISTAS'!$A$5:$AQ$275,19,FALSE)</f>
        <v>SIN DATOS</v>
      </c>
      <c r="AX186" t="str">
        <f>+VLOOKUP(A186,'[1]ASIGNACION CONTRATISTAS'!$A$5:$AQ$275,20,FALSE)</f>
        <v>SIN DATOS</v>
      </c>
      <c r="AY186">
        <f>+VLOOKUP(A186,'[1]ASIGNACION CONTRATISTAS'!$A$5:$AQ$275,21,FALSE)</f>
        <v>0</v>
      </c>
      <c r="AZ186">
        <f>+VLOOKUP(A186,'[1]ASIGNACION CONTRATISTAS'!$A$5:$AQ$275,22,FALSE)</f>
        <v>0</v>
      </c>
      <c r="BA186" t="str">
        <f>+VLOOKUP(A186,'[1]ASIGNACION CONTRATISTAS'!$A$5:$AQ$275,23,FALSE)</f>
        <v>si</v>
      </c>
      <c r="BB186">
        <f>+VLOOKUP(A186,'[1]ASIGNACION CONTRATISTAS'!$A$5:$AQ$275,24,FALSE)</f>
        <v>0</v>
      </c>
      <c r="BC186">
        <f>+VLOOKUP(A186,'[1]ASIGNACION CONTRATISTAS'!$A$5:$AQ$275,25,FALSE)</f>
        <v>0</v>
      </c>
      <c r="BD186" s="2">
        <f>+VLOOKUP(A186,'[1]ASIGNACION CONTRATISTAS'!$A$5:$AQ$275,26,FALSE)</f>
        <v>0</v>
      </c>
      <c r="BE186">
        <f>+VLOOKUP(A186,'[1]ASIGNACION CONTRATISTAS'!$A$5:$AQ$275,27,FALSE)</f>
        <v>0</v>
      </c>
      <c r="BF186">
        <f>+VLOOKUP(A186,'[1]ASIGNACION CONTRATISTAS'!$A$5:$AQ$275,28,FALSE)</f>
        <v>0</v>
      </c>
      <c r="BG186">
        <f>+VLOOKUP(A186,'[1]ASIGNACION CONTRATISTAS'!$A$5:$AQ$275,29,FALSE)</f>
        <v>0</v>
      </c>
      <c r="BH186">
        <f>+VLOOKUP(A186,'[1]ASIGNACION CONTRATISTAS'!$A$5:$AQ$275,30,FALSE)</f>
        <v>0</v>
      </c>
      <c r="BI186">
        <f>+VLOOKUP(A186,'[1]ASIGNACION CONTRATISTAS'!$A$5:$AQ$275,31,FALSE)</f>
        <v>0</v>
      </c>
      <c r="BJ186">
        <f>+VLOOKUP(A186,'[1]ASIGNACION CONTRATISTAS'!$A$5:$AQ$275,32,FALSE)</f>
        <v>0</v>
      </c>
      <c r="BK186">
        <f>+VLOOKUP(A186,'[1]ASIGNACION CONTRATISTAS'!$A$5:$AQ$275,33,FALSE)</f>
        <v>0</v>
      </c>
      <c r="BL186">
        <f>+VLOOKUP(A186,'[1]ASIGNACION CONTRATISTAS'!$A$5:$AQ$275,34,FALSE)</f>
        <v>0</v>
      </c>
      <c r="BM186">
        <f>+VLOOKUP(A186,'[1]ASIGNACION CONTRATISTAS'!$A$5:$AQ$275,35,FALSE)</f>
        <v>0</v>
      </c>
      <c r="BN186" t="str">
        <f>+VLOOKUP(A186,'[1]ASIGNACION CONTRATISTAS'!$A$5:$AQ$275,36,FALSE)</f>
        <v>APROBADO</v>
      </c>
      <c r="BO186">
        <f>+VLOOKUP(A186,'[1]ASIGNACION CONTRATISTAS'!$A$5:$AQ$275,37,FALSE)</f>
        <v>0</v>
      </c>
      <c r="BP186">
        <f>+VLOOKUP(A186,'[1]ASIGNACION CONTRATISTAS'!$A$5:$AQ$275,38,FALSE)</f>
        <v>0</v>
      </c>
      <c r="BQ186">
        <f>+VLOOKUP(A186,'[1]ASIGNACION CONTRATISTAS'!$A$5:$AQ$275,39,FALSE)</f>
        <v>0</v>
      </c>
      <c r="BR186" t="str">
        <f>+VLOOKUP(A186,'[1]ASIGNACION CONTRATISTAS'!$A$5:$AQ$275,40,FALSE)</f>
        <v xml:space="preserve"> 27/11/23 </v>
      </c>
      <c r="BS186">
        <f>+VLOOKUP(A186,'[1]ASIGNACION CONTRATISTAS'!$A$5:$AQ$275,41,FALSE)</f>
        <v>0</v>
      </c>
      <c r="BT186">
        <f>+VLOOKUP(A186,'[1]ASIGNACION CONTRATISTAS'!$A$5:$AQ$275,42,FALSE)</f>
        <v>0</v>
      </c>
      <c r="BU186">
        <f>+VLOOKUP(A186,'[1]ASIGNACION CONTRATISTAS'!$A$5:$AQ$275,43,FALSE)</f>
        <v>12600000</v>
      </c>
    </row>
    <row r="187" spans="1:73" x14ac:dyDescent="0.25">
      <c r="A187" t="s">
        <v>1086</v>
      </c>
      <c r="B187" t="s">
        <v>605</v>
      </c>
      <c r="C187" t="s">
        <v>379</v>
      </c>
      <c r="D187" t="s">
        <v>1087</v>
      </c>
      <c r="E187" t="s">
        <v>449</v>
      </c>
      <c r="F187" t="s">
        <v>1067</v>
      </c>
      <c r="G187">
        <v>14.06</v>
      </c>
      <c r="H187">
        <v>16600000</v>
      </c>
      <c r="K187" t="s">
        <v>1088</v>
      </c>
      <c r="L187" t="s">
        <v>53</v>
      </c>
      <c r="S187">
        <v>16600000</v>
      </c>
      <c r="U187" t="s">
        <v>48</v>
      </c>
      <c r="W187" s="2">
        <v>45210</v>
      </c>
      <c r="X187" t="s">
        <v>1089</v>
      </c>
      <c r="Y187" t="s">
        <v>46</v>
      </c>
      <c r="Z187">
        <v>0</v>
      </c>
      <c r="AA187">
        <v>53.3</v>
      </c>
      <c r="AB187" t="s">
        <v>1090</v>
      </c>
      <c r="AC187" t="s">
        <v>48</v>
      </c>
      <c r="AD187" t="s">
        <v>49</v>
      </c>
      <c r="AG187" t="s">
        <v>49</v>
      </c>
      <c r="AI187" t="s">
        <v>201</v>
      </c>
      <c r="AJ187" t="s">
        <v>1080</v>
      </c>
      <c r="AO187" t="str">
        <f>+VLOOKUP(A187,'[1]ASIGNACION CONTRATISTAS'!$A$5:$M$275,11,FALSE)</f>
        <v>SIN DATOS</v>
      </c>
      <c r="AP187" t="str">
        <f>+VLOOKUP(A187,'[1]ASIGNACION CONTRATISTAS'!$A$5:$M$275,12,FALSE)</f>
        <v>SIN DATOS</v>
      </c>
      <c r="AQ187" t="str">
        <f>+VLOOKUP(A187,'[1]ASIGNACION CONTRATISTAS'!$A$5:$M$275,13,FALSE)</f>
        <v>SIN DATOS</v>
      </c>
      <c r="AR187" t="str">
        <f>+VLOOKUP(A187,'[1]ASIGNACION CONTRATISTAS'!$A$5:$AQ$275,14,FALSE)</f>
        <v>si</v>
      </c>
      <c r="AS187" t="str">
        <f>+VLOOKUP(A187,'[1]ASIGNACION CONTRATISTAS'!$A$5:$AQ$275,15,FALSE)</f>
        <v>SIN DATOS</v>
      </c>
      <c r="AT187" t="str">
        <f>+VLOOKUP(A187,'[1]ASIGNACION CONTRATISTAS'!$A$5:$AQ$275,16,FALSE)</f>
        <v>SIN DATOS</v>
      </c>
      <c r="AU187">
        <f>+VLOOKUP(A187,'[1]ASIGNACION CONTRATISTAS'!$A$5:$AQ$275,17,FALSE)</f>
        <v>0</v>
      </c>
      <c r="AV187" t="str">
        <f>+VLOOKUP(A187,'[1]ASIGNACION CONTRATISTAS'!$A$5:$AQ$275,18,FALSE)</f>
        <v>si</v>
      </c>
      <c r="AW187" t="str">
        <f>+VLOOKUP(A187,'[1]ASIGNACION CONTRATISTAS'!$A$5:$AQ$275,19,FALSE)</f>
        <v>SIN DATOS</v>
      </c>
      <c r="AX187" t="str">
        <f>+VLOOKUP(A187,'[1]ASIGNACION CONTRATISTAS'!$A$5:$AQ$275,20,FALSE)</f>
        <v>SIN DATOS</v>
      </c>
      <c r="AY187">
        <f>+VLOOKUP(A187,'[1]ASIGNACION CONTRATISTAS'!$A$5:$AQ$275,21,FALSE)</f>
        <v>0</v>
      </c>
      <c r="AZ187">
        <f>+VLOOKUP(A187,'[1]ASIGNACION CONTRATISTAS'!$A$5:$AQ$275,22,FALSE)</f>
        <v>0</v>
      </c>
      <c r="BA187" t="str">
        <f>+VLOOKUP(A187,'[1]ASIGNACION CONTRATISTAS'!$A$5:$AQ$275,23,FALSE)</f>
        <v>si</v>
      </c>
      <c r="BB187">
        <f>+VLOOKUP(A187,'[1]ASIGNACION CONTRATISTAS'!$A$5:$AQ$275,24,FALSE)</f>
        <v>0</v>
      </c>
      <c r="BC187">
        <f>+VLOOKUP(A187,'[1]ASIGNACION CONTRATISTAS'!$A$5:$AQ$275,25,FALSE)</f>
        <v>0</v>
      </c>
      <c r="BD187" s="2">
        <f>+VLOOKUP(A187,'[1]ASIGNACION CONTRATISTAS'!$A$5:$AQ$275,26,FALSE)</f>
        <v>0</v>
      </c>
      <c r="BE187">
        <f>+VLOOKUP(A187,'[1]ASIGNACION CONTRATISTAS'!$A$5:$AQ$275,27,FALSE)</f>
        <v>0</v>
      </c>
      <c r="BF187">
        <f>+VLOOKUP(A187,'[1]ASIGNACION CONTRATISTAS'!$A$5:$AQ$275,28,FALSE)</f>
        <v>0</v>
      </c>
      <c r="BG187">
        <f>+VLOOKUP(A187,'[1]ASIGNACION CONTRATISTAS'!$A$5:$AQ$275,29,FALSE)</f>
        <v>0</v>
      </c>
      <c r="BH187">
        <f>+VLOOKUP(A187,'[1]ASIGNACION CONTRATISTAS'!$A$5:$AQ$275,30,FALSE)</f>
        <v>0</v>
      </c>
      <c r="BI187">
        <f>+VLOOKUP(A187,'[1]ASIGNACION CONTRATISTAS'!$A$5:$AQ$275,31,FALSE)</f>
        <v>0</v>
      </c>
      <c r="BJ187">
        <f>+VLOOKUP(A187,'[1]ASIGNACION CONTRATISTAS'!$A$5:$AQ$275,32,FALSE)</f>
        <v>0</v>
      </c>
      <c r="BK187">
        <f>+VLOOKUP(A187,'[1]ASIGNACION CONTRATISTAS'!$A$5:$AQ$275,33,FALSE)</f>
        <v>0</v>
      </c>
      <c r="BL187">
        <f>+VLOOKUP(A187,'[1]ASIGNACION CONTRATISTAS'!$A$5:$AQ$275,34,FALSE)</f>
        <v>0</v>
      </c>
      <c r="BM187">
        <f>+VLOOKUP(A187,'[1]ASIGNACION CONTRATISTAS'!$A$5:$AQ$275,35,FALSE)</f>
        <v>0</v>
      </c>
      <c r="BN187" t="str">
        <f>+VLOOKUP(A187,'[1]ASIGNACION CONTRATISTAS'!$A$5:$AQ$275,36,FALSE)</f>
        <v>APROBADO</v>
      </c>
      <c r="BO187">
        <f>+VLOOKUP(A187,'[1]ASIGNACION CONTRATISTAS'!$A$5:$AQ$275,37,FALSE)</f>
        <v>0</v>
      </c>
      <c r="BP187">
        <f>+VLOOKUP(A187,'[1]ASIGNACION CONTRATISTAS'!$A$5:$AQ$275,38,FALSE)</f>
        <v>0</v>
      </c>
      <c r="BQ187">
        <f>+VLOOKUP(A187,'[1]ASIGNACION CONTRATISTAS'!$A$5:$AQ$275,39,FALSE)</f>
        <v>0</v>
      </c>
      <c r="BR187" t="str">
        <f>+VLOOKUP(A187,'[1]ASIGNACION CONTRATISTAS'!$A$5:$AQ$275,40,FALSE)</f>
        <v xml:space="preserve"> 27/11/23 </v>
      </c>
      <c r="BS187">
        <f>+VLOOKUP(A187,'[1]ASIGNACION CONTRATISTAS'!$A$5:$AQ$275,41,FALSE)</f>
        <v>0</v>
      </c>
      <c r="BT187">
        <f>+VLOOKUP(A187,'[1]ASIGNACION CONTRATISTAS'!$A$5:$AQ$275,42,FALSE)</f>
        <v>0</v>
      </c>
      <c r="BU187">
        <f>+VLOOKUP(A187,'[1]ASIGNACION CONTRATISTAS'!$A$5:$AQ$275,43,FALSE)</f>
        <v>16600000</v>
      </c>
    </row>
    <row r="188" spans="1:73" x14ac:dyDescent="0.25">
      <c r="A188" t="s">
        <v>1091</v>
      </c>
      <c r="B188" t="s">
        <v>605</v>
      </c>
      <c r="C188" t="s">
        <v>379</v>
      </c>
      <c r="D188" t="s">
        <v>1092</v>
      </c>
      <c r="E188" t="s">
        <v>449</v>
      </c>
      <c r="F188" t="s">
        <v>1067</v>
      </c>
      <c r="G188">
        <v>12.5</v>
      </c>
      <c r="H188">
        <v>16600000</v>
      </c>
      <c r="K188" t="s">
        <v>1093</v>
      </c>
      <c r="L188" t="s">
        <v>53</v>
      </c>
      <c r="S188">
        <v>16600000</v>
      </c>
      <c r="U188" t="s">
        <v>48</v>
      </c>
      <c r="V188" t="s">
        <v>48</v>
      </c>
      <c r="W188" s="2">
        <v>45210</v>
      </c>
      <c r="X188" t="s">
        <v>1094</v>
      </c>
      <c r="Y188" t="s">
        <v>46</v>
      </c>
      <c r="Z188">
        <v>0</v>
      </c>
      <c r="AA188">
        <v>45.1</v>
      </c>
      <c r="AB188" t="s">
        <v>1095</v>
      </c>
      <c r="AC188" t="s">
        <v>48</v>
      </c>
      <c r="AD188" t="s">
        <v>49</v>
      </c>
      <c r="AG188" t="s">
        <v>48</v>
      </c>
      <c r="AK188">
        <v>2024</v>
      </c>
      <c r="AO188" t="str">
        <f>+VLOOKUP(A188,'[1]ASIGNACION CONTRATISTAS'!$A$5:$M$275,11,FALSE)</f>
        <v>SIN DATOS</v>
      </c>
      <c r="AP188" t="str">
        <f>+VLOOKUP(A188,'[1]ASIGNACION CONTRATISTAS'!$A$5:$M$275,12,FALSE)</f>
        <v>SIN DATOS</v>
      </c>
      <c r="AQ188" t="str">
        <f>+VLOOKUP(A188,'[1]ASIGNACION CONTRATISTAS'!$A$5:$M$275,13,FALSE)</f>
        <v>SIN DATOS</v>
      </c>
      <c r="AR188" t="str">
        <f>+VLOOKUP(A188,'[1]ASIGNACION CONTRATISTAS'!$A$5:$AQ$275,14,FALSE)</f>
        <v>si</v>
      </c>
      <c r="AS188" t="str">
        <f>+VLOOKUP(A188,'[1]ASIGNACION CONTRATISTAS'!$A$5:$AQ$275,15,FALSE)</f>
        <v>SIN DATOS</v>
      </c>
      <c r="AT188" t="str">
        <f>+VLOOKUP(A188,'[1]ASIGNACION CONTRATISTAS'!$A$5:$AQ$275,16,FALSE)</f>
        <v>SIN DATOS</v>
      </c>
      <c r="AU188">
        <f>+VLOOKUP(A188,'[1]ASIGNACION CONTRATISTAS'!$A$5:$AQ$275,17,FALSE)</f>
        <v>0</v>
      </c>
      <c r="AV188" t="str">
        <f>+VLOOKUP(A188,'[1]ASIGNACION CONTRATISTAS'!$A$5:$AQ$275,18,FALSE)</f>
        <v>si</v>
      </c>
      <c r="AW188" t="str">
        <f>+VLOOKUP(A188,'[1]ASIGNACION CONTRATISTAS'!$A$5:$AQ$275,19,FALSE)</f>
        <v>SIN DATOS</v>
      </c>
      <c r="AX188" t="str">
        <f>+VLOOKUP(A188,'[1]ASIGNACION CONTRATISTAS'!$A$5:$AQ$275,20,FALSE)</f>
        <v>SIN DATOS</v>
      </c>
      <c r="AY188">
        <f>+VLOOKUP(A188,'[1]ASIGNACION CONTRATISTAS'!$A$5:$AQ$275,21,FALSE)</f>
        <v>0</v>
      </c>
      <c r="AZ188">
        <f>+VLOOKUP(A188,'[1]ASIGNACION CONTRATISTAS'!$A$5:$AQ$275,22,FALSE)</f>
        <v>0</v>
      </c>
      <c r="BA188" t="str">
        <f>+VLOOKUP(A188,'[1]ASIGNACION CONTRATISTAS'!$A$5:$AQ$275,23,FALSE)</f>
        <v>si</v>
      </c>
      <c r="BB188">
        <f>+VLOOKUP(A188,'[1]ASIGNACION CONTRATISTAS'!$A$5:$AQ$275,24,FALSE)</f>
        <v>0</v>
      </c>
      <c r="BC188">
        <f>+VLOOKUP(A188,'[1]ASIGNACION CONTRATISTAS'!$A$5:$AQ$275,25,FALSE)</f>
        <v>0</v>
      </c>
      <c r="BD188" s="2">
        <f>+VLOOKUP(A188,'[1]ASIGNACION CONTRATISTAS'!$A$5:$AQ$275,26,FALSE)</f>
        <v>0</v>
      </c>
      <c r="BE188">
        <f>+VLOOKUP(A188,'[1]ASIGNACION CONTRATISTAS'!$A$5:$AQ$275,27,FALSE)</f>
        <v>0</v>
      </c>
      <c r="BF188">
        <f>+VLOOKUP(A188,'[1]ASIGNACION CONTRATISTAS'!$A$5:$AQ$275,28,FALSE)</f>
        <v>0</v>
      </c>
      <c r="BG188">
        <f>+VLOOKUP(A188,'[1]ASIGNACION CONTRATISTAS'!$A$5:$AQ$275,29,FALSE)</f>
        <v>0</v>
      </c>
      <c r="BH188">
        <f>+VLOOKUP(A188,'[1]ASIGNACION CONTRATISTAS'!$A$5:$AQ$275,30,FALSE)</f>
        <v>0</v>
      </c>
      <c r="BI188">
        <f>+VLOOKUP(A188,'[1]ASIGNACION CONTRATISTAS'!$A$5:$AQ$275,31,FALSE)</f>
        <v>0</v>
      </c>
      <c r="BJ188">
        <f>+VLOOKUP(A188,'[1]ASIGNACION CONTRATISTAS'!$A$5:$AQ$275,32,FALSE)</f>
        <v>0</v>
      </c>
      <c r="BK188">
        <f>+VLOOKUP(A188,'[1]ASIGNACION CONTRATISTAS'!$A$5:$AQ$275,33,FALSE)</f>
        <v>0</v>
      </c>
      <c r="BL188">
        <f>+VLOOKUP(A188,'[1]ASIGNACION CONTRATISTAS'!$A$5:$AQ$275,34,FALSE)</f>
        <v>0</v>
      </c>
      <c r="BM188">
        <f>+VLOOKUP(A188,'[1]ASIGNACION CONTRATISTAS'!$A$5:$AQ$275,35,FALSE)</f>
        <v>0</v>
      </c>
      <c r="BN188" t="str">
        <f>+VLOOKUP(A188,'[1]ASIGNACION CONTRATISTAS'!$A$5:$AQ$275,36,FALSE)</f>
        <v>APROBADO</v>
      </c>
      <c r="BO188">
        <f>+VLOOKUP(A188,'[1]ASIGNACION CONTRATISTAS'!$A$5:$AQ$275,37,FALSE)</f>
        <v>0</v>
      </c>
      <c r="BP188">
        <f>+VLOOKUP(A188,'[1]ASIGNACION CONTRATISTAS'!$A$5:$AQ$275,38,FALSE)</f>
        <v>0</v>
      </c>
      <c r="BQ188">
        <f>+VLOOKUP(A188,'[1]ASIGNACION CONTRATISTAS'!$A$5:$AQ$275,39,FALSE)</f>
        <v>0</v>
      </c>
      <c r="BR188" t="str">
        <f>+VLOOKUP(A188,'[1]ASIGNACION CONTRATISTAS'!$A$5:$AQ$275,40,FALSE)</f>
        <v xml:space="preserve"> 27/11/23 </v>
      </c>
      <c r="BS188">
        <f>+VLOOKUP(A188,'[1]ASIGNACION CONTRATISTAS'!$A$5:$AQ$275,41,FALSE)</f>
        <v>0</v>
      </c>
      <c r="BT188">
        <f>+VLOOKUP(A188,'[1]ASIGNACION CONTRATISTAS'!$A$5:$AQ$275,42,FALSE)</f>
        <v>0</v>
      </c>
      <c r="BU188">
        <f>+VLOOKUP(A188,'[1]ASIGNACION CONTRATISTAS'!$A$5:$AQ$275,43,FALSE)</f>
        <v>16600000</v>
      </c>
    </row>
    <row r="189" spans="1:73" x14ac:dyDescent="0.25">
      <c r="A189" t="s">
        <v>1096</v>
      </c>
      <c r="B189" t="s">
        <v>605</v>
      </c>
      <c r="C189" t="s">
        <v>379</v>
      </c>
      <c r="D189" t="s">
        <v>1097</v>
      </c>
      <c r="E189" t="s">
        <v>117</v>
      </c>
      <c r="F189" t="s">
        <v>1098</v>
      </c>
      <c r="G189">
        <v>111.75</v>
      </c>
      <c r="H189">
        <v>25000000</v>
      </c>
      <c r="K189" t="s">
        <v>1099</v>
      </c>
      <c r="L189" t="s">
        <v>53</v>
      </c>
      <c r="S189">
        <v>25000000</v>
      </c>
      <c r="U189" t="s">
        <v>48</v>
      </c>
      <c r="V189" t="s">
        <v>48</v>
      </c>
      <c r="W189" s="2">
        <v>45210</v>
      </c>
      <c r="X189" t="s">
        <v>1100</v>
      </c>
      <c r="Y189" t="s">
        <v>46</v>
      </c>
      <c r="Z189">
        <v>0</v>
      </c>
      <c r="AA189">
        <v>115.75</v>
      </c>
      <c r="AB189" t="s">
        <v>546</v>
      </c>
      <c r="AC189" t="s">
        <v>49</v>
      </c>
      <c r="AD189" t="s">
        <v>49</v>
      </c>
      <c r="AG189" t="s">
        <v>49</v>
      </c>
      <c r="AI189" t="s">
        <v>167</v>
      </c>
      <c r="AJ189" t="s">
        <v>1101</v>
      </c>
      <c r="AO189" t="str">
        <f>+VLOOKUP(A189,'[1]ASIGNACION CONTRATISTAS'!$A$5:$M$275,11,FALSE)</f>
        <v>SIN DATOS</v>
      </c>
      <c r="AP189" t="str">
        <f>+VLOOKUP(A189,'[1]ASIGNACION CONTRATISTAS'!$A$5:$M$275,12,FALSE)</f>
        <v>SIN DATOS</v>
      </c>
      <c r="AQ189" t="str">
        <f>+VLOOKUP(A189,'[1]ASIGNACION CONTRATISTAS'!$A$5:$M$275,13,FALSE)</f>
        <v>SIN DATOS</v>
      </c>
      <c r="AR189" t="str">
        <f>+VLOOKUP(A189,'[1]ASIGNACION CONTRATISTAS'!$A$5:$AQ$275,14,FALSE)</f>
        <v>si</v>
      </c>
      <c r="AS189" t="str">
        <f>+VLOOKUP(A189,'[1]ASIGNACION CONTRATISTAS'!$A$5:$AQ$275,15,FALSE)</f>
        <v>SIN DATOS</v>
      </c>
      <c r="AT189" t="str">
        <f>+VLOOKUP(A189,'[1]ASIGNACION CONTRATISTAS'!$A$5:$AQ$275,16,FALSE)</f>
        <v>SIN DATOS</v>
      </c>
      <c r="AU189">
        <f>+VLOOKUP(A189,'[1]ASIGNACION CONTRATISTAS'!$A$5:$AQ$275,17,FALSE)</f>
        <v>0</v>
      </c>
      <c r="AV189" t="str">
        <f>+VLOOKUP(A189,'[1]ASIGNACION CONTRATISTAS'!$A$5:$AQ$275,18,FALSE)</f>
        <v>si</v>
      </c>
      <c r="AW189" t="str">
        <f>+VLOOKUP(A189,'[1]ASIGNACION CONTRATISTAS'!$A$5:$AQ$275,19,FALSE)</f>
        <v>SIN DATOS</v>
      </c>
      <c r="AX189" t="str">
        <f>+VLOOKUP(A189,'[1]ASIGNACION CONTRATISTAS'!$A$5:$AQ$275,20,FALSE)</f>
        <v>SIN DATOS</v>
      </c>
      <c r="AY189">
        <f>+VLOOKUP(A189,'[1]ASIGNACION CONTRATISTAS'!$A$5:$AQ$275,21,FALSE)</f>
        <v>0</v>
      </c>
      <c r="AZ189">
        <f>+VLOOKUP(A189,'[1]ASIGNACION CONTRATISTAS'!$A$5:$AQ$275,22,FALSE)</f>
        <v>0</v>
      </c>
      <c r="BA189" t="str">
        <f>+VLOOKUP(A189,'[1]ASIGNACION CONTRATISTAS'!$A$5:$AQ$275,23,FALSE)</f>
        <v>si</v>
      </c>
      <c r="BB189">
        <f>+VLOOKUP(A189,'[1]ASIGNACION CONTRATISTAS'!$A$5:$AQ$275,24,FALSE)</f>
        <v>0</v>
      </c>
      <c r="BC189">
        <f>+VLOOKUP(A189,'[1]ASIGNACION CONTRATISTAS'!$A$5:$AQ$275,25,FALSE)</f>
        <v>0</v>
      </c>
      <c r="BD189" s="2">
        <f>+VLOOKUP(A189,'[1]ASIGNACION CONTRATISTAS'!$A$5:$AQ$275,26,FALSE)</f>
        <v>0</v>
      </c>
      <c r="BE189">
        <f>+VLOOKUP(A189,'[1]ASIGNACION CONTRATISTAS'!$A$5:$AQ$275,27,FALSE)</f>
        <v>0</v>
      </c>
      <c r="BF189">
        <f>+VLOOKUP(A189,'[1]ASIGNACION CONTRATISTAS'!$A$5:$AQ$275,28,FALSE)</f>
        <v>0</v>
      </c>
      <c r="BG189">
        <f>+VLOOKUP(A189,'[1]ASIGNACION CONTRATISTAS'!$A$5:$AQ$275,29,FALSE)</f>
        <v>0</v>
      </c>
      <c r="BH189">
        <f>+VLOOKUP(A189,'[1]ASIGNACION CONTRATISTAS'!$A$5:$AQ$275,30,FALSE)</f>
        <v>0</v>
      </c>
      <c r="BI189">
        <f>+VLOOKUP(A189,'[1]ASIGNACION CONTRATISTAS'!$A$5:$AQ$275,31,FALSE)</f>
        <v>0</v>
      </c>
      <c r="BJ189">
        <f>+VLOOKUP(A189,'[1]ASIGNACION CONTRATISTAS'!$A$5:$AQ$275,32,FALSE)</f>
        <v>0</v>
      </c>
      <c r="BK189">
        <f>+VLOOKUP(A189,'[1]ASIGNACION CONTRATISTAS'!$A$5:$AQ$275,33,FALSE)</f>
        <v>0</v>
      </c>
      <c r="BL189">
        <f>+VLOOKUP(A189,'[1]ASIGNACION CONTRATISTAS'!$A$5:$AQ$275,34,FALSE)</f>
        <v>0</v>
      </c>
      <c r="BM189">
        <f>+VLOOKUP(A189,'[1]ASIGNACION CONTRATISTAS'!$A$5:$AQ$275,35,FALSE)</f>
        <v>0</v>
      </c>
      <c r="BN189" t="str">
        <f>+VLOOKUP(A189,'[1]ASIGNACION CONTRATISTAS'!$A$5:$AQ$275,36,FALSE)</f>
        <v>APROBADO</v>
      </c>
      <c r="BO189">
        <f>+VLOOKUP(A189,'[1]ASIGNACION CONTRATISTAS'!$A$5:$AQ$275,37,FALSE)</f>
        <v>0</v>
      </c>
      <c r="BP189">
        <f>+VLOOKUP(A189,'[1]ASIGNACION CONTRATISTAS'!$A$5:$AQ$275,38,FALSE)</f>
        <v>0</v>
      </c>
      <c r="BQ189">
        <f>+VLOOKUP(A189,'[1]ASIGNACION CONTRATISTAS'!$A$5:$AQ$275,39,FALSE)</f>
        <v>0</v>
      </c>
      <c r="BR189">
        <f>+VLOOKUP(A189,'[1]ASIGNACION CONTRATISTAS'!$A$5:$AQ$275,40,FALSE)</f>
        <v>45262</v>
      </c>
      <c r="BS189">
        <f>+VLOOKUP(A189,'[1]ASIGNACION CONTRATISTAS'!$A$5:$AQ$275,41,FALSE)</f>
        <v>0</v>
      </c>
      <c r="BT189">
        <f>+VLOOKUP(A189,'[1]ASIGNACION CONTRATISTAS'!$A$5:$AQ$275,42,FALSE)</f>
        <v>0</v>
      </c>
      <c r="BU189">
        <f>+VLOOKUP(A189,'[1]ASIGNACION CONTRATISTAS'!$A$5:$AQ$275,43,FALSE)</f>
        <v>25000000</v>
      </c>
    </row>
    <row r="190" spans="1:73" x14ac:dyDescent="0.25">
      <c r="A190" t="s">
        <v>1102</v>
      </c>
      <c r="B190" t="s">
        <v>605</v>
      </c>
      <c r="C190" t="s">
        <v>379</v>
      </c>
      <c r="D190" t="s">
        <v>1103</v>
      </c>
      <c r="E190" t="s">
        <v>117</v>
      </c>
      <c r="F190" t="s">
        <v>1098</v>
      </c>
      <c r="G190">
        <v>12.05</v>
      </c>
      <c r="H190">
        <v>16600000</v>
      </c>
      <c r="K190" t="s">
        <v>1104</v>
      </c>
      <c r="L190" t="s">
        <v>53</v>
      </c>
      <c r="S190">
        <v>16600000</v>
      </c>
      <c r="U190" t="s">
        <v>48</v>
      </c>
      <c r="V190" t="s">
        <v>48</v>
      </c>
      <c r="W190" s="2">
        <v>45210</v>
      </c>
      <c r="X190" t="s">
        <v>1105</v>
      </c>
      <c r="Y190" t="s">
        <v>46</v>
      </c>
      <c r="Z190">
        <v>0</v>
      </c>
      <c r="AA190" t="s">
        <v>1000</v>
      </c>
      <c r="AB190" t="s">
        <v>1106</v>
      </c>
      <c r="AC190" t="s">
        <v>48</v>
      </c>
      <c r="AD190" t="s">
        <v>49</v>
      </c>
      <c r="AG190" t="s">
        <v>48</v>
      </c>
      <c r="AK190">
        <v>2024</v>
      </c>
      <c r="AO190" t="str">
        <f>+VLOOKUP(A190,'[1]ASIGNACION CONTRATISTAS'!$A$5:$M$275,11,FALSE)</f>
        <v>SIN DATOS</v>
      </c>
      <c r="AP190" t="str">
        <f>+VLOOKUP(A190,'[1]ASIGNACION CONTRATISTAS'!$A$5:$M$275,12,FALSE)</f>
        <v>SIN DATOS</v>
      </c>
      <c r="AQ190" t="str">
        <f>+VLOOKUP(A190,'[1]ASIGNACION CONTRATISTAS'!$A$5:$M$275,13,FALSE)</f>
        <v>SIN DATOS</v>
      </c>
      <c r="AR190" t="str">
        <f>+VLOOKUP(A190,'[1]ASIGNACION CONTRATISTAS'!$A$5:$AQ$275,14,FALSE)</f>
        <v>si</v>
      </c>
      <c r="AS190" t="str">
        <f>+VLOOKUP(A190,'[1]ASIGNACION CONTRATISTAS'!$A$5:$AQ$275,15,FALSE)</f>
        <v>SIN DATOS</v>
      </c>
      <c r="AT190" t="str">
        <f>+VLOOKUP(A190,'[1]ASIGNACION CONTRATISTAS'!$A$5:$AQ$275,16,FALSE)</f>
        <v>SIN DATOS</v>
      </c>
      <c r="AU190">
        <f>+VLOOKUP(A190,'[1]ASIGNACION CONTRATISTAS'!$A$5:$AQ$275,17,FALSE)</f>
        <v>0</v>
      </c>
      <c r="AV190" t="str">
        <f>+VLOOKUP(A190,'[1]ASIGNACION CONTRATISTAS'!$A$5:$AQ$275,18,FALSE)</f>
        <v>si</v>
      </c>
      <c r="AW190" t="str">
        <f>+VLOOKUP(A190,'[1]ASIGNACION CONTRATISTAS'!$A$5:$AQ$275,19,FALSE)</f>
        <v>SIN DATOS</v>
      </c>
      <c r="AX190" t="str">
        <f>+VLOOKUP(A190,'[1]ASIGNACION CONTRATISTAS'!$A$5:$AQ$275,20,FALSE)</f>
        <v>SIN DATOS</v>
      </c>
      <c r="AY190">
        <f>+VLOOKUP(A190,'[1]ASIGNACION CONTRATISTAS'!$A$5:$AQ$275,21,FALSE)</f>
        <v>0</v>
      </c>
      <c r="AZ190">
        <f>+VLOOKUP(A190,'[1]ASIGNACION CONTRATISTAS'!$A$5:$AQ$275,22,FALSE)</f>
        <v>0</v>
      </c>
      <c r="BA190" t="str">
        <f>+VLOOKUP(A190,'[1]ASIGNACION CONTRATISTAS'!$A$5:$AQ$275,23,FALSE)</f>
        <v>si</v>
      </c>
      <c r="BB190">
        <f>+VLOOKUP(A190,'[1]ASIGNACION CONTRATISTAS'!$A$5:$AQ$275,24,FALSE)</f>
        <v>0</v>
      </c>
      <c r="BC190">
        <f>+VLOOKUP(A190,'[1]ASIGNACION CONTRATISTAS'!$A$5:$AQ$275,25,FALSE)</f>
        <v>0</v>
      </c>
      <c r="BD190" s="2">
        <f>+VLOOKUP(A190,'[1]ASIGNACION CONTRATISTAS'!$A$5:$AQ$275,26,FALSE)</f>
        <v>0</v>
      </c>
      <c r="BE190">
        <f>+VLOOKUP(A190,'[1]ASIGNACION CONTRATISTAS'!$A$5:$AQ$275,27,FALSE)</f>
        <v>0</v>
      </c>
      <c r="BF190">
        <f>+VLOOKUP(A190,'[1]ASIGNACION CONTRATISTAS'!$A$5:$AQ$275,28,FALSE)</f>
        <v>0</v>
      </c>
      <c r="BG190">
        <f>+VLOOKUP(A190,'[1]ASIGNACION CONTRATISTAS'!$A$5:$AQ$275,29,FALSE)</f>
        <v>0</v>
      </c>
      <c r="BH190">
        <f>+VLOOKUP(A190,'[1]ASIGNACION CONTRATISTAS'!$A$5:$AQ$275,30,FALSE)</f>
        <v>0</v>
      </c>
      <c r="BI190">
        <f>+VLOOKUP(A190,'[1]ASIGNACION CONTRATISTAS'!$A$5:$AQ$275,31,FALSE)</f>
        <v>0</v>
      </c>
      <c r="BJ190">
        <f>+VLOOKUP(A190,'[1]ASIGNACION CONTRATISTAS'!$A$5:$AQ$275,32,FALSE)</f>
        <v>0</v>
      </c>
      <c r="BK190">
        <f>+VLOOKUP(A190,'[1]ASIGNACION CONTRATISTAS'!$A$5:$AQ$275,33,FALSE)</f>
        <v>0</v>
      </c>
      <c r="BL190">
        <f>+VLOOKUP(A190,'[1]ASIGNACION CONTRATISTAS'!$A$5:$AQ$275,34,FALSE)</f>
        <v>0</v>
      </c>
      <c r="BM190">
        <f>+VLOOKUP(A190,'[1]ASIGNACION CONTRATISTAS'!$A$5:$AQ$275,35,FALSE)</f>
        <v>0</v>
      </c>
      <c r="BN190" t="str">
        <f>+VLOOKUP(A190,'[1]ASIGNACION CONTRATISTAS'!$A$5:$AQ$275,36,FALSE)</f>
        <v>APROBADO</v>
      </c>
      <c r="BO190">
        <f>+VLOOKUP(A190,'[1]ASIGNACION CONTRATISTAS'!$A$5:$AQ$275,37,FALSE)</f>
        <v>0</v>
      </c>
      <c r="BP190">
        <f>+VLOOKUP(A190,'[1]ASIGNACION CONTRATISTAS'!$A$5:$AQ$275,38,FALSE)</f>
        <v>0</v>
      </c>
      <c r="BQ190">
        <f>+VLOOKUP(A190,'[1]ASIGNACION CONTRATISTAS'!$A$5:$AQ$275,39,FALSE)</f>
        <v>0</v>
      </c>
      <c r="BR190">
        <f>+VLOOKUP(A190,'[1]ASIGNACION CONTRATISTAS'!$A$5:$AQ$275,40,FALSE)</f>
        <v>45262</v>
      </c>
      <c r="BS190">
        <f>+VLOOKUP(A190,'[1]ASIGNACION CONTRATISTAS'!$A$5:$AQ$275,41,FALSE)</f>
        <v>0</v>
      </c>
      <c r="BT190">
        <f>+VLOOKUP(A190,'[1]ASIGNACION CONTRATISTAS'!$A$5:$AQ$275,42,FALSE)</f>
        <v>0</v>
      </c>
      <c r="BU190">
        <f>+VLOOKUP(A190,'[1]ASIGNACION CONTRATISTAS'!$A$5:$AQ$275,43,FALSE)</f>
        <v>16600000</v>
      </c>
    </row>
    <row r="191" spans="1:73" x14ac:dyDescent="0.25">
      <c r="A191" t="s">
        <v>1107</v>
      </c>
      <c r="B191" t="s">
        <v>605</v>
      </c>
      <c r="C191" t="s">
        <v>379</v>
      </c>
      <c r="D191" t="s">
        <v>1108</v>
      </c>
      <c r="E191" t="s">
        <v>117</v>
      </c>
      <c r="F191" t="s">
        <v>1098</v>
      </c>
      <c r="G191">
        <v>64</v>
      </c>
      <c r="H191">
        <v>25000000</v>
      </c>
      <c r="K191" t="s">
        <v>1109</v>
      </c>
      <c r="L191" t="s">
        <v>53</v>
      </c>
      <c r="S191">
        <v>25000000</v>
      </c>
      <c r="U191" t="s">
        <v>48</v>
      </c>
      <c r="V191" t="s">
        <v>48</v>
      </c>
      <c r="W191" s="2">
        <v>45210</v>
      </c>
      <c r="X191" t="s">
        <v>1110</v>
      </c>
      <c r="Y191" t="s">
        <v>46</v>
      </c>
      <c r="Z191" t="s">
        <v>427</v>
      </c>
      <c r="AA191" t="s">
        <v>1000</v>
      </c>
      <c r="AB191" t="s">
        <v>1111</v>
      </c>
      <c r="AC191" t="s">
        <v>48</v>
      </c>
      <c r="AD191" t="s">
        <v>49</v>
      </c>
      <c r="AG191" t="s">
        <v>48</v>
      </c>
      <c r="AK191">
        <v>2024</v>
      </c>
      <c r="AO191" t="str">
        <f>+VLOOKUP(A191,'[1]ASIGNACION CONTRATISTAS'!$A$5:$M$275,11,FALSE)</f>
        <v>SIN DATOS</v>
      </c>
      <c r="AP191" t="str">
        <f>+VLOOKUP(A191,'[1]ASIGNACION CONTRATISTAS'!$A$5:$M$275,12,FALSE)</f>
        <v>SIN DATOS</v>
      </c>
      <c r="AQ191" t="str">
        <f>+VLOOKUP(A191,'[1]ASIGNACION CONTRATISTAS'!$A$5:$M$275,13,FALSE)</f>
        <v>SIN DATOS</v>
      </c>
      <c r="AR191" t="str">
        <f>+VLOOKUP(A191,'[1]ASIGNACION CONTRATISTAS'!$A$5:$AQ$275,14,FALSE)</f>
        <v>si</v>
      </c>
      <c r="AS191" t="str">
        <f>+VLOOKUP(A191,'[1]ASIGNACION CONTRATISTAS'!$A$5:$AQ$275,15,FALSE)</f>
        <v>SIN DATOS</v>
      </c>
      <c r="AT191" t="str">
        <f>+VLOOKUP(A191,'[1]ASIGNACION CONTRATISTAS'!$A$5:$AQ$275,16,FALSE)</f>
        <v>SIN DATOS</v>
      </c>
      <c r="AU191">
        <f>+VLOOKUP(A191,'[1]ASIGNACION CONTRATISTAS'!$A$5:$AQ$275,17,FALSE)</f>
        <v>0</v>
      </c>
      <c r="AV191" t="str">
        <f>+VLOOKUP(A191,'[1]ASIGNACION CONTRATISTAS'!$A$5:$AQ$275,18,FALSE)</f>
        <v>si</v>
      </c>
      <c r="AW191" t="str">
        <f>+VLOOKUP(A191,'[1]ASIGNACION CONTRATISTAS'!$A$5:$AQ$275,19,FALSE)</f>
        <v>SIN DATOS</v>
      </c>
      <c r="AX191" t="str">
        <f>+VLOOKUP(A191,'[1]ASIGNACION CONTRATISTAS'!$A$5:$AQ$275,20,FALSE)</f>
        <v>SIN DATOS</v>
      </c>
      <c r="AY191">
        <f>+VLOOKUP(A191,'[1]ASIGNACION CONTRATISTAS'!$A$5:$AQ$275,21,FALSE)</f>
        <v>0</v>
      </c>
      <c r="AZ191">
        <f>+VLOOKUP(A191,'[1]ASIGNACION CONTRATISTAS'!$A$5:$AQ$275,22,FALSE)</f>
        <v>0</v>
      </c>
      <c r="BA191" t="str">
        <f>+VLOOKUP(A191,'[1]ASIGNACION CONTRATISTAS'!$A$5:$AQ$275,23,FALSE)</f>
        <v>si</v>
      </c>
      <c r="BB191">
        <f>+VLOOKUP(A191,'[1]ASIGNACION CONTRATISTAS'!$A$5:$AQ$275,24,FALSE)</f>
        <v>0</v>
      </c>
      <c r="BC191">
        <f>+VLOOKUP(A191,'[1]ASIGNACION CONTRATISTAS'!$A$5:$AQ$275,25,FALSE)</f>
        <v>0</v>
      </c>
      <c r="BD191" s="2">
        <f>+VLOOKUP(A191,'[1]ASIGNACION CONTRATISTAS'!$A$5:$AQ$275,26,FALSE)</f>
        <v>0</v>
      </c>
      <c r="BE191">
        <f>+VLOOKUP(A191,'[1]ASIGNACION CONTRATISTAS'!$A$5:$AQ$275,27,FALSE)</f>
        <v>0</v>
      </c>
      <c r="BF191">
        <f>+VLOOKUP(A191,'[1]ASIGNACION CONTRATISTAS'!$A$5:$AQ$275,28,FALSE)</f>
        <v>0</v>
      </c>
      <c r="BG191">
        <f>+VLOOKUP(A191,'[1]ASIGNACION CONTRATISTAS'!$A$5:$AQ$275,29,FALSE)</f>
        <v>0</v>
      </c>
      <c r="BH191">
        <f>+VLOOKUP(A191,'[1]ASIGNACION CONTRATISTAS'!$A$5:$AQ$275,30,FALSE)</f>
        <v>0</v>
      </c>
      <c r="BI191">
        <f>+VLOOKUP(A191,'[1]ASIGNACION CONTRATISTAS'!$A$5:$AQ$275,31,FALSE)</f>
        <v>0</v>
      </c>
      <c r="BJ191">
        <f>+VLOOKUP(A191,'[1]ASIGNACION CONTRATISTAS'!$A$5:$AQ$275,32,FALSE)</f>
        <v>0</v>
      </c>
      <c r="BK191">
        <f>+VLOOKUP(A191,'[1]ASIGNACION CONTRATISTAS'!$A$5:$AQ$275,33,FALSE)</f>
        <v>0</v>
      </c>
      <c r="BL191">
        <f>+VLOOKUP(A191,'[1]ASIGNACION CONTRATISTAS'!$A$5:$AQ$275,34,FALSE)</f>
        <v>0</v>
      </c>
      <c r="BM191">
        <f>+VLOOKUP(A191,'[1]ASIGNACION CONTRATISTAS'!$A$5:$AQ$275,35,FALSE)</f>
        <v>0</v>
      </c>
      <c r="BN191" t="str">
        <f>+VLOOKUP(A191,'[1]ASIGNACION CONTRATISTAS'!$A$5:$AQ$275,36,FALSE)</f>
        <v>APROBADO</v>
      </c>
      <c r="BO191">
        <f>+VLOOKUP(A191,'[1]ASIGNACION CONTRATISTAS'!$A$5:$AQ$275,37,FALSE)</f>
        <v>0</v>
      </c>
      <c r="BP191">
        <f>+VLOOKUP(A191,'[1]ASIGNACION CONTRATISTAS'!$A$5:$AQ$275,38,FALSE)</f>
        <v>0</v>
      </c>
      <c r="BQ191">
        <f>+VLOOKUP(A191,'[1]ASIGNACION CONTRATISTAS'!$A$5:$AQ$275,39,FALSE)</f>
        <v>0</v>
      </c>
      <c r="BR191">
        <f>+VLOOKUP(A191,'[1]ASIGNACION CONTRATISTAS'!$A$5:$AQ$275,40,FALSE)</f>
        <v>45262</v>
      </c>
      <c r="BS191">
        <f>+VLOOKUP(A191,'[1]ASIGNACION CONTRATISTAS'!$A$5:$AQ$275,41,FALSE)</f>
        <v>0</v>
      </c>
      <c r="BT191">
        <f>+VLOOKUP(A191,'[1]ASIGNACION CONTRATISTAS'!$A$5:$AQ$275,42,FALSE)</f>
        <v>0</v>
      </c>
      <c r="BU191">
        <f>+VLOOKUP(A191,'[1]ASIGNACION CONTRATISTAS'!$A$5:$AQ$275,43,FALSE)</f>
        <v>25000000</v>
      </c>
    </row>
    <row r="192" spans="1:73" x14ac:dyDescent="0.25">
      <c r="A192" t="s">
        <v>1112</v>
      </c>
      <c r="B192" t="s">
        <v>605</v>
      </c>
      <c r="C192" t="s">
        <v>379</v>
      </c>
      <c r="D192" t="s">
        <v>1113</v>
      </c>
      <c r="E192" t="s">
        <v>117</v>
      </c>
      <c r="F192" t="s">
        <v>1098</v>
      </c>
      <c r="G192">
        <v>680</v>
      </c>
      <c r="H192">
        <v>25000000</v>
      </c>
      <c r="K192" t="s">
        <v>1114</v>
      </c>
      <c r="L192" t="s">
        <v>53</v>
      </c>
      <c r="S192">
        <v>25000000</v>
      </c>
      <c r="W192" s="2">
        <v>45210</v>
      </c>
      <c r="X192" t="s">
        <v>1115</v>
      </c>
      <c r="Y192" t="s">
        <v>46</v>
      </c>
      <c r="Z192">
        <v>0</v>
      </c>
      <c r="AA192">
        <v>680</v>
      </c>
      <c r="AB192" t="s">
        <v>1116</v>
      </c>
      <c r="AC192" t="s">
        <v>49</v>
      </c>
      <c r="AD192" t="s">
        <v>49</v>
      </c>
      <c r="AG192" t="s">
        <v>49</v>
      </c>
      <c r="AI192" t="s">
        <v>167</v>
      </c>
      <c r="AJ192" t="s">
        <v>1117</v>
      </c>
      <c r="AO192" t="str">
        <f>+VLOOKUP(A192,'[1]ASIGNACION CONTRATISTAS'!$A$5:$M$275,11,FALSE)</f>
        <v>SIN DATOS</v>
      </c>
      <c r="AP192" t="str">
        <f>+VLOOKUP(A192,'[1]ASIGNACION CONTRATISTAS'!$A$5:$M$275,12,FALSE)</f>
        <v>SIN DATOS</v>
      </c>
      <c r="AQ192" t="str">
        <f>+VLOOKUP(A192,'[1]ASIGNACION CONTRATISTAS'!$A$5:$M$275,13,FALSE)</f>
        <v>SIN DATOS</v>
      </c>
      <c r="AR192" t="str">
        <f>+VLOOKUP(A192,'[1]ASIGNACION CONTRATISTAS'!$A$5:$AQ$275,14,FALSE)</f>
        <v>si</v>
      </c>
      <c r="AS192" t="str">
        <f>+VLOOKUP(A192,'[1]ASIGNACION CONTRATISTAS'!$A$5:$AQ$275,15,FALSE)</f>
        <v>SIN DATOS</v>
      </c>
      <c r="AT192" t="str">
        <f>+VLOOKUP(A192,'[1]ASIGNACION CONTRATISTAS'!$A$5:$AQ$275,16,FALSE)</f>
        <v>SIN DATOS</v>
      </c>
      <c r="AU192">
        <f>+VLOOKUP(A192,'[1]ASIGNACION CONTRATISTAS'!$A$5:$AQ$275,17,FALSE)</f>
        <v>0</v>
      </c>
      <c r="AV192" t="str">
        <f>+VLOOKUP(A192,'[1]ASIGNACION CONTRATISTAS'!$A$5:$AQ$275,18,FALSE)</f>
        <v>si</v>
      </c>
      <c r="AW192" t="str">
        <f>+VLOOKUP(A192,'[1]ASIGNACION CONTRATISTAS'!$A$5:$AQ$275,19,FALSE)</f>
        <v>SIN DATOS</v>
      </c>
      <c r="AX192" t="str">
        <f>+VLOOKUP(A192,'[1]ASIGNACION CONTRATISTAS'!$A$5:$AQ$275,20,FALSE)</f>
        <v>SIN DATOS</v>
      </c>
      <c r="AY192">
        <f>+VLOOKUP(A192,'[1]ASIGNACION CONTRATISTAS'!$A$5:$AQ$275,21,FALSE)</f>
        <v>0</v>
      </c>
      <c r="AZ192">
        <f>+VLOOKUP(A192,'[1]ASIGNACION CONTRATISTAS'!$A$5:$AQ$275,22,FALSE)</f>
        <v>0</v>
      </c>
      <c r="BA192" t="str">
        <f>+VLOOKUP(A192,'[1]ASIGNACION CONTRATISTAS'!$A$5:$AQ$275,23,FALSE)</f>
        <v>si</v>
      </c>
      <c r="BB192">
        <f>+VLOOKUP(A192,'[1]ASIGNACION CONTRATISTAS'!$A$5:$AQ$275,24,FALSE)</f>
        <v>0</v>
      </c>
      <c r="BC192">
        <f>+VLOOKUP(A192,'[1]ASIGNACION CONTRATISTAS'!$A$5:$AQ$275,25,FALSE)</f>
        <v>0</v>
      </c>
      <c r="BD192" s="2">
        <f>+VLOOKUP(A192,'[1]ASIGNACION CONTRATISTAS'!$A$5:$AQ$275,26,FALSE)</f>
        <v>0</v>
      </c>
      <c r="BE192">
        <f>+VLOOKUP(A192,'[1]ASIGNACION CONTRATISTAS'!$A$5:$AQ$275,27,FALSE)</f>
        <v>0</v>
      </c>
      <c r="BF192">
        <f>+VLOOKUP(A192,'[1]ASIGNACION CONTRATISTAS'!$A$5:$AQ$275,28,FALSE)</f>
        <v>0</v>
      </c>
      <c r="BG192">
        <f>+VLOOKUP(A192,'[1]ASIGNACION CONTRATISTAS'!$A$5:$AQ$275,29,FALSE)</f>
        <v>0</v>
      </c>
      <c r="BH192">
        <f>+VLOOKUP(A192,'[1]ASIGNACION CONTRATISTAS'!$A$5:$AQ$275,30,FALSE)</f>
        <v>0</v>
      </c>
      <c r="BI192">
        <f>+VLOOKUP(A192,'[1]ASIGNACION CONTRATISTAS'!$A$5:$AQ$275,31,FALSE)</f>
        <v>0</v>
      </c>
      <c r="BJ192">
        <f>+VLOOKUP(A192,'[1]ASIGNACION CONTRATISTAS'!$A$5:$AQ$275,32,FALSE)</f>
        <v>0</v>
      </c>
      <c r="BK192">
        <f>+VLOOKUP(A192,'[1]ASIGNACION CONTRATISTAS'!$A$5:$AQ$275,33,FALSE)</f>
        <v>0</v>
      </c>
      <c r="BL192">
        <f>+VLOOKUP(A192,'[1]ASIGNACION CONTRATISTAS'!$A$5:$AQ$275,34,FALSE)</f>
        <v>0</v>
      </c>
      <c r="BM192">
        <f>+VLOOKUP(A192,'[1]ASIGNACION CONTRATISTAS'!$A$5:$AQ$275,35,FALSE)</f>
        <v>0</v>
      </c>
      <c r="BN192" t="str">
        <f>+VLOOKUP(A192,'[1]ASIGNACION CONTRATISTAS'!$A$5:$AQ$275,36,FALSE)</f>
        <v>APROBADO</v>
      </c>
      <c r="BO192">
        <f>+VLOOKUP(A192,'[1]ASIGNACION CONTRATISTAS'!$A$5:$AQ$275,37,FALSE)</f>
        <v>0</v>
      </c>
      <c r="BP192">
        <f>+VLOOKUP(A192,'[1]ASIGNACION CONTRATISTAS'!$A$5:$AQ$275,38,FALSE)</f>
        <v>0</v>
      </c>
      <c r="BQ192">
        <f>+VLOOKUP(A192,'[1]ASIGNACION CONTRATISTAS'!$A$5:$AQ$275,39,FALSE)</f>
        <v>0</v>
      </c>
      <c r="BR192">
        <f>+VLOOKUP(A192,'[1]ASIGNACION CONTRATISTAS'!$A$5:$AQ$275,40,FALSE)</f>
        <v>45262</v>
      </c>
      <c r="BS192">
        <f>+VLOOKUP(A192,'[1]ASIGNACION CONTRATISTAS'!$A$5:$AQ$275,41,FALSE)</f>
        <v>0</v>
      </c>
      <c r="BT192">
        <f>+VLOOKUP(A192,'[1]ASIGNACION CONTRATISTAS'!$A$5:$AQ$275,42,FALSE)</f>
        <v>0</v>
      </c>
      <c r="BU192">
        <f>+VLOOKUP(A192,'[1]ASIGNACION CONTRATISTAS'!$A$5:$AQ$275,43,FALSE)</f>
        <v>25000000</v>
      </c>
    </row>
    <row r="193" spans="1:73" x14ac:dyDescent="0.25">
      <c r="A193" t="s">
        <v>1118</v>
      </c>
      <c r="B193" t="s">
        <v>605</v>
      </c>
      <c r="C193" t="s">
        <v>379</v>
      </c>
      <c r="D193" t="s">
        <v>1119</v>
      </c>
      <c r="E193" t="s">
        <v>1019</v>
      </c>
      <c r="F193" t="s">
        <v>1020</v>
      </c>
      <c r="G193">
        <v>63</v>
      </c>
      <c r="H193">
        <v>25000000</v>
      </c>
      <c r="K193" t="s">
        <v>1120</v>
      </c>
      <c r="L193" t="s">
        <v>53</v>
      </c>
      <c r="S193">
        <v>25000000</v>
      </c>
      <c r="U193" t="s">
        <v>48</v>
      </c>
      <c r="V193" t="s">
        <v>48</v>
      </c>
      <c r="W193" s="2">
        <v>45210</v>
      </c>
      <c r="X193" t="s">
        <v>1121</v>
      </c>
      <c r="Y193" t="s">
        <v>46</v>
      </c>
      <c r="Z193">
        <v>0</v>
      </c>
      <c r="AA193">
        <v>63</v>
      </c>
      <c r="AB193" t="s">
        <v>1122</v>
      </c>
      <c r="AC193" t="s">
        <v>48</v>
      </c>
      <c r="AD193" t="s">
        <v>49</v>
      </c>
      <c r="AG193" t="s">
        <v>48</v>
      </c>
      <c r="AK193">
        <v>2024</v>
      </c>
      <c r="AO193" t="str">
        <f>+VLOOKUP(A193,'[1]ASIGNACION CONTRATISTAS'!$A$5:$M$275,11,FALSE)</f>
        <v>SIN DATOS</v>
      </c>
      <c r="AP193" t="str">
        <f>+VLOOKUP(A193,'[1]ASIGNACION CONTRATISTAS'!$A$5:$M$275,12,FALSE)</f>
        <v>SIN DATOS</v>
      </c>
      <c r="AQ193" t="str">
        <f>+VLOOKUP(A193,'[1]ASIGNACION CONTRATISTAS'!$A$5:$M$275,13,FALSE)</f>
        <v>SIN DATOS</v>
      </c>
      <c r="AR193" t="str">
        <f>+VLOOKUP(A193,'[1]ASIGNACION CONTRATISTAS'!$A$5:$AQ$275,14,FALSE)</f>
        <v>si</v>
      </c>
      <c r="AS193" t="str">
        <f>+VLOOKUP(A193,'[1]ASIGNACION CONTRATISTAS'!$A$5:$AQ$275,15,FALSE)</f>
        <v>SIN DATOS</v>
      </c>
      <c r="AT193" t="str">
        <f>+VLOOKUP(A193,'[1]ASIGNACION CONTRATISTAS'!$A$5:$AQ$275,16,FALSE)</f>
        <v>SIN DATOS</v>
      </c>
      <c r="AU193">
        <f>+VLOOKUP(A193,'[1]ASIGNACION CONTRATISTAS'!$A$5:$AQ$275,17,FALSE)</f>
        <v>0</v>
      </c>
      <c r="AV193" t="str">
        <f>+VLOOKUP(A193,'[1]ASIGNACION CONTRATISTAS'!$A$5:$AQ$275,18,FALSE)</f>
        <v>si</v>
      </c>
      <c r="AW193" t="str">
        <f>+VLOOKUP(A193,'[1]ASIGNACION CONTRATISTAS'!$A$5:$AQ$275,19,FALSE)</f>
        <v>SIN DATOS</v>
      </c>
      <c r="AX193" t="str">
        <f>+VLOOKUP(A193,'[1]ASIGNACION CONTRATISTAS'!$A$5:$AQ$275,20,FALSE)</f>
        <v>SIN DATOS</v>
      </c>
      <c r="AY193">
        <f>+VLOOKUP(A193,'[1]ASIGNACION CONTRATISTAS'!$A$5:$AQ$275,21,FALSE)</f>
        <v>0</v>
      </c>
      <c r="AZ193">
        <f>+VLOOKUP(A193,'[1]ASIGNACION CONTRATISTAS'!$A$5:$AQ$275,22,FALSE)</f>
        <v>0</v>
      </c>
      <c r="BA193" t="str">
        <f>+VLOOKUP(A193,'[1]ASIGNACION CONTRATISTAS'!$A$5:$AQ$275,23,FALSE)</f>
        <v>si</v>
      </c>
      <c r="BB193">
        <f>+VLOOKUP(A193,'[1]ASIGNACION CONTRATISTAS'!$A$5:$AQ$275,24,FALSE)</f>
        <v>0</v>
      </c>
      <c r="BC193">
        <f>+VLOOKUP(A193,'[1]ASIGNACION CONTRATISTAS'!$A$5:$AQ$275,25,FALSE)</f>
        <v>0</v>
      </c>
      <c r="BD193" s="2">
        <f>+VLOOKUP(A193,'[1]ASIGNACION CONTRATISTAS'!$A$5:$AQ$275,26,FALSE)</f>
        <v>0</v>
      </c>
      <c r="BE193">
        <f>+VLOOKUP(A193,'[1]ASIGNACION CONTRATISTAS'!$A$5:$AQ$275,27,FALSE)</f>
        <v>0</v>
      </c>
      <c r="BF193">
        <f>+VLOOKUP(A193,'[1]ASIGNACION CONTRATISTAS'!$A$5:$AQ$275,28,FALSE)</f>
        <v>0</v>
      </c>
      <c r="BG193">
        <f>+VLOOKUP(A193,'[1]ASIGNACION CONTRATISTAS'!$A$5:$AQ$275,29,FALSE)</f>
        <v>0</v>
      </c>
      <c r="BH193">
        <f>+VLOOKUP(A193,'[1]ASIGNACION CONTRATISTAS'!$A$5:$AQ$275,30,FALSE)</f>
        <v>0</v>
      </c>
      <c r="BI193">
        <f>+VLOOKUP(A193,'[1]ASIGNACION CONTRATISTAS'!$A$5:$AQ$275,31,FALSE)</f>
        <v>0</v>
      </c>
      <c r="BJ193">
        <f>+VLOOKUP(A193,'[1]ASIGNACION CONTRATISTAS'!$A$5:$AQ$275,32,FALSE)</f>
        <v>0</v>
      </c>
      <c r="BK193">
        <f>+VLOOKUP(A193,'[1]ASIGNACION CONTRATISTAS'!$A$5:$AQ$275,33,FALSE)</f>
        <v>0</v>
      </c>
      <c r="BL193">
        <f>+VLOOKUP(A193,'[1]ASIGNACION CONTRATISTAS'!$A$5:$AQ$275,34,FALSE)</f>
        <v>0</v>
      </c>
      <c r="BM193">
        <f>+VLOOKUP(A193,'[1]ASIGNACION CONTRATISTAS'!$A$5:$AQ$275,35,FALSE)</f>
        <v>0</v>
      </c>
      <c r="BN193" t="str">
        <f>+VLOOKUP(A193,'[1]ASIGNACION CONTRATISTAS'!$A$5:$AQ$275,36,FALSE)</f>
        <v>APROBADO</v>
      </c>
      <c r="BO193">
        <f>+VLOOKUP(A193,'[1]ASIGNACION CONTRATISTAS'!$A$5:$AQ$275,37,FALSE)</f>
        <v>0</v>
      </c>
      <c r="BP193">
        <f>+VLOOKUP(A193,'[1]ASIGNACION CONTRATISTAS'!$A$5:$AQ$275,38,FALSE)</f>
        <v>0</v>
      </c>
      <c r="BQ193">
        <f>+VLOOKUP(A193,'[1]ASIGNACION CONTRATISTAS'!$A$5:$AQ$275,39,FALSE)</f>
        <v>0</v>
      </c>
      <c r="BR193">
        <f>+VLOOKUP(A193,'[1]ASIGNACION CONTRATISTAS'!$A$5:$AQ$275,40,FALSE)</f>
        <v>45261</v>
      </c>
      <c r="BS193">
        <f>+VLOOKUP(A193,'[1]ASIGNACION CONTRATISTAS'!$A$5:$AQ$275,41,FALSE)</f>
        <v>0</v>
      </c>
      <c r="BT193">
        <f>+VLOOKUP(A193,'[1]ASIGNACION CONTRATISTAS'!$A$5:$AQ$275,42,FALSE)</f>
        <v>0</v>
      </c>
      <c r="BU193">
        <f>+VLOOKUP(A193,'[1]ASIGNACION CONTRATISTAS'!$A$5:$AQ$275,43,FALSE)</f>
        <v>25000000</v>
      </c>
    </row>
    <row r="194" spans="1:73" x14ac:dyDescent="0.25">
      <c r="A194" t="s">
        <v>1123</v>
      </c>
      <c r="B194" t="s">
        <v>605</v>
      </c>
      <c r="C194" t="s">
        <v>379</v>
      </c>
      <c r="D194" t="s">
        <v>1124</v>
      </c>
      <c r="E194" t="s">
        <v>117</v>
      </c>
      <c r="F194" t="s">
        <v>1125</v>
      </c>
      <c r="G194">
        <v>200</v>
      </c>
      <c r="H194">
        <v>25000000</v>
      </c>
      <c r="K194" t="s">
        <v>1126</v>
      </c>
      <c r="L194" t="s">
        <v>53</v>
      </c>
      <c r="S194">
        <v>25000000</v>
      </c>
      <c r="W194" s="2">
        <v>45210</v>
      </c>
      <c r="X194" t="s">
        <v>1127</v>
      </c>
      <c r="Y194" t="s">
        <v>46</v>
      </c>
      <c r="Z194">
        <v>0</v>
      </c>
      <c r="AA194">
        <v>2.4799999999999999E-2</v>
      </c>
      <c r="AB194" t="s">
        <v>1128</v>
      </c>
      <c r="AC194" t="s">
        <v>49</v>
      </c>
      <c r="AD194" t="s">
        <v>49</v>
      </c>
      <c r="AG194" t="s">
        <v>49</v>
      </c>
      <c r="AO194" t="str">
        <f>+VLOOKUP(A194,'[1]ASIGNACION CONTRATISTAS'!$A$5:$M$275,11,FALSE)</f>
        <v>SIN DATOS</v>
      </c>
      <c r="AP194" t="str">
        <f>+VLOOKUP(A194,'[1]ASIGNACION CONTRATISTAS'!$A$5:$M$275,12,FALSE)</f>
        <v>SIN DATOS</v>
      </c>
      <c r="AQ194" t="str">
        <f>+VLOOKUP(A194,'[1]ASIGNACION CONTRATISTAS'!$A$5:$M$275,13,FALSE)</f>
        <v>SIN DATOS</v>
      </c>
      <c r="AR194" t="str">
        <f>+VLOOKUP(A194,'[1]ASIGNACION CONTRATISTAS'!$A$5:$AQ$275,14,FALSE)</f>
        <v>si</v>
      </c>
      <c r="AS194" t="str">
        <f>+VLOOKUP(A194,'[1]ASIGNACION CONTRATISTAS'!$A$5:$AQ$275,15,FALSE)</f>
        <v>SIN DATOS</v>
      </c>
      <c r="AT194" t="str">
        <f>+VLOOKUP(A194,'[1]ASIGNACION CONTRATISTAS'!$A$5:$AQ$275,16,FALSE)</f>
        <v>SIN DATOS</v>
      </c>
      <c r="AU194">
        <f>+VLOOKUP(A194,'[1]ASIGNACION CONTRATISTAS'!$A$5:$AQ$275,17,FALSE)</f>
        <v>0</v>
      </c>
      <c r="AV194" t="str">
        <f>+VLOOKUP(A194,'[1]ASIGNACION CONTRATISTAS'!$A$5:$AQ$275,18,FALSE)</f>
        <v>si</v>
      </c>
      <c r="AW194" t="str">
        <f>+VLOOKUP(A194,'[1]ASIGNACION CONTRATISTAS'!$A$5:$AQ$275,19,FALSE)</f>
        <v>SIN DATOS</v>
      </c>
      <c r="AX194" t="str">
        <f>+VLOOKUP(A194,'[1]ASIGNACION CONTRATISTAS'!$A$5:$AQ$275,20,FALSE)</f>
        <v>SIN DATOS</v>
      </c>
      <c r="AY194">
        <f>+VLOOKUP(A194,'[1]ASIGNACION CONTRATISTAS'!$A$5:$AQ$275,21,FALSE)</f>
        <v>0</v>
      </c>
      <c r="AZ194">
        <f>+VLOOKUP(A194,'[1]ASIGNACION CONTRATISTAS'!$A$5:$AQ$275,22,FALSE)</f>
        <v>0</v>
      </c>
      <c r="BA194" t="str">
        <f>+VLOOKUP(A194,'[1]ASIGNACION CONTRATISTAS'!$A$5:$AQ$275,23,FALSE)</f>
        <v>si</v>
      </c>
      <c r="BB194">
        <f>+VLOOKUP(A194,'[1]ASIGNACION CONTRATISTAS'!$A$5:$AQ$275,24,FALSE)</f>
        <v>0</v>
      </c>
      <c r="BC194">
        <f>+VLOOKUP(A194,'[1]ASIGNACION CONTRATISTAS'!$A$5:$AQ$275,25,FALSE)</f>
        <v>0</v>
      </c>
      <c r="BD194" s="2">
        <f>+VLOOKUP(A194,'[1]ASIGNACION CONTRATISTAS'!$A$5:$AQ$275,26,FALSE)</f>
        <v>0</v>
      </c>
      <c r="BE194">
        <f>+VLOOKUP(A194,'[1]ASIGNACION CONTRATISTAS'!$A$5:$AQ$275,27,FALSE)</f>
        <v>0</v>
      </c>
      <c r="BF194">
        <f>+VLOOKUP(A194,'[1]ASIGNACION CONTRATISTAS'!$A$5:$AQ$275,28,FALSE)</f>
        <v>0</v>
      </c>
      <c r="BG194">
        <f>+VLOOKUP(A194,'[1]ASIGNACION CONTRATISTAS'!$A$5:$AQ$275,29,FALSE)</f>
        <v>0</v>
      </c>
      <c r="BH194">
        <f>+VLOOKUP(A194,'[1]ASIGNACION CONTRATISTAS'!$A$5:$AQ$275,30,FALSE)</f>
        <v>0</v>
      </c>
      <c r="BI194">
        <f>+VLOOKUP(A194,'[1]ASIGNACION CONTRATISTAS'!$A$5:$AQ$275,31,FALSE)</f>
        <v>0</v>
      </c>
      <c r="BJ194">
        <f>+VLOOKUP(A194,'[1]ASIGNACION CONTRATISTAS'!$A$5:$AQ$275,32,FALSE)</f>
        <v>0</v>
      </c>
      <c r="BK194">
        <f>+VLOOKUP(A194,'[1]ASIGNACION CONTRATISTAS'!$A$5:$AQ$275,33,FALSE)</f>
        <v>0</v>
      </c>
      <c r="BL194">
        <f>+VLOOKUP(A194,'[1]ASIGNACION CONTRATISTAS'!$A$5:$AQ$275,34,FALSE)</f>
        <v>0</v>
      </c>
      <c r="BM194">
        <f>+VLOOKUP(A194,'[1]ASIGNACION CONTRATISTAS'!$A$5:$AQ$275,35,FALSE)</f>
        <v>0</v>
      </c>
      <c r="BN194" t="str">
        <f>+VLOOKUP(A194,'[1]ASIGNACION CONTRATISTAS'!$A$5:$AQ$275,36,FALSE)</f>
        <v>APROBADO</v>
      </c>
      <c r="BO194">
        <f>+VLOOKUP(A194,'[1]ASIGNACION CONTRATISTAS'!$A$5:$AQ$275,37,FALSE)</f>
        <v>0</v>
      </c>
      <c r="BP194">
        <f>+VLOOKUP(A194,'[1]ASIGNACION CONTRATISTAS'!$A$5:$AQ$275,38,FALSE)</f>
        <v>0</v>
      </c>
      <c r="BQ194">
        <f>+VLOOKUP(A194,'[1]ASIGNACION CONTRATISTAS'!$A$5:$AQ$275,39,FALSE)</f>
        <v>0</v>
      </c>
      <c r="BR194">
        <f>+VLOOKUP(A194,'[1]ASIGNACION CONTRATISTAS'!$A$5:$AQ$275,40,FALSE)</f>
        <v>45257</v>
      </c>
      <c r="BS194">
        <f>+VLOOKUP(A194,'[1]ASIGNACION CONTRATISTAS'!$A$5:$AQ$275,41,FALSE)</f>
        <v>0</v>
      </c>
      <c r="BT194">
        <f>+VLOOKUP(A194,'[1]ASIGNACION CONTRATISTAS'!$A$5:$AQ$275,42,FALSE)</f>
        <v>0</v>
      </c>
      <c r="BU194">
        <f>+VLOOKUP(A194,'[1]ASIGNACION CONTRATISTAS'!$A$5:$AQ$275,43,FALSE)</f>
        <v>25000000</v>
      </c>
    </row>
    <row r="195" spans="1:73" x14ac:dyDescent="0.25">
      <c r="A195" t="s">
        <v>1129</v>
      </c>
      <c r="B195" t="s">
        <v>605</v>
      </c>
      <c r="C195" t="s">
        <v>379</v>
      </c>
      <c r="D195" t="s">
        <v>1130</v>
      </c>
      <c r="E195" t="s">
        <v>117</v>
      </c>
      <c r="F195" t="s">
        <v>1131</v>
      </c>
      <c r="G195">
        <v>100</v>
      </c>
      <c r="H195">
        <v>25000000</v>
      </c>
      <c r="K195" t="s">
        <v>1132</v>
      </c>
      <c r="L195" t="s">
        <v>53</v>
      </c>
      <c r="S195">
        <v>25000000</v>
      </c>
      <c r="U195" t="s">
        <v>48</v>
      </c>
      <c r="V195" t="s">
        <v>48</v>
      </c>
      <c r="W195" s="2">
        <v>45085</v>
      </c>
      <c r="X195" t="s">
        <v>1133</v>
      </c>
      <c r="Y195" t="s">
        <v>46</v>
      </c>
      <c r="Z195">
        <v>0</v>
      </c>
      <c r="AA195">
        <v>100</v>
      </c>
      <c r="AB195" t="s">
        <v>1134</v>
      </c>
      <c r="AC195" t="s">
        <v>48</v>
      </c>
      <c r="AD195" t="s">
        <v>49</v>
      </c>
      <c r="AG195" t="s">
        <v>48</v>
      </c>
      <c r="AK195">
        <v>2024</v>
      </c>
      <c r="AO195" t="str">
        <f>+VLOOKUP(A195,'[1]ASIGNACION CONTRATISTAS'!$A$5:$M$275,11,FALSE)</f>
        <v>SIN DATOS</v>
      </c>
      <c r="AP195" t="str">
        <f>+VLOOKUP(A195,'[1]ASIGNACION CONTRATISTAS'!$A$5:$M$275,12,FALSE)</f>
        <v>SIN DATOS</v>
      </c>
      <c r="AQ195" t="str">
        <f>+VLOOKUP(A195,'[1]ASIGNACION CONTRATISTAS'!$A$5:$M$275,13,FALSE)</f>
        <v>SIN DATOS</v>
      </c>
      <c r="AR195" t="str">
        <f>+VLOOKUP(A195,'[1]ASIGNACION CONTRATISTAS'!$A$5:$AQ$275,14,FALSE)</f>
        <v>si</v>
      </c>
      <c r="AS195" t="str">
        <f>+VLOOKUP(A195,'[1]ASIGNACION CONTRATISTAS'!$A$5:$AQ$275,15,FALSE)</f>
        <v>SIN DATOS</v>
      </c>
      <c r="AT195" t="str">
        <f>+VLOOKUP(A195,'[1]ASIGNACION CONTRATISTAS'!$A$5:$AQ$275,16,FALSE)</f>
        <v>SIN DATOS</v>
      </c>
      <c r="AU195">
        <f>+VLOOKUP(A195,'[1]ASIGNACION CONTRATISTAS'!$A$5:$AQ$275,17,FALSE)</f>
        <v>0</v>
      </c>
      <c r="AV195" t="str">
        <f>+VLOOKUP(A195,'[1]ASIGNACION CONTRATISTAS'!$A$5:$AQ$275,18,FALSE)</f>
        <v>si</v>
      </c>
      <c r="AW195" t="str">
        <f>+VLOOKUP(A195,'[1]ASIGNACION CONTRATISTAS'!$A$5:$AQ$275,19,FALSE)</f>
        <v>SIN DATOS</v>
      </c>
      <c r="AX195" t="str">
        <f>+VLOOKUP(A195,'[1]ASIGNACION CONTRATISTAS'!$A$5:$AQ$275,20,FALSE)</f>
        <v>SIN DATOS</v>
      </c>
      <c r="AY195">
        <f>+VLOOKUP(A195,'[1]ASIGNACION CONTRATISTAS'!$A$5:$AQ$275,21,FALSE)</f>
        <v>0</v>
      </c>
      <c r="AZ195">
        <f>+VLOOKUP(A195,'[1]ASIGNACION CONTRATISTAS'!$A$5:$AQ$275,22,FALSE)</f>
        <v>0</v>
      </c>
      <c r="BA195" t="str">
        <f>+VLOOKUP(A195,'[1]ASIGNACION CONTRATISTAS'!$A$5:$AQ$275,23,FALSE)</f>
        <v>si</v>
      </c>
      <c r="BB195">
        <f>+VLOOKUP(A195,'[1]ASIGNACION CONTRATISTAS'!$A$5:$AQ$275,24,FALSE)</f>
        <v>0</v>
      </c>
      <c r="BC195">
        <f>+VLOOKUP(A195,'[1]ASIGNACION CONTRATISTAS'!$A$5:$AQ$275,25,FALSE)</f>
        <v>0</v>
      </c>
      <c r="BD195" s="2">
        <f>+VLOOKUP(A195,'[1]ASIGNACION CONTRATISTAS'!$A$5:$AQ$275,26,FALSE)</f>
        <v>0</v>
      </c>
      <c r="BE195">
        <f>+VLOOKUP(A195,'[1]ASIGNACION CONTRATISTAS'!$A$5:$AQ$275,27,FALSE)</f>
        <v>0</v>
      </c>
      <c r="BF195">
        <f>+VLOOKUP(A195,'[1]ASIGNACION CONTRATISTAS'!$A$5:$AQ$275,28,FALSE)</f>
        <v>0</v>
      </c>
      <c r="BG195">
        <f>+VLOOKUP(A195,'[1]ASIGNACION CONTRATISTAS'!$A$5:$AQ$275,29,FALSE)</f>
        <v>0</v>
      </c>
      <c r="BH195">
        <f>+VLOOKUP(A195,'[1]ASIGNACION CONTRATISTAS'!$A$5:$AQ$275,30,FALSE)</f>
        <v>0</v>
      </c>
      <c r="BI195">
        <f>+VLOOKUP(A195,'[1]ASIGNACION CONTRATISTAS'!$A$5:$AQ$275,31,FALSE)</f>
        <v>0</v>
      </c>
      <c r="BJ195">
        <f>+VLOOKUP(A195,'[1]ASIGNACION CONTRATISTAS'!$A$5:$AQ$275,32,FALSE)</f>
        <v>0</v>
      </c>
      <c r="BK195">
        <f>+VLOOKUP(A195,'[1]ASIGNACION CONTRATISTAS'!$A$5:$AQ$275,33,FALSE)</f>
        <v>0</v>
      </c>
      <c r="BL195">
        <f>+VLOOKUP(A195,'[1]ASIGNACION CONTRATISTAS'!$A$5:$AQ$275,34,FALSE)</f>
        <v>0</v>
      </c>
      <c r="BM195">
        <f>+VLOOKUP(A195,'[1]ASIGNACION CONTRATISTAS'!$A$5:$AQ$275,35,FALSE)</f>
        <v>0</v>
      </c>
      <c r="BN195" t="str">
        <f>+VLOOKUP(A195,'[1]ASIGNACION CONTRATISTAS'!$A$5:$AQ$275,36,FALSE)</f>
        <v>APROBADO</v>
      </c>
      <c r="BO195">
        <f>+VLOOKUP(A195,'[1]ASIGNACION CONTRATISTAS'!$A$5:$AQ$275,37,FALSE)</f>
        <v>0</v>
      </c>
      <c r="BP195">
        <f>+VLOOKUP(A195,'[1]ASIGNACION CONTRATISTAS'!$A$5:$AQ$275,38,FALSE)</f>
        <v>0</v>
      </c>
      <c r="BQ195">
        <f>+VLOOKUP(A195,'[1]ASIGNACION CONTRATISTAS'!$A$5:$AQ$275,39,FALSE)</f>
        <v>0</v>
      </c>
      <c r="BR195">
        <f>+VLOOKUP(A195,'[1]ASIGNACION CONTRATISTAS'!$A$5:$AQ$275,40,FALSE)</f>
        <v>0</v>
      </c>
      <c r="BS195">
        <f>+VLOOKUP(A195,'[1]ASIGNACION CONTRATISTAS'!$A$5:$AQ$275,41,FALSE)</f>
        <v>0</v>
      </c>
      <c r="BT195">
        <f>+VLOOKUP(A195,'[1]ASIGNACION CONTRATISTAS'!$A$5:$AQ$275,42,FALSE)</f>
        <v>0</v>
      </c>
      <c r="BU195">
        <f>+VLOOKUP(A195,'[1]ASIGNACION CONTRATISTAS'!$A$5:$AQ$275,43,FALSE)</f>
        <v>25000000</v>
      </c>
    </row>
    <row r="196" spans="1:73" x14ac:dyDescent="0.25">
      <c r="A196" t="s">
        <v>1135</v>
      </c>
      <c r="B196" t="s">
        <v>605</v>
      </c>
      <c r="C196" t="s">
        <v>379</v>
      </c>
      <c r="D196" t="s">
        <v>1136</v>
      </c>
      <c r="E196" t="s">
        <v>117</v>
      </c>
      <c r="F196" t="s">
        <v>1137</v>
      </c>
      <c r="G196">
        <v>360.36</v>
      </c>
      <c r="H196">
        <v>25000000</v>
      </c>
      <c r="K196" t="s">
        <v>1138</v>
      </c>
      <c r="L196" t="s">
        <v>53</v>
      </c>
      <c r="S196">
        <v>25000000</v>
      </c>
      <c r="W196" s="2">
        <v>45210</v>
      </c>
      <c r="X196" t="s">
        <v>1139</v>
      </c>
      <c r="Y196" t="s">
        <v>394</v>
      </c>
      <c r="Z196">
        <v>0</v>
      </c>
      <c r="AA196">
        <v>360.35570000000001</v>
      </c>
      <c r="AB196" t="s">
        <v>1140</v>
      </c>
      <c r="AC196" t="s">
        <v>546</v>
      </c>
      <c r="AD196" t="s">
        <v>49</v>
      </c>
      <c r="AG196" t="s">
        <v>49</v>
      </c>
      <c r="AO196" t="str">
        <f>+VLOOKUP(A196,'[1]ASIGNACION CONTRATISTAS'!$A$5:$M$275,11,FALSE)</f>
        <v>SIN DATOS</v>
      </c>
      <c r="AP196" t="str">
        <f>+VLOOKUP(A196,'[1]ASIGNACION CONTRATISTAS'!$A$5:$M$275,12,FALSE)</f>
        <v>SIN DATOS</v>
      </c>
      <c r="AQ196" t="str">
        <f>+VLOOKUP(A196,'[1]ASIGNACION CONTRATISTAS'!$A$5:$M$275,13,FALSE)</f>
        <v>SIN DATOS</v>
      </c>
      <c r="AR196" t="str">
        <f>+VLOOKUP(A196,'[1]ASIGNACION CONTRATISTAS'!$A$5:$AQ$275,14,FALSE)</f>
        <v>si</v>
      </c>
      <c r="AS196" t="str">
        <f>+VLOOKUP(A196,'[1]ASIGNACION CONTRATISTAS'!$A$5:$AQ$275,15,FALSE)</f>
        <v>SIN DATOS</v>
      </c>
      <c r="AT196" t="str">
        <f>+VLOOKUP(A196,'[1]ASIGNACION CONTRATISTAS'!$A$5:$AQ$275,16,FALSE)</f>
        <v>SIN DATOS</v>
      </c>
      <c r="AU196">
        <f>+VLOOKUP(A196,'[1]ASIGNACION CONTRATISTAS'!$A$5:$AQ$275,17,FALSE)</f>
        <v>0</v>
      </c>
      <c r="AV196" t="str">
        <f>+VLOOKUP(A196,'[1]ASIGNACION CONTRATISTAS'!$A$5:$AQ$275,18,FALSE)</f>
        <v>si</v>
      </c>
      <c r="AW196" t="str">
        <f>+VLOOKUP(A196,'[1]ASIGNACION CONTRATISTAS'!$A$5:$AQ$275,19,FALSE)</f>
        <v>SIN DATOS</v>
      </c>
      <c r="AX196" t="str">
        <f>+VLOOKUP(A196,'[1]ASIGNACION CONTRATISTAS'!$A$5:$AQ$275,20,FALSE)</f>
        <v>SIN DATOS</v>
      </c>
      <c r="AY196">
        <f>+VLOOKUP(A196,'[1]ASIGNACION CONTRATISTAS'!$A$5:$AQ$275,21,FALSE)</f>
        <v>0</v>
      </c>
      <c r="AZ196">
        <f>+VLOOKUP(A196,'[1]ASIGNACION CONTRATISTAS'!$A$5:$AQ$275,22,FALSE)</f>
        <v>0</v>
      </c>
      <c r="BA196" t="str">
        <f>+VLOOKUP(A196,'[1]ASIGNACION CONTRATISTAS'!$A$5:$AQ$275,23,FALSE)</f>
        <v>si</v>
      </c>
      <c r="BB196">
        <f>+VLOOKUP(A196,'[1]ASIGNACION CONTRATISTAS'!$A$5:$AQ$275,24,FALSE)</f>
        <v>0</v>
      </c>
      <c r="BC196">
        <f>+VLOOKUP(A196,'[1]ASIGNACION CONTRATISTAS'!$A$5:$AQ$275,25,FALSE)</f>
        <v>0</v>
      </c>
      <c r="BD196" s="2">
        <f>+VLOOKUP(A196,'[1]ASIGNACION CONTRATISTAS'!$A$5:$AQ$275,26,FALSE)</f>
        <v>0</v>
      </c>
      <c r="BE196">
        <f>+VLOOKUP(A196,'[1]ASIGNACION CONTRATISTAS'!$A$5:$AQ$275,27,FALSE)</f>
        <v>0</v>
      </c>
      <c r="BF196">
        <f>+VLOOKUP(A196,'[1]ASIGNACION CONTRATISTAS'!$A$5:$AQ$275,28,FALSE)</f>
        <v>0</v>
      </c>
      <c r="BG196">
        <f>+VLOOKUP(A196,'[1]ASIGNACION CONTRATISTAS'!$A$5:$AQ$275,29,FALSE)</f>
        <v>0</v>
      </c>
      <c r="BH196">
        <f>+VLOOKUP(A196,'[1]ASIGNACION CONTRATISTAS'!$A$5:$AQ$275,30,FALSE)</f>
        <v>0</v>
      </c>
      <c r="BI196">
        <f>+VLOOKUP(A196,'[1]ASIGNACION CONTRATISTAS'!$A$5:$AQ$275,31,FALSE)</f>
        <v>0</v>
      </c>
      <c r="BJ196">
        <f>+VLOOKUP(A196,'[1]ASIGNACION CONTRATISTAS'!$A$5:$AQ$275,32,FALSE)</f>
        <v>0</v>
      </c>
      <c r="BK196">
        <f>+VLOOKUP(A196,'[1]ASIGNACION CONTRATISTAS'!$A$5:$AQ$275,33,FALSE)</f>
        <v>0</v>
      </c>
      <c r="BL196">
        <f>+VLOOKUP(A196,'[1]ASIGNACION CONTRATISTAS'!$A$5:$AQ$275,34,FALSE)</f>
        <v>0</v>
      </c>
      <c r="BM196">
        <f>+VLOOKUP(A196,'[1]ASIGNACION CONTRATISTAS'!$A$5:$AQ$275,35,FALSE)</f>
        <v>0</v>
      </c>
      <c r="BN196" t="str">
        <f>+VLOOKUP(A196,'[1]ASIGNACION CONTRATISTAS'!$A$5:$AQ$275,36,FALSE)</f>
        <v>APROBADO</v>
      </c>
      <c r="BO196">
        <f>+VLOOKUP(A196,'[1]ASIGNACION CONTRATISTAS'!$A$5:$AQ$275,37,FALSE)</f>
        <v>0</v>
      </c>
      <c r="BP196">
        <f>+VLOOKUP(A196,'[1]ASIGNACION CONTRATISTAS'!$A$5:$AQ$275,38,FALSE)</f>
        <v>0</v>
      </c>
      <c r="BQ196">
        <f>+VLOOKUP(A196,'[1]ASIGNACION CONTRATISTAS'!$A$5:$AQ$275,39,FALSE)</f>
        <v>0</v>
      </c>
      <c r="BR196">
        <f>+VLOOKUP(A196,'[1]ASIGNACION CONTRATISTAS'!$A$5:$AQ$275,40,FALSE)</f>
        <v>45257</v>
      </c>
      <c r="BS196">
        <f>+VLOOKUP(A196,'[1]ASIGNACION CONTRATISTAS'!$A$5:$AQ$275,41,FALSE)</f>
        <v>0</v>
      </c>
      <c r="BT196">
        <f>+VLOOKUP(A196,'[1]ASIGNACION CONTRATISTAS'!$A$5:$AQ$275,42,FALSE)</f>
        <v>0</v>
      </c>
      <c r="BU196">
        <f>+VLOOKUP(A196,'[1]ASIGNACION CONTRATISTAS'!$A$5:$AQ$275,43,FALSE)</f>
        <v>25000000</v>
      </c>
    </row>
    <row r="197" spans="1:73" x14ac:dyDescent="0.25">
      <c r="A197" t="s">
        <v>1141</v>
      </c>
      <c r="B197" t="s">
        <v>605</v>
      </c>
      <c r="C197" t="s">
        <v>379</v>
      </c>
      <c r="D197" t="s">
        <v>1142</v>
      </c>
      <c r="E197" t="s">
        <v>117</v>
      </c>
      <c r="F197" t="s">
        <v>1137</v>
      </c>
      <c r="G197">
        <v>50</v>
      </c>
      <c r="H197">
        <v>18400000</v>
      </c>
      <c r="K197" t="s">
        <v>1143</v>
      </c>
      <c r="L197" t="s">
        <v>53</v>
      </c>
      <c r="S197">
        <v>18400000</v>
      </c>
      <c r="W197" s="2">
        <v>45210</v>
      </c>
      <c r="X197" t="s">
        <v>1144</v>
      </c>
      <c r="Y197" t="s">
        <v>394</v>
      </c>
      <c r="Z197">
        <v>0</v>
      </c>
      <c r="AA197" t="s">
        <v>1000</v>
      </c>
      <c r="AB197" t="s">
        <v>1145</v>
      </c>
      <c r="AC197" t="s">
        <v>546</v>
      </c>
      <c r="AD197" t="s">
        <v>49</v>
      </c>
      <c r="AG197" t="s">
        <v>49</v>
      </c>
      <c r="AO197" t="str">
        <f>+VLOOKUP(A197,'[1]ASIGNACION CONTRATISTAS'!$A$5:$M$275,11,FALSE)</f>
        <v>SIN DATOS</v>
      </c>
      <c r="AP197" t="str">
        <f>+VLOOKUP(A197,'[1]ASIGNACION CONTRATISTAS'!$A$5:$M$275,12,FALSE)</f>
        <v>SIN DATOS</v>
      </c>
      <c r="AQ197" t="str">
        <f>+VLOOKUP(A197,'[1]ASIGNACION CONTRATISTAS'!$A$5:$M$275,13,FALSE)</f>
        <v>SIN DATOS</v>
      </c>
      <c r="AR197" t="str">
        <f>+VLOOKUP(A197,'[1]ASIGNACION CONTRATISTAS'!$A$5:$AQ$275,14,FALSE)</f>
        <v>si</v>
      </c>
      <c r="AS197" t="str">
        <f>+VLOOKUP(A197,'[1]ASIGNACION CONTRATISTAS'!$A$5:$AQ$275,15,FALSE)</f>
        <v>SIN DATOS</v>
      </c>
      <c r="AT197" t="str">
        <f>+VLOOKUP(A197,'[1]ASIGNACION CONTRATISTAS'!$A$5:$AQ$275,16,FALSE)</f>
        <v>SIN DATOS</v>
      </c>
      <c r="AU197">
        <f>+VLOOKUP(A197,'[1]ASIGNACION CONTRATISTAS'!$A$5:$AQ$275,17,FALSE)</f>
        <v>0</v>
      </c>
      <c r="AV197" t="str">
        <f>+VLOOKUP(A197,'[1]ASIGNACION CONTRATISTAS'!$A$5:$AQ$275,18,FALSE)</f>
        <v>si</v>
      </c>
      <c r="AW197" t="str">
        <f>+VLOOKUP(A197,'[1]ASIGNACION CONTRATISTAS'!$A$5:$AQ$275,19,FALSE)</f>
        <v>SIN DATOS</v>
      </c>
      <c r="AX197" t="str">
        <f>+VLOOKUP(A197,'[1]ASIGNACION CONTRATISTAS'!$A$5:$AQ$275,20,FALSE)</f>
        <v>SIN DATOS</v>
      </c>
      <c r="AY197">
        <f>+VLOOKUP(A197,'[1]ASIGNACION CONTRATISTAS'!$A$5:$AQ$275,21,FALSE)</f>
        <v>0</v>
      </c>
      <c r="AZ197">
        <f>+VLOOKUP(A197,'[1]ASIGNACION CONTRATISTAS'!$A$5:$AQ$275,22,FALSE)</f>
        <v>0</v>
      </c>
      <c r="BA197" t="str">
        <f>+VLOOKUP(A197,'[1]ASIGNACION CONTRATISTAS'!$A$5:$AQ$275,23,FALSE)</f>
        <v>si</v>
      </c>
      <c r="BB197">
        <f>+VLOOKUP(A197,'[1]ASIGNACION CONTRATISTAS'!$A$5:$AQ$275,24,FALSE)</f>
        <v>0</v>
      </c>
      <c r="BC197">
        <f>+VLOOKUP(A197,'[1]ASIGNACION CONTRATISTAS'!$A$5:$AQ$275,25,FALSE)</f>
        <v>0</v>
      </c>
      <c r="BD197" s="2">
        <f>+VLOOKUP(A197,'[1]ASIGNACION CONTRATISTAS'!$A$5:$AQ$275,26,FALSE)</f>
        <v>0</v>
      </c>
      <c r="BE197">
        <f>+VLOOKUP(A197,'[1]ASIGNACION CONTRATISTAS'!$A$5:$AQ$275,27,FALSE)</f>
        <v>0</v>
      </c>
      <c r="BF197">
        <f>+VLOOKUP(A197,'[1]ASIGNACION CONTRATISTAS'!$A$5:$AQ$275,28,FALSE)</f>
        <v>0</v>
      </c>
      <c r="BG197">
        <f>+VLOOKUP(A197,'[1]ASIGNACION CONTRATISTAS'!$A$5:$AQ$275,29,FALSE)</f>
        <v>0</v>
      </c>
      <c r="BH197">
        <f>+VLOOKUP(A197,'[1]ASIGNACION CONTRATISTAS'!$A$5:$AQ$275,30,FALSE)</f>
        <v>0</v>
      </c>
      <c r="BI197">
        <f>+VLOOKUP(A197,'[1]ASIGNACION CONTRATISTAS'!$A$5:$AQ$275,31,FALSE)</f>
        <v>0</v>
      </c>
      <c r="BJ197">
        <f>+VLOOKUP(A197,'[1]ASIGNACION CONTRATISTAS'!$A$5:$AQ$275,32,FALSE)</f>
        <v>0</v>
      </c>
      <c r="BK197">
        <f>+VLOOKUP(A197,'[1]ASIGNACION CONTRATISTAS'!$A$5:$AQ$275,33,FALSE)</f>
        <v>0</v>
      </c>
      <c r="BL197">
        <f>+VLOOKUP(A197,'[1]ASIGNACION CONTRATISTAS'!$A$5:$AQ$275,34,FALSE)</f>
        <v>0</v>
      </c>
      <c r="BM197">
        <f>+VLOOKUP(A197,'[1]ASIGNACION CONTRATISTAS'!$A$5:$AQ$275,35,FALSE)</f>
        <v>0</v>
      </c>
      <c r="BN197" t="str">
        <f>+VLOOKUP(A197,'[1]ASIGNACION CONTRATISTAS'!$A$5:$AQ$275,36,FALSE)</f>
        <v>APROBADO</v>
      </c>
      <c r="BO197">
        <f>+VLOOKUP(A197,'[1]ASIGNACION CONTRATISTAS'!$A$5:$AQ$275,37,FALSE)</f>
        <v>0</v>
      </c>
      <c r="BP197">
        <f>+VLOOKUP(A197,'[1]ASIGNACION CONTRATISTAS'!$A$5:$AQ$275,38,FALSE)</f>
        <v>0</v>
      </c>
      <c r="BQ197">
        <f>+VLOOKUP(A197,'[1]ASIGNACION CONTRATISTAS'!$A$5:$AQ$275,39,FALSE)</f>
        <v>0</v>
      </c>
      <c r="BR197">
        <f>+VLOOKUP(A197,'[1]ASIGNACION CONTRATISTAS'!$A$5:$AQ$275,40,FALSE)</f>
        <v>45257</v>
      </c>
      <c r="BS197">
        <f>+VLOOKUP(A197,'[1]ASIGNACION CONTRATISTAS'!$A$5:$AQ$275,41,FALSE)</f>
        <v>0</v>
      </c>
      <c r="BT197">
        <f>+VLOOKUP(A197,'[1]ASIGNACION CONTRATISTAS'!$A$5:$AQ$275,42,FALSE)</f>
        <v>0</v>
      </c>
      <c r="BU197">
        <f>+VLOOKUP(A197,'[1]ASIGNACION CONTRATISTAS'!$A$5:$AQ$275,43,FALSE)</f>
        <v>18400000</v>
      </c>
    </row>
    <row r="198" spans="1:73" x14ac:dyDescent="0.25">
      <c r="A198" t="s">
        <v>1146</v>
      </c>
      <c r="B198" t="s">
        <v>1147</v>
      </c>
      <c r="C198" t="s">
        <v>1148</v>
      </c>
      <c r="E198" t="s">
        <v>87</v>
      </c>
      <c r="F198" t="s">
        <v>607</v>
      </c>
      <c r="G198">
        <v>752.96781899999996</v>
      </c>
      <c r="H198">
        <v>25000000</v>
      </c>
      <c r="K198" t="s">
        <v>1149</v>
      </c>
      <c r="L198" t="s">
        <v>127</v>
      </c>
      <c r="N198" s="2">
        <v>45304</v>
      </c>
      <c r="O198" s="2">
        <v>45300</v>
      </c>
      <c r="P198" s="2">
        <v>45317</v>
      </c>
      <c r="S198">
        <v>25000000</v>
      </c>
      <c r="W198" s="2">
        <v>45037</v>
      </c>
      <c r="X198" t="s">
        <v>1150</v>
      </c>
      <c r="Y198" t="s">
        <v>46</v>
      </c>
      <c r="Z198">
        <v>0</v>
      </c>
      <c r="AA198" t="s">
        <v>1151</v>
      </c>
      <c r="AB198" t="s">
        <v>1152</v>
      </c>
      <c r="AC198" t="s">
        <v>48</v>
      </c>
      <c r="AD198" t="s">
        <v>49</v>
      </c>
      <c r="AF198" t="s">
        <v>53</v>
      </c>
      <c r="AG198" t="s">
        <v>48</v>
      </c>
      <c r="AH198" t="s">
        <v>340</v>
      </c>
      <c r="AO198" t="str">
        <f>+VLOOKUP(A198,'[1]ASIGNACION CONTRATISTAS'!$A$5:$M$275,11,FALSE)</f>
        <v xml:space="preserve">BERNARDO </v>
      </c>
      <c r="AP198" t="str">
        <f>+VLOOKUP(A198,'[1]ASIGNACION CONTRATISTAS'!$A$5:$M$275,12,FALSE)</f>
        <v>ARBELAEZ GOMEZ</v>
      </c>
      <c r="AQ198">
        <f>+VLOOKUP(A198,'[1]ASIGNACION CONTRATISTAS'!$A$5:$M$275,13,FALSE)</f>
        <v>3116354162</v>
      </c>
      <c r="AR198" t="str">
        <f>+VLOOKUP(A198,'[1]ASIGNACION CONTRATISTAS'!$A$5:$AQ$275,14,FALSE)</f>
        <v>SI</v>
      </c>
      <c r="AS198" t="str">
        <f>+VLOOKUP(A198,'[1]ASIGNACION CONTRATISTAS'!$A$5:$AQ$275,15,FALSE)</f>
        <v>SI</v>
      </c>
      <c r="AT198" t="str">
        <f>+VLOOKUP(A198,'[1]ASIGNACION CONTRATISTAS'!$A$5:$AQ$275,16,FALSE)</f>
        <v>SIN DATOS</v>
      </c>
      <c r="AU198" t="str">
        <f>+VLOOKUP(A198,'[1]ASIGNACION CONTRATISTAS'!$A$5:$AQ$275,17,FALSE)</f>
        <v xml:space="preserve">COMPLETO </v>
      </c>
      <c r="AV198" t="str">
        <f>+VLOOKUP(A198,'[1]ASIGNACION CONTRATISTAS'!$A$5:$AQ$275,18,FALSE)</f>
        <v>SIN DATOS</v>
      </c>
      <c r="AW198" t="str">
        <f>+VLOOKUP(A198,'[1]ASIGNACION CONTRATISTAS'!$A$5:$AQ$275,19,FALSE)</f>
        <v>SI</v>
      </c>
      <c r="AX198" t="str">
        <f>+VLOOKUP(A198,'[1]ASIGNACION CONTRATISTAS'!$A$5:$AQ$275,20,FALSE)</f>
        <v>NO</v>
      </c>
      <c r="AY198">
        <f>+VLOOKUP(A198,'[1]ASIGNACION CONTRATISTAS'!$A$5:$AQ$275,21,FALSE)</f>
        <v>0</v>
      </c>
      <c r="AZ198" t="str">
        <f>+VLOOKUP(A198,'[1]ASIGNACION CONTRATISTAS'!$A$5:$AQ$275,22,FALSE)</f>
        <v>COMPLETO</v>
      </c>
      <c r="BA198" t="str">
        <f>+VLOOKUP(A198,'[1]ASIGNACION CONTRATISTAS'!$A$5:$AQ$275,23,FALSE)</f>
        <v>SI</v>
      </c>
      <c r="BB198">
        <f>+VLOOKUP(A198,'[1]ASIGNACION CONTRATISTAS'!$A$5:$AQ$275,24,FALSE)</f>
        <v>0</v>
      </c>
      <c r="BC198" t="str">
        <f>+VLOOKUP(A198,'[1]ASIGNACION CONTRATISTAS'!$A$5:$AQ$275,25,FALSE)</f>
        <v>COMPLETO</v>
      </c>
      <c r="BD198" s="2" t="str">
        <f>+VLOOKUP(A198,'[1]ASIGNACION CONTRATISTAS'!$A$5:$AQ$275,26,FALSE)</f>
        <v>SI TIENE</v>
      </c>
      <c r="BE198" t="str">
        <f>+VLOOKUP(A198,'[1]ASIGNACION CONTRATISTAS'!$A$5:$AQ$275,27,FALSE)</f>
        <v>PASA</v>
      </c>
      <c r="BF198">
        <f>+VLOOKUP(A198,'[1]ASIGNACION CONTRATISTAS'!$A$5:$AQ$275,28,FALSE)</f>
        <v>0</v>
      </c>
      <c r="BG198">
        <f>+VLOOKUP(A198,'[1]ASIGNACION CONTRATISTAS'!$A$5:$AQ$275,29,FALSE)</f>
        <v>45300</v>
      </c>
      <c r="BH198">
        <f>+VLOOKUP(A198,'[1]ASIGNACION CONTRATISTAS'!$A$5:$AQ$275,30,FALSE)</f>
        <v>0</v>
      </c>
      <c r="BI198">
        <f>+VLOOKUP(A198,'[1]ASIGNACION CONTRATISTAS'!$A$5:$AQ$275,31,FALSE)</f>
        <v>45317</v>
      </c>
      <c r="BJ198">
        <f>+VLOOKUP(A198,'[1]ASIGNACION CONTRATISTAS'!$A$5:$AQ$275,32,FALSE)</f>
        <v>0</v>
      </c>
      <c r="BK198" t="str">
        <f>+VLOOKUP(A198,'[1]ASIGNACION CONTRATISTAS'!$A$5:$AQ$275,33,FALSE)</f>
        <v>EN REVISION DE ANT</v>
      </c>
      <c r="BL198" t="str">
        <f>+VLOOKUP(A198,'[1]ASIGNACION CONTRATISTAS'!$A$5:$AQ$275,34,FALSE)</f>
        <v>APROBADO EN REUNION</v>
      </c>
      <c r="BM198">
        <f>+VLOOKUP(A198,'[1]ASIGNACION CONTRATISTAS'!$A$5:$AQ$275,35,FALSE)</f>
        <v>0</v>
      </c>
      <c r="BN198" t="str">
        <f>+VLOOKUP(A198,'[1]ASIGNACION CONTRATISTAS'!$A$5:$AQ$275,36,FALSE)</f>
        <v>EN REVISION ANT</v>
      </c>
      <c r="BO198">
        <f>+VLOOKUP(A198,'[1]ASIGNACION CONTRATISTAS'!$A$5:$AQ$275,37,FALSE)</f>
        <v>0</v>
      </c>
      <c r="BP198">
        <f>+VLOOKUP(A198,'[1]ASIGNACION CONTRATISTAS'!$A$5:$AQ$275,38,FALSE)</f>
        <v>0</v>
      </c>
      <c r="BQ198">
        <f>+VLOOKUP(A198,'[1]ASIGNACION CONTRATISTAS'!$A$5:$AQ$275,39,FALSE)</f>
        <v>45304</v>
      </c>
      <c r="BR198">
        <f>+VLOOKUP(A198,'[1]ASIGNACION CONTRATISTAS'!$A$5:$AQ$275,40,FALSE)</f>
        <v>45300</v>
      </c>
      <c r="BS198">
        <f>+VLOOKUP(A198,'[1]ASIGNACION CONTRATISTAS'!$A$5:$AQ$275,41,FALSE)</f>
        <v>0</v>
      </c>
      <c r="BT198">
        <f>+VLOOKUP(A198,'[1]ASIGNACION CONTRATISTAS'!$A$5:$AQ$275,42,FALSE)</f>
        <v>0</v>
      </c>
      <c r="BU198">
        <f>+VLOOKUP(A198,'[1]ASIGNACION CONTRATISTAS'!$A$5:$AQ$275,43,FALSE)</f>
        <v>25000000</v>
      </c>
    </row>
    <row r="199" spans="1:73" x14ac:dyDescent="0.25">
      <c r="A199" t="s">
        <v>1153</v>
      </c>
      <c r="B199" t="s">
        <v>1147</v>
      </c>
      <c r="C199" t="s">
        <v>1148</v>
      </c>
      <c r="E199" t="s">
        <v>279</v>
      </c>
      <c r="F199" t="s">
        <v>1154</v>
      </c>
      <c r="G199">
        <v>1020.644965</v>
      </c>
      <c r="H199">
        <v>25000000</v>
      </c>
      <c r="K199" t="s">
        <v>1155</v>
      </c>
      <c r="L199" t="s">
        <v>44</v>
      </c>
      <c r="N199" s="2">
        <v>45304</v>
      </c>
      <c r="O199" s="2">
        <v>45308</v>
      </c>
      <c r="P199" s="2">
        <v>45317</v>
      </c>
      <c r="Q199" s="2">
        <v>45348</v>
      </c>
      <c r="R199">
        <v>45362</v>
      </c>
      <c r="S199">
        <v>25000000</v>
      </c>
      <c r="W199" s="2">
        <v>45069</v>
      </c>
      <c r="X199" t="s">
        <v>1156</v>
      </c>
      <c r="Y199" t="s">
        <v>46</v>
      </c>
      <c r="Z199">
        <v>0</v>
      </c>
      <c r="AA199" t="s">
        <v>1157</v>
      </c>
      <c r="AB199" t="s">
        <v>1158</v>
      </c>
      <c r="AC199" t="s">
        <v>48</v>
      </c>
      <c r="AD199" t="s">
        <v>49</v>
      </c>
      <c r="AG199" t="s">
        <v>48</v>
      </c>
      <c r="AO199" t="str">
        <f>+VLOOKUP(A199,'[1]ASIGNACION CONTRATISTAS'!$A$5:$M$275,11,FALSE)</f>
        <v>INVERSIONES ARMUN S.A.S.</v>
      </c>
      <c r="AP199">
        <f>+VLOOKUP(A199,'[1]ASIGNACION CONTRATISTAS'!$A$5:$M$275,12,FALSE)</f>
        <v>0</v>
      </c>
      <c r="AQ199">
        <f>+VLOOKUP(A199,'[1]ASIGNACION CONTRATISTAS'!$A$5:$M$275,13,FALSE)</f>
        <v>3116354162</v>
      </c>
      <c r="AR199" t="str">
        <f>+VLOOKUP(A199,'[1]ASIGNACION CONTRATISTAS'!$A$5:$AQ$275,14,FALSE)</f>
        <v>SI</v>
      </c>
      <c r="AS199" t="str">
        <f>+VLOOKUP(A199,'[1]ASIGNACION CONTRATISTAS'!$A$5:$AQ$275,15,FALSE)</f>
        <v>SI</v>
      </c>
      <c r="AT199" t="str">
        <f>+VLOOKUP(A199,'[1]ASIGNACION CONTRATISTAS'!$A$5:$AQ$275,16,FALSE)</f>
        <v>SIN DATOS</v>
      </c>
      <c r="AU199" t="str">
        <f>+VLOOKUP(A199,'[1]ASIGNACION CONTRATISTAS'!$A$5:$AQ$275,17,FALSE)</f>
        <v xml:space="preserve">COMPLETO </v>
      </c>
      <c r="AV199" t="str">
        <f>+VLOOKUP(A199,'[1]ASIGNACION CONTRATISTAS'!$A$5:$AQ$275,18,FALSE)</f>
        <v>SIN DATOS</v>
      </c>
      <c r="AW199" t="str">
        <f>+VLOOKUP(A199,'[1]ASIGNACION CONTRATISTAS'!$A$5:$AQ$275,19,FALSE)</f>
        <v>SI</v>
      </c>
      <c r="AX199" t="str">
        <f>+VLOOKUP(A199,'[1]ASIGNACION CONTRATISTAS'!$A$5:$AQ$275,20,FALSE)</f>
        <v>NO</v>
      </c>
      <c r="AY199">
        <f>+VLOOKUP(A199,'[1]ASIGNACION CONTRATISTAS'!$A$5:$AQ$275,21,FALSE)</f>
        <v>0</v>
      </c>
      <c r="AZ199" t="str">
        <f>+VLOOKUP(A199,'[1]ASIGNACION CONTRATISTAS'!$A$5:$AQ$275,22,FALSE)</f>
        <v>COMPLETO</v>
      </c>
      <c r="BA199" t="str">
        <f>+VLOOKUP(A199,'[1]ASIGNACION CONTRATISTAS'!$A$5:$AQ$275,23,FALSE)</f>
        <v>SI</v>
      </c>
      <c r="BB199">
        <f>+VLOOKUP(A199,'[1]ASIGNACION CONTRATISTAS'!$A$5:$AQ$275,24,FALSE)</f>
        <v>0</v>
      </c>
      <c r="BC199" t="str">
        <f>+VLOOKUP(A199,'[1]ASIGNACION CONTRATISTAS'!$A$5:$AQ$275,25,FALSE)</f>
        <v>COMPLETO</v>
      </c>
      <c r="BD199" s="2" t="str">
        <f>+VLOOKUP(A199,'[1]ASIGNACION CONTRATISTAS'!$A$5:$AQ$275,26,FALSE)</f>
        <v>SI TIENE</v>
      </c>
      <c r="BE199" t="str">
        <f>+VLOOKUP(A199,'[1]ASIGNACION CONTRATISTAS'!$A$5:$AQ$275,27,FALSE)</f>
        <v>PASA</v>
      </c>
      <c r="BF199">
        <f>+VLOOKUP(A199,'[1]ASIGNACION CONTRATISTAS'!$A$5:$AQ$275,28,FALSE)</f>
        <v>0</v>
      </c>
      <c r="BG199">
        <f>+VLOOKUP(A199,'[1]ASIGNACION CONTRATISTAS'!$A$5:$AQ$275,29,FALSE)</f>
        <v>45308</v>
      </c>
      <c r="BH199">
        <f>+VLOOKUP(A199,'[1]ASIGNACION CONTRATISTAS'!$A$5:$AQ$275,30,FALSE)</f>
        <v>0</v>
      </c>
      <c r="BI199">
        <f>+VLOOKUP(A199,'[1]ASIGNACION CONTRATISTAS'!$A$5:$AQ$275,31,FALSE)</f>
        <v>45317</v>
      </c>
      <c r="BJ199">
        <f>+VLOOKUP(A199,'[1]ASIGNACION CONTRATISTAS'!$A$5:$AQ$275,32,FALSE)</f>
        <v>0</v>
      </c>
      <c r="BK199" t="str">
        <f>+VLOOKUP(A199,'[1]ASIGNACION CONTRATISTAS'!$A$5:$AQ$275,33,FALSE)</f>
        <v>EN CONTROL DE CALIDAD</v>
      </c>
      <c r="BL199">
        <f>+VLOOKUP(A199,'[1]ASIGNACION CONTRATISTAS'!$A$5:$AQ$275,34,FALSE)</f>
        <v>0</v>
      </c>
      <c r="BM199">
        <f>+VLOOKUP(A199,'[1]ASIGNACION CONTRATISTAS'!$A$5:$AQ$275,35,FALSE)</f>
        <v>0</v>
      </c>
      <c r="BN199" t="str">
        <f>+VLOOKUP(A199,'[1]ASIGNACION CONTRATISTAS'!$A$5:$AQ$275,36,FALSE)</f>
        <v>EN CONTROL DE CALIDAD</v>
      </c>
      <c r="BO199">
        <f>+VLOOKUP(A199,'[1]ASIGNACION CONTRATISTAS'!$A$5:$AQ$275,37,FALSE)</f>
        <v>0</v>
      </c>
      <c r="BP199">
        <f>+VLOOKUP(A199,'[1]ASIGNACION CONTRATISTAS'!$A$5:$AQ$275,38,FALSE)</f>
        <v>0</v>
      </c>
      <c r="BQ199">
        <f>+VLOOKUP(A199,'[1]ASIGNACION CONTRATISTAS'!$A$5:$AQ$275,39,FALSE)</f>
        <v>45304</v>
      </c>
      <c r="BR199">
        <f>+VLOOKUP(A199,'[1]ASIGNACION CONTRATISTAS'!$A$5:$AQ$275,40,FALSE)</f>
        <v>45308</v>
      </c>
      <c r="BS199">
        <f>+VLOOKUP(A199,'[1]ASIGNACION CONTRATISTAS'!$A$5:$AQ$275,41,FALSE)</f>
        <v>45348</v>
      </c>
      <c r="BT199">
        <f>+VLOOKUP(A199,'[1]ASIGNACION CONTRATISTAS'!$A$5:$AQ$275,42,FALSE)</f>
        <v>45362</v>
      </c>
      <c r="BU199">
        <f>+VLOOKUP(A199,'[1]ASIGNACION CONTRATISTAS'!$A$5:$AQ$275,43,FALSE)</f>
        <v>25000000</v>
      </c>
    </row>
    <row r="200" spans="1:73" x14ac:dyDescent="0.25">
      <c r="A200" t="s">
        <v>1159</v>
      </c>
      <c r="B200" t="s">
        <v>1147</v>
      </c>
      <c r="C200" t="s">
        <v>1148</v>
      </c>
      <c r="E200" t="s">
        <v>279</v>
      </c>
      <c r="F200" t="s">
        <v>1154</v>
      </c>
      <c r="G200">
        <v>76.694710000000001</v>
      </c>
      <c r="H200">
        <v>25000000</v>
      </c>
      <c r="K200" t="s">
        <v>1160</v>
      </c>
      <c r="L200" t="s">
        <v>127</v>
      </c>
      <c r="N200" s="2">
        <v>45304</v>
      </c>
      <c r="O200" s="2">
        <v>45308</v>
      </c>
      <c r="P200" s="2">
        <v>45317</v>
      </c>
      <c r="S200">
        <v>25000000</v>
      </c>
      <c r="W200" s="2">
        <v>45058</v>
      </c>
      <c r="X200" t="s">
        <v>1161</v>
      </c>
      <c r="Y200" t="s">
        <v>394</v>
      </c>
      <c r="Z200">
        <v>0</v>
      </c>
      <c r="AA200">
        <v>119</v>
      </c>
      <c r="AB200" t="s">
        <v>1162</v>
      </c>
      <c r="AC200" t="s">
        <v>48</v>
      </c>
      <c r="AD200" t="s">
        <v>49</v>
      </c>
      <c r="AG200" t="s">
        <v>49</v>
      </c>
      <c r="AO200" t="str">
        <f>+VLOOKUP(A200,'[1]ASIGNACION CONTRATISTAS'!$A$5:$M$275,11,FALSE)</f>
        <v>JOSE FRANCISCO</v>
      </c>
      <c r="AP200" t="str">
        <f>+VLOOKUP(A200,'[1]ASIGNACION CONTRATISTAS'!$A$5:$M$275,12,FALSE)</f>
        <v>RICARDO MONTIEL</v>
      </c>
      <c r="AQ200">
        <f>+VLOOKUP(A200,'[1]ASIGNACION CONTRATISTAS'!$A$5:$M$275,13,FALSE)</f>
        <v>3116354162</v>
      </c>
      <c r="AR200" t="str">
        <f>+VLOOKUP(A200,'[1]ASIGNACION CONTRATISTAS'!$A$5:$AQ$275,14,FALSE)</f>
        <v>SI</v>
      </c>
      <c r="AS200" t="str">
        <f>+VLOOKUP(A200,'[1]ASIGNACION CONTRATISTAS'!$A$5:$AQ$275,15,FALSE)</f>
        <v>SI</v>
      </c>
      <c r="AT200" t="str">
        <f>+VLOOKUP(A200,'[1]ASIGNACION CONTRATISTAS'!$A$5:$AQ$275,16,FALSE)</f>
        <v>SIN DATOS</v>
      </c>
      <c r="AU200" t="str">
        <f>+VLOOKUP(A200,'[1]ASIGNACION CONTRATISTAS'!$A$5:$AQ$275,17,FALSE)</f>
        <v xml:space="preserve">COMPLETO </v>
      </c>
      <c r="AV200" t="str">
        <f>+VLOOKUP(A200,'[1]ASIGNACION CONTRATISTAS'!$A$5:$AQ$275,18,FALSE)</f>
        <v>SIN DATOS</v>
      </c>
      <c r="AW200" t="str">
        <f>+VLOOKUP(A200,'[1]ASIGNACION CONTRATISTAS'!$A$5:$AQ$275,19,FALSE)</f>
        <v>SI</v>
      </c>
      <c r="AX200" t="str">
        <f>+VLOOKUP(A200,'[1]ASIGNACION CONTRATISTAS'!$A$5:$AQ$275,20,FALSE)</f>
        <v>NO</v>
      </c>
      <c r="AY200">
        <f>+VLOOKUP(A200,'[1]ASIGNACION CONTRATISTAS'!$A$5:$AQ$275,21,FALSE)</f>
        <v>0</v>
      </c>
      <c r="AZ200" t="str">
        <f>+VLOOKUP(A200,'[1]ASIGNACION CONTRATISTAS'!$A$5:$AQ$275,22,FALSE)</f>
        <v>COMPLETO</v>
      </c>
      <c r="BA200" t="str">
        <f>+VLOOKUP(A200,'[1]ASIGNACION CONTRATISTAS'!$A$5:$AQ$275,23,FALSE)</f>
        <v>SI</v>
      </c>
      <c r="BB200">
        <f>+VLOOKUP(A200,'[1]ASIGNACION CONTRATISTAS'!$A$5:$AQ$275,24,FALSE)</f>
        <v>0</v>
      </c>
      <c r="BC200" t="str">
        <f>+VLOOKUP(A200,'[1]ASIGNACION CONTRATISTAS'!$A$5:$AQ$275,25,FALSE)</f>
        <v>COMPLETO</v>
      </c>
      <c r="BD200" s="2" t="str">
        <f>+VLOOKUP(A200,'[1]ASIGNACION CONTRATISTAS'!$A$5:$AQ$275,26,FALSE)</f>
        <v>SI TIENE</v>
      </c>
      <c r="BE200" t="str">
        <f>+VLOOKUP(A200,'[1]ASIGNACION CONTRATISTAS'!$A$5:$AQ$275,27,FALSE)</f>
        <v>PASA</v>
      </c>
      <c r="BF200">
        <f>+VLOOKUP(A200,'[1]ASIGNACION CONTRATISTAS'!$A$5:$AQ$275,28,FALSE)</f>
        <v>0</v>
      </c>
      <c r="BG200">
        <f>+VLOOKUP(A200,'[1]ASIGNACION CONTRATISTAS'!$A$5:$AQ$275,29,FALSE)</f>
        <v>45308</v>
      </c>
      <c r="BH200">
        <f>+VLOOKUP(A200,'[1]ASIGNACION CONTRATISTAS'!$A$5:$AQ$275,30,FALSE)</f>
        <v>0</v>
      </c>
      <c r="BI200">
        <f>+VLOOKUP(A200,'[1]ASIGNACION CONTRATISTAS'!$A$5:$AQ$275,31,FALSE)</f>
        <v>45317</v>
      </c>
      <c r="BJ200">
        <f>+VLOOKUP(A200,'[1]ASIGNACION CONTRATISTAS'!$A$5:$AQ$275,32,FALSE)</f>
        <v>0</v>
      </c>
      <c r="BK200" t="str">
        <f>+VLOOKUP(A200,'[1]ASIGNACION CONTRATISTAS'!$A$5:$AQ$275,33,FALSE)</f>
        <v>EN REVISION DE ANT</v>
      </c>
      <c r="BL200" t="str">
        <f>+VLOOKUP(A200,'[1]ASIGNACION CONTRATISTAS'!$A$5:$AQ$275,34,FALSE)</f>
        <v xml:space="preserve">APROBADO SIN SOPORTES </v>
      </c>
      <c r="BM200">
        <f>+VLOOKUP(A200,'[1]ASIGNACION CONTRATISTAS'!$A$5:$AQ$275,35,FALSE)</f>
        <v>0</v>
      </c>
      <c r="BN200" t="str">
        <f>+VLOOKUP(A200,'[1]ASIGNACION CONTRATISTAS'!$A$5:$AQ$275,36,FALSE)</f>
        <v>EN REVISION ANT</v>
      </c>
      <c r="BO200">
        <f>+VLOOKUP(A200,'[1]ASIGNACION CONTRATISTAS'!$A$5:$AQ$275,37,FALSE)</f>
        <v>0</v>
      </c>
      <c r="BP200">
        <f>+VLOOKUP(A200,'[1]ASIGNACION CONTRATISTAS'!$A$5:$AQ$275,38,FALSE)</f>
        <v>0</v>
      </c>
      <c r="BQ200">
        <f>+VLOOKUP(A200,'[1]ASIGNACION CONTRATISTAS'!$A$5:$AQ$275,39,FALSE)</f>
        <v>45304</v>
      </c>
      <c r="BR200">
        <f>+VLOOKUP(A200,'[1]ASIGNACION CONTRATISTAS'!$A$5:$AQ$275,40,FALSE)</f>
        <v>45308</v>
      </c>
      <c r="BS200">
        <f>+VLOOKUP(A200,'[1]ASIGNACION CONTRATISTAS'!$A$5:$AQ$275,41,FALSE)</f>
        <v>0</v>
      </c>
      <c r="BT200">
        <f>+VLOOKUP(A200,'[1]ASIGNACION CONTRATISTAS'!$A$5:$AQ$275,42,FALSE)</f>
        <v>0</v>
      </c>
      <c r="BU200">
        <f>+VLOOKUP(A200,'[1]ASIGNACION CONTRATISTAS'!$A$5:$AQ$275,43,FALSE)</f>
        <v>25000000</v>
      </c>
    </row>
    <row r="201" spans="1:73" x14ac:dyDescent="0.25">
      <c r="A201" t="s">
        <v>1163</v>
      </c>
      <c r="B201" t="s">
        <v>1147</v>
      </c>
      <c r="C201" t="s">
        <v>1164</v>
      </c>
      <c r="E201" t="s">
        <v>279</v>
      </c>
      <c r="F201" t="s">
        <v>303</v>
      </c>
      <c r="G201">
        <v>11.520426</v>
      </c>
      <c r="H201">
        <v>16600000</v>
      </c>
      <c r="K201" t="s">
        <v>1165</v>
      </c>
      <c r="L201" t="s">
        <v>127</v>
      </c>
      <c r="N201" s="2">
        <v>45304</v>
      </c>
      <c r="O201" s="2">
        <v>45297</v>
      </c>
      <c r="P201" s="2">
        <v>45317</v>
      </c>
      <c r="S201">
        <v>16600000</v>
      </c>
      <c r="W201" s="2">
        <v>45019</v>
      </c>
      <c r="X201" t="s">
        <v>1166</v>
      </c>
      <c r="Y201" t="s">
        <v>46</v>
      </c>
      <c r="Z201">
        <v>0</v>
      </c>
      <c r="AA201">
        <v>20.843800000000002</v>
      </c>
      <c r="AB201" t="s">
        <v>1167</v>
      </c>
      <c r="AC201" t="s">
        <v>48</v>
      </c>
      <c r="AD201" t="s">
        <v>49</v>
      </c>
      <c r="AF201" t="s">
        <v>53</v>
      </c>
      <c r="AG201" t="s">
        <v>48</v>
      </c>
      <c r="AH201" t="s">
        <v>340</v>
      </c>
      <c r="AO201" t="str">
        <f>+VLOOKUP(A201,'[1]ASIGNACION CONTRATISTAS'!$A$5:$M$275,11,FALSE)</f>
        <v>ELENARUIZ</v>
      </c>
      <c r="AP201">
        <f>+VLOOKUP(A201,'[1]ASIGNACION CONTRATISTAS'!$A$5:$M$275,12,FALSE)</f>
        <v>0</v>
      </c>
      <c r="AQ201">
        <f>+VLOOKUP(A201,'[1]ASIGNACION CONTRATISTAS'!$A$5:$M$275,13,FALSE)</f>
        <v>3205004627</v>
      </c>
      <c r="AR201" t="str">
        <f>+VLOOKUP(A201,'[1]ASIGNACION CONTRATISTAS'!$A$5:$AQ$275,14,FALSE)</f>
        <v>SI</v>
      </c>
      <c r="AS201" t="str">
        <f>+VLOOKUP(A201,'[1]ASIGNACION CONTRATISTAS'!$A$5:$AQ$275,15,FALSE)</f>
        <v>SI</v>
      </c>
      <c r="AT201" t="str">
        <f>+VLOOKUP(A201,'[1]ASIGNACION CONTRATISTAS'!$A$5:$AQ$275,16,FALSE)</f>
        <v>SIN DATOS</v>
      </c>
      <c r="AU201" t="str">
        <f>+VLOOKUP(A201,'[1]ASIGNACION CONTRATISTAS'!$A$5:$AQ$275,17,FALSE)</f>
        <v xml:space="preserve">COMPLETO </v>
      </c>
      <c r="AV201" t="str">
        <f>+VLOOKUP(A201,'[1]ASIGNACION CONTRATISTAS'!$A$5:$AQ$275,18,FALSE)</f>
        <v>SIN DATOS</v>
      </c>
      <c r="AW201" t="str">
        <f>+VLOOKUP(A201,'[1]ASIGNACION CONTRATISTAS'!$A$5:$AQ$275,19,FALSE)</f>
        <v>SI</v>
      </c>
      <c r="AX201" t="str">
        <f>+VLOOKUP(A201,'[1]ASIGNACION CONTRATISTAS'!$A$5:$AQ$275,20,FALSE)</f>
        <v>NO</v>
      </c>
      <c r="AY201">
        <f>+VLOOKUP(A201,'[1]ASIGNACION CONTRATISTAS'!$A$5:$AQ$275,21,FALSE)</f>
        <v>0</v>
      </c>
      <c r="AZ201" t="str">
        <f>+VLOOKUP(A201,'[1]ASIGNACION CONTRATISTAS'!$A$5:$AQ$275,22,FALSE)</f>
        <v>COMPLETO</v>
      </c>
      <c r="BA201" t="str">
        <f>+VLOOKUP(A201,'[1]ASIGNACION CONTRATISTAS'!$A$5:$AQ$275,23,FALSE)</f>
        <v>SI</v>
      </c>
      <c r="BB201">
        <f>+VLOOKUP(A201,'[1]ASIGNACION CONTRATISTAS'!$A$5:$AQ$275,24,FALSE)</f>
        <v>0</v>
      </c>
      <c r="BC201" t="str">
        <f>+VLOOKUP(A201,'[1]ASIGNACION CONTRATISTAS'!$A$5:$AQ$275,25,FALSE)</f>
        <v>COMPLETO</v>
      </c>
      <c r="BD201" s="2" t="str">
        <f>+VLOOKUP(A201,'[1]ASIGNACION CONTRATISTAS'!$A$5:$AQ$275,26,FALSE)</f>
        <v>SI TIENE</v>
      </c>
      <c r="BE201" t="str">
        <f>+VLOOKUP(A201,'[1]ASIGNACION CONTRATISTAS'!$A$5:$AQ$275,27,FALSE)</f>
        <v>PASA</v>
      </c>
      <c r="BF201">
        <f>+VLOOKUP(A201,'[1]ASIGNACION CONTRATISTAS'!$A$5:$AQ$275,28,FALSE)</f>
        <v>0</v>
      </c>
      <c r="BG201">
        <f>+VLOOKUP(A201,'[1]ASIGNACION CONTRATISTAS'!$A$5:$AQ$275,29,FALSE)</f>
        <v>45297</v>
      </c>
      <c r="BH201">
        <f>+VLOOKUP(A201,'[1]ASIGNACION CONTRATISTAS'!$A$5:$AQ$275,30,FALSE)</f>
        <v>0</v>
      </c>
      <c r="BI201">
        <f>+VLOOKUP(A201,'[1]ASIGNACION CONTRATISTAS'!$A$5:$AQ$275,31,FALSE)</f>
        <v>45317</v>
      </c>
      <c r="BJ201">
        <f>+VLOOKUP(A201,'[1]ASIGNACION CONTRATISTAS'!$A$5:$AQ$275,32,FALSE)</f>
        <v>0</v>
      </c>
      <c r="BK201" t="str">
        <f>+VLOOKUP(A201,'[1]ASIGNACION CONTRATISTAS'!$A$5:$AQ$275,33,FALSE)</f>
        <v>EN REVISION DE ANT</v>
      </c>
      <c r="BL201" t="str">
        <f>+VLOOKUP(A201,'[1]ASIGNACION CONTRATISTAS'!$A$5:$AQ$275,34,FALSE)</f>
        <v>APROBADO EN REUNION</v>
      </c>
      <c r="BM201">
        <f>+VLOOKUP(A201,'[1]ASIGNACION CONTRATISTAS'!$A$5:$AQ$275,35,FALSE)</f>
        <v>0</v>
      </c>
      <c r="BN201" t="str">
        <f>+VLOOKUP(A201,'[1]ASIGNACION CONTRATISTAS'!$A$5:$AQ$275,36,FALSE)</f>
        <v>EN REVISION ANT</v>
      </c>
      <c r="BO201">
        <f>+VLOOKUP(A201,'[1]ASIGNACION CONTRATISTAS'!$A$5:$AQ$275,37,FALSE)</f>
        <v>0</v>
      </c>
      <c r="BP201">
        <f>+VLOOKUP(A201,'[1]ASIGNACION CONTRATISTAS'!$A$5:$AQ$275,38,FALSE)</f>
        <v>0</v>
      </c>
      <c r="BQ201">
        <f>+VLOOKUP(A201,'[1]ASIGNACION CONTRATISTAS'!$A$5:$AQ$275,39,FALSE)</f>
        <v>45304</v>
      </c>
      <c r="BR201">
        <f>+VLOOKUP(A201,'[1]ASIGNACION CONTRATISTAS'!$A$5:$AQ$275,40,FALSE)</f>
        <v>45297</v>
      </c>
      <c r="BS201">
        <f>+VLOOKUP(A201,'[1]ASIGNACION CONTRATISTAS'!$A$5:$AQ$275,41,FALSE)</f>
        <v>0</v>
      </c>
      <c r="BT201">
        <f>+VLOOKUP(A201,'[1]ASIGNACION CONTRATISTAS'!$A$5:$AQ$275,42,FALSE)</f>
        <v>0</v>
      </c>
      <c r="BU201">
        <f>+VLOOKUP(A201,'[1]ASIGNACION CONTRATISTAS'!$A$5:$AQ$275,43,FALSE)</f>
        <v>16600000</v>
      </c>
    </row>
    <row r="202" spans="1:73" x14ac:dyDescent="0.25">
      <c r="A202" t="s">
        <v>1168</v>
      </c>
      <c r="B202" t="s">
        <v>1147</v>
      </c>
      <c r="C202" t="s">
        <v>1164</v>
      </c>
      <c r="E202" t="s">
        <v>279</v>
      </c>
      <c r="F202" t="s">
        <v>303</v>
      </c>
      <c r="G202">
        <v>31.873660000000001</v>
      </c>
      <c r="H202">
        <v>18400000</v>
      </c>
      <c r="K202" t="s">
        <v>1169</v>
      </c>
      <c r="L202" t="s">
        <v>127</v>
      </c>
      <c r="N202" s="2">
        <v>45304</v>
      </c>
      <c r="O202" s="2">
        <v>45656</v>
      </c>
      <c r="P202" s="2">
        <v>45317</v>
      </c>
      <c r="S202">
        <v>18400000</v>
      </c>
      <c r="W202" s="2">
        <v>45030</v>
      </c>
      <c r="X202" t="s">
        <v>1170</v>
      </c>
      <c r="Y202">
        <v>0</v>
      </c>
      <c r="Z202" t="s">
        <v>427</v>
      </c>
      <c r="AA202" t="s">
        <v>1171</v>
      </c>
      <c r="AB202" t="s">
        <v>1172</v>
      </c>
      <c r="AC202" t="s">
        <v>48</v>
      </c>
      <c r="AD202" t="s">
        <v>49</v>
      </c>
      <c r="AF202" t="s">
        <v>53</v>
      </c>
      <c r="AG202" t="s">
        <v>49</v>
      </c>
      <c r="AH202" t="s">
        <v>340</v>
      </c>
      <c r="AI202" t="s">
        <v>167</v>
      </c>
      <c r="AJ202" t="s">
        <v>1173</v>
      </c>
      <c r="AO202" t="str">
        <f>+VLOOKUP(A202,'[1]ASIGNACION CONTRATISTAS'!$A$5:$M$275,11,FALSE)</f>
        <v>GUILLERMINARODRIGUEZ</v>
      </c>
      <c r="AP202">
        <f>+VLOOKUP(A202,'[1]ASIGNACION CONTRATISTAS'!$A$5:$M$275,12,FALSE)</f>
        <v>0</v>
      </c>
      <c r="AQ202">
        <f>+VLOOKUP(A202,'[1]ASIGNACION CONTRATISTAS'!$A$5:$M$275,13,FALSE)</f>
        <v>3008015657</v>
      </c>
      <c r="AR202" t="str">
        <f>+VLOOKUP(A202,'[1]ASIGNACION CONTRATISTAS'!$A$5:$AQ$275,14,FALSE)</f>
        <v>SI</v>
      </c>
      <c r="AS202" t="str">
        <f>+VLOOKUP(A202,'[1]ASIGNACION CONTRATISTAS'!$A$5:$AQ$275,15,FALSE)</f>
        <v>SI</v>
      </c>
      <c r="AT202" t="str">
        <f>+VLOOKUP(A202,'[1]ASIGNACION CONTRATISTAS'!$A$5:$AQ$275,16,FALSE)</f>
        <v>SIN DATOS</v>
      </c>
      <c r="AU202" t="str">
        <f>+VLOOKUP(A202,'[1]ASIGNACION CONTRATISTAS'!$A$5:$AQ$275,17,FALSE)</f>
        <v xml:space="preserve">COMPLETO </v>
      </c>
      <c r="AV202" t="str">
        <f>+VLOOKUP(A202,'[1]ASIGNACION CONTRATISTAS'!$A$5:$AQ$275,18,FALSE)</f>
        <v>SIN DATOS</v>
      </c>
      <c r="AW202" t="str">
        <f>+VLOOKUP(A202,'[1]ASIGNACION CONTRATISTAS'!$A$5:$AQ$275,19,FALSE)</f>
        <v>SI</v>
      </c>
      <c r="AX202" t="str">
        <f>+VLOOKUP(A202,'[1]ASIGNACION CONTRATISTAS'!$A$5:$AQ$275,20,FALSE)</f>
        <v>NO</v>
      </c>
      <c r="AY202">
        <f>+VLOOKUP(A202,'[1]ASIGNACION CONTRATISTAS'!$A$5:$AQ$275,21,FALSE)</f>
        <v>0</v>
      </c>
      <c r="AZ202" t="str">
        <f>+VLOOKUP(A202,'[1]ASIGNACION CONTRATISTAS'!$A$5:$AQ$275,22,FALSE)</f>
        <v>COMPLETO</v>
      </c>
      <c r="BA202" t="str">
        <f>+VLOOKUP(A202,'[1]ASIGNACION CONTRATISTAS'!$A$5:$AQ$275,23,FALSE)</f>
        <v>SI</v>
      </c>
      <c r="BB202">
        <f>+VLOOKUP(A202,'[1]ASIGNACION CONTRATISTAS'!$A$5:$AQ$275,24,FALSE)</f>
        <v>0</v>
      </c>
      <c r="BC202" t="str">
        <f>+VLOOKUP(A202,'[1]ASIGNACION CONTRATISTAS'!$A$5:$AQ$275,25,FALSE)</f>
        <v>COMPLETO</v>
      </c>
      <c r="BD202" s="2" t="str">
        <f>+VLOOKUP(A202,'[1]ASIGNACION CONTRATISTAS'!$A$5:$AQ$275,26,FALSE)</f>
        <v>SI TIENE</v>
      </c>
      <c r="BE202" t="str">
        <f>+VLOOKUP(A202,'[1]ASIGNACION CONTRATISTAS'!$A$5:$AQ$275,27,FALSE)</f>
        <v>PASA</v>
      </c>
      <c r="BF202">
        <f>+VLOOKUP(A202,'[1]ASIGNACION CONTRATISTAS'!$A$5:$AQ$275,28,FALSE)</f>
        <v>0</v>
      </c>
      <c r="BG202">
        <f>+VLOOKUP(A202,'[1]ASIGNACION CONTRATISTAS'!$A$5:$AQ$275,29,FALSE)</f>
        <v>45656</v>
      </c>
      <c r="BH202">
        <f>+VLOOKUP(A202,'[1]ASIGNACION CONTRATISTAS'!$A$5:$AQ$275,30,FALSE)</f>
        <v>0</v>
      </c>
      <c r="BI202">
        <f>+VLOOKUP(A202,'[1]ASIGNACION CONTRATISTAS'!$A$5:$AQ$275,31,FALSE)</f>
        <v>45317</v>
      </c>
      <c r="BJ202">
        <f>+VLOOKUP(A202,'[1]ASIGNACION CONTRATISTAS'!$A$5:$AQ$275,32,FALSE)</f>
        <v>0</v>
      </c>
      <c r="BK202" t="str">
        <f>+VLOOKUP(A202,'[1]ASIGNACION CONTRATISTAS'!$A$5:$AQ$275,33,FALSE)</f>
        <v>EN REVISION DE ANT</v>
      </c>
      <c r="BL202" t="str">
        <f>+VLOOKUP(A202,'[1]ASIGNACION CONTRATISTAS'!$A$5:$AQ$275,34,FALSE)</f>
        <v>VALIDAR EL 05/02/2024 SE RECIBE CORREO INDICANDO NO CONTINUAR</v>
      </c>
      <c r="BM202">
        <f>+VLOOKUP(A202,'[1]ASIGNACION CONTRATISTAS'!$A$5:$AQ$275,35,FALSE)</f>
        <v>0</v>
      </c>
      <c r="BN202" t="str">
        <f>+VLOOKUP(A202,'[1]ASIGNACION CONTRATISTAS'!$A$5:$AQ$275,36,FALSE)</f>
        <v>EN REVISION ANT</v>
      </c>
      <c r="BO202">
        <f>+VLOOKUP(A202,'[1]ASIGNACION CONTRATISTAS'!$A$5:$AQ$275,37,FALSE)</f>
        <v>0</v>
      </c>
      <c r="BP202">
        <f>+VLOOKUP(A202,'[1]ASIGNACION CONTRATISTAS'!$A$5:$AQ$275,38,FALSE)</f>
        <v>0</v>
      </c>
      <c r="BQ202">
        <f>+VLOOKUP(A202,'[1]ASIGNACION CONTRATISTAS'!$A$5:$AQ$275,39,FALSE)</f>
        <v>45304</v>
      </c>
      <c r="BR202">
        <f>+VLOOKUP(A202,'[1]ASIGNACION CONTRATISTAS'!$A$5:$AQ$275,40,FALSE)</f>
        <v>45656</v>
      </c>
      <c r="BS202">
        <f>+VLOOKUP(A202,'[1]ASIGNACION CONTRATISTAS'!$A$5:$AQ$275,41,FALSE)</f>
        <v>0</v>
      </c>
      <c r="BT202">
        <f>+VLOOKUP(A202,'[1]ASIGNACION CONTRATISTAS'!$A$5:$AQ$275,42,FALSE)</f>
        <v>0</v>
      </c>
      <c r="BU202">
        <f>+VLOOKUP(A202,'[1]ASIGNACION CONTRATISTAS'!$A$5:$AQ$275,43,FALSE)</f>
        <v>18400000</v>
      </c>
    </row>
    <row r="203" spans="1:73" x14ac:dyDescent="0.25">
      <c r="A203" t="s">
        <v>1174</v>
      </c>
      <c r="B203" t="s">
        <v>1147</v>
      </c>
      <c r="C203" t="s">
        <v>1164</v>
      </c>
      <c r="E203" t="s">
        <v>279</v>
      </c>
      <c r="F203" t="s">
        <v>303</v>
      </c>
      <c r="G203">
        <v>49.464201000000003</v>
      </c>
      <c r="H203">
        <v>18400000</v>
      </c>
      <c r="K203" t="s">
        <v>1175</v>
      </c>
      <c r="L203" t="s">
        <v>1176</v>
      </c>
      <c r="N203" s="2">
        <v>45304</v>
      </c>
      <c r="O203" s="2">
        <v>45297</v>
      </c>
      <c r="P203" s="2">
        <v>45317</v>
      </c>
      <c r="S203">
        <v>18400000</v>
      </c>
      <c r="W203" s="2">
        <v>45008</v>
      </c>
      <c r="X203" t="s">
        <v>1177</v>
      </c>
      <c r="Y203" t="s">
        <v>46</v>
      </c>
      <c r="Z203">
        <v>0</v>
      </c>
      <c r="AA203">
        <v>43</v>
      </c>
      <c r="AB203" t="s">
        <v>1178</v>
      </c>
      <c r="AC203" t="s">
        <v>48</v>
      </c>
      <c r="AD203" t="s">
        <v>49</v>
      </c>
      <c r="AF203" t="s">
        <v>53</v>
      </c>
      <c r="AG203" t="s">
        <v>48</v>
      </c>
      <c r="AH203" t="s">
        <v>340</v>
      </c>
      <c r="AO203" t="str">
        <f>+VLOOKUP(A203,'[1]ASIGNACION CONTRATISTAS'!$A$5:$M$275,11,FALSE)</f>
        <v>Leonardo Luis Lindo Lengua</v>
      </c>
      <c r="AP203">
        <f>+VLOOKUP(A203,'[1]ASIGNACION CONTRATISTAS'!$A$5:$M$275,12,FALSE)</f>
        <v>0</v>
      </c>
      <c r="AQ203">
        <f>+VLOOKUP(A203,'[1]ASIGNACION CONTRATISTAS'!$A$5:$M$275,13,FALSE)</f>
        <v>3023890134</v>
      </c>
      <c r="AR203" t="str">
        <f>+VLOOKUP(A203,'[1]ASIGNACION CONTRATISTAS'!$A$5:$AQ$275,14,FALSE)</f>
        <v>SI</v>
      </c>
      <c r="AS203" t="str">
        <f>+VLOOKUP(A203,'[1]ASIGNACION CONTRATISTAS'!$A$5:$AQ$275,15,FALSE)</f>
        <v>SI</v>
      </c>
      <c r="AT203" t="str">
        <f>+VLOOKUP(A203,'[1]ASIGNACION CONTRATISTAS'!$A$5:$AQ$275,16,FALSE)</f>
        <v>SIN DATOS</v>
      </c>
      <c r="AU203" t="str">
        <f>+VLOOKUP(A203,'[1]ASIGNACION CONTRATISTAS'!$A$5:$AQ$275,17,FALSE)</f>
        <v xml:space="preserve">COMPLETO </v>
      </c>
      <c r="AV203" t="str">
        <f>+VLOOKUP(A203,'[1]ASIGNACION CONTRATISTAS'!$A$5:$AQ$275,18,FALSE)</f>
        <v>SIN DATOS</v>
      </c>
      <c r="AW203" t="str">
        <f>+VLOOKUP(A203,'[1]ASIGNACION CONTRATISTAS'!$A$5:$AQ$275,19,FALSE)</f>
        <v>SI</v>
      </c>
      <c r="AX203" t="str">
        <f>+VLOOKUP(A203,'[1]ASIGNACION CONTRATISTAS'!$A$5:$AQ$275,20,FALSE)</f>
        <v>NO</v>
      </c>
      <c r="AY203">
        <f>+VLOOKUP(A203,'[1]ASIGNACION CONTRATISTAS'!$A$5:$AQ$275,21,FALSE)</f>
        <v>0</v>
      </c>
      <c r="AZ203" t="str">
        <f>+VLOOKUP(A203,'[1]ASIGNACION CONTRATISTAS'!$A$5:$AQ$275,22,FALSE)</f>
        <v>COMPLETO</v>
      </c>
      <c r="BA203" t="str">
        <f>+VLOOKUP(A203,'[1]ASIGNACION CONTRATISTAS'!$A$5:$AQ$275,23,FALSE)</f>
        <v>SI</v>
      </c>
      <c r="BB203">
        <f>+VLOOKUP(A203,'[1]ASIGNACION CONTRATISTAS'!$A$5:$AQ$275,24,FALSE)</f>
        <v>0</v>
      </c>
      <c r="BC203" t="str">
        <f>+VLOOKUP(A203,'[1]ASIGNACION CONTRATISTAS'!$A$5:$AQ$275,25,FALSE)</f>
        <v>COMPLETO</v>
      </c>
      <c r="BD203" s="2" t="str">
        <f>+VLOOKUP(A203,'[1]ASIGNACION CONTRATISTAS'!$A$5:$AQ$275,26,FALSE)</f>
        <v>SI TIENE</v>
      </c>
      <c r="BE203" t="str">
        <f>+VLOOKUP(A203,'[1]ASIGNACION CONTRATISTAS'!$A$5:$AQ$275,27,FALSE)</f>
        <v>PASA</v>
      </c>
      <c r="BF203">
        <f>+VLOOKUP(A203,'[1]ASIGNACION CONTRATISTAS'!$A$5:$AQ$275,28,FALSE)</f>
        <v>0</v>
      </c>
      <c r="BG203">
        <f>+VLOOKUP(A203,'[1]ASIGNACION CONTRATISTAS'!$A$5:$AQ$275,29,FALSE)</f>
        <v>45297</v>
      </c>
      <c r="BH203">
        <f>+VLOOKUP(A203,'[1]ASIGNACION CONTRATISTAS'!$A$5:$AQ$275,30,FALSE)</f>
        <v>0</v>
      </c>
      <c r="BI203">
        <f>+VLOOKUP(A203,'[1]ASIGNACION CONTRATISTAS'!$A$5:$AQ$275,31,FALSE)</f>
        <v>45317</v>
      </c>
      <c r="BJ203">
        <f>+VLOOKUP(A203,'[1]ASIGNACION CONTRATISTAS'!$A$5:$AQ$275,32,FALSE)</f>
        <v>0</v>
      </c>
      <c r="BK203" t="str">
        <f>+VLOOKUP(A203,'[1]ASIGNACION CONTRATISTAS'!$A$5:$AQ$275,33,FALSE)</f>
        <v>EN CONTROL DE CALIDAD</v>
      </c>
      <c r="BL203">
        <f>+VLOOKUP(A203,'[1]ASIGNACION CONTRATISTAS'!$A$5:$AQ$275,34,FALSE)</f>
        <v>0</v>
      </c>
      <c r="BM203">
        <f>+VLOOKUP(A203,'[1]ASIGNACION CONTRATISTAS'!$A$5:$AQ$275,35,FALSE)</f>
        <v>0</v>
      </c>
      <c r="BN203" t="str">
        <f>+VLOOKUP(A203,'[1]ASIGNACION CONTRATISTAS'!$A$5:$AQ$275,36,FALSE)</f>
        <v>EN CONTROL DE CALIDAD</v>
      </c>
      <c r="BO203">
        <f>+VLOOKUP(A203,'[1]ASIGNACION CONTRATISTAS'!$A$5:$AQ$275,37,FALSE)</f>
        <v>0</v>
      </c>
      <c r="BP203">
        <f>+VLOOKUP(A203,'[1]ASIGNACION CONTRATISTAS'!$A$5:$AQ$275,38,FALSE)</f>
        <v>0</v>
      </c>
      <c r="BQ203">
        <f>+VLOOKUP(A203,'[1]ASIGNACION CONTRATISTAS'!$A$5:$AQ$275,39,FALSE)</f>
        <v>45304</v>
      </c>
      <c r="BR203">
        <f>+VLOOKUP(A203,'[1]ASIGNACION CONTRATISTAS'!$A$5:$AQ$275,40,FALSE)</f>
        <v>45297</v>
      </c>
      <c r="BS203">
        <f>+VLOOKUP(A203,'[1]ASIGNACION CONTRATISTAS'!$A$5:$AQ$275,41,FALSE)</f>
        <v>0</v>
      </c>
      <c r="BT203">
        <f>+VLOOKUP(A203,'[1]ASIGNACION CONTRATISTAS'!$A$5:$AQ$275,42,FALSE)</f>
        <v>0</v>
      </c>
      <c r="BU203">
        <f>+VLOOKUP(A203,'[1]ASIGNACION CONTRATISTAS'!$A$5:$AQ$275,43,FALSE)</f>
        <v>18400000</v>
      </c>
    </row>
    <row r="204" spans="1:73" x14ac:dyDescent="0.25">
      <c r="A204" t="s">
        <v>1179</v>
      </c>
      <c r="B204" t="s">
        <v>1147</v>
      </c>
      <c r="C204" t="s">
        <v>1164</v>
      </c>
      <c r="E204" t="s">
        <v>279</v>
      </c>
      <c r="F204" t="s">
        <v>303</v>
      </c>
      <c r="G204">
        <v>30.197230000000001</v>
      </c>
      <c r="H204">
        <v>18400000</v>
      </c>
      <c r="K204" t="s">
        <v>1180</v>
      </c>
      <c r="L204" t="s">
        <v>127</v>
      </c>
      <c r="N204" s="2">
        <v>45304</v>
      </c>
      <c r="O204" s="2">
        <v>45297</v>
      </c>
      <c r="P204" s="2">
        <v>45317</v>
      </c>
      <c r="S204">
        <v>16600000</v>
      </c>
      <c r="W204" s="2">
        <v>45008</v>
      </c>
      <c r="X204" t="s">
        <v>1181</v>
      </c>
      <c r="Y204" t="s">
        <v>46</v>
      </c>
      <c r="Z204">
        <v>0</v>
      </c>
      <c r="AA204">
        <v>51</v>
      </c>
      <c r="AB204" t="s">
        <v>1182</v>
      </c>
      <c r="AC204" t="s">
        <v>48</v>
      </c>
      <c r="AD204" t="s">
        <v>49</v>
      </c>
      <c r="AE204" t="s">
        <v>69</v>
      </c>
      <c r="AF204" t="s">
        <v>53</v>
      </c>
      <c r="AG204" t="s">
        <v>48</v>
      </c>
      <c r="AH204" t="s">
        <v>340</v>
      </c>
      <c r="AO204" t="str">
        <f>+VLOOKUP(A204,'[1]ASIGNACION CONTRATISTAS'!$A$5:$M$275,11,FALSE)</f>
        <v>Leonardo Luis Lindo Lengua</v>
      </c>
      <c r="AP204">
        <f>+VLOOKUP(A204,'[1]ASIGNACION CONTRATISTAS'!$A$5:$M$275,12,FALSE)</f>
        <v>0</v>
      </c>
      <c r="AQ204">
        <f>+VLOOKUP(A204,'[1]ASIGNACION CONTRATISTAS'!$A$5:$M$275,13,FALSE)</f>
        <v>3023890134</v>
      </c>
      <c r="AR204" t="str">
        <f>+VLOOKUP(A204,'[1]ASIGNACION CONTRATISTAS'!$A$5:$AQ$275,14,FALSE)</f>
        <v>SI</v>
      </c>
      <c r="AS204" t="str">
        <f>+VLOOKUP(A204,'[1]ASIGNACION CONTRATISTAS'!$A$5:$AQ$275,15,FALSE)</f>
        <v>SI</v>
      </c>
      <c r="AT204" t="str">
        <f>+VLOOKUP(A204,'[1]ASIGNACION CONTRATISTAS'!$A$5:$AQ$275,16,FALSE)</f>
        <v>SIN DATOS</v>
      </c>
      <c r="AU204" t="str">
        <f>+VLOOKUP(A204,'[1]ASIGNACION CONTRATISTAS'!$A$5:$AQ$275,17,FALSE)</f>
        <v xml:space="preserve">COMPLETO </v>
      </c>
      <c r="AV204" t="str">
        <f>+VLOOKUP(A204,'[1]ASIGNACION CONTRATISTAS'!$A$5:$AQ$275,18,FALSE)</f>
        <v>SIN DATOS</v>
      </c>
      <c r="AW204" t="str">
        <f>+VLOOKUP(A204,'[1]ASIGNACION CONTRATISTAS'!$A$5:$AQ$275,19,FALSE)</f>
        <v>SI</v>
      </c>
      <c r="AX204" t="str">
        <f>+VLOOKUP(A204,'[1]ASIGNACION CONTRATISTAS'!$A$5:$AQ$275,20,FALSE)</f>
        <v>NO</v>
      </c>
      <c r="AY204">
        <f>+VLOOKUP(A204,'[1]ASIGNACION CONTRATISTAS'!$A$5:$AQ$275,21,FALSE)</f>
        <v>0</v>
      </c>
      <c r="AZ204" t="str">
        <f>+VLOOKUP(A204,'[1]ASIGNACION CONTRATISTAS'!$A$5:$AQ$275,22,FALSE)</f>
        <v>COMPLETO</v>
      </c>
      <c r="BA204" t="str">
        <f>+VLOOKUP(A204,'[1]ASIGNACION CONTRATISTAS'!$A$5:$AQ$275,23,FALSE)</f>
        <v>SI</v>
      </c>
      <c r="BB204">
        <f>+VLOOKUP(A204,'[1]ASIGNACION CONTRATISTAS'!$A$5:$AQ$275,24,FALSE)</f>
        <v>0</v>
      </c>
      <c r="BC204" t="str">
        <f>+VLOOKUP(A204,'[1]ASIGNACION CONTRATISTAS'!$A$5:$AQ$275,25,FALSE)</f>
        <v>COMPLETO</v>
      </c>
      <c r="BD204" s="2" t="str">
        <f>+VLOOKUP(A204,'[1]ASIGNACION CONTRATISTAS'!$A$5:$AQ$275,26,FALSE)</f>
        <v>SI TIENE</v>
      </c>
      <c r="BE204" t="str">
        <f>+VLOOKUP(A204,'[1]ASIGNACION CONTRATISTAS'!$A$5:$AQ$275,27,FALSE)</f>
        <v>PASA</v>
      </c>
      <c r="BF204">
        <f>+VLOOKUP(A204,'[1]ASIGNACION CONTRATISTAS'!$A$5:$AQ$275,28,FALSE)</f>
        <v>0</v>
      </c>
      <c r="BG204">
        <f>+VLOOKUP(A204,'[1]ASIGNACION CONTRATISTAS'!$A$5:$AQ$275,29,FALSE)</f>
        <v>45297</v>
      </c>
      <c r="BH204">
        <f>+VLOOKUP(A204,'[1]ASIGNACION CONTRATISTAS'!$A$5:$AQ$275,30,FALSE)</f>
        <v>0</v>
      </c>
      <c r="BI204">
        <f>+VLOOKUP(A204,'[1]ASIGNACION CONTRATISTAS'!$A$5:$AQ$275,31,FALSE)</f>
        <v>45317</v>
      </c>
      <c r="BJ204">
        <f>+VLOOKUP(A204,'[1]ASIGNACION CONTRATISTAS'!$A$5:$AQ$275,32,FALSE)</f>
        <v>0</v>
      </c>
      <c r="BK204" t="str">
        <f>+VLOOKUP(A204,'[1]ASIGNACION CONTRATISTAS'!$A$5:$AQ$275,33,FALSE)</f>
        <v>EN REVISION DE ANT</v>
      </c>
      <c r="BL204" t="str">
        <f>+VLOOKUP(A204,'[1]ASIGNACION CONTRATISTAS'!$A$5:$AQ$275,34,FALSE)</f>
        <v>APROBADO EN REUNION</v>
      </c>
      <c r="BM204">
        <f>+VLOOKUP(A204,'[1]ASIGNACION CONTRATISTAS'!$A$5:$AQ$275,35,FALSE)</f>
        <v>0</v>
      </c>
      <c r="BN204" t="str">
        <f>+VLOOKUP(A204,'[1]ASIGNACION CONTRATISTAS'!$A$5:$AQ$275,36,FALSE)</f>
        <v>EN REVISION ANT</v>
      </c>
      <c r="BO204">
        <f>+VLOOKUP(A204,'[1]ASIGNACION CONTRATISTAS'!$A$5:$AQ$275,37,FALSE)</f>
        <v>0</v>
      </c>
      <c r="BP204">
        <f>+VLOOKUP(A204,'[1]ASIGNACION CONTRATISTAS'!$A$5:$AQ$275,38,FALSE)</f>
        <v>0</v>
      </c>
      <c r="BQ204">
        <f>+VLOOKUP(A204,'[1]ASIGNACION CONTRATISTAS'!$A$5:$AQ$275,39,FALSE)</f>
        <v>45304</v>
      </c>
      <c r="BR204">
        <f>+VLOOKUP(A204,'[1]ASIGNACION CONTRATISTAS'!$A$5:$AQ$275,40,FALSE)</f>
        <v>45297</v>
      </c>
      <c r="BS204">
        <f>+VLOOKUP(A204,'[1]ASIGNACION CONTRATISTAS'!$A$5:$AQ$275,41,FALSE)</f>
        <v>0</v>
      </c>
      <c r="BT204">
        <f>+VLOOKUP(A204,'[1]ASIGNACION CONTRATISTAS'!$A$5:$AQ$275,42,FALSE)</f>
        <v>0</v>
      </c>
      <c r="BU204">
        <f>+VLOOKUP(A204,'[1]ASIGNACION CONTRATISTAS'!$A$5:$AQ$275,43,FALSE)</f>
        <v>16600000</v>
      </c>
    </row>
    <row r="205" spans="1:73" x14ac:dyDescent="0.25">
      <c r="A205" t="s">
        <v>1183</v>
      </c>
      <c r="B205" t="s">
        <v>1147</v>
      </c>
      <c r="C205" t="s">
        <v>1164</v>
      </c>
      <c r="E205" t="s">
        <v>239</v>
      </c>
      <c r="F205" t="s">
        <v>240</v>
      </c>
      <c r="G205">
        <v>11.196580000000001</v>
      </c>
      <c r="H205">
        <v>16600000</v>
      </c>
      <c r="K205" t="s">
        <v>1184</v>
      </c>
      <c r="L205" t="s">
        <v>127</v>
      </c>
      <c r="N205" s="2">
        <v>45304</v>
      </c>
      <c r="O205" s="2">
        <v>45295</v>
      </c>
      <c r="P205" s="2">
        <v>45317</v>
      </c>
      <c r="S205">
        <v>16600000</v>
      </c>
      <c r="W205" s="2">
        <v>45019</v>
      </c>
      <c r="X205" t="s">
        <v>1185</v>
      </c>
      <c r="Y205" t="s">
        <v>46</v>
      </c>
      <c r="Z205">
        <v>0</v>
      </c>
      <c r="AA205">
        <v>31.598700000000001</v>
      </c>
      <c r="AB205" t="s">
        <v>1186</v>
      </c>
      <c r="AC205" t="s">
        <v>48</v>
      </c>
      <c r="AD205" t="s">
        <v>49</v>
      </c>
      <c r="AF205" t="s">
        <v>53</v>
      </c>
      <c r="AG205" t="s">
        <v>48</v>
      </c>
      <c r="AH205" t="s">
        <v>340</v>
      </c>
      <c r="AO205" t="str">
        <f>+VLOOKUP(A205,'[1]ASIGNACION CONTRATISTAS'!$A$5:$M$275,11,FALSE)</f>
        <v>DEYANIRABAYONA</v>
      </c>
      <c r="AP205">
        <f>+VLOOKUP(A205,'[1]ASIGNACION CONTRATISTAS'!$A$5:$M$275,12,FALSE)</f>
        <v>0</v>
      </c>
      <c r="AQ205">
        <f>+VLOOKUP(A205,'[1]ASIGNACION CONTRATISTAS'!$A$5:$M$275,13,FALSE)</f>
        <v>3145353212</v>
      </c>
      <c r="AR205" t="str">
        <f>+VLOOKUP(A205,'[1]ASIGNACION CONTRATISTAS'!$A$5:$AQ$275,14,FALSE)</f>
        <v>SI</v>
      </c>
      <c r="AS205" t="str">
        <f>+VLOOKUP(A205,'[1]ASIGNACION CONTRATISTAS'!$A$5:$AQ$275,15,FALSE)</f>
        <v>SI</v>
      </c>
      <c r="AT205" t="str">
        <f>+VLOOKUP(A205,'[1]ASIGNACION CONTRATISTAS'!$A$5:$AQ$275,16,FALSE)</f>
        <v>SIN DATOS</v>
      </c>
      <c r="AU205" t="str">
        <f>+VLOOKUP(A205,'[1]ASIGNACION CONTRATISTAS'!$A$5:$AQ$275,17,FALSE)</f>
        <v xml:space="preserve">COMPLETO </v>
      </c>
      <c r="AV205" t="str">
        <f>+VLOOKUP(A205,'[1]ASIGNACION CONTRATISTAS'!$A$5:$AQ$275,18,FALSE)</f>
        <v>SIN DATOS</v>
      </c>
      <c r="AW205" t="str">
        <f>+VLOOKUP(A205,'[1]ASIGNACION CONTRATISTAS'!$A$5:$AQ$275,19,FALSE)</f>
        <v>SI</v>
      </c>
      <c r="AX205" t="str">
        <f>+VLOOKUP(A205,'[1]ASIGNACION CONTRATISTAS'!$A$5:$AQ$275,20,FALSE)</f>
        <v>NO</v>
      </c>
      <c r="AY205">
        <f>+VLOOKUP(A205,'[1]ASIGNACION CONTRATISTAS'!$A$5:$AQ$275,21,FALSE)</f>
        <v>0</v>
      </c>
      <c r="AZ205" t="str">
        <f>+VLOOKUP(A205,'[1]ASIGNACION CONTRATISTAS'!$A$5:$AQ$275,22,FALSE)</f>
        <v>COMPLETO</v>
      </c>
      <c r="BA205" t="str">
        <f>+VLOOKUP(A205,'[1]ASIGNACION CONTRATISTAS'!$A$5:$AQ$275,23,FALSE)</f>
        <v>SI</v>
      </c>
      <c r="BB205">
        <f>+VLOOKUP(A205,'[1]ASIGNACION CONTRATISTAS'!$A$5:$AQ$275,24,FALSE)</f>
        <v>0</v>
      </c>
      <c r="BC205" t="str">
        <f>+VLOOKUP(A205,'[1]ASIGNACION CONTRATISTAS'!$A$5:$AQ$275,25,FALSE)</f>
        <v>COMPLETO</v>
      </c>
      <c r="BD205" s="2" t="str">
        <f>+VLOOKUP(A205,'[1]ASIGNACION CONTRATISTAS'!$A$5:$AQ$275,26,FALSE)</f>
        <v>SI TIENE</v>
      </c>
      <c r="BE205" t="str">
        <f>+VLOOKUP(A205,'[1]ASIGNACION CONTRATISTAS'!$A$5:$AQ$275,27,FALSE)</f>
        <v>PASA</v>
      </c>
      <c r="BF205">
        <f>+VLOOKUP(A205,'[1]ASIGNACION CONTRATISTAS'!$A$5:$AQ$275,28,FALSE)</f>
        <v>0</v>
      </c>
      <c r="BG205">
        <f>+VLOOKUP(A205,'[1]ASIGNACION CONTRATISTAS'!$A$5:$AQ$275,29,FALSE)</f>
        <v>45295</v>
      </c>
      <c r="BH205">
        <f>+VLOOKUP(A205,'[1]ASIGNACION CONTRATISTAS'!$A$5:$AQ$275,30,FALSE)</f>
        <v>0</v>
      </c>
      <c r="BI205">
        <f>+VLOOKUP(A205,'[1]ASIGNACION CONTRATISTAS'!$A$5:$AQ$275,31,FALSE)</f>
        <v>45317</v>
      </c>
      <c r="BJ205">
        <f>+VLOOKUP(A205,'[1]ASIGNACION CONTRATISTAS'!$A$5:$AQ$275,32,FALSE)</f>
        <v>0</v>
      </c>
      <c r="BK205" t="str">
        <f>+VLOOKUP(A205,'[1]ASIGNACION CONTRATISTAS'!$A$5:$AQ$275,33,FALSE)</f>
        <v>EN REVISION DE ANT</v>
      </c>
      <c r="BL205" t="str">
        <f>+VLOOKUP(A205,'[1]ASIGNACION CONTRATISTAS'!$A$5:$AQ$275,34,FALSE)</f>
        <v>APROBADO EN REUNION</v>
      </c>
      <c r="BM205">
        <f>+VLOOKUP(A205,'[1]ASIGNACION CONTRATISTAS'!$A$5:$AQ$275,35,FALSE)</f>
        <v>0</v>
      </c>
      <c r="BN205" t="str">
        <f>+VLOOKUP(A205,'[1]ASIGNACION CONTRATISTAS'!$A$5:$AQ$275,36,FALSE)</f>
        <v>EN REVISION ANT</v>
      </c>
      <c r="BO205">
        <f>+VLOOKUP(A205,'[1]ASIGNACION CONTRATISTAS'!$A$5:$AQ$275,37,FALSE)</f>
        <v>0</v>
      </c>
      <c r="BP205">
        <f>+VLOOKUP(A205,'[1]ASIGNACION CONTRATISTAS'!$A$5:$AQ$275,38,FALSE)</f>
        <v>0</v>
      </c>
      <c r="BQ205">
        <f>+VLOOKUP(A205,'[1]ASIGNACION CONTRATISTAS'!$A$5:$AQ$275,39,FALSE)</f>
        <v>45304</v>
      </c>
      <c r="BR205">
        <f>+VLOOKUP(A205,'[1]ASIGNACION CONTRATISTAS'!$A$5:$AQ$275,40,FALSE)</f>
        <v>45295</v>
      </c>
      <c r="BS205">
        <f>+VLOOKUP(A205,'[1]ASIGNACION CONTRATISTAS'!$A$5:$AQ$275,41,FALSE)</f>
        <v>0</v>
      </c>
      <c r="BT205">
        <f>+VLOOKUP(A205,'[1]ASIGNACION CONTRATISTAS'!$A$5:$AQ$275,42,FALSE)</f>
        <v>0</v>
      </c>
      <c r="BU205">
        <f>+VLOOKUP(A205,'[1]ASIGNACION CONTRATISTAS'!$A$5:$AQ$275,43,FALSE)</f>
        <v>16600000</v>
      </c>
    </row>
    <row r="206" spans="1:73" x14ac:dyDescent="0.25">
      <c r="A206" t="s">
        <v>1187</v>
      </c>
      <c r="B206" t="s">
        <v>1147</v>
      </c>
      <c r="C206" t="s">
        <v>1164</v>
      </c>
      <c r="E206" t="s">
        <v>239</v>
      </c>
      <c r="F206" t="s">
        <v>1188</v>
      </c>
      <c r="G206">
        <v>78.888694000000001</v>
      </c>
      <c r="H206">
        <v>25000000</v>
      </c>
      <c r="K206" t="s">
        <v>1189</v>
      </c>
      <c r="L206" t="s">
        <v>1176</v>
      </c>
      <c r="N206" s="2">
        <v>45304</v>
      </c>
      <c r="O206" s="2">
        <v>45296</v>
      </c>
      <c r="P206" s="2">
        <v>45317</v>
      </c>
      <c r="Q206" s="2">
        <v>45348</v>
      </c>
      <c r="S206">
        <v>25000000</v>
      </c>
      <c r="W206" s="2">
        <v>45111</v>
      </c>
      <c r="X206" t="s">
        <v>1190</v>
      </c>
      <c r="Y206" t="s">
        <v>46</v>
      </c>
      <c r="Z206">
        <v>0</v>
      </c>
      <c r="AA206" t="s">
        <v>1191</v>
      </c>
      <c r="AB206" t="s">
        <v>1192</v>
      </c>
      <c r="AC206" t="s">
        <v>48</v>
      </c>
      <c r="AD206" t="s">
        <v>49</v>
      </c>
      <c r="AG206" t="s">
        <v>48</v>
      </c>
      <c r="AO206" t="str">
        <f>+VLOOKUP(A206,'[1]ASIGNACION CONTRATISTAS'!$A$5:$M$275,11,FALSE)</f>
        <v>ANTONIOOCAMPO</v>
      </c>
      <c r="AP206">
        <f>+VLOOKUP(A206,'[1]ASIGNACION CONTRATISTAS'!$A$5:$M$275,12,FALSE)</f>
        <v>0</v>
      </c>
      <c r="AQ206">
        <f>+VLOOKUP(A206,'[1]ASIGNACION CONTRATISTAS'!$A$5:$M$275,13,FALSE)</f>
        <v>3116576436</v>
      </c>
      <c r="AR206" t="str">
        <f>+VLOOKUP(A206,'[1]ASIGNACION CONTRATISTAS'!$A$5:$AQ$275,14,FALSE)</f>
        <v>SI</v>
      </c>
      <c r="AS206" t="str">
        <f>+VLOOKUP(A206,'[1]ASIGNACION CONTRATISTAS'!$A$5:$AQ$275,15,FALSE)</f>
        <v>SI</v>
      </c>
      <c r="AT206" t="str">
        <f>+VLOOKUP(A206,'[1]ASIGNACION CONTRATISTAS'!$A$5:$AQ$275,16,FALSE)</f>
        <v>SIN DATOS</v>
      </c>
      <c r="AU206" t="str">
        <f>+VLOOKUP(A206,'[1]ASIGNACION CONTRATISTAS'!$A$5:$AQ$275,17,FALSE)</f>
        <v xml:space="preserve">COMPLETO </v>
      </c>
      <c r="AV206" t="str">
        <f>+VLOOKUP(A206,'[1]ASIGNACION CONTRATISTAS'!$A$5:$AQ$275,18,FALSE)</f>
        <v>SIN DATOS</v>
      </c>
      <c r="AW206" t="str">
        <f>+VLOOKUP(A206,'[1]ASIGNACION CONTRATISTAS'!$A$5:$AQ$275,19,FALSE)</f>
        <v>SI</v>
      </c>
      <c r="AX206" t="str">
        <f>+VLOOKUP(A206,'[1]ASIGNACION CONTRATISTAS'!$A$5:$AQ$275,20,FALSE)</f>
        <v>NO</v>
      </c>
      <c r="AY206">
        <f>+VLOOKUP(A206,'[1]ASIGNACION CONTRATISTAS'!$A$5:$AQ$275,21,FALSE)</f>
        <v>0</v>
      </c>
      <c r="AZ206" t="str">
        <f>+VLOOKUP(A206,'[1]ASIGNACION CONTRATISTAS'!$A$5:$AQ$275,22,FALSE)</f>
        <v>COMPLETO</v>
      </c>
      <c r="BA206" t="str">
        <f>+VLOOKUP(A206,'[1]ASIGNACION CONTRATISTAS'!$A$5:$AQ$275,23,FALSE)</f>
        <v>SI</v>
      </c>
      <c r="BB206">
        <f>+VLOOKUP(A206,'[1]ASIGNACION CONTRATISTAS'!$A$5:$AQ$275,24,FALSE)</f>
        <v>0</v>
      </c>
      <c r="BC206" t="str">
        <f>+VLOOKUP(A206,'[1]ASIGNACION CONTRATISTAS'!$A$5:$AQ$275,25,FALSE)</f>
        <v>COMPLETO</v>
      </c>
      <c r="BD206" s="2" t="str">
        <f>+VLOOKUP(A206,'[1]ASIGNACION CONTRATISTAS'!$A$5:$AQ$275,26,FALSE)</f>
        <v>SI TIENE</v>
      </c>
      <c r="BE206" t="str">
        <f>+VLOOKUP(A206,'[1]ASIGNACION CONTRATISTAS'!$A$5:$AQ$275,27,FALSE)</f>
        <v>PASA</v>
      </c>
      <c r="BF206">
        <f>+VLOOKUP(A206,'[1]ASIGNACION CONTRATISTAS'!$A$5:$AQ$275,28,FALSE)</f>
        <v>0</v>
      </c>
      <c r="BG206">
        <f>+VLOOKUP(A206,'[1]ASIGNACION CONTRATISTAS'!$A$5:$AQ$275,29,FALSE)</f>
        <v>45296</v>
      </c>
      <c r="BH206">
        <f>+VLOOKUP(A206,'[1]ASIGNACION CONTRATISTAS'!$A$5:$AQ$275,30,FALSE)</f>
        <v>0</v>
      </c>
      <c r="BI206">
        <f>+VLOOKUP(A206,'[1]ASIGNACION CONTRATISTAS'!$A$5:$AQ$275,31,FALSE)</f>
        <v>45317</v>
      </c>
      <c r="BJ206">
        <f>+VLOOKUP(A206,'[1]ASIGNACION CONTRATISTAS'!$A$5:$AQ$275,32,FALSE)</f>
        <v>0</v>
      </c>
      <c r="BK206" t="str">
        <f>+VLOOKUP(A206,'[1]ASIGNACION CONTRATISTAS'!$A$5:$AQ$275,33,FALSE)</f>
        <v>EN CONTROL DE CALIDAD</v>
      </c>
      <c r="BL206">
        <f>+VLOOKUP(A206,'[1]ASIGNACION CONTRATISTAS'!$A$5:$AQ$275,34,FALSE)</f>
        <v>0</v>
      </c>
      <c r="BM206">
        <f>+VLOOKUP(A206,'[1]ASIGNACION CONTRATISTAS'!$A$5:$AQ$275,35,FALSE)</f>
        <v>0</v>
      </c>
      <c r="BN206" t="str">
        <f>+VLOOKUP(A206,'[1]ASIGNACION CONTRATISTAS'!$A$5:$AQ$275,36,FALSE)</f>
        <v>EN CONTROL DE CALIDAD</v>
      </c>
      <c r="BO206">
        <f>+VLOOKUP(A206,'[1]ASIGNACION CONTRATISTAS'!$A$5:$AQ$275,37,FALSE)</f>
        <v>0</v>
      </c>
      <c r="BP206">
        <f>+VLOOKUP(A206,'[1]ASIGNACION CONTRATISTAS'!$A$5:$AQ$275,38,FALSE)</f>
        <v>0</v>
      </c>
      <c r="BQ206">
        <f>+VLOOKUP(A206,'[1]ASIGNACION CONTRATISTAS'!$A$5:$AQ$275,39,FALSE)</f>
        <v>45304</v>
      </c>
      <c r="BR206">
        <f>+VLOOKUP(A206,'[1]ASIGNACION CONTRATISTAS'!$A$5:$AQ$275,40,FALSE)</f>
        <v>45296</v>
      </c>
      <c r="BS206">
        <f>+VLOOKUP(A206,'[1]ASIGNACION CONTRATISTAS'!$A$5:$AQ$275,41,FALSE)</f>
        <v>45348</v>
      </c>
      <c r="BT206">
        <f>+VLOOKUP(A206,'[1]ASIGNACION CONTRATISTAS'!$A$5:$AQ$275,42,FALSE)</f>
        <v>0</v>
      </c>
      <c r="BU206">
        <f>+VLOOKUP(A206,'[1]ASIGNACION CONTRATISTAS'!$A$5:$AQ$275,43,FALSE)</f>
        <v>25000000</v>
      </c>
    </row>
    <row r="207" spans="1:73" x14ac:dyDescent="0.25">
      <c r="A207" t="s">
        <v>1193</v>
      </c>
      <c r="B207" t="s">
        <v>1147</v>
      </c>
      <c r="C207" t="s">
        <v>1148</v>
      </c>
      <c r="E207" t="s">
        <v>107</v>
      </c>
      <c r="F207" t="s">
        <v>1194</v>
      </c>
      <c r="G207">
        <v>706.27750500000002</v>
      </c>
      <c r="H207">
        <v>25000000</v>
      </c>
      <c r="K207" t="s">
        <v>1195</v>
      </c>
      <c r="L207" t="s">
        <v>44</v>
      </c>
      <c r="N207" s="2">
        <v>45304</v>
      </c>
      <c r="O207" s="2">
        <v>45302</v>
      </c>
      <c r="P207" s="2">
        <v>45317</v>
      </c>
      <c r="Q207" s="2">
        <v>45348</v>
      </c>
      <c r="R207">
        <v>45362</v>
      </c>
      <c r="S207">
        <v>25000000</v>
      </c>
      <c r="W207" s="2">
        <v>45030</v>
      </c>
      <c r="X207" t="s">
        <v>1196</v>
      </c>
      <c r="Y207" t="s">
        <v>46</v>
      </c>
      <c r="Z207">
        <v>0</v>
      </c>
      <c r="AA207" t="s">
        <v>1197</v>
      </c>
      <c r="AB207" t="s">
        <v>1198</v>
      </c>
      <c r="AC207" t="s">
        <v>49</v>
      </c>
      <c r="AD207" t="s">
        <v>49</v>
      </c>
      <c r="AG207" t="s">
        <v>49</v>
      </c>
      <c r="AO207" t="str">
        <f>+VLOOKUP(A207,'[1]ASIGNACION CONTRATISTAS'!$A$5:$M$275,11,FALSE)</f>
        <v>LILIANA</v>
      </c>
      <c r="AP207" t="str">
        <f>+VLOOKUP(A207,'[1]ASIGNACION CONTRATISTAS'!$A$5:$M$275,12,FALSE)</f>
        <v>PARDO</v>
      </c>
      <c r="AQ207">
        <f>+VLOOKUP(A207,'[1]ASIGNACION CONTRATISTAS'!$A$5:$M$275,13,FALSE)</f>
        <v>3145454096</v>
      </c>
      <c r="AR207" t="str">
        <f>+VLOOKUP(A207,'[1]ASIGNACION CONTRATISTAS'!$A$5:$AQ$275,14,FALSE)</f>
        <v>SI</v>
      </c>
      <c r="AS207" t="str">
        <f>+VLOOKUP(A207,'[1]ASIGNACION CONTRATISTAS'!$A$5:$AQ$275,15,FALSE)</f>
        <v>SI</v>
      </c>
      <c r="AT207" t="str">
        <f>+VLOOKUP(A207,'[1]ASIGNACION CONTRATISTAS'!$A$5:$AQ$275,16,FALSE)</f>
        <v>SIN DATOS</v>
      </c>
      <c r="AU207" t="str">
        <f>+VLOOKUP(A207,'[1]ASIGNACION CONTRATISTAS'!$A$5:$AQ$275,17,FALSE)</f>
        <v xml:space="preserve">COMPLETO </v>
      </c>
      <c r="AV207" t="str">
        <f>+VLOOKUP(A207,'[1]ASIGNACION CONTRATISTAS'!$A$5:$AQ$275,18,FALSE)</f>
        <v>SIN DATOS</v>
      </c>
      <c r="AW207" t="str">
        <f>+VLOOKUP(A207,'[1]ASIGNACION CONTRATISTAS'!$A$5:$AQ$275,19,FALSE)</f>
        <v>SI</v>
      </c>
      <c r="AX207" t="str">
        <f>+VLOOKUP(A207,'[1]ASIGNACION CONTRATISTAS'!$A$5:$AQ$275,20,FALSE)</f>
        <v>NO</v>
      </c>
      <c r="AY207">
        <f>+VLOOKUP(A207,'[1]ASIGNACION CONTRATISTAS'!$A$5:$AQ$275,21,FALSE)</f>
        <v>0</v>
      </c>
      <c r="AZ207" t="str">
        <f>+VLOOKUP(A207,'[1]ASIGNACION CONTRATISTAS'!$A$5:$AQ$275,22,FALSE)</f>
        <v>COMPLETO</v>
      </c>
      <c r="BA207" t="str">
        <f>+VLOOKUP(A207,'[1]ASIGNACION CONTRATISTAS'!$A$5:$AQ$275,23,FALSE)</f>
        <v>SI</v>
      </c>
      <c r="BB207">
        <f>+VLOOKUP(A207,'[1]ASIGNACION CONTRATISTAS'!$A$5:$AQ$275,24,FALSE)</f>
        <v>0</v>
      </c>
      <c r="BC207" t="str">
        <f>+VLOOKUP(A207,'[1]ASIGNACION CONTRATISTAS'!$A$5:$AQ$275,25,FALSE)</f>
        <v>COMPLETO</v>
      </c>
      <c r="BD207" s="2" t="str">
        <f>+VLOOKUP(A207,'[1]ASIGNACION CONTRATISTAS'!$A$5:$AQ$275,26,FALSE)</f>
        <v>SI TIENE</v>
      </c>
      <c r="BE207" t="str">
        <f>+VLOOKUP(A207,'[1]ASIGNACION CONTRATISTAS'!$A$5:$AQ$275,27,FALSE)</f>
        <v>PASA</v>
      </c>
      <c r="BF207">
        <f>+VLOOKUP(A207,'[1]ASIGNACION CONTRATISTAS'!$A$5:$AQ$275,28,FALSE)</f>
        <v>0</v>
      </c>
      <c r="BG207">
        <f>+VLOOKUP(A207,'[1]ASIGNACION CONTRATISTAS'!$A$5:$AQ$275,29,FALSE)</f>
        <v>45302</v>
      </c>
      <c r="BH207">
        <f>+VLOOKUP(A207,'[1]ASIGNACION CONTRATISTAS'!$A$5:$AQ$275,30,FALSE)</f>
        <v>0</v>
      </c>
      <c r="BI207">
        <f>+VLOOKUP(A207,'[1]ASIGNACION CONTRATISTAS'!$A$5:$AQ$275,31,FALSE)</f>
        <v>45317</v>
      </c>
      <c r="BJ207">
        <f>+VLOOKUP(A207,'[1]ASIGNACION CONTRATISTAS'!$A$5:$AQ$275,32,FALSE)</f>
        <v>0</v>
      </c>
      <c r="BK207" t="str">
        <f>+VLOOKUP(A207,'[1]ASIGNACION CONTRATISTAS'!$A$5:$AQ$275,33,FALSE)</f>
        <v>EN CONTROL DE CALIDAD</v>
      </c>
      <c r="BL207">
        <f>+VLOOKUP(A207,'[1]ASIGNACION CONTRATISTAS'!$A$5:$AQ$275,34,FALSE)</f>
        <v>0</v>
      </c>
      <c r="BM207">
        <f>+VLOOKUP(A207,'[1]ASIGNACION CONTRATISTAS'!$A$5:$AQ$275,35,FALSE)</f>
        <v>0</v>
      </c>
      <c r="BN207" t="str">
        <f>+VLOOKUP(A207,'[1]ASIGNACION CONTRATISTAS'!$A$5:$AQ$275,36,FALSE)</f>
        <v>EN CONTROL DE CALIDAD</v>
      </c>
      <c r="BO207">
        <f>+VLOOKUP(A207,'[1]ASIGNACION CONTRATISTAS'!$A$5:$AQ$275,37,FALSE)</f>
        <v>0</v>
      </c>
      <c r="BP207">
        <f>+VLOOKUP(A207,'[1]ASIGNACION CONTRATISTAS'!$A$5:$AQ$275,38,FALSE)</f>
        <v>0</v>
      </c>
      <c r="BQ207">
        <f>+VLOOKUP(A207,'[1]ASIGNACION CONTRATISTAS'!$A$5:$AQ$275,39,FALSE)</f>
        <v>45304</v>
      </c>
      <c r="BR207">
        <f>+VLOOKUP(A207,'[1]ASIGNACION CONTRATISTAS'!$A$5:$AQ$275,40,FALSE)</f>
        <v>45302</v>
      </c>
      <c r="BS207">
        <f>+VLOOKUP(A207,'[1]ASIGNACION CONTRATISTAS'!$A$5:$AQ$275,41,FALSE)</f>
        <v>45348</v>
      </c>
      <c r="BT207">
        <f>+VLOOKUP(A207,'[1]ASIGNACION CONTRATISTAS'!$A$5:$AQ$275,42,FALSE)</f>
        <v>45362</v>
      </c>
      <c r="BU207">
        <f>+VLOOKUP(A207,'[1]ASIGNACION CONTRATISTAS'!$A$5:$AQ$275,43,FALSE)</f>
        <v>25000000</v>
      </c>
    </row>
    <row r="208" spans="1:73" x14ac:dyDescent="0.25">
      <c r="A208" t="s">
        <v>1199</v>
      </c>
      <c r="B208" t="s">
        <v>1147</v>
      </c>
      <c r="C208" t="s">
        <v>1164</v>
      </c>
      <c r="E208" t="s">
        <v>107</v>
      </c>
      <c r="F208" t="s">
        <v>1200</v>
      </c>
      <c r="G208">
        <v>160.69704999999999</v>
      </c>
      <c r="H208">
        <v>25000000</v>
      </c>
      <c r="K208" t="s">
        <v>1201</v>
      </c>
      <c r="L208" t="s">
        <v>127</v>
      </c>
      <c r="N208" s="2">
        <v>45304</v>
      </c>
      <c r="O208" s="2">
        <v>45303</v>
      </c>
      <c r="P208" s="2">
        <v>45317</v>
      </c>
      <c r="S208">
        <v>25000000</v>
      </c>
      <c r="W208" s="2">
        <v>0</v>
      </c>
      <c r="X208" t="s">
        <v>1202</v>
      </c>
      <c r="Y208" t="s">
        <v>46</v>
      </c>
      <c r="Z208">
        <v>0</v>
      </c>
      <c r="AA208">
        <v>199.20689999999999</v>
      </c>
      <c r="AB208" t="s">
        <v>1203</v>
      </c>
      <c r="AC208" t="s">
        <v>48</v>
      </c>
      <c r="AD208" t="s">
        <v>49</v>
      </c>
      <c r="AF208" t="s">
        <v>53</v>
      </c>
      <c r="AG208" t="s">
        <v>48</v>
      </c>
      <c r="AH208" t="s">
        <v>340</v>
      </c>
      <c r="AO208" t="str">
        <f>+VLOOKUP(A208,'[1]ASIGNACION CONTRATISTAS'!$A$5:$M$275,11,FALSE)</f>
        <v xml:space="preserve">BRUNO MARTIN  BERRIO BELLO    </v>
      </c>
      <c r="AP208">
        <f>+VLOOKUP(A208,'[1]ASIGNACION CONTRATISTAS'!$A$5:$M$275,12,FALSE)</f>
        <v>0</v>
      </c>
      <c r="AQ208">
        <f>+VLOOKUP(A208,'[1]ASIGNACION CONTRATISTAS'!$A$5:$M$275,13,FALSE)</f>
        <v>3127988276</v>
      </c>
      <c r="AR208" t="str">
        <f>+VLOOKUP(A208,'[1]ASIGNACION CONTRATISTAS'!$A$5:$AQ$275,14,FALSE)</f>
        <v>SI</v>
      </c>
      <c r="AS208" t="str">
        <f>+VLOOKUP(A208,'[1]ASIGNACION CONTRATISTAS'!$A$5:$AQ$275,15,FALSE)</f>
        <v>SI</v>
      </c>
      <c r="AT208" t="str">
        <f>+VLOOKUP(A208,'[1]ASIGNACION CONTRATISTAS'!$A$5:$AQ$275,16,FALSE)</f>
        <v>SIN DATOS</v>
      </c>
      <c r="AU208" t="str">
        <f>+VLOOKUP(A208,'[1]ASIGNACION CONTRATISTAS'!$A$5:$AQ$275,17,FALSE)</f>
        <v xml:space="preserve">COMPLETO </v>
      </c>
      <c r="AV208" t="str">
        <f>+VLOOKUP(A208,'[1]ASIGNACION CONTRATISTAS'!$A$5:$AQ$275,18,FALSE)</f>
        <v>SIN DATOS</v>
      </c>
      <c r="AW208" t="str">
        <f>+VLOOKUP(A208,'[1]ASIGNACION CONTRATISTAS'!$A$5:$AQ$275,19,FALSE)</f>
        <v>SI</v>
      </c>
      <c r="AX208" t="str">
        <f>+VLOOKUP(A208,'[1]ASIGNACION CONTRATISTAS'!$A$5:$AQ$275,20,FALSE)</f>
        <v>NO</v>
      </c>
      <c r="AY208">
        <f>+VLOOKUP(A208,'[1]ASIGNACION CONTRATISTAS'!$A$5:$AQ$275,21,FALSE)</f>
        <v>0</v>
      </c>
      <c r="AZ208" t="str">
        <f>+VLOOKUP(A208,'[1]ASIGNACION CONTRATISTAS'!$A$5:$AQ$275,22,FALSE)</f>
        <v>COMPLETO</v>
      </c>
      <c r="BA208" t="str">
        <f>+VLOOKUP(A208,'[1]ASIGNACION CONTRATISTAS'!$A$5:$AQ$275,23,FALSE)</f>
        <v>SI</v>
      </c>
      <c r="BB208">
        <f>+VLOOKUP(A208,'[1]ASIGNACION CONTRATISTAS'!$A$5:$AQ$275,24,FALSE)</f>
        <v>0</v>
      </c>
      <c r="BC208" t="str">
        <f>+VLOOKUP(A208,'[1]ASIGNACION CONTRATISTAS'!$A$5:$AQ$275,25,FALSE)</f>
        <v>COMPLETO</v>
      </c>
      <c r="BD208" s="2" t="str">
        <f>+VLOOKUP(A208,'[1]ASIGNACION CONTRATISTAS'!$A$5:$AQ$275,26,FALSE)</f>
        <v>SI TIENE</v>
      </c>
      <c r="BE208" t="str">
        <f>+VLOOKUP(A208,'[1]ASIGNACION CONTRATISTAS'!$A$5:$AQ$275,27,FALSE)</f>
        <v>PASA</v>
      </c>
      <c r="BF208">
        <f>+VLOOKUP(A208,'[1]ASIGNACION CONTRATISTAS'!$A$5:$AQ$275,28,FALSE)</f>
        <v>0</v>
      </c>
      <c r="BG208">
        <f>+VLOOKUP(A208,'[1]ASIGNACION CONTRATISTAS'!$A$5:$AQ$275,29,FALSE)</f>
        <v>45303</v>
      </c>
      <c r="BH208">
        <f>+VLOOKUP(A208,'[1]ASIGNACION CONTRATISTAS'!$A$5:$AQ$275,30,FALSE)</f>
        <v>0</v>
      </c>
      <c r="BI208">
        <f>+VLOOKUP(A208,'[1]ASIGNACION CONTRATISTAS'!$A$5:$AQ$275,31,FALSE)</f>
        <v>45317</v>
      </c>
      <c r="BJ208">
        <f>+VLOOKUP(A208,'[1]ASIGNACION CONTRATISTAS'!$A$5:$AQ$275,32,FALSE)</f>
        <v>0</v>
      </c>
      <c r="BK208" t="str">
        <f>+VLOOKUP(A208,'[1]ASIGNACION CONTRATISTAS'!$A$5:$AQ$275,33,FALSE)</f>
        <v>EN REVISION DE ANT</v>
      </c>
      <c r="BL208" t="str">
        <f>+VLOOKUP(A208,'[1]ASIGNACION CONTRATISTAS'!$A$5:$AQ$275,34,FALSE)</f>
        <v xml:space="preserve">APROBADO SIN SOPORTES </v>
      </c>
      <c r="BM208">
        <f>+VLOOKUP(A208,'[1]ASIGNACION CONTRATISTAS'!$A$5:$AQ$275,35,FALSE)</f>
        <v>0</v>
      </c>
      <c r="BN208" t="str">
        <f>+VLOOKUP(A208,'[1]ASIGNACION CONTRATISTAS'!$A$5:$AQ$275,36,FALSE)</f>
        <v>EN REVISION ANT</v>
      </c>
      <c r="BO208">
        <f>+VLOOKUP(A208,'[1]ASIGNACION CONTRATISTAS'!$A$5:$AQ$275,37,FALSE)</f>
        <v>0</v>
      </c>
      <c r="BP208">
        <f>+VLOOKUP(A208,'[1]ASIGNACION CONTRATISTAS'!$A$5:$AQ$275,38,FALSE)</f>
        <v>0</v>
      </c>
      <c r="BQ208">
        <f>+VLOOKUP(A208,'[1]ASIGNACION CONTRATISTAS'!$A$5:$AQ$275,39,FALSE)</f>
        <v>45304</v>
      </c>
      <c r="BR208">
        <f>+VLOOKUP(A208,'[1]ASIGNACION CONTRATISTAS'!$A$5:$AQ$275,40,FALSE)</f>
        <v>45303</v>
      </c>
      <c r="BS208">
        <f>+VLOOKUP(A208,'[1]ASIGNACION CONTRATISTAS'!$A$5:$AQ$275,41,FALSE)</f>
        <v>0</v>
      </c>
      <c r="BT208">
        <f>+VLOOKUP(A208,'[1]ASIGNACION CONTRATISTAS'!$A$5:$AQ$275,42,FALSE)</f>
        <v>0</v>
      </c>
      <c r="BU208">
        <f>+VLOOKUP(A208,'[1]ASIGNACION CONTRATISTAS'!$A$5:$AQ$275,43,FALSE)</f>
        <v>25000000</v>
      </c>
    </row>
    <row r="209" spans="1:73" x14ac:dyDescent="0.25">
      <c r="A209" t="s">
        <v>1204</v>
      </c>
      <c r="B209" t="s">
        <v>1147</v>
      </c>
      <c r="C209" t="s">
        <v>1164</v>
      </c>
      <c r="E209" t="s">
        <v>107</v>
      </c>
      <c r="F209" t="s">
        <v>1205</v>
      </c>
      <c r="G209">
        <v>129.084306</v>
      </c>
      <c r="H209">
        <v>25000000</v>
      </c>
      <c r="K209" t="s">
        <v>1206</v>
      </c>
      <c r="L209" t="s">
        <v>44</v>
      </c>
      <c r="N209" s="2">
        <v>45304</v>
      </c>
      <c r="O209" s="2">
        <v>45302</v>
      </c>
      <c r="P209" s="2">
        <v>45317</v>
      </c>
      <c r="Q209" s="2">
        <v>45348</v>
      </c>
      <c r="R209">
        <v>45362</v>
      </c>
      <c r="S209">
        <v>25000000</v>
      </c>
      <c r="W209" s="2">
        <v>45035</v>
      </c>
      <c r="X209" t="s">
        <v>1207</v>
      </c>
      <c r="Y209" t="s">
        <v>46</v>
      </c>
      <c r="Z209">
        <v>0</v>
      </c>
      <c r="AA209">
        <v>144.72139999999999</v>
      </c>
      <c r="AB209" t="s">
        <v>1208</v>
      </c>
      <c r="AC209" t="s">
        <v>48</v>
      </c>
      <c r="AD209" t="s">
        <v>49</v>
      </c>
      <c r="AF209" t="s">
        <v>53</v>
      </c>
      <c r="AG209" t="s">
        <v>48</v>
      </c>
      <c r="AH209" t="s">
        <v>340</v>
      </c>
      <c r="AO209" t="str">
        <f>+VLOOKUP(A209,'[1]ASIGNACION CONTRATISTAS'!$A$5:$M$275,11,FALSE)</f>
        <v>LUISGALINDO</v>
      </c>
      <c r="AP209">
        <f>+VLOOKUP(A209,'[1]ASIGNACION CONTRATISTAS'!$A$5:$M$275,12,FALSE)</f>
        <v>0</v>
      </c>
      <c r="AQ209">
        <f>+VLOOKUP(A209,'[1]ASIGNACION CONTRATISTAS'!$A$5:$M$275,13,FALSE)</f>
        <v>3205411304</v>
      </c>
      <c r="AR209" t="str">
        <f>+VLOOKUP(A209,'[1]ASIGNACION CONTRATISTAS'!$A$5:$AQ$275,14,FALSE)</f>
        <v>SI</v>
      </c>
      <c r="AS209" t="str">
        <f>+VLOOKUP(A209,'[1]ASIGNACION CONTRATISTAS'!$A$5:$AQ$275,15,FALSE)</f>
        <v>SI</v>
      </c>
      <c r="AT209" t="str">
        <f>+VLOOKUP(A209,'[1]ASIGNACION CONTRATISTAS'!$A$5:$AQ$275,16,FALSE)</f>
        <v>SIN DATOS</v>
      </c>
      <c r="AU209" t="str">
        <f>+VLOOKUP(A209,'[1]ASIGNACION CONTRATISTAS'!$A$5:$AQ$275,17,FALSE)</f>
        <v xml:space="preserve">COMPLETO </v>
      </c>
      <c r="AV209" t="str">
        <f>+VLOOKUP(A209,'[1]ASIGNACION CONTRATISTAS'!$A$5:$AQ$275,18,FALSE)</f>
        <v>SIN DATOS</v>
      </c>
      <c r="AW209" t="str">
        <f>+VLOOKUP(A209,'[1]ASIGNACION CONTRATISTAS'!$A$5:$AQ$275,19,FALSE)</f>
        <v>SI</v>
      </c>
      <c r="AX209" t="str">
        <f>+VLOOKUP(A209,'[1]ASIGNACION CONTRATISTAS'!$A$5:$AQ$275,20,FALSE)</f>
        <v>NO</v>
      </c>
      <c r="AY209">
        <f>+VLOOKUP(A209,'[1]ASIGNACION CONTRATISTAS'!$A$5:$AQ$275,21,FALSE)</f>
        <v>0</v>
      </c>
      <c r="AZ209" t="str">
        <f>+VLOOKUP(A209,'[1]ASIGNACION CONTRATISTAS'!$A$5:$AQ$275,22,FALSE)</f>
        <v>COMPLETO</v>
      </c>
      <c r="BA209" t="str">
        <f>+VLOOKUP(A209,'[1]ASIGNACION CONTRATISTAS'!$A$5:$AQ$275,23,FALSE)</f>
        <v>SI</v>
      </c>
      <c r="BB209">
        <f>+VLOOKUP(A209,'[1]ASIGNACION CONTRATISTAS'!$A$5:$AQ$275,24,FALSE)</f>
        <v>0</v>
      </c>
      <c r="BC209" t="str">
        <f>+VLOOKUP(A209,'[1]ASIGNACION CONTRATISTAS'!$A$5:$AQ$275,25,FALSE)</f>
        <v>COMPLETO</v>
      </c>
      <c r="BD209" s="2" t="str">
        <f>+VLOOKUP(A209,'[1]ASIGNACION CONTRATISTAS'!$A$5:$AQ$275,26,FALSE)</f>
        <v>SI TIENE</v>
      </c>
      <c r="BE209" t="str">
        <f>+VLOOKUP(A209,'[1]ASIGNACION CONTRATISTAS'!$A$5:$AQ$275,27,FALSE)</f>
        <v>PASA</v>
      </c>
      <c r="BF209">
        <f>+VLOOKUP(A209,'[1]ASIGNACION CONTRATISTAS'!$A$5:$AQ$275,28,FALSE)</f>
        <v>0</v>
      </c>
      <c r="BG209">
        <f>+VLOOKUP(A209,'[1]ASIGNACION CONTRATISTAS'!$A$5:$AQ$275,29,FALSE)</f>
        <v>45302</v>
      </c>
      <c r="BH209">
        <f>+VLOOKUP(A209,'[1]ASIGNACION CONTRATISTAS'!$A$5:$AQ$275,30,FALSE)</f>
        <v>0</v>
      </c>
      <c r="BI209">
        <f>+VLOOKUP(A209,'[1]ASIGNACION CONTRATISTAS'!$A$5:$AQ$275,31,FALSE)</f>
        <v>45317</v>
      </c>
      <c r="BJ209">
        <f>+VLOOKUP(A209,'[1]ASIGNACION CONTRATISTAS'!$A$5:$AQ$275,32,FALSE)</f>
        <v>0</v>
      </c>
      <c r="BK209" t="str">
        <f>+VLOOKUP(A209,'[1]ASIGNACION CONTRATISTAS'!$A$5:$AQ$275,33,FALSE)</f>
        <v>EN REVISION DE ANT</v>
      </c>
      <c r="BL209" t="str">
        <f>+VLOOKUP(A209,'[1]ASIGNACION CONTRATISTAS'!$A$5:$AQ$275,34,FALSE)</f>
        <v xml:space="preserve">APROBADO SIN SOPORTES </v>
      </c>
      <c r="BM209">
        <f>+VLOOKUP(A209,'[1]ASIGNACION CONTRATISTAS'!$A$5:$AQ$275,35,FALSE)</f>
        <v>0</v>
      </c>
      <c r="BN209" t="str">
        <f>+VLOOKUP(A209,'[1]ASIGNACION CONTRATISTAS'!$A$5:$AQ$275,36,FALSE)</f>
        <v>EN REVISION ANT</v>
      </c>
      <c r="BO209">
        <f>+VLOOKUP(A209,'[1]ASIGNACION CONTRATISTAS'!$A$5:$AQ$275,37,FALSE)</f>
        <v>0</v>
      </c>
      <c r="BP209">
        <f>+VLOOKUP(A209,'[1]ASIGNACION CONTRATISTAS'!$A$5:$AQ$275,38,FALSE)</f>
        <v>0</v>
      </c>
      <c r="BQ209">
        <f>+VLOOKUP(A209,'[1]ASIGNACION CONTRATISTAS'!$A$5:$AQ$275,39,FALSE)</f>
        <v>45304</v>
      </c>
      <c r="BR209">
        <f>+VLOOKUP(A209,'[1]ASIGNACION CONTRATISTAS'!$A$5:$AQ$275,40,FALSE)</f>
        <v>45302</v>
      </c>
      <c r="BS209">
        <f>+VLOOKUP(A209,'[1]ASIGNACION CONTRATISTAS'!$A$5:$AQ$275,41,FALSE)</f>
        <v>45348</v>
      </c>
      <c r="BT209">
        <f>+VLOOKUP(A209,'[1]ASIGNACION CONTRATISTAS'!$A$5:$AQ$275,42,FALSE)</f>
        <v>45362</v>
      </c>
      <c r="BU209">
        <f>+VLOOKUP(A209,'[1]ASIGNACION CONTRATISTAS'!$A$5:$AQ$275,43,FALSE)</f>
        <v>25000000</v>
      </c>
    </row>
    <row r="210" spans="1:73" x14ac:dyDescent="0.25">
      <c r="A210" t="s">
        <v>1209</v>
      </c>
      <c r="B210" t="s">
        <v>1147</v>
      </c>
      <c r="C210" t="s">
        <v>1164</v>
      </c>
      <c r="E210" t="s">
        <v>107</v>
      </c>
      <c r="F210" t="s">
        <v>1205</v>
      </c>
      <c r="G210">
        <v>14.650995</v>
      </c>
      <c r="H210">
        <v>16600000</v>
      </c>
      <c r="K210" t="s">
        <v>1210</v>
      </c>
      <c r="L210" t="s">
        <v>127</v>
      </c>
      <c r="N210" s="2">
        <v>45304</v>
      </c>
      <c r="O210" s="2">
        <v>45301</v>
      </c>
      <c r="P210" s="2">
        <v>45317</v>
      </c>
      <c r="S210">
        <v>16600000</v>
      </c>
      <c r="W210" s="2">
        <v>45035</v>
      </c>
      <c r="X210" t="s">
        <v>1211</v>
      </c>
      <c r="Y210" t="s">
        <v>46</v>
      </c>
      <c r="Z210">
        <v>0</v>
      </c>
      <c r="AA210">
        <v>12.5</v>
      </c>
      <c r="AB210" t="s">
        <v>1212</v>
      </c>
      <c r="AC210" t="s">
        <v>48</v>
      </c>
      <c r="AD210" t="s">
        <v>49</v>
      </c>
      <c r="AF210" t="s">
        <v>53</v>
      </c>
      <c r="AG210" t="s">
        <v>48</v>
      </c>
      <c r="AH210" t="s">
        <v>340</v>
      </c>
      <c r="AO210" t="str">
        <f>+VLOOKUP(A210,'[1]ASIGNACION CONTRATISTAS'!$A$5:$M$275,11,FALSE)</f>
        <v>LUISGALINDO</v>
      </c>
      <c r="AP210">
        <f>+VLOOKUP(A210,'[1]ASIGNACION CONTRATISTAS'!$A$5:$M$275,12,FALSE)</f>
        <v>0</v>
      </c>
      <c r="AQ210">
        <f>+VLOOKUP(A210,'[1]ASIGNACION CONTRATISTAS'!$A$5:$M$275,13,FALSE)</f>
        <v>3205411304</v>
      </c>
      <c r="AR210" t="str">
        <f>+VLOOKUP(A210,'[1]ASIGNACION CONTRATISTAS'!$A$5:$AQ$275,14,FALSE)</f>
        <v>SI</v>
      </c>
      <c r="AS210" t="str">
        <f>+VLOOKUP(A210,'[1]ASIGNACION CONTRATISTAS'!$A$5:$AQ$275,15,FALSE)</f>
        <v>SI</v>
      </c>
      <c r="AT210" t="str">
        <f>+VLOOKUP(A210,'[1]ASIGNACION CONTRATISTAS'!$A$5:$AQ$275,16,FALSE)</f>
        <v>SIN DATOS</v>
      </c>
      <c r="AU210" t="str">
        <f>+VLOOKUP(A210,'[1]ASIGNACION CONTRATISTAS'!$A$5:$AQ$275,17,FALSE)</f>
        <v xml:space="preserve">COMPLETO </v>
      </c>
      <c r="AV210" t="str">
        <f>+VLOOKUP(A210,'[1]ASIGNACION CONTRATISTAS'!$A$5:$AQ$275,18,FALSE)</f>
        <v>SIN DATOS</v>
      </c>
      <c r="AW210" t="str">
        <f>+VLOOKUP(A210,'[1]ASIGNACION CONTRATISTAS'!$A$5:$AQ$275,19,FALSE)</f>
        <v>SI</v>
      </c>
      <c r="AX210" t="str">
        <f>+VLOOKUP(A210,'[1]ASIGNACION CONTRATISTAS'!$A$5:$AQ$275,20,FALSE)</f>
        <v>NO</v>
      </c>
      <c r="AY210">
        <f>+VLOOKUP(A210,'[1]ASIGNACION CONTRATISTAS'!$A$5:$AQ$275,21,FALSE)</f>
        <v>0</v>
      </c>
      <c r="AZ210" t="str">
        <f>+VLOOKUP(A210,'[1]ASIGNACION CONTRATISTAS'!$A$5:$AQ$275,22,FALSE)</f>
        <v>COMPLETO</v>
      </c>
      <c r="BA210" t="str">
        <f>+VLOOKUP(A210,'[1]ASIGNACION CONTRATISTAS'!$A$5:$AQ$275,23,FALSE)</f>
        <v>SI</v>
      </c>
      <c r="BB210">
        <f>+VLOOKUP(A210,'[1]ASIGNACION CONTRATISTAS'!$A$5:$AQ$275,24,FALSE)</f>
        <v>0</v>
      </c>
      <c r="BC210" t="str">
        <f>+VLOOKUP(A210,'[1]ASIGNACION CONTRATISTAS'!$A$5:$AQ$275,25,FALSE)</f>
        <v>COMPLETO</v>
      </c>
      <c r="BD210" s="2" t="str">
        <f>+VLOOKUP(A210,'[1]ASIGNACION CONTRATISTAS'!$A$5:$AQ$275,26,FALSE)</f>
        <v>SI TIENE</v>
      </c>
      <c r="BE210" t="str">
        <f>+VLOOKUP(A210,'[1]ASIGNACION CONTRATISTAS'!$A$5:$AQ$275,27,FALSE)</f>
        <v>PASA</v>
      </c>
      <c r="BF210">
        <f>+VLOOKUP(A210,'[1]ASIGNACION CONTRATISTAS'!$A$5:$AQ$275,28,FALSE)</f>
        <v>0</v>
      </c>
      <c r="BG210">
        <f>+VLOOKUP(A210,'[1]ASIGNACION CONTRATISTAS'!$A$5:$AQ$275,29,FALSE)</f>
        <v>45301</v>
      </c>
      <c r="BH210">
        <f>+VLOOKUP(A210,'[1]ASIGNACION CONTRATISTAS'!$A$5:$AQ$275,30,FALSE)</f>
        <v>0</v>
      </c>
      <c r="BI210">
        <f>+VLOOKUP(A210,'[1]ASIGNACION CONTRATISTAS'!$A$5:$AQ$275,31,FALSE)</f>
        <v>45317</v>
      </c>
      <c r="BJ210">
        <f>+VLOOKUP(A210,'[1]ASIGNACION CONTRATISTAS'!$A$5:$AQ$275,32,FALSE)</f>
        <v>0</v>
      </c>
      <c r="BK210" t="str">
        <f>+VLOOKUP(A210,'[1]ASIGNACION CONTRATISTAS'!$A$5:$AQ$275,33,FALSE)</f>
        <v>EN REVISION DE ANT</v>
      </c>
      <c r="BL210" t="str">
        <f>+VLOOKUP(A210,'[1]ASIGNACION CONTRATISTAS'!$A$5:$AQ$275,34,FALSE)</f>
        <v xml:space="preserve">APROBADO SIN SOPORTES </v>
      </c>
      <c r="BM210">
        <f>+VLOOKUP(A210,'[1]ASIGNACION CONTRATISTAS'!$A$5:$AQ$275,35,FALSE)</f>
        <v>0</v>
      </c>
      <c r="BN210" t="str">
        <f>+VLOOKUP(A210,'[1]ASIGNACION CONTRATISTAS'!$A$5:$AQ$275,36,FALSE)</f>
        <v>EN REVISION ANT</v>
      </c>
      <c r="BO210">
        <f>+VLOOKUP(A210,'[1]ASIGNACION CONTRATISTAS'!$A$5:$AQ$275,37,FALSE)</f>
        <v>0</v>
      </c>
      <c r="BP210">
        <f>+VLOOKUP(A210,'[1]ASIGNACION CONTRATISTAS'!$A$5:$AQ$275,38,FALSE)</f>
        <v>0</v>
      </c>
      <c r="BQ210">
        <f>+VLOOKUP(A210,'[1]ASIGNACION CONTRATISTAS'!$A$5:$AQ$275,39,FALSE)</f>
        <v>45304</v>
      </c>
      <c r="BR210">
        <f>+VLOOKUP(A210,'[1]ASIGNACION CONTRATISTAS'!$A$5:$AQ$275,40,FALSE)</f>
        <v>45301</v>
      </c>
      <c r="BS210">
        <f>+VLOOKUP(A210,'[1]ASIGNACION CONTRATISTAS'!$A$5:$AQ$275,41,FALSE)</f>
        <v>0</v>
      </c>
      <c r="BT210">
        <f>+VLOOKUP(A210,'[1]ASIGNACION CONTRATISTAS'!$A$5:$AQ$275,42,FALSE)</f>
        <v>0</v>
      </c>
      <c r="BU210">
        <f>+VLOOKUP(A210,'[1]ASIGNACION CONTRATISTAS'!$A$5:$AQ$275,43,FALSE)</f>
        <v>16600000</v>
      </c>
    </row>
    <row r="211" spans="1:73" x14ac:dyDescent="0.25">
      <c r="A211" t="s">
        <v>1213</v>
      </c>
      <c r="B211" t="s">
        <v>1147</v>
      </c>
      <c r="C211" t="s">
        <v>1164</v>
      </c>
      <c r="E211" t="s">
        <v>107</v>
      </c>
      <c r="F211" t="s">
        <v>1200</v>
      </c>
      <c r="G211">
        <v>289.69898000000001</v>
      </c>
      <c r="H211">
        <v>25000000</v>
      </c>
      <c r="K211" t="s">
        <v>1214</v>
      </c>
      <c r="L211" t="s">
        <v>113</v>
      </c>
      <c r="N211" s="2">
        <v>45304</v>
      </c>
      <c r="S211">
        <v>25000000</v>
      </c>
      <c r="U211" t="s">
        <v>48</v>
      </c>
      <c r="W211" s="2">
        <v>0</v>
      </c>
      <c r="X211" t="s">
        <v>1215</v>
      </c>
      <c r="Y211" t="s">
        <v>46</v>
      </c>
      <c r="Z211">
        <v>0</v>
      </c>
      <c r="AA211">
        <v>0</v>
      </c>
      <c r="AB211" t="s">
        <v>1216</v>
      </c>
      <c r="AC211" t="s">
        <v>48</v>
      </c>
      <c r="AD211" t="s">
        <v>49</v>
      </c>
      <c r="AF211" t="s">
        <v>53</v>
      </c>
      <c r="AG211" t="s">
        <v>48</v>
      </c>
      <c r="AH211" t="s">
        <v>340</v>
      </c>
      <c r="AO211" t="str">
        <f>+VLOOKUP(A211,'[1]ASIGNACION CONTRATISTAS'!$A$5:$M$275,11,FALSE)</f>
        <v>SIN DATOS</v>
      </c>
      <c r="AP211" t="str">
        <f>+VLOOKUP(A211,'[1]ASIGNACION CONTRATISTAS'!$A$5:$M$275,12,FALSE)</f>
        <v>SIN DATOS</v>
      </c>
      <c r="AQ211" t="str">
        <f>+VLOOKUP(A211,'[1]ASIGNACION CONTRATISTAS'!$A$5:$M$275,13,FALSE)</f>
        <v>SIN DATOS</v>
      </c>
      <c r="AR211" t="str">
        <f>+VLOOKUP(A211,'[1]ASIGNACION CONTRATISTAS'!$A$5:$AQ$275,14,FALSE)</f>
        <v>SI</v>
      </c>
      <c r="AS211" t="str">
        <f>+VLOOKUP(A211,'[1]ASIGNACION CONTRATISTAS'!$A$5:$AQ$275,15,FALSE)</f>
        <v>SI</v>
      </c>
      <c r="AT211" t="str">
        <f>+VLOOKUP(A211,'[1]ASIGNACION CONTRATISTAS'!$A$5:$AQ$275,16,FALSE)</f>
        <v>SIN DATOS</v>
      </c>
      <c r="AU211" t="str">
        <f>+VLOOKUP(A211,'[1]ASIGNACION CONTRATISTAS'!$A$5:$AQ$275,17,FALSE)</f>
        <v xml:space="preserve">COMPLETO </v>
      </c>
      <c r="AV211" t="str">
        <f>+VLOOKUP(A211,'[1]ASIGNACION CONTRATISTAS'!$A$5:$AQ$275,18,FALSE)</f>
        <v>SIN DATOS</v>
      </c>
      <c r="AW211" t="str">
        <f>+VLOOKUP(A211,'[1]ASIGNACION CONTRATISTAS'!$A$5:$AQ$275,19,FALSE)</f>
        <v>SI</v>
      </c>
      <c r="AX211" t="str">
        <f>+VLOOKUP(A211,'[1]ASIGNACION CONTRATISTAS'!$A$5:$AQ$275,20,FALSE)</f>
        <v>NO</v>
      </c>
      <c r="AY211">
        <f>+VLOOKUP(A211,'[1]ASIGNACION CONTRATISTAS'!$A$5:$AQ$275,21,FALSE)</f>
        <v>0</v>
      </c>
      <c r="AZ211" t="str">
        <f>+VLOOKUP(A211,'[1]ASIGNACION CONTRATISTAS'!$A$5:$AQ$275,22,FALSE)</f>
        <v>COMPLETO</v>
      </c>
      <c r="BA211" t="str">
        <f>+VLOOKUP(A211,'[1]ASIGNACION CONTRATISTAS'!$A$5:$AQ$275,23,FALSE)</f>
        <v>SI</v>
      </c>
      <c r="BB211">
        <f>+VLOOKUP(A211,'[1]ASIGNACION CONTRATISTAS'!$A$5:$AQ$275,24,FALSE)</f>
        <v>0</v>
      </c>
      <c r="BC211" t="str">
        <f>+VLOOKUP(A211,'[1]ASIGNACION CONTRATISTAS'!$A$5:$AQ$275,25,FALSE)</f>
        <v>COMPLETO</v>
      </c>
      <c r="BD211" s="2" t="str">
        <f>+VLOOKUP(A211,'[1]ASIGNACION CONTRATISTAS'!$A$5:$AQ$275,26,FALSE)</f>
        <v>SI TIENE</v>
      </c>
      <c r="BE211" t="str">
        <f>+VLOOKUP(A211,'[1]ASIGNACION CONTRATISTAS'!$A$5:$AQ$275,27,FALSE)</f>
        <v>PASA</v>
      </c>
      <c r="BF211">
        <f>+VLOOKUP(A211,'[1]ASIGNACION CONTRATISTAS'!$A$5:$AQ$275,28,FALSE)</f>
        <v>0</v>
      </c>
      <c r="BG211" t="str">
        <f>+VLOOKUP(A211,'[1]ASIGNACION CONTRATISTAS'!$A$5:$AQ$275,29,FALSE)</f>
        <v>SIN VISITA</v>
      </c>
      <c r="BH211">
        <f>+VLOOKUP(A211,'[1]ASIGNACION CONTRATISTAS'!$A$5:$AQ$275,30,FALSE)</f>
        <v>0</v>
      </c>
      <c r="BI211">
        <f>+VLOOKUP(A211,'[1]ASIGNACION CONTRATISTAS'!$A$5:$AQ$275,31,FALSE)</f>
        <v>0</v>
      </c>
      <c r="BJ211">
        <f>+VLOOKUP(A211,'[1]ASIGNACION CONTRATISTAS'!$A$5:$AQ$275,32,FALSE)</f>
        <v>0</v>
      </c>
      <c r="BK211" t="str">
        <f>+VLOOKUP(A211,'[1]ASIGNACION CONTRATISTAS'!$A$5:$AQ$275,33,FALSE)</f>
        <v>DESISTIDO</v>
      </c>
      <c r="BL211" t="str">
        <f>+VLOOKUP(A211,'[1]ASIGNACION CONTRATISTAS'!$A$5:$AQ$275,34,FALSE)</f>
        <v>EL BENEFICIARIO DESITE DEL PROCESO</v>
      </c>
      <c r="BM211">
        <f>+VLOOKUP(A211,'[1]ASIGNACION CONTRATISTAS'!$A$5:$AQ$275,35,FALSE)</f>
        <v>0</v>
      </c>
      <c r="BN211" t="str">
        <f>+VLOOKUP(A211,'[1]ASIGNACION CONTRATISTAS'!$A$5:$AQ$275,36,FALSE)</f>
        <v>DESISTIDO</v>
      </c>
      <c r="BO211">
        <f>+VLOOKUP(A211,'[1]ASIGNACION CONTRATISTAS'!$A$5:$AQ$275,37,FALSE)</f>
        <v>0</v>
      </c>
      <c r="BP211">
        <f>+VLOOKUP(A211,'[1]ASIGNACION CONTRATISTAS'!$A$5:$AQ$275,38,FALSE)</f>
        <v>0</v>
      </c>
      <c r="BQ211">
        <f>+VLOOKUP(A211,'[1]ASIGNACION CONTRATISTAS'!$A$5:$AQ$275,39,FALSE)</f>
        <v>45304</v>
      </c>
      <c r="BR211" t="str">
        <f>+VLOOKUP(A211,'[1]ASIGNACION CONTRATISTAS'!$A$5:$AQ$275,40,FALSE)</f>
        <v>N/A</v>
      </c>
      <c r="BS211">
        <f>+VLOOKUP(A211,'[1]ASIGNACION CONTRATISTAS'!$A$5:$AQ$275,41,FALSE)</f>
        <v>0</v>
      </c>
      <c r="BT211">
        <f>+VLOOKUP(A211,'[1]ASIGNACION CONTRATISTAS'!$A$5:$AQ$275,42,FALSE)</f>
        <v>0</v>
      </c>
      <c r="BU211">
        <f>+VLOOKUP(A211,'[1]ASIGNACION CONTRATISTAS'!$A$5:$AQ$275,43,FALSE)</f>
        <v>25000000</v>
      </c>
    </row>
    <row r="212" spans="1:73" x14ac:dyDescent="0.25">
      <c r="A212" t="s">
        <v>1217</v>
      </c>
      <c r="B212" t="s">
        <v>1147</v>
      </c>
      <c r="C212" t="s">
        <v>1148</v>
      </c>
      <c r="E212" t="s">
        <v>380</v>
      </c>
      <c r="F212" t="s">
        <v>117</v>
      </c>
      <c r="G212">
        <v>178.893416</v>
      </c>
      <c r="H212">
        <v>25000000</v>
      </c>
      <c r="K212" t="s">
        <v>1218</v>
      </c>
      <c r="L212" t="s">
        <v>127</v>
      </c>
      <c r="N212" s="2">
        <v>45309</v>
      </c>
      <c r="O212" s="2">
        <v>45335</v>
      </c>
      <c r="P212" s="2">
        <v>45344</v>
      </c>
      <c r="S212">
        <v>25000000</v>
      </c>
      <c r="W212" s="2">
        <v>45261</v>
      </c>
      <c r="X212" t="s">
        <v>1219</v>
      </c>
      <c r="Y212" t="s">
        <v>46</v>
      </c>
      <c r="Z212">
        <v>0</v>
      </c>
      <c r="AA212" t="s">
        <v>1220</v>
      </c>
      <c r="AB212" t="s">
        <v>1221</v>
      </c>
      <c r="AC212" t="s">
        <v>48</v>
      </c>
      <c r="AD212" t="s">
        <v>49</v>
      </c>
      <c r="AG212" t="s">
        <v>48</v>
      </c>
      <c r="AO212" t="str">
        <f>+VLOOKUP(A212,'[1]ASIGNACION CONTRATISTAS'!$A$5:$M$275,11,FALSE)</f>
        <v>PEDRO  MAURICIO</v>
      </c>
      <c r="AP212" t="str">
        <f>+VLOOKUP(A212,'[1]ASIGNACION CONTRATISTAS'!$A$5:$M$275,12,FALSE)</f>
        <v>GIL ROJAS</v>
      </c>
      <c r="AQ212">
        <f>+VLOOKUP(A212,'[1]ASIGNACION CONTRATISTAS'!$A$5:$M$275,13,FALSE)</f>
        <v>0</v>
      </c>
      <c r="AR212" t="str">
        <f>+VLOOKUP(A212,'[1]ASIGNACION CONTRATISTAS'!$A$5:$AQ$275,14,FALSE)</f>
        <v>SI</v>
      </c>
      <c r="AS212" t="str">
        <f>+VLOOKUP(A212,'[1]ASIGNACION CONTRATISTAS'!$A$5:$AQ$275,15,FALSE)</f>
        <v>SI</v>
      </c>
      <c r="AT212" t="str">
        <f>+VLOOKUP(A212,'[1]ASIGNACION CONTRATISTAS'!$A$5:$AQ$275,16,FALSE)</f>
        <v>SIN DATOS</v>
      </c>
      <c r="AU212" t="str">
        <f>+VLOOKUP(A212,'[1]ASIGNACION CONTRATISTAS'!$A$5:$AQ$275,17,FALSE)</f>
        <v xml:space="preserve">COMPLETO </v>
      </c>
      <c r="AV212" t="str">
        <f>+VLOOKUP(A212,'[1]ASIGNACION CONTRATISTAS'!$A$5:$AQ$275,18,FALSE)</f>
        <v>SIN DATOS</v>
      </c>
      <c r="AW212" t="str">
        <f>+VLOOKUP(A212,'[1]ASIGNACION CONTRATISTAS'!$A$5:$AQ$275,19,FALSE)</f>
        <v>SI</v>
      </c>
      <c r="AX212" t="str">
        <f>+VLOOKUP(A212,'[1]ASIGNACION CONTRATISTAS'!$A$5:$AQ$275,20,FALSE)</f>
        <v>NO</v>
      </c>
      <c r="AY212">
        <f>+VLOOKUP(A212,'[1]ASIGNACION CONTRATISTAS'!$A$5:$AQ$275,21,FALSE)</f>
        <v>0</v>
      </c>
      <c r="AZ212" t="str">
        <f>+VLOOKUP(A212,'[1]ASIGNACION CONTRATISTAS'!$A$5:$AQ$275,22,FALSE)</f>
        <v>COMPLETO</v>
      </c>
      <c r="BA212" t="str">
        <f>+VLOOKUP(A212,'[1]ASIGNACION CONTRATISTAS'!$A$5:$AQ$275,23,FALSE)</f>
        <v>SI</v>
      </c>
      <c r="BB212">
        <f>+VLOOKUP(A212,'[1]ASIGNACION CONTRATISTAS'!$A$5:$AQ$275,24,FALSE)</f>
        <v>0</v>
      </c>
      <c r="BC212" t="str">
        <f>+VLOOKUP(A212,'[1]ASIGNACION CONTRATISTAS'!$A$5:$AQ$275,25,FALSE)</f>
        <v>COMPLETO</v>
      </c>
      <c r="BD212" s="2" t="str">
        <f>+VLOOKUP(A212,'[1]ASIGNACION CONTRATISTAS'!$A$5:$AQ$275,26,FALSE)</f>
        <v>SI TIENE</v>
      </c>
      <c r="BE212" t="str">
        <f>+VLOOKUP(A212,'[1]ASIGNACION CONTRATISTAS'!$A$5:$AQ$275,27,FALSE)</f>
        <v>PASA</v>
      </c>
      <c r="BF212">
        <f>+VLOOKUP(A212,'[1]ASIGNACION CONTRATISTAS'!$A$5:$AQ$275,28,FALSE)</f>
        <v>45328</v>
      </c>
      <c r="BG212">
        <f>+VLOOKUP(A212,'[1]ASIGNACION CONTRATISTAS'!$A$5:$AQ$275,29,FALSE)</f>
        <v>45335</v>
      </c>
      <c r="BH212">
        <f>+VLOOKUP(A212,'[1]ASIGNACION CONTRATISTAS'!$A$5:$AQ$275,30,FALSE)</f>
        <v>0</v>
      </c>
      <c r="BI212">
        <f>+VLOOKUP(A212,'[1]ASIGNACION CONTRATISTAS'!$A$5:$AQ$275,31,FALSE)</f>
        <v>45344</v>
      </c>
      <c r="BJ212">
        <f>+VLOOKUP(A212,'[1]ASIGNACION CONTRATISTAS'!$A$5:$AQ$275,32,FALSE)</f>
        <v>0</v>
      </c>
      <c r="BK212" t="str">
        <f>+VLOOKUP(A212,'[1]ASIGNACION CONTRATISTAS'!$A$5:$AQ$275,33,FALSE)</f>
        <v>EN REVISION DE ANT</v>
      </c>
      <c r="BL212">
        <f>+VLOOKUP(A212,'[1]ASIGNACION CONTRATISTAS'!$A$5:$AQ$275,34,FALSE)</f>
        <v>0</v>
      </c>
      <c r="BM212">
        <f>+VLOOKUP(A212,'[1]ASIGNACION CONTRATISTAS'!$A$5:$AQ$275,35,FALSE)</f>
        <v>0</v>
      </c>
      <c r="BN212" t="str">
        <f>+VLOOKUP(A212,'[1]ASIGNACION CONTRATISTAS'!$A$5:$AQ$275,36,FALSE)</f>
        <v>EN REVISION ANT</v>
      </c>
      <c r="BO212">
        <f>+VLOOKUP(A212,'[1]ASIGNACION CONTRATISTAS'!$A$5:$AQ$275,37,FALSE)</f>
        <v>0</v>
      </c>
      <c r="BP212">
        <f>+VLOOKUP(A212,'[1]ASIGNACION CONTRATISTAS'!$A$5:$AQ$275,38,FALSE)</f>
        <v>0</v>
      </c>
      <c r="BQ212">
        <f>+VLOOKUP(A212,'[1]ASIGNACION CONTRATISTAS'!$A$5:$AQ$275,39,FALSE)</f>
        <v>45309</v>
      </c>
      <c r="BR212">
        <f>+VLOOKUP(A212,'[1]ASIGNACION CONTRATISTAS'!$A$5:$AQ$275,40,FALSE)</f>
        <v>45335</v>
      </c>
      <c r="BS212">
        <f>+VLOOKUP(A212,'[1]ASIGNACION CONTRATISTAS'!$A$5:$AQ$275,41,FALSE)</f>
        <v>0</v>
      </c>
      <c r="BT212">
        <f>+VLOOKUP(A212,'[1]ASIGNACION CONTRATISTAS'!$A$5:$AQ$275,42,FALSE)</f>
        <v>0</v>
      </c>
      <c r="BU212">
        <f>+VLOOKUP(A212,'[1]ASIGNACION CONTRATISTAS'!$A$5:$AQ$275,43,FALSE)</f>
        <v>25000000</v>
      </c>
    </row>
    <row r="213" spans="1:73" x14ac:dyDescent="0.25">
      <c r="A213" t="s">
        <v>1222</v>
      </c>
      <c r="B213" t="s">
        <v>1147</v>
      </c>
      <c r="C213" t="s">
        <v>39</v>
      </c>
      <c r="E213" t="s">
        <v>117</v>
      </c>
      <c r="F213" t="s">
        <v>1223</v>
      </c>
      <c r="G213">
        <v>1756.994314</v>
      </c>
      <c r="H213">
        <v>25000000</v>
      </c>
      <c r="K213" t="s">
        <v>1224</v>
      </c>
      <c r="L213" t="s">
        <v>74</v>
      </c>
      <c r="N213" s="2">
        <v>45309</v>
      </c>
      <c r="O213" s="2">
        <v>45327</v>
      </c>
      <c r="S213">
        <v>25000000</v>
      </c>
      <c r="W213" s="2">
        <v>0</v>
      </c>
      <c r="X213" t="s">
        <v>1225</v>
      </c>
      <c r="Y213" t="s">
        <v>394</v>
      </c>
      <c r="Z213">
        <v>0</v>
      </c>
      <c r="AA213">
        <v>0</v>
      </c>
      <c r="AB213" t="s">
        <v>1226</v>
      </c>
      <c r="AC213" t="s">
        <v>48</v>
      </c>
      <c r="AD213" t="s">
        <v>48</v>
      </c>
      <c r="AF213" t="s">
        <v>53</v>
      </c>
      <c r="AG213" t="s">
        <v>49</v>
      </c>
      <c r="AH213" t="s">
        <v>340</v>
      </c>
      <c r="AO213" t="str">
        <f>+VLOOKUP(A213,'[1]ASIGNACION CONTRATISTAS'!$A$5:$M$275,11,FALSE)</f>
        <v>AGROPECUARIA H2O</v>
      </c>
      <c r="AP213">
        <f>+VLOOKUP(A213,'[1]ASIGNACION CONTRATISTAS'!$A$5:$M$275,12,FALSE)</f>
        <v>0</v>
      </c>
      <c r="AQ213">
        <f>+VLOOKUP(A213,'[1]ASIGNACION CONTRATISTAS'!$A$5:$M$275,13,FALSE)</f>
        <v>0</v>
      </c>
      <c r="AR213" t="str">
        <f>+VLOOKUP(A213,'[1]ASIGNACION CONTRATISTAS'!$A$5:$AQ$275,14,FALSE)</f>
        <v>SI</v>
      </c>
      <c r="AS213" t="str">
        <f>+VLOOKUP(A213,'[1]ASIGNACION CONTRATISTAS'!$A$5:$AQ$275,15,FALSE)</f>
        <v>SI</v>
      </c>
      <c r="AT213" t="str">
        <f>+VLOOKUP(A213,'[1]ASIGNACION CONTRATISTAS'!$A$5:$AQ$275,16,FALSE)</f>
        <v>SIN DATOS</v>
      </c>
      <c r="AU213" t="str">
        <f>+VLOOKUP(A213,'[1]ASIGNACION CONTRATISTAS'!$A$5:$AQ$275,17,FALSE)</f>
        <v xml:space="preserve">COMPLETO </v>
      </c>
      <c r="AV213" t="str">
        <f>+VLOOKUP(A213,'[1]ASIGNACION CONTRATISTAS'!$A$5:$AQ$275,18,FALSE)</f>
        <v>SIN DATOS</v>
      </c>
      <c r="AW213" t="str">
        <f>+VLOOKUP(A213,'[1]ASIGNACION CONTRATISTAS'!$A$5:$AQ$275,19,FALSE)</f>
        <v>SI</v>
      </c>
      <c r="AX213" t="str">
        <f>+VLOOKUP(A213,'[1]ASIGNACION CONTRATISTAS'!$A$5:$AQ$275,20,FALSE)</f>
        <v>NO</v>
      </c>
      <c r="AY213">
        <f>+VLOOKUP(A213,'[1]ASIGNACION CONTRATISTAS'!$A$5:$AQ$275,21,FALSE)</f>
        <v>0</v>
      </c>
      <c r="AZ213" t="str">
        <f>+VLOOKUP(A213,'[1]ASIGNACION CONTRATISTAS'!$A$5:$AQ$275,22,FALSE)</f>
        <v>COMPLETO</v>
      </c>
      <c r="BA213" t="str">
        <f>+VLOOKUP(A213,'[1]ASIGNACION CONTRATISTAS'!$A$5:$AQ$275,23,FALSE)</f>
        <v>SI</v>
      </c>
      <c r="BB213">
        <f>+VLOOKUP(A213,'[1]ASIGNACION CONTRATISTAS'!$A$5:$AQ$275,24,FALSE)</f>
        <v>0</v>
      </c>
      <c r="BC213" t="str">
        <f>+VLOOKUP(A213,'[1]ASIGNACION CONTRATISTAS'!$A$5:$AQ$275,25,FALSE)</f>
        <v>COMPLETO</v>
      </c>
      <c r="BD213" s="2" t="str">
        <f>+VLOOKUP(A213,'[1]ASIGNACION CONTRATISTAS'!$A$5:$AQ$275,26,FALSE)</f>
        <v>SI TIENE</v>
      </c>
      <c r="BE213" t="str">
        <f>+VLOOKUP(A213,'[1]ASIGNACION CONTRATISTAS'!$A$5:$AQ$275,27,FALSE)</f>
        <v>PASA</v>
      </c>
      <c r="BF213">
        <f>+VLOOKUP(A213,'[1]ASIGNACION CONTRATISTAS'!$A$5:$AQ$275,28,FALSE)</f>
        <v>0</v>
      </c>
      <c r="BG213">
        <f>+VLOOKUP(A213,'[1]ASIGNACION CONTRATISTAS'!$A$5:$AQ$275,29,FALSE)</f>
        <v>45327</v>
      </c>
      <c r="BH213">
        <f>+VLOOKUP(A213,'[1]ASIGNACION CONTRATISTAS'!$A$5:$AQ$275,30,FALSE)</f>
        <v>0</v>
      </c>
      <c r="BI213">
        <f>+VLOOKUP(A213,'[1]ASIGNACION CONTRATISTAS'!$A$5:$AQ$275,31,FALSE)</f>
        <v>0</v>
      </c>
      <c r="BJ213">
        <f>+VLOOKUP(A213,'[1]ASIGNACION CONTRATISTAS'!$A$5:$AQ$275,32,FALSE)</f>
        <v>0</v>
      </c>
      <c r="BK213" t="str">
        <f>+VLOOKUP(A213,'[1]ASIGNACION CONTRATISTAS'!$A$5:$AQ$275,33,FALSE)</f>
        <v>EN ELABORACION DE INFORME</v>
      </c>
      <c r="BL213" t="str">
        <f>+VLOOKUP(A213,'[1]ASIGNACION CONTRATISTAS'!$A$5:$AQ$275,34,FALSE)</f>
        <v>PARTE DEL PREDIO APARECE COMO PREDIO URBANO</v>
      </c>
      <c r="BM213" t="str">
        <f>+VLOOKUP(A213,'[1]ASIGNACION CONTRATISTAS'!$A$5:$AQ$275,35,FALSE)</f>
        <v>DE ACUERDO AL COMITÉ REALIZADO 21/02/2024</v>
      </c>
      <c r="BN213" t="str">
        <f>+VLOOKUP(A213,'[1]ASIGNACION CONTRATISTAS'!$A$5:$AQ$275,36,FALSE)</f>
        <v>EN ELABORACION DE INFORME</v>
      </c>
      <c r="BO213">
        <f>+VLOOKUP(A213,'[1]ASIGNACION CONTRATISTAS'!$A$5:$AQ$275,37,FALSE)</f>
        <v>0</v>
      </c>
      <c r="BP213">
        <f>+VLOOKUP(A213,'[1]ASIGNACION CONTRATISTAS'!$A$5:$AQ$275,38,FALSE)</f>
        <v>0</v>
      </c>
      <c r="BQ213">
        <f>+VLOOKUP(A213,'[1]ASIGNACION CONTRATISTAS'!$A$5:$AQ$275,39,FALSE)</f>
        <v>45309</v>
      </c>
      <c r="BR213">
        <f>+VLOOKUP(A213,'[1]ASIGNACION CONTRATISTAS'!$A$5:$AQ$275,40,FALSE)</f>
        <v>45327</v>
      </c>
      <c r="BS213">
        <f>+VLOOKUP(A213,'[1]ASIGNACION CONTRATISTAS'!$A$5:$AQ$275,41,FALSE)</f>
        <v>0</v>
      </c>
      <c r="BT213">
        <f>+VLOOKUP(A213,'[1]ASIGNACION CONTRATISTAS'!$A$5:$AQ$275,42,FALSE)</f>
        <v>0</v>
      </c>
      <c r="BU213">
        <f>+VLOOKUP(A213,'[1]ASIGNACION CONTRATISTAS'!$A$5:$AQ$275,43,FALSE)</f>
        <v>25000000</v>
      </c>
    </row>
    <row r="214" spans="1:73" x14ac:dyDescent="0.25">
      <c r="A214" t="s">
        <v>1227</v>
      </c>
      <c r="B214" t="s">
        <v>1147</v>
      </c>
      <c r="C214" t="s">
        <v>1148</v>
      </c>
      <c r="E214" t="s">
        <v>41</v>
      </c>
      <c r="F214" t="s">
        <v>1228</v>
      </c>
      <c r="G214">
        <v>1197.0304040000001</v>
      </c>
      <c r="H214">
        <v>25000000</v>
      </c>
      <c r="K214" t="s">
        <v>1229</v>
      </c>
      <c r="L214" t="s">
        <v>74</v>
      </c>
      <c r="N214" s="2">
        <v>45309</v>
      </c>
      <c r="O214" s="2">
        <v>45351</v>
      </c>
      <c r="S214">
        <v>25000000</v>
      </c>
      <c r="W214" s="2">
        <v>45162</v>
      </c>
      <c r="X214" t="s">
        <v>1230</v>
      </c>
      <c r="Y214" t="s">
        <v>394</v>
      </c>
      <c r="Z214">
        <v>0</v>
      </c>
      <c r="AA214">
        <v>1000</v>
      </c>
      <c r="AB214" t="s">
        <v>1231</v>
      </c>
      <c r="AC214" t="s">
        <v>48</v>
      </c>
      <c r="AD214" t="s">
        <v>48</v>
      </c>
      <c r="AG214" t="s">
        <v>49</v>
      </c>
      <c r="AO214" t="str">
        <f>+VLOOKUP(A214,'[1]ASIGNACION CONTRATISTAS'!$A$5:$M$275,11,FALSE)</f>
        <v>ARIEL</v>
      </c>
      <c r="AP214" t="str">
        <f>+VLOOKUP(A214,'[1]ASIGNACION CONTRATISTAS'!$A$5:$M$275,12,FALSE)</f>
        <v>VASQUEZ</v>
      </c>
      <c r="AQ214">
        <f>+VLOOKUP(A214,'[1]ASIGNACION CONTRATISTAS'!$A$5:$M$275,13,FALSE)</f>
        <v>0</v>
      </c>
      <c r="AR214" t="str">
        <f>+VLOOKUP(A214,'[1]ASIGNACION CONTRATISTAS'!$A$5:$AQ$275,14,FALSE)</f>
        <v>SI</v>
      </c>
      <c r="AS214" t="str">
        <f>+VLOOKUP(A214,'[1]ASIGNACION CONTRATISTAS'!$A$5:$AQ$275,15,FALSE)</f>
        <v>SI</v>
      </c>
      <c r="AT214" t="str">
        <f>+VLOOKUP(A214,'[1]ASIGNACION CONTRATISTAS'!$A$5:$AQ$275,16,FALSE)</f>
        <v>SIN DATOS</v>
      </c>
      <c r="AU214" t="str">
        <f>+VLOOKUP(A214,'[1]ASIGNACION CONTRATISTAS'!$A$5:$AQ$275,17,FALSE)</f>
        <v xml:space="preserve">COMPLETO </v>
      </c>
      <c r="AV214" t="str">
        <f>+VLOOKUP(A214,'[1]ASIGNACION CONTRATISTAS'!$A$5:$AQ$275,18,FALSE)</f>
        <v>SIN DATOS</v>
      </c>
      <c r="AW214" t="str">
        <f>+VLOOKUP(A214,'[1]ASIGNACION CONTRATISTAS'!$A$5:$AQ$275,19,FALSE)</f>
        <v>NO</v>
      </c>
      <c r="AX214" t="str">
        <f>+VLOOKUP(A214,'[1]ASIGNACION CONTRATISTAS'!$A$5:$AQ$275,20,FALSE)</f>
        <v>SI</v>
      </c>
      <c r="AY214">
        <f>+VLOOKUP(A214,'[1]ASIGNACION CONTRATISTAS'!$A$5:$AQ$275,21,FALSE)</f>
        <v>0</v>
      </c>
      <c r="AZ214" t="str">
        <f>+VLOOKUP(A214,'[1]ASIGNACION CONTRATISTAS'!$A$5:$AQ$275,22,FALSE)</f>
        <v>COMPLETO</v>
      </c>
      <c r="BA214" t="str">
        <f>+VLOOKUP(A214,'[1]ASIGNACION CONTRATISTAS'!$A$5:$AQ$275,23,FALSE)</f>
        <v>SI</v>
      </c>
      <c r="BB214">
        <f>+VLOOKUP(A214,'[1]ASIGNACION CONTRATISTAS'!$A$5:$AQ$275,24,FALSE)</f>
        <v>0</v>
      </c>
      <c r="BC214" t="str">
        <f>+VLOOKUP(A214,'[1]ASIGNACION CONTRATISTAS'!$A$5:$AQ$275,25,FALSE)</f>
        <v>COMPLETO</v>
      </c>
      <c r="BD214" s="2" t="str">
        <f>+VLOOKUP(A214,'[1]ASIGNACION CONTRATISTAS'!$A$5:$AQ$275,26,FALSE)</f>
        <v>SI TIENE</v>
      </c>
      <c r="BE214" t="str">
        <f>+VLOOKUP(A214,'[1]ASIGNACION CONTRATISTAS'!$A$5:$AQ$275,27,FALSE)</f>
        <v>PASA</v>
      </c>
      <c r="BF214">
        <f>+VLOOKUP(A214,'[1]ASIGNACION CONTRATISTAS'!$A$5:$AQ$275,28,FALSE)</f>
        <v>0</v>
      </c>
      <c r="BG214">
        <f>+VLOOKUP(A214,'[1]ASIGNACION CONTRATISTAS'!$A$5:$AQ$275,29,FALSE)</f>
        <v>45348</v>
      </c>
      <c r="BH214">
        <f>+VLOOKUP(A214,'[1]ASIGNACION CONTRATISTAS'!$A$5:$AQ$275,30,FALSE)</f>
        <v>0</v>
      </c>
      <c r="BI214">
        <f>+VLOOKUP(A214,'[1]ASIGNACION CONTRATISTAS'!$A$5:$AQ$275,31,FALSE)</f>
        <v>0</v>
      </c>
      <c r="BJ214">
        <f>+VLOOKUP(A214,'[1]ASIGNACION CONTRATISTAS'!$A$5:$AQ$275,32,FALSE)</f>
        <v>0</v>
      </c>
      <c r="BK214" t="str">
        <f>+VLOOKUP(A214,'[1]ASIGNACION CONTRATISTAS'!$A$5:$AQ$275,33,FALSE)</f>
        <v>VISITA PROGRAMADA</v>
      </c>
      <c r="BL214">
        <f>+VLOOKUP(A214,'[1]ASIGNACION CONTRATISTAS'!$A$5:$AQ$275,34,FALSE)</f>
        <v>0</v>
      </c>
      <c r="BM214">
        <f>+VLOOKUP(A214,'[1]ASIGNACION CONTRATISTAS'!$A$5:$AQ$275,35,FALSE)</f>
        <v>0</v>
      </c>
      <c r="BN214" t="str">
        <f>+VLOOKUP(A214,'[1]ASIGNACION CONTRATISTAS'!$A$5:$AQ$275,36,FALSE)</f>
        <v>VISITA PROGRAMADA</v>
      </c>
      <c r="BO214">
        <f>+VLOOKUP(A214,'[1]ASIGNACION CONTRATISTAS'!$A$5:$AQ$275,37,FALSE)</f>
        <v>0</v>
      </c>
      <c r="BP214">
        <f>+VLOOKUP(A214,'[1]ASIGNACION CONTRATISTAS'!$A$5:$AQ$275,38,FALSE)</f>
        <v>0</v>
      </c>
      <c r="BQ214">
        <f>+VLOOKUP(A214,'[1]ASIGNACION CONTRATISTAS'!$A$5:$AQ$275,39,FALSE)</f>
        <v>45309</v>
      </c>
      <c r="BR214">
        <f>+VLOOKUP(A214,'[1]ASIGNACION CONTRATISTAS'!$A$5:$AQ$275,40,FALSE)</f>
        <v>45351</v>
      </c>
      <c r="BS214">
        <f>+VLOOKUP(A214,'[1]ASIGNACION CONTRATISTAS'!$A$5:$AQ$275,41,FALSE)</f>
        <v>0</v>
      </c>
      <c r="BT214">
        <f>+VLOOKUP(A214,'[1]ASIGNACION CONTRATISTAS'!$A$5:$AQ$275,42,FALSE)</f>
        <v>0</v>
      </c>
      <c r="BU214">
        <f>+VLOOKUP(A214,'[1]ASIGNACION CONTRATISTAS'!$A$5:$AQ$275,43,FALSE)</f>
        <v>25000000</v>
      </c>
    </row>
    <row r="215" spans="1:73" x14ac:dyDescent="0.25">
      <c r="A215" t="s">
        <v>1232</v>
      </c>
      <c r="B215" t="s">
        <v>1147</v>
      </c>
      <c r="C215" t="s">
        <v>1148</v>
      </c>
      <c r="E215" t="s">
        <v>279</v>
      </c>
      <c r="F215" t="s">
        <v>303</v>
      </c>
      <c r="G215">
        <v>3.4869210000000002</v>
      </c>
      <c r="H215">
        <v>10100000</v>
      </c>
      <c r="K215" t="s">
        <v>1233</v>
      </c>
      <c r="L215" t="s">
        <v>167</v>
      </c>
      <c r="N215" s="2">
        <v>45309</v>
      </c>
      <c r="S215">
        <v>10100000</v>
      </c>
      <c r="W215" s="2">
        <v>45216</v>
      </c>
      <c r="X215" t="s">
        <v>1234</v>
      </c>
      <c r="Y215" t="s">
        <v>46</v>
      </c>
      <c r="Z215">
        <v>0</v>
      </c>
      <c r="AA215">
        <v>3.3144</v>
      </c>
      <c r="AB215" t="s">
        <v>1235</v>
      </c>
      <c r="AC215" t="s">
        <v>48</v>
      </c>
      <c r="AD215" t="s">
        <v>49</v>
      </c>
      <c r="AG215" t="s">
        <v>48</v>
      </c>
      <c r="AO215" t="str">
        <f>+VLOOKUP(A215,'[1]ASIGNACION CONTRATISTAS'!$A$5:$M$275,11,FALSE)</f>
        <v>HECTOR JOSE</v>
      </c>
      <c r="AP215" t="str">
        <f>+VLOOKUP(A215,'[1]ASIGNACION CONTRATISTAS'!$A$5:$M$275,12,FALSE)</f>
        <v>DE VIVEROS PEREZ</v>
      </c>
      <c r="AQ215">
        <f>+VLOOKUP(A215,'[1]ASIGNACION CONTRATISTAS'!$A$5:$M$275,13,FALSE)</f>
        <v>0</v>
      </c>
      <c r="AR215" t="str">
        <f>+VLOOKUP(A215,'[1]ASIGNACION CONTRATISTAS'!$A$5:$AQ$275,14,FALSE)</f>
        <v>SI</v>
      </c>
      <c r="AS215" t="str">
        <f>+VLOOKUP(A215,'[1]ASIGNACION CONTRATISTAS'!$A$5:$AQ$275,15,FALSE)</f>
        <v>SI</v>
      </c>
      <c r="AT215" t="str">
        <f>+VLOOKUP(A215,'[1]ASIGNACION CONTRATISTAS'!$A$5:$AQ$275,16,FALSE)</f>
        <v>SIN DATOS</v>
      </c>
      <c r="AU215" t="str">
        <f>+VLOOKUP(A215,'[1]ASIGNACION CONTRATISTAS'!$A$5:$AQ$275,17,FALSE)</f>
        <v xml:space="preserve">COMPLETO </v>
      </c>
      <c r="AV215" t="str">
        <f>+VLOOKUP(A215,'[1]ASIGNACION CONTRATISTAS'!$A$5:$AQ$275,18,FALSE)</f>
        <v>SIN DATOS</v>
      </c>
      <c r="AW215" t="str">
        <f>+VLOOKUP(A215,'[1]ASIGNACION CONTRATISTAS'!$A$5:$AQ$275,19,FALSE)</f>
        <v>SI</v>
      </c>
      <c r="AX215" t="str">
        <f>+VLOOKUP(A215,'[1]ASIGNACION CONTRATISTAS'!$A$5:$AQ$275,20,FALSE)</f>
        <v>NO</v>
      </c>
      <c r="AY215">
        <f>+VLOOKUP(A215,'[1]ASIGNACION CONTRATISTAS'!$A$5:$AQ$275,21,FALSE)</f>
        <v>0</v>
      </c>
      <c r="AZ215" t="str">
        <f>+VLOOKUP(A215,'[1]ASIGNACION CONTRATISTAS'!$A$5:$AQ$275,22,FALSE)</f>
        <v>COMPLETO</v>
      </c>
      <c r="BA215" t="str">
        <f>+VLOOKUP(A215,'[1]ASIGNACION CONTRATISTAS'!$A$5:$AQ$275,23,FALSE)</f>
        <v>SI</v>
      </c>
      <c r="BB215">
        <f>+VLOOKUP(A215,'[1]ASIGNACION CONTRATISTAS'!$A$5:$AQ$275,24,FALSE)</f>
        <v>0</v>
      </c>
      <c r="BC215" t="str">
        <f>+VLOOKUP(A215,'[1]ASIGNACION CONTRATISTAS'!$A$5:$AQ$275,25,FALSE)</f>
        <v>COMPLETO</v>
      </c>
      <c r="BD215" s="2" t="str">
        <f>+VLOOKUP(A215,'[1]ASIGNACION CONTRATISTAS'!$A$5:$AQ$275,26,FALSE)</f>
        <v>SI TIENE</v>
      </c>
      <c r="BE215" t="str">
        <f>+VLOOKUP(A215,'[1]ASIGNACION CONTRATISTAS'!$A$5:$AQ$275,27,FALSE)</f>
        <v>PASA</v>
      </c>
      <c r="BF215">
        <f>+VLOOKUP(A215,'[1]ASIGNACION CONTRATISTAS'!$A$5:$AQ$275,28,FALSE)</f>
        <v>0</v>
      </c>
      <c r="BG215" t="str">
        <f>+VLOOKUP(A215,'[1]ASIGNACION CONTRATISTAS'!$A$5:$AQ$275,29,FALSE)</f>
        <v>SIN VISITA</v>
      </c>
      <c r="BH215">
        <f>+VLOOKUP(A215,'[1]ASIGNACION CONTRATISTAS'!$A$5:$AQ$275,30,FALSE)</f>
        <v>0</v>
      </c>
      <c r="BI215">
        <f>+VLOOKUP(A215,'[1]ASIGNACION CONTRATISTAS'!$A$5:$AQ$275,31,FALSE)</f>
        <v>0</v>
      </c>
      <c r="BJ215">
        <f>+VLOOKUP(A215,'[1]ASIGNACION CONTRATISTAS'!$A$5:$AQ$275,32,FALSE)</f>
        <v>0</v>
      </c>
      <c r="BK215" t="str">
        <f>+VLOOKUP(A215,'[1]ASIGNACION CONTRATISTAS'!$A$5:$AQ$275,33,FALSE)</f>
        <v>RETIRADO</v>
      </c>
      <c r="BL215" t="str">
        <f>+VLOOKUP(A215,'[1]ASIGNACION CONTRATISTAS'!$A$5:$AQ$275,34,FALSE)</f>
        <v xml:space="preserve">BENEFICIARIO CON VARIOS PREDIO SERAN ASIGANDOS A OTRO OPERADOR </v>
      </c>
      <c r="BM215">
        <f>+VLOOKUP(A215,'[1]ASIGNACION CONTRATISTAS'!$A$5:$AQ$275,35,FALSE)</f>
        <v>0</v>
      </c>
      <c r="BN215" t="str">
        <f>+VLOOKUP(A215,'[1]ASIGNACION CONTRATISTAS'!$A$5:$AQ$275,36,FALSE)</f>
        <v>RETIRADO</v>
      </c>
      <c r="BO215">
        <f>+VLOOKUP(A215,'[1]ASIGNACION CONTRATISTAS'!$A$5:$AQ$275,37,FALSE)</f>
        <v>0</v>
      </c>
      <c r="BP215">
        <f>+VLOOKUP(A215,'[1]ASIGNACION CONTRATISTAS'!$A$5:$AQ$275,38,FALSE)</f>
        <v>0</v>
      </c>
      <c r="BQ215">
        <f>+VLOOKUP(A215,'[1]ASIGNACION CONTRATISTAS'!$A$5:$AQ$275,39,FALSE)</f>
        <v>45309</v>
      </c>
      <c r="BR215" t="str">
        <f>+VLOOKUP(A215,'[1]ASIGNACION CONTRATISTAS'!$A$5:$AQ$275,40,FALSE)</f>
        <v>N/A</v>
      </c>
      <c r="BS215">
        <f>+VLOOKUP(A215,'[1]ASIGNACION CONTRATISTAS'!$A$5:$AQ$275,41,FALSE)</f>
        <v>0</v>
      </c>
      <c r="BT215">
        <f>+VLOOKUP(A215,'[1]ASIGNACION CONTRATISTAS'!$A$5:$AQ$275,42,FALSE)</f>
        <v>0</v>
      </c>
      <c r="BU215">
        <f>+VLOOKUP(A215,'[1]ASIGNACION CONTRATISTAS'!$A$5:$AQ$275,43,FALSE)</f>
        <v>10100000</v>
      </c>
    </row>
    <row r="216" spans="1:73" x14ac:dyDescent="0.25">
      <c r="A216" t="s">
        <v>1236</v>
      </c>
      <c r="B216" t="s">
        <v>1147</v>
      </c>
      <c r="C216" t="s">
        <v>1148</v>
      </c>
      <c r="E216" t="s">
        <v>41</v>
      </c>
      <c r="F216" t="s">
        <v>1237</v>
      </c>
      <c r="G216">
        <v>961.36494800000003</v>
      </c>
      <c r="H216">
        <v>25000000</v>
      </c>
      <c r="K216" t="s">
        <v>1238</v>
      </c>
      <c r="L216" t="s">
        <v>74</v>
      </c>
      <c r="N216" s="2">
        <v>45309</v>
      </c>
      <c r="O216" s="2">
        <v>45351</v>
      </c>
      <c r="S216">
        <v>25000000</v>
      </c>
      <c r="W216" s="2">
        <v>45091</v>
      </c>
      <c r="X216" t="s">
        <v>1239</v>
      </c>
      <c r="Y216" t="s">
        <v>46</v>
      </c>
      <c r="Z216">
        <v>0</v>
      </c>
      <c r="AA216">
        <v>962.46969999999999</v>
      </c>
      <c r="AB216" t="s">
        <v>1240</v>
      </c>
      <c r="AC216" t="s">
        <v>48</v>
      </c>
      <c r="AD216" t="s">
        <v>49</v>
      </c>
      <c r="AG216" t="s">
        <v>48</v>
      </c>
      <c r="AO216" t="str">
        <f>+VLOOKUP(A216,'[1]ASIGNACION CONTRATISTAS'!$A$5:$M$275,11,FALSE)</f>
        <v>NOLBERTO</v>
      </c>
      <c r="AP216" t="str">
        <f>+VLOOKUP(A216,'[1]ASIGNACION CONTRATISTAS'!$A$5:$M$275,12,FALSE)</f>
        <v>CABRERA URAZAN</v>
      </c>
      <c r="AQ216">
        <f>+VLOOKUP(A216,'[1]ASIGNACION CONTRATISTAS'!$A$5:$M$275,13,FALSE)</f>
        <v>0</v>
      </c>
      <c r="AR216" t="str">
        <f>+VLOOKUP(A216,'[1]ASIGNACION CONTRATISTAS'!$A$5:$AQ$275,14,FALSE)</f>
        <v>SI</v>
      </c>
      <c r="AS216" t="str">
        <f>+VLOOKUP(A216,'[1]ASIGNACION CONTRATISTAS'!$A$5:$AQ$275,15,FALSE)</f>
        <v>SI</v>
      </c>
      <c r="AT216" t="str">
        <f>+VLOOKUP(A216,'[1]ASIGNACION CONTRATISTAS'!$A$5:$AQ$275,16,FALSE)</f>
        <v>SIN DATOS</v>
      </c>
      <c r="AU216" t="str">
        <f>+VLOOKUP(A216,'[1]ASIGNACION CONTRATISTAS'!$A$5:$AQ$275,17,FALSE)</f>
        <v xml:space="preserve">COMPLETO </v>
      </c>
      <c r="AV216" t="str">
        <f>+VLOOKUP(A216,'[1]ASIGNACION CONTRATISTAS'!$A$5:$AQ$275,18,FALSE)</f>
        <v>SIN DATOS</v>
      </c>
      <c r="AW216" t="str">
        <f>+VLOOKUP(A216,'[1]ASIGNACION CONTRATISTAS'!$A$5:$AQ$275,19,FALSE)</f>
        <v>NO</v>
      </c>
      <c r="AX216" t="str">
        <f>+VLOOKUP(A216,'[1]ASIGNACION CONTRATISTAS'!$A$5:$AQ$275,20,FALSE)</f>
        <v>NO</v>
      </c>
      <c r="AY216">
        <f>+VLOOKUP(A216,'[1]ASIGNACION CONTRATISTAS'!$A$5:$AQ$275,21,FALSE)</f>
        <v>0</v>
      </c>
      <c r="AZ216" t="str">
        <f>+VLOOKUP(A216,'[1]ASIGNACION CONTRATISTAS'!$A$5:$AQ$275,22,FALSE)</f>
        <v>COMPLETO</v>
      </c>
      <c r="BA216" t="str">
        <f>+VLOOKUP(A216,'[1]ASIGNACION CONTRATISTAS'!$A$5:$AQ$275,23,FALSE)</f>
        <v>SI</v>
      </c>
      <c r="BB216">
        <f>+VLOOKUP(A216,'[1]ASIGNACION CONTRATISTAS'!$A$5:$AQ$275,24,FALSE)</f>
        <v>0</v>
      </c>
      <c r="BC216" t="str">
        <f>+VLOOKUP(A216,'[1]ASIGNACION CONTRATISTAS'!$A$5:$AQ$275,25,FALSE)</f>
        <v>COMPLETO</v>
      </c>
      <c r="BD216" s="2" t="str">
        <f>+VLOOKUP(A216,'[1]ASIGNACION CONTRATISTAS'!$A$5:$AQ$275,26,FALSE)</f>
        <v>SI TIENE</v>
      </c>
      <c r="BE216" t="str">
        <f>+VLOOKUP(A216,'[1]ASIGNACION CONTRATISTAS'!$A$5:$AQ$275,27,FALSE)</f>
        <v>PASA</v>
      </c>
      <c r="BF216">
        <f>+VLOOKUP(A216,'[1]ASIGNACION CONTRATISTAS'!$A$5:$AQ$275,28,FALSE)</f>
        <v>0</v>
      </c>
      <c r="BG216">
        <f>+VLOOKUP(A216,'[1]ASIGNACION CONTRATISTAS'!$A$5:$AQ$275,29,FALSE)</f>
        <v>45349</v>
      </c>
      <c r="BH216">
        <f>+VLOOKUP(A216,'[1]ASIGNACION CONTRATISTAS'!$A$5:$AQ$275,30,FALSE)</f>
        <v>0</v>
      </c>
      <c r="BI216">
        <f>+VLOOKUP(A216,'[1]ASIGNACION CONTRATISTAS'!$A$5:$AQ$275,31,FALSE)</f>
        <v>0</v>
      </c>
      <c r="BJ216">
        <f>+VLOOKUP(A216,'[1]ASIGNACION CONTRATISTAS'!$A$5:$AQ$275,32,FALSE)</f>
        <v>0</v>
      </c>
      <c r="BK216" t="str">
        <f>+VLOOKUP(A216,'[1]ASIGNACION CONTRATISTAS'!$A$5:$AQ$275,33,FALSE)</f>
        <v>VISITA PROGRAMADA</v>
      </c>
      <c r="BL216">
        <f>+VLOOKUP(A216,'[1]ASIGNACION CONTRATISTAS'!$A$5:$AQ$275,34,FALSE)</f>
        <v>0</v>
      </c>
      <c r="BM216" t="str">
        <f>+VLOOKUP(A216,'[1]ASIGNACION CONTRATISTAS'!$A$5:$AQ$275,35,FALSE)</f>
        <v xml:space="preserve">ESTABA PROGRAMADA PARA EL 23 DE FEBRERO PERO SE DEBIO REPORGRAMR PARA EL 27 POR DIFICULTADES EN LA RUTA </v>
      </c>
      <c r="BN216" t="str">
        <f>+VLOOKUP(A216,'[1]ASIGNACION CONTRATISTAS'!$A$5:$AQ$275,36,FALSE)</f>
        <v>EN ELABORACION DE INFORME</v>
      </c>
      <c r="BO216">
        <f>+VLOOKUP(A216,'[1]ASIGNACION CONTRATISTAS'!$A$5:$AQ$275,37,FALSE)</f>
        <v>0</v>
      </c>
      <c r="BP216">
        <f>+VLOOKUP(A216,'[1]ASIGNACION CONTRATISTAS'!$A$5:$AQ$275,38,FALSE)</f>
        <v>0</v>
      </c>
      <c r="BQ216">
        <f>+VLOOKUP(A216,'[1]ASIGNACION CONTRATISTAS'!$A$5:$AQ$275,39,FALSE)</f>
        <v>45309</v>
      </c>
      <c r="BR216">
        <f>+VLOOKUP(A216,'[1]ASIGNACION CONTRATISTAS'!$A$5:$AQ$275,40,FALSE)</f>
        <v>45351</v>
      </c>
      <c r="BS216">
        <f>+VLOOKUP(A216,'[1]ASIGNACION CONTRATISTAS'!$A$5:$AQ$275,41,FALSE)</f>
        <v>0</v>
      </c>
      <c r="BT216">
        <f>+VLOOKUP(A216,'[1]ASIGNACION CONTRATISTAS'!$A$5:$AQ$275,42,FALSE)</f>
        <v>0</v>
      </c>
      <c r="BU216">
        <f>+VLOOKUP(A216,'[1]ASIGNACION CONTRATISTAS'!$A$5:$AQ$275,43,FALSE)</f>
        <v>25000000</v>
      </c>
    </row>
    <row r="217" spans="1:73" x14ac:dyDescent="0.25">
      <c r="A217" t="s">
        <v>1241</v>
      </c>
      <c r="B217" t="s">
        <v>1147</v>
      </c>
      <c r="C217" t="s">
        <v>1148</v>
      </c>
      <c r="E217" t="s">
        <v>41</v>
      </c>
      <c r="F217" t="s">
        <v>1237</v>
      </c>
      <c r="G217">
        <v>2145.4604639999998</v>
      </c>
      <c r="H217">
        <v>25000000</v>
      </c>
      <c r="K217" t="s">
        <v>1242</v>
      </c>
      <c r="L217" t="s">
        <v>74</v>
      </c>
      <c r="N217" s="2">
        <v>45309</v>
      </c>
      <c r="O217" s="2">
        <v>45351</v>
      </c>
      <c r="S217">
        <v>25000000</v>
      </c>
      <c r="W217" s="2">
        <v>45155</v>
      </c>
      <c r="X217" t="s">
        <v>1243</v>
      </c>
      <c r="Y217" t="s">
        <v>46</v>
      </c>
      <c r="Z217">
        <v>0</v>
      </c>
      <c r="AA217" t="s">
        <v>1244</v>
      </c>
      <c r="AB217" t="s">
        <v>1245</v>
      </c>
      <c r="AC217" t="s">
        <v>48</v>
      </c>
      <c r="AD217" t="s">
        <v>49</v>
      </c>
      <c r="AG217" t="s">
        <v>48</v>
      </c>
      <c r="AO217" t="str">
        <f>+VLOOKUP(A217,'[1]ASIGNACION CONTRATISTAS'!$A$5:$M$275,11,FALSE)</f>
        <v>MARIO</v>
      </c>
      <c r="AP217" t="str">
        <f>+VLOOKUP(A217,'[1]ASIGNACION CONTRATISTAS'!$A$5:$M$275,12,FALSE)</f>
        <v>VELEZ VELEZ</v>
      </c>
      <c r="AQ217">
        <f>+VLOOKUP(A217,'[1]ASIGNACION CONTRATISTAS'!$A$5:$M$275,13,FALSE)</f>
        <v>0</v>
      </c>
      <c r="AR217" t="str">
        <f>+VLOOKUP(A217,'[1]ASIGNACION CONTRATISTAS'!$A$5:$AQ$275,14,FALSE)</f>
        <v>SI</v>
      </c>
      <c r="AS217" t="str">
        <f>+VLOOKUP(A217,'[1]ASIGNACION CONTRATISTAS'!$A$5:$AQ$275,15,FALSE)</f>
        <v>SI</v>
      </c>
      <c r="AT217" t="str">
        <f>+VLOOKUP(A217,'[1]ASIGNACION CONTRATISTAS'!$A$5:$AQ$275,16,FALSE)</f>
        <v>SIN DATOS</v>
      </c>
      <c r="AU217" t="str">
        <f>+VLOOKUP(A217,'[1]ASIGNACION CONTRATISTAS'!$A$5:$AQ$275,17,FALSE)</f>
        <v xml:space="preserve">COMPLETO </v>
      </c>
      <c r="AV217" t="str">
        <f>+VLOOKUP(A217,'[1]ASIGNACION CONTRATISTAS'!$A$5:$AQ$275,18,FALSE)</f>
        <v>SIN DATOS</v>
      </c>
      <c r="AW217" t="str">
        <f>+VLOOKUP(A217,'[1]ASIGNACION CONTRATISTAS'!$A$5:$AQ$275,19,FALSE)</f>
        <v>SI</v>
      </c>
      <c r="AX217" t="str">
        <f>+VLOOKUP(A217,'[1]ASIGNACION CONTRATISTAS'!$A$5:$AQ$275,20,FALSE)</f>
        <v>NO</v>
      </c>
      <c r="AY217">
        <f>+VLOOKUP(A217,'[1]ASIGNACION CONTRATISTAS'!$A$5:$AQ$275,21,FALSE)</f>
        <v>0</v>
      </c>
      <c r="AZ217" t="str">
        <f>+VLOOKUP(A217,'[1]ASIGNACION CONTRATISTAS'!$A$5:$AQ$275,22,FALSE)</f>
        <v>COMPLETO</v>
      </c>
      <c r="BA217" t="str">
        <f>+VLOOKUP(A217,'[1]ASIGNACION CONTRATISTAS'!$A$5:$AQ$275,23,FALSE)</f>
        <v>SI</v>
      </c>
      <c r="BB217">
        <f>+VLOOKUP(A217,'[1]ASIGNACION CONTRATISTAS'!$A$5:$AQ$275,24,FALSE)</f>
        <v>0</v>
      </c>
      <c r="BC217" t="str">
        <f>+VLOOKUP(A217,'[1]ASIGNACION CONTRATISTAS'!$A$5:$AQ$275,25,FALSE)</f>
        <v>COMPLETO</v>
      </c>
      <c r="BD217" s="2" t="str">
        <f>+VLOOKUP(A217,'[1]ASIGNACION CONTRATISTAS'!$A$5:$AQ$275,26,FALSE)</f>
        <v>SI TIENE</v>
      </c>
      <c r="BE217" t="str">
        <f>+VLOOKUP(A217,'[1]ASIGNACION CONTRATISTAS'!$A$5:$AQ$275,27,FALSE)</f>
        <v>PASA</v>
      </c>
      <c r="BF217">
        <f>+VLOOKUP(A217,'[1]ASIGNACION CONTRATISTAS'!$A$5:$AQ$275,28,FALSE)</f>
        <v>0</v>
      </c>
      <c r="BG217">
        <f>+VLOOKUP(A217,'[1]ASIGNACION CONTRATISTAS'!$A$5:$AQ$275,29,FALSE)</f>
        <v>45349</v>
      </c>
      <c r="BH217">
        <f>+VLOOKUP(A217,'[1]ASIGNACION CONTRATISTAS'!$A$5:$AQ$275,30,FALSE)</f>
        <v>0</v>
      </c>
      <c r="BI217">
        <f>+VLOOKUP(A217,'[1]ASIGNACION CONTRATISTAS'!$A$5:$AQ$275,31,FALSE)</f>
        <v>0</v>
      </c>
      <c r="BJ217">
        <f>+VLOOKUP(A217,'[1]ASIGNACION CONTRATISTAS'!$A$5:$AQ$275,32,FALSE)</f>
        <v>0</v>
      </c>
      <c r="BK217" t="str">
        <f>+VLOOKUP(A217,'[1]ASIGNACION CONTRATISTAS'!$A$5:$AQ$275,33,FALSE)</f>
        <v>VISITA PROGRAMADA</v>
      </c>
      <c r="BL217">
        <f>+VLOOKUP(A217,'[1]ASIGNACION CONTRATISTAS'!$A$5:$AQ$275,34,FALSE)</f>
        <v>0</v>
      </c>
      <c r="BM217" t="str">
        <f>+VLOOKUP(A217,'[1]ASIGNACION CONTRATISTAS'!$A$5:$AQ$275,35,FALSE)</f>
        <v xml:space="preserve">ESTABA PROGRAMADA PARA EL 23 DE FEBRERO PERO SE DEBIO REPORGRAMR PARA EL 27 POR DIFICULTADES EN LA RUTA </v>
      </c>
      <c r="BN217" t="str">
        <f>+VLOOKUP(A217,'[1]ASIGNACION CONTRATISTAS'!$A$5:$AQ$275,36,FALSE)</f>
        <v>VISITA PROGRAMADA</v>
      </c>
      <c r="BO217">
        <f>+VLOOKUP(A217,'[1]ASIGNACION CONTRATISTAS'!$A$5:$AQ$275,37,FALSE)</f>
        <v>0</v>
      </c>
      <c r="BP217">
        <f>+VLOOKUP(A217,'[1]ASIGNACION CONTRATISTAS'!$A$5:$AQ$275,38,FALSE)</f>
        <v>0</v>
      </c>
      <c r="BQ217">
        <f>+VLOOKUP(A217,'[1]ASIGNACION CONTRATISTAS'!$A$5:$AQ$275,39,FALSE)</f>
        <v>45309</v>
      </c>
      <c r="BR217">
        <f>+VLOOKUP(A217,'[1]ASIGNACION CONTRATISTAS'!$A$5:$AQ$275,40,FALSE)</f>
        <v>45351</v>
      </c>
      <c r="BS217">
        <f>+VLOOKUP(A217,'[1]ASIGNACION CONTRATISTAS'!$A$5:$AQ$275,41,FALSE)</f>
        <v>0</v>
      </c>
      <c r="BT217">
        <f>+VLOOKUP(A217,'[1]ASIGNACION CONTRATISTAS'!$A$5:$AQ$275,42,FALSE)</f>
        <v>0</v>
      </c>
      <c r="BU217">
        <f>+VLOOKUP(A217,'[1]ASIGNACION CONTRATISTAS'!$A$5:$AQ$275,43,FALSE)</f>
        <v>25000000</v>
      </c>
    </row>
    <row r="218" spans="1:73" x14ac:dyDescent="0.25">
      <c r="A218" t="s">
        <v>1246</v>
      </c>
      <c r="B218" t="s">
        <v>1147</v>
      </c>
      <c r="C218" t="s">
        <v>1148</v>
      </c>
      <c r="E218" t="s">
        <v>107</v>
      </c>
      <c r="F218" t="s">
        <v>1247</v>
      </c>
      <c r="G218">
        <v>61.067433000000001</v>
      </c>
      <c r="H218">
        <v>25000000</v>
      </c>
      <c r="K218" t="s">
        <v>1248</v>
      </c>
      <c r="L218" t="s">
        <v>167</v>
      </c>
      <c r="N218" s="2">
        <v>45309</v>
      </c>
      <c r="S218">
        <v>25000000</v>
      </c>
      <c r="W218" s="2">
        <v>45216</v>
      </c>
      <c r="X218" t="s">
        <v>1249</v>
      </c>
      <c r="Y218" t="s">
        <v>46</v>
      </c>
      <c r="Z218">
        <v>0</v>
      </c>
      <c r="AA218">
        <v>65</v>
      </c>
      <c r="AB218" t="s">
        <v>1250</v>
      </c>
      <c r="AC218" t="s">
        <v>48</v>
      </c>
      <c r="AD218" t="s">
        <v>49</v>
      </c>
      <c r="AG218" t="s">
        <v>48</v>
      </c>
      <c r="AO218" t="str">
        <f>+VLOOKUP(A218,'[1]ASIGNACION CONTRATISTAS'!$A$5:$M$275,11,FALSE)</f>
        <v>HECTOR JOSE</v>
      </c>
      <c r="AP218" t="str">
        <f>+VLOOKUP(A218,'[1]ASIGNACION CONTRATISTAS'!$A$5:$M$275,12,FALSE)</f>
        <v>DE VIVEROS PEREZ</v>
      </c>
      <c r="AQ218">
        <f>+VLOOKUP(A218,'[1]ASIGNACION CONTRATISTAS'!$A$5:$M$275,13,FALSE)</f>
        <v>0</v>
      </c>
      <c r="AR218" t="str">
        <f>+VLOOKUP(A218,'[1]ASIGNACION CONTRATISTAS'!$A$5:$AQ$275,14,FALSE)</f>
        <v>SI</v>
      </c>
      <c r="AS218" t="str">
        <f>+VLOOKUP(A218,'[1]ASIGNACION CONTRATISTAS'!$A$5:$AQ$275,15,FALSE)</f>
        <v>SI</v>
      </c>
      <c r="AT218" t="str">
        <f>+VLOOKUP(A218,'[1]ASIGNACION CONTRATISTAS'!$A$5:$AQ$275,16,FALSE)</f>
        <v>SIN DATOS</v>
      </c>
      <c r="AU218" t="str">
        <f>+VLOOKUP(A218,'[1]ASIGNACION CONTRATISTAS'!$A$5:$AQ$275,17,FALSE)</f>
        <v xml:space="preserve">COMPLETO </v>
      </c>
      <c r="AV218" t="str">
        <f>+VLOOKUP(A218,'[1]ASIGNACION CONTRATISTAS'!$A$5:$AQ$275,18,FALSE)</f>
        <v>SIN DATOS</v>
      </c>
      <c r="AW218" t="str">
        <f>+VLOOKUP(A218,'[1]ASIGNACION CONTRATISTAS'!$A$5:$AQ$275,19,FALSE)</f>
        <v>SI</v>
      </c>
      <c r="AX218" t="str">
        <f>+VLOOKUP(A218,'[1]ASIGNACION CONTRATISTAS'!$A$5:$AQ$275,20,FALSE)</f>
        <v>NO</v>
      </c>
      <c r="AY218">
        <f>+VLOOKUP(A218,'[1]ASIGNACION CONTRATISTAS'!$A$5:$AQ$275,21,FALSE)</f>
        <v>0</v>
      </c>
      <c r="AZ218" t="str">
        <f>+VLOOKUP(A218,'[1]ASIGNACION CONTRATISTAS'!$A$5:$AQ$275,22,FALSE)</f>
        <v>COMPLETO</v>
      </c>
      <c r="BA218" t="str">
        <f>+VLOOKUP(A218,'[1]ASIGNACION CONTRATISTAS'!$A$5:$AQ$275,23,FALSE)</f>
        <v>SI</v>
      </c>
      <c r="BB218">
        <f>+VLOOKUP(A218,'[1]ASIGNACION CONTRATISTAS'!$A$5:$AQ$275,24,FALSE)</f>
        <v>0</v>
      </c>
      <c r="BC218" t="str">
        <f>+VLOOKUP(A218,'[1]ASIGNACION CONTRATISTAS'!$A$5:$AQ$275,25,FALSE)</f>
        <v>COMPLETO</v>
      </c>
      <c r="BD218" s="2" t="str">
        <f>+VLOOKUP(A218,'[1]ASIGNACION CONTRATISTAS'!$A$5:$AQ$275,26,FALSE)</f>
        <v>SI TIENE</v>
      </c>
      <c r="BE218" t="str">
        <f>+VLOOKUP(A218,'[1]ASIGNACION CONTRATISTAS'!$A$5:$AQ$275,27,FALSE)</f>
        <v>PASA</v>
      </c>
      <c r="BF218">
        <f>+VLOOKUP(A218,'[1]ASIGNACION CONTRATISTAS'!$A$5:$AQ$275,28,FALSE)</f>
        <v>0</v>
      </c>
      <c r="BG218" t="str">
        <f>+VLOOKUP(A218,'[1]ASIGNACION CONTRATISTAS'!$A$5:$AQ$275,29,FALSE)</f>
        <v>SIN VISITA</v>
      </c>
      <c r="BH218">
        <f>+VLOOKUP(A218,'[1]ASIGNACION CONTRATISTAS'!$A$5:$AQ$275,30,FALSE)</f>
        <v>0</v>
      </c>
      <c r="BI218">
        <f>+VLOOKUP(A218,'[1]ASIGNACION CONTRATISTAS'!$A$5:$AQ$275,31,FALSE)</f>
        <v>0</v>
      </c>
      <c r="BJ218">
        <f>+VLOOKUP(A218,'[1]ASIGNACION CONTRATISTAS'!$A$5:$AQ$275,32,FALSE)</f>
        <v>0</v>
      </c>
      <c r="BK218" t="str">
        <f>+VLOOKUP(A218,'[1]ASIGNACION CONTRATISTAS'!$A$5:$AQ$275,33,FALSE)</f>
        <v>RETIRADO</v>
      </c>
      <c r="BL218" t="str">
        <f>+VLOOKUP(A218,'[1]ASIGNACION CONTRATISTAS'!$A$5:$AQ$275,34,FALSE)</f>
        <v xml:space="preserve">BENEFICIARIO CON VARIOS PREDIO SERAN ASIGANDOS A OTRO OPERADOR </v>
      </c>
      <c r="BM218">
        <f>+VLOOKUP(A218,'[1]ASIGNACION CONTRATISTAS'!$A$5:$AQ$275,35,FALSE)</f>
        <v>0</v>
      </c>
      <c r="BN218" t="str">
        <f>+VLOOKUP(A218,'[1]ASIGNACION CONTRATISTAS'!$A$5:$AQ$275,36,FALSE)</f>
        <v>RETIRADO</v>
      </c>
      <c r="BO218">
        <f>+VLOOKUP(A218,'[1]ASIGNACION CONTRATISTAS'!$A$5:$AQ$275,37,FALSE)</f>
        <v>0</v>
      </c>
      <c r="BP218">
        <f>+VLOOKUP(A218,'[1]ASIGNACION CONTRATISTAS'!$A$5:$AQ$275,38,FALSE)</f>
        <v>0</v>
      </c>
      <c r="BQ218">
        <f>+VLOOKUP(A218,'[1]ASIGNACION CONTRATISTAS'!$A$5:$AQ$275,39,FALSE)</f>
        <v>45309</v>
      </c>
      <c r="BR218" t="str">
        <f>+VLOOKUP(A218,'[1]ASIGNACION CONTRATISTAS'!$A$5:$AQ$275,40,FALSE)</f>
        <v>N/A</v>
      </c>
      <c r="BS218">
        <f>+VLOOKUP(A218,'[1]ASIGNACION CONTRATISTAS'!$A$5:$AQ$275,41,FALSE)</f>
        <v>0</v>
      </c>
      <c r="BT218">
        <f>+VLOOKUP(A218,'[1]ASIGNACION CONTRATISTAS'!$A$5:$AQ$275,42,FALSE)</f>
        <v>0</v>
      </c>
      <c r="BU218">
        <f>+VLOOKUP(A218,'[1]ASIGNACION CONTRATISTAS'!$A$5:$AQ$275,43,FALSE)</f>
        <v>25000000</v>
      </c>
    </row>
    <row r="219" spans="1:73" x14ac:dyDescent="0.25">
      <c r="A219" t="s">
        <v>1251</v>
      </c>
      <c r="B219" t="s">
        <v>1147</v>
      </c>
      <c r="C219" t="s">
        <v>1148</v>
      </c>
      <c r="E219" t="s">
        <v>41</v>
      </c>
      <c r="F219" t="s">
        <v>1237</v>
      </c>
      <c r="G219">
        <v>1057.9369409999999</v>
      </c>
      <c r="H219">
        <v>25000000</v>
      </c>
      <c r="K219" t="s">
        <v>1252</v>
      </c>
      <c r="L219" t="s">
        <v>74</v>
      </c>
      <c r="N219" s="2">
        <v>45309</v>
      </c>
      <c r="O219" s="2">
        <v>45351</v>
      </c>
      <c r="S219">
        <v>25000000</v>
      </c>
      <c r="W219" s="2">
        <v>45091</v>
      </c>
      <c r="X219" t="s">
        <v>1253</v>
      </c>
      <c r="Y219" t="s">
        <v>46</v>
      </c>
      <c r="Z219">
        <v>0</v>
      </c>
      <c r="AA219">
        <v>1054.9166</v>
      </c>
      <c r="AB219" t="s">
        <v>1254</v>
      </c>
      <c r="AC219" t="s">
        <v>49</v>
      </c>
      <c r="AD219" t="s">
        <v>49</v>
      </c>
      <c r="AG219" t="s">
        <v>49</v>
      </c>
      <c r="AO219" t="str">
        <f>+VLOOKUP(A219,'[1]ASIGNACION CONTRATISTAS'!$A$5:$M$275,11,FALSE)</f>
        <v xml:space="preserve">JESUS ANTONIO </v>
      </c>
      <c r="AP219" t="str">
        <f>+VLOOKUP(A219,'[1]ASIGNACION CONTRATISTAS'!$A$5:$M$275,12,FALSE)</f>
        <v>GALVIS NIETO</v>
      </c>
      <c r="AQ219">
        <f>+VLOOKUP(A219,'[1]ASIGNACION CONTRATISTAS'!$A$5:$M$275,13,FALSE)</f>
        <v>0</v>
      </c>
      <c r="AR219" t="str">
        <f>+VLOOKUP(A219,'[1]ASIGNACION CONTRATISTAS'!$A$5:$AQ$275,14,FALSE)</f>
        <v>SI</v>
      </c>
      <c r="AS219" t="str">
        <f>+VLOOKUP(A219,'[1]ASIGNACION CONTRATISTAS'!$A$5:$AQ$275,15,FALSE)</f>
        <v>SI</v>
      </c>
      <c r="AT219" t="str">
        <f>+VLOOKUP(A219,'[1]ASIGNACION CONTRATISTAS'!$A$5:$AQ$275,16,FALSE)</f>
        <v>SIN DATOS</v>
      </c>
      <c r="AU219" t="str">
        <f>+VLOOKUP(A219,'[1]ASIGNACION CONTRATISTAS'!$A$5:$AQ$275,17,FALSE)</f>
        <v xml:space="preserve">COMPLETO </v>
      </c>
      <c r="AV219" t="str">
        <f>+VLOOKUP(A219,'[1]ASIGNACION CONTRATISTAS'!$A$5:$AQ$275,18,FALSE)</f>
        <v>SIN DATOS</v>
      </c>
      <c r="AW219" t="str">
        <f>+VLOOKUP(A219,'[1]ASIGNACION CONTRATISTAS'!$A$5:$AQ$275,19,FALSE)</f>
        <v>NO</v>
      </c>
      <c r="AX219" t="str">
        <f>+VLOOKUP(A219,'[1]ASIGNACION CONTRATISTAS'!$A$5:$AQ$275,20,FALSE)</f>
        <v>NO</v>
      </c>
      <c r="AY219">
        <f>+VLOOKUP(A219,'[1]ASIGNACION CONTRATISTAS'!$A$5:$AQ$275,21,FALSE)</f>
        <v>0</v>
      </c>
      <c r="AZ219" t="str">
        <f>+VLOOKUP(A219,'[1]ASIGNACION CONTRATISTAS'!$A$5:$AQ$275,22,FALSE)</f>
        <v>COMPLETO</v>
      </c>
      <c r="BA219" t="str">
        <f>+VLOOKUP(A219,'[1]ASIGNACION CONTRATISTAS'!$A$5:$AQ$275,23,FALSE)</f>
        <v>SI</v>
      </c>
      <c r="BB219">
        <f>+VLOOKUP(A219,'[1]ASIGNACION CONTRATISTAS'!$A$5:$AQ$275,24,FALSE)</f>
        <v>0</v>
      </c>
      <c r="BC219" t="str">
        <f>+VLOOKUP(A219,'[1]ASIGNACION CONTRATISTAS'!$A$5:$AQ$275,25,FALSE)</f>
        <v>COMPLETO</v>
      </c>
      <c r="BD219" s="2" t="str">
        <f>+VLOOKUP(A219,'[1]ASIGNACION CONTRATISTAS'!$A$5:$AQ$275,26,FALSE)</f>
        <v>SI TIENE</v>
      </c>
      <c r="BE219" t="str">
        <f>+VLOOKUP(A219,'[1]ASIGNACION CONTRATISTAS'!$A$5:$AQ$275,27,FALSE)</f>
        <v>PASA</v>
      </c>
      <c r="BF219">
        <f>+VLOOKUP(A219,'[1]ASIGNACION CONTRATISTAS'!$A$5:$AQ$275,28,FALSE)</f>
        <v>0</v>
      </c>
      <c r="BG219">
        <f>+VLOOKUP(A219,'[1]ASIGNACION CONTRATISTAS'!$A$5:$AQ$275,29,FALSE)</f>
        <v>45349</v>
      </c>
      <c r="BH219">
        <f>+VLOOKUP(A219,'[1]ASIGNACION CONTRATISTAS'!$A$5:$AQ$275,30,FALSE)</f>
        <v>0</v>
      </c>
      <c r="BI219">
        <f>+VLOOKUP(A219,'[1]ASIGNACION CONTRATISTAS'!$A$5:$AQ$275,31,FALSE)</f>
        <v>0</v>
      </c>
      <c r="BJ219">
        <f>+VLOOKUP(A219,'[1]ASIGNACION CONTRATISTAS'!$A$5:$AQ$275,32,FALSE)</f>
        <v>0</v>
      </c>
      <c r="BK219" t="str">
        <f>+VLOOKUP(A219,'[1]ASIGNACION CONTRATISTAS'!$A$5:$AQ$275,33,FALSE)</f>
        <v>VISITA PROGRAMADA</v>
      </c>
      <c r="BL219">
        <f>+VLOOKUP(A219,'[1]ASIGNACION CONTRATISTAS'!$A$5:$AQ$275,34,FALSE)</f>
        <v>0</v>
      </c>
      <c r="BM219" t="str">
        <f>+VLOOKUP(A219,'[1]ASIGNACION CONTRATISTAS'!$A$5:$AQ$275,35,FALSE)</f>
        <v xml:space="preserve">ESTABA PROGRAMADA PARA EL 23 DE FEBRERO PERO SE DEBIO REPORGRAMR PARA EL 27 POR DIFICULTADES EN LA RUTA </v>
      </c>
      <c r="BN219" t="str">
        <f>+VLOOKUP(A219,'[1]ASIGNACION CONTRATISTAS'!$A$5:$AQ$275,36,FALSE)</f>
        <v>EN ELABORACION DE INFORME</v>
      </c>
      <c r="BO219">
        <f>+VLOOKUP(A219,'[1]ASIGNACION CONTRATISTAS'!$A$5:$AQ$275,37,FALSE)</f>
        <v>0</v>
      </c>
      <c r="BP219">
        <f>+VLOOKUP(A219,'[1]ASIGNACION CONTRATISTAS'!$A$5:$AQ$275,38,FALSE)</f>
        <v>0</v>
      </c>
      <c r="BQ219">
        <f>+VLOOKUP(A219,'[1]ASIGNACION CONTRATISTAS'!$A$5:$AQ$275,39,FALSE)</f>
        <v>45309</v>
      </c>
      <c r="BR219">
        <f>+VLOOKUP(A219,'[1]ASIGNACION CONTRATISTAS'!$A$5:$AQ$275,40,FALSE)</f>
        <v>45351</v>
      </c>
      <c r="BS219">
        <f>+VLOOKUP(A219,'[1]ASIGNACION CONTRATISTAS'!$A$5:$AQ$275,41,FALSE)</f>
        <v>0</v>
      </c>
      <c r="BT219">
        <f>+VLOOKUP(A219,'[1]ASIGNACION CONTRATISTAS'!$A$5:$AQ$275,42,FALSE)</f>
        <v>0</v>
      </c>
      <c r="BU219">
        <f>+VLOOKUP(A219,'[1]ASIGNACION CONTRATISTAS'!$A$5:$AQ$275,43,FALSE)</f>
        <v>25000000</v>
      </c>
    </row>
    <row r="220" spans="1:73" x14ac:dyDescent="0.25">
      <c r="A220" t="s">
        <v>1255</v>
      </c>
      <c r="B220" t="s">
        <v>1147</v>
      </c>
      <c r="C220" t="s">
        <v>1148</v>
      </c>
      <c r="E220" t="s">
        <v>41</v>
      </c>
      <c r="F220" t="s">
        <v>1256</v>
      </c>
      <c r="G220">
        <v>872.10294699999997</v>
      </c>
      <c r="H220">
        <v>25000000</v>
      </c>
      <c r="K220" t="s">
        <v>1257</v>
      </c>
      <c r="L220" t="s">
        <v>74</v>
      </c>
      <c r="N220" s="2">
        <v>45309</v>
      </c>
      <c r="O220" s="2">
        <v>45341</v>
      </c>
      <c r="S220">
        <v>25000000</v>
      </c>
      <c r="W220" s="2">
        <v>45044</v>
      </c>
      <c r="X220" t="s">
        <v>1258</v>
      </c>
      <c r="Y220" t="s">
        <v>46</v>
      </c>
      <c r="Z220">
        <v>0</v>
      </c>
      <c r="AA220">
        <v>961.91099999999994</v>
      </c>
      <c r="AB220" t="s">
        <v>1259</v>
      </c>
      <c r="AC220" t="s">
        <v>48</v>
      </c>
      <c r="AD220" t="s">
        <v>49</v>
      </c>
      <c r="AG220" t="s">
        <v>48</v>
      </c>
      <c r="AO220" t="str">
        <f>+VLOOKUP(A220,'[1]ASIGNACION CONTRATISTAS'!$A$5:$M$275,11,FALSE)</f>
        <v>JOSE</v>
      </c>
      <c r="AP220" t="str">
        <f>+VLOOKUP(A220,'[1]ASIGNACION CONTRATISTAS'!$A$5:$M$275,12,FALSE)</f>
        <v>SAAVEDRA</v>
      </c>
      <c r="AQ220">
        <f>+VLOOKUP(A220,'[1]ASIGNACION CONTRATISTAS'!$A$5:$M$275,13,FALSE)</f>
        <v>0</v>
      </c>
      <c r="AR220" t="str">
        <f>+VLOOKUP(A220,'[1]ASIGNACION CONTRATISTAS'!$A$5:$AQ$275,14,FALSE)</f>
        <v>SI</v>
      </c>
      <c r="AS220" t="str">
        <f>+VLOOKUP(A220,'[1]ASIGNACION CONTRATISTAS'!$A$5:$AQ$275,15,FALSE)</f>
        <v>SI</v>
      </c>
      <c r="AT220" t="str">
        <f>+VLOOKUP(A220,'[1]ASIGNACION CONTRATISTAS'!$A$5:$AQ$275,16,FALSE)</f>
        <v>SIN DATOS</v>
      </c>
      <c r="AU220" t="str">
        <f>+VLOOKUP(A220,'[1]ASIGNACION CONTRATISTAS'!$A$5:$AQ$275,17,FALSE)</f>
        <v xml:space="preserve">COMPLETO </v>
      </c>
      <c r="AV220" t="str">
        <f>+VLOOKUP(A220,'[1]ASIGNACION CONTRATISTAS'!$A$5:$AQ$275,18,FALSE)</f>
        <v>SIN DATOS</v>
      </c>
      <c r="AW220" t="str">
        <f>+VLOOKUP(A220,'[1]ASIGNACION CONTRATISTAS'!$A$5:$AQ$275,19,FALSE)</f>
        <v>NO</v>
      </c>
      <c r="AX220" t="str">
        <f>+VLOOKUP(A220,'[1]ASIGNACION CONTRATISTAS'!$A$5:$AQ$275,20,FALSE)</f>
        <v>NO</v>
      </c>
      <c r="AY220">
        <f>+VLOOKUP(A220,'[1]ASIGNACION CONTRATISTAS'!$A$5:$AQ$275,21,FALSE)</f>
        <v>0</v>
      </c>
      <c r="AZ220" t="str">
        <f>+VLOOKUP(A220,'[1]ASIGNACION CONTRATISTAS'!$A$5:$AQ$275,22,FALSE)</f>
        <v>COMPLETO</v>
      </c>
      <c r="BA220" t="str">
        <f>+VLOOKUP(A220,'[1]ASIGNACION CONTRATISTAS'!$A$5:$AQ$275,23,FALSE)</f>
        <v>SI</v>
      </c>
      <c r="BB220">
        <f>+VLOOKUP(A220,'[1]ASIGNACION CONTRATISTAS'!$A$5:$AQ$275,24,FALSE)</f>
        <v>0</v>
      </c>
      <c r="BC220" t="str">
        <f>+VLOOKUP(A220,'[1]ASIGNACION CONTRATISTAS'!$A$5:$AQ$275,25,FALSE)</f>
        <v>COMPLETO</v>
      </c>
      <c r="BD220" s="2" t="str">
        <f>+VLOOKUP(A220,'[1]ASIGNACION CONTRATISTAS'!$A$5:$AQ$275,26,FALSE)</f>
        <v>SI TIENE</v>
      </c>
      <c r="BE220" t="str">
        <f>+VLOOKUP(A220,'[1]ASIGNACION CONTRATISTAS'!$A$5:$AQ$275,27,FALSE)</f>
        <v>PASA</v>
      </c>
      <c r="BF220">
        <f>+VLOOKUP(A220,'[1]ASIGNACION CONTRATISTAS'!$A$5:$AQ$275,28,FALSE)</f>
        <v>0</v>
      </c>
      <c r="BG220">
        <f>+VLOOKUP(A220,'[1]ASIGNACION CONTRATISTAS'!$A$5:$AQ$275,29,FALSE)</f>
        <v>45341</v>
      </c>
      <c r="BH220">
        <f>+VLOOKUP(A220,'[1]ASIGNACION CONTRATISTAS'!$A$5:$AQ$275,30,FALSE)</f>
        <v>0</v>
      </c>
      <c r="BI220">
        <f>+VLOOKUP(A220,'[1]ASIGNACION CONTRATISTAS'!$A$5:$AQ$275,31,FALSE)</f>
        <v>0</v>
      </c>
      <c r="BJ220">
        <f>+VLOOKUP(A220,'[1]ASIGNACION CONTRATISTAS'!$A$5:$AQ$275,32,FALSE)</f>
        <v>0</v>
      </c>
      <c r="BK220" t="str">
        <f>+VLOOKUP(A220,'[1]ASIGNACION CONTRATISTAS'!$A$5:$AQ$275,33,FALSE)</f>
        <v>EN ELABORACION DE INFORME</v>
      </c>
      <c r="BL220">
        <f>+VLOOKUP(A220,'[1]ASIGNACION CONTRATISTAS'!$A$5:$AQ$275,34,FALSE)</f>
        <v>0</v>
      </c>
      <c r="BM220">
        <f>+VLOOKUP(A220,'[1]ASIGNACION CONTRATISTAS'!$A$5:$AQ$275,35,FALSE)</f>
        <v>0</v>
      </c>
      <c r="BN220" t="str">
        <f>+VLOOKUP(A220,'[1]ASIGNACION CONTRATISTAS'!$A$5:$AQ$275,36,FALSE)</f>
        <v>EN ELABORACION DE INFORME</v>
      </c>
      <c r="BO220">
        <f>+VLOOKUP(A220,'[1]ASIGNACION CONTRATISTAS'!$A$5:$AQ$275,37,FALSE)</f>
        <v>0</v>
      </c>
      <c r="BP220">
        <f>+VLOOKUP(A220,'[1]ASIGNACION CONTRATISTAS'!$A$5:$AQ$275,38,FALSE)</f>
        <v>0</v>
      </c>
      <c r="BQ220">
        <f>+VLOOKUP(A220,'[1]ASIGNACION CONTRATISTAS'!$A$5:$AQ$275,39,FALSE)</f>
        <v>45309</v>
      </c>
      <c r="BR220">
        <f>+VLOOKUP(A220,'[1]ASIGNACION CONTRATISTAS'!$A$5:$AQ$275,40,FALSE)</f>
        <v>45341</v>
      </c>
      <c r="BS220">
        <f>+VLOOKUP(A220,'[1]ASIGNACION CONTRATISTAS'!$A$5:$AQ$275,41,FALSE)</f>
        <v>0</v>
      </c>
      <c r="BT220">
        <f>+VLOOKUP(A220,'[1]ASIGNACION CONTRATISTAS'!$A$5:$AQ$275,42,FALSE)</f>
        <v>0</v>
      </c>
      <c r="BU220">
        <f>+VLOOKUP(A220,'[1]ASIGNACION CONTRATISTAS'!$A$5:$AQ$275,43,FALSE)</f>
        <v>25000000</v>
      </c>
    </row>
    <row r="221" spans="1:73" x14ac:dyDescent="0.25">
      <c r="A221" t="s">
        <v>1260</v>
      </c>
      <c r="B221" t="s">
        <v>1147</v>
      </c>
      <c r="C221" t="s">
        <v>1148</v>
      </c>
      <c r="E221" t="s">
        <v>279</v>
      </c>
      <c r="F221" t="s">
        <v>1261</v>
      </c>
      <c r="G221">
        <v>5.0644410000000004</v>
      </c>
      <c r="H221">
        <v>12600000</v>
      </c>
      <c r="K221" t="s">
        <v>1262</v>
      </c>
      <c r="L221" t="s">
        <v>167</v>
      </c>
      <c r="N221" s="2">
        <v>45309</v>
      </c>
      <c r="S221">
        <v>12600000</v>
      </c>
      <c r="W221" s="2">
        <v>45216</v>
      </c>
      <c r="X221" t="s">
        <v>1263</v>
      </c>
      <c r="Y221" t="s">
        <v>46</v>
      </c>
      <c r="Z221">
        <v>0</v>
      </c>
      <c r="AA221" t="s">
        <v>1264</v>
      </c>
      <c r="AB221" t="s">
        <v>1265</v>
      </c>
      <c r="AC221" t="s">
        <v>48</v>
      </c>
      <c r="AD221" t="s">
        <v>49</v>
      </c>
      <c r="AG221" t="s">
        <v>48</v>
      </c>
      <c r="AO221" t="str">
        <f>+VLOOKUP(A221,'[1]ASIGNACION CONTRATISTAS'!$A$5:$M$275,11,FALSE)</f>
        <v>HECTOR JOSE</v>
      </c>
      <c r="AP221" t="str">
        <f>+VLOOKUP(A221,'[1]ASIGNACION CONTRATISTAS'!$A$5:$M$275,12,FALSE)</f>
        <v>DE VIVEROS PEREZ</v>
      </c>
      <c r="AQ221">
        <f>+VLOOKUP(A221,'[1]ASIGNACION CONTRATISTAS'!$A$5:$M$275,13,FALSE)</f>
        <v>0</v>
      </c>
      <c r="AR221" t="str">
        <f>+VLOOKUP(A221,'[1]ASIGNACION CONTRATISTAS'!$A$5:$AQ$275,14,FALSE)</f>
        <v>SI</v>
      </c>
      <c r="AS221" t="str">
        <f>+VLOOKUP(A221,'[1]ASIGNACION CONTRATISTAS'!$A$5:$AQ$275,15,FALSE)</f>
        <v>SI</v>
      </c>
      <c r="AT221" t="str">
        <f>+VLOOKUP(A221,'[1]ASIGNACION CONTRATISTAS'!$A$5:$AQ$275,16,FALSE)</f>
        <v>SIN DATOS</v>
      </c>
      <c r="AU221" t="str">
        <f>+VLOOKUP(A221,'[1]ASIGNACION CONTRATISTAS'!$A$5:$AQ$275,17,FALSE)</f>
        <v xml:space="preserve">COMPLETO </v>
      </c>
      <c r="AV221" t="str">
        <f>+VLOOKUP(A221,'[1]ASIGNACION CONTRATISTAS'!$A$5:$AQ$275,18,FALSE)</f>
        <v>SIN DATOS</v>
      </c>
      <c r="AW221" t="str">
        <f>+VLOOKUP(A221,'[1]ASIGNACION CONTRATISTAS'!$A$5:$AQ$275,19,FALSE)</f>
        <v>SI</v>
      </c>
      <c r="AX221" t="str">
        <f>+VLOOKUP(A221,'[1]ASIGNACION CONTRATISTAS'!$A$5:$AQ$275,20,FALSE)</f>
        <v>NO</v>
      </c>
      <c r="AY221">
        <f>+VLOOKUP(A221,'[1]ASIGNACION CONTRATISTAS'!$A$5:$AQ$275,21,FALSE)</f>
        <v>0</v>
      </c>
      <c r="AZ221" t="str">
        <f>+VLOOKUP(A221,'[1]ASIGNACION CONTRATISTAS'!$A$5:$AQ$275,22,FALSE)</f>
        <v>COMPLETO</v>
      </c>
      <c r="BA221" t="str">
        <f>+VLOOKUP(A221,'[1]ASIGNACION CONTRATISTAS'!$A$5:$AQ$275,23,FALSE)</f>
        <v>SI</v>
      </c>
      <c r="BB221">
        <f>+VLOOKUP(A221,'[1]ASIGNACION CONTRATISTAS'!$A$5:$AQ$275,24,FALSE)</f>
        <v>0</v>
      </c>
      <c r="BC221" t="str">
        <f>+VLOOKUP(A221,'[1]ASIGNACION CONTRATISTAS'!$A$5:$AQ$275,25,FALSE)</f>
        <v>COMPLETO</v>
      </c>
      <c r="BD221" s="2" t="str">
        <f>+VLOOKUP(A221,'[1]ASIGNACION CONTRATISTAS'!$A$5:$AQ$275,26,FALSE)</f>
        <v>SI TIENE</v>
      </c>
      <c r="BE221" t="str">
        <f>+VLOOKUP(A221,'[1]ASIGNACION CONTRATISTAS'!$A$5:$AQ$275,27,FALSE)</f>
        <v>PASA</v>
      </c>
      <c r="BF221">
        <f>+VLOOKUP(A221,'[1]ASIGNACION CONTRATISTAS'!$A$5:$AQ$275,28,FALSE)</f>
        <v>0</v>
      </c>
      <c r="BG221" t="str">
        <f>+VLOOKUP(A221,'[1]ASIGNACION CONTRATISTAS'!$A$5:$AQ$275,29,FALSE)</f>
        <v>SIN VISITA</v>
      </c>
      <c r="BH221">
        <f>+VLOOKUP(A221,'[1]ASIGNACION CONTRATISTAS'!$A$5:$AQ$275,30,FALSE)</f>
        <v>0</v>
      </c>
      <c r="BI221">
        <f>+VLOOKUP(A221,'[1]ASIGNACION CONTRATISTAS'!$A$5:$AQ$275,31,FALSE)</f>
        <v>0</v>
      </c>
      <c r="BJ221">
        <f>+VLOOKUP(A221,'[1]ASIGNACION CONTRATISTAS'!$A$5:$AQ$275,32,FALSE)</f>
        <v>0</v>
      </c>
      <c r="BK221" t="str">
        <f>+VLOOKUP(A221,'[1]ASIGNACION CONTRATISTAS'!$A$5:$AQ$275,33,FALSE)</f>
        <v>RETIRADO</v>
      </c>
      <c r="BL221" t="str">
        <f>+VLOOKUP(A221,'[1]ASIGNACION CONTRATISTAS'!$A$5:$AQ$275,34,FALSE)</f>
        <v xml:space="preserve">BENEFICIARIO CON VARIOS PREDIO SERAN ASIGANDOS A OTRO OPERADOR </v>
      </c>
      <c r="BM221">
        <f>+VLOOKUP(A221,'[1]ASIGNACION CONTRATISTAS'!$A$5:$AQ$275,35,FALSE)</f>
        <v>0</v>
      </c>
      <c r="BN221" t="str">
        <f>+VLOOKUP(A221,'[1]ASIGNACION CONTRATISTAS'!$A$5:$AQ$275,36,FALSE)</f>
        <v>RETIRADO</v>
      </c>
      <c r="BO221">
        <f>+VLOOKUP(A221,'[1]ASIGNACION CONTRATISTAS'!$A$5:$AQ$275,37,FALSE)</f>
        <v>0</v>
      </c>
      <c r="BP221">
        <f>+VLOOKUP(A221,'[1]ASIGNACION CONTRATISTAS'!$A$5:$AQ$275,38,FALSE)</f>
        <v>0</v>
      </c>
      <c r="BQ221">
        <f>+VLOOKUP(A221,'[1]ASIGNACION CONTRATISTAS'!$A$5:$AQ$275,39,FALSE)</f>
        <v>45309</v>
      </c>
      <c r="BR221" t="str">
        <f>+VLOOKUP(A221,'[1]ASIGNACION CONTRATISTAS'!$A$5:$AQ$275,40,FALSE)</f>
        <v>N/A</v>
      </c>
      <c r="BS221">
        <f>+VLOOKUP(A221,'[1]ASIGNACION CONTRATISTAS'!$A$5:$AQ$275,41,FALSE)</f>
        <v>0</v>
      </c>
      <c r="BT221">
        <f>+VLOOKUP(A221,'[1]ASIGNACION CONTRATISTAS'!$A$5:$AQ$275,42,FALSE)</f>
        <v>0</v>
      </c>
      <c r="BU221">
        <f>+VLOOKUP(A221,'[1]ASIGNACION CONTRATISTAS'!$A$5:$AQ$275,43,FALSE)</f>
        <v>12600000</v>
      </c>
    </row>
    <row r="222" spans="1:73" x14ac:dyDescent="0.25">
      <c r="A222" t="s">
        <v>1266</v>
      </c>
      <c r="B222" t="s">
        <v>1147</v>
      </c>
      <c r="C222" t="s">
        <v>1148</v>
      </c>
      <c r="E222" t="s">
        <v>107</v>
      </c>
      <c r="F222" t="s">
        <v>1247</v>
      </c>
      <c r="G222">
        <v>131.58451500000001</v>
      </c>
      <c r="H222">
        <v>25000000</v>
      </c>
      <c r="K222" t="s">
        <v>1267</v>
      </c>
      <c r="L222" t="s">
        <v>167</v>
      </c>
      <c r="N222" s="2">
        <v>45309</v>
      </c>
      <c r="S222">
        <v>25000000</v>
      </c>
      <c r="W222" s="2">
        <v>45216</v>
      </c>
      <c r="X222" t="s">
        <v>1268</v>
      </c>
      <c r="Y222" t="s">
        <v>46</v>
      </c>
      <c r="Z222">
        <v>0</v>
      </c>
      <c r="AA222" t="s">
        <v>1269</v>
      </c>
      <c r="AB222" t="s">
        <v>1270</v>
      </c>
      <c r="AC222" t="s">
        <v>48</v>
      </c>
      <c r="AD222" t="s">
        <v>49</v>
      </c>
      <c r="AG222" t="s">
        <v>48</v>
      </c>
      <c r="AO222" t="str">
        <f>+VLOOKUP(A222,'[1]ASIGNACION CONTRATISTAS'!$A$5:$M$275,11,FALSE)</f>
        <v>HECTOR JOSE</v>
      </c>
      <c r="AP222" t="str">
        <f>+VLOOKUP(A222,'[1]ASIGNACION CONTRATISTAS'!$A$5:$M$275,12,FALSE)</f>
        <v>DE VIVEROS PEREZ</v>
      </c>
      <c r="AQ222">
        <f>+VLOOKUP(A222,'[1]ASIGNACION CONTRATISTAS'!$A$5:$M$275,13,FALSE)</f>
        <v>0</v>
      </c>
      <c r="AR222" t="str">
        <f>+VLOOKUP(A222,'[1]ASIGNACION CONTRATISTAS'!$A$5:$AQ$275,14,FALSE)</f>
        <v>SI</v>
      </c>
      <c r="AS222" t="str">
        <f>+VLOOKUP(A222,'[1]ASIGNACION CONTRATISTAS'!$A$5:$AQ$275,15,FALSE)</f>
        <v>SI</v>
      </c>
      <c r="AT222" t="str">
        <f>+VLOOKUP(A222,'[1]ASIGNACION CONTRATISTAS'!$A$5:$AQ$275,16,FALSE)</f>
        <v>SIN DATOS</v>
      </c>
      <c r="AU222" t="str">
        <f>+VLOOKUP(A222,'[1]ASIGNACION CONTRATISTAS'!$A$5:$AQ$275,17,FALSE)</f>
        <v xml:space="preserve">COMPLETO </v>
      </c>
      <c r="AV222" t="str">
        <f>+VLOOKUP(A222,'[1]ASIGNACION CONTRATISTAS'!$A$5:$AQ$275,18,FALSE)</f>
        <v>SIN DATOS</v>
      </c>
      <c r="AW222" t="str">
        <f>+VLOOKUP(A222,'[1]ASIGNACION CONTRATISTAS'!$A$5:$AQ$275,19,FALSE)</f>
        <v>SI</v>
      </c>
      <c r="AX222" t="str">
        <f>+VLOOKUP(A222,'[1]ASIGNACION CONTRATISTAS'!$A$5:$AQ$275,20,FALSE)</f>
        <v>NO</v>
      </c>
      <c r="AY222">
        <f>+VLOOKUP(A222,'[1]ASIGNACION CONTRATISTAS'!$A$5:$AQ$275,21,FALSE)</f>
        <v>0</v>
      </c>
      <c r="AZ222" t="str">
        <f>+VLOOKUP(A222,'[1]ASIGNACION CONTRATISTAS'!$A$5:$AQ$275,22,FALSE)</f>
        <v>COMPLETO</v>
      </c>
      <c r="BA222" t="str">
        <f>+VLOOKUP(A222,'[1]ASIGNACION CONTRATISTAS'!$A$5:$AQ$275,23,FALSE)</f>
        <v>SI</v>
      </c>
      <c r="BB222">
        <f>+VLOOKUP(A222,'[1]ASIGNACION CONTRATISTAS'!$A$5:$AQ$275,24,FALSE)</f>
        <v>0</v>
      </c>
      <c r="BC222" t="str">
        <f>+VLOOKUP(A222,'[1]ASIGNACION CONTRATISTAS'!$A$5:$AQ$275,25,FALSE)</f>
        <v>COMPLETO</v>
      </c>
      <c r="BD222" s="2" t="str">
        <f>+VLOOKUP(A222,'[1]ASIGNACION CONTRATISTAS'!$A$5:$AQ$275,26,FALSE)</f>
        <v>SI TIENE</v>
      </c>
      <c r="BE222" t="str">
        <f>+VLOOKUP(A222,'[1]ASIGNACION CONTRATISTAS'!$A$5:$AQ$275,27,FALSE)</f>
        <v>PASA</v>
      </c>
      <c r="BF222">
        <f>+VLOOKUP(A222,'[1]ASIGNACION CONTRATISTAS'!$A$5:$AQ$275,28,FALSE)</f>
        <v>0</v>
      </c>
      <c r="BG222" t="str">
        <f>+VLOOKUP(A222,'[1]ASIGNACION CONTRATISTAS'!$A$5:$AQ$275,29,FALSE)</f>
        <v>SIN VISITA</v>
      </c>
      <c r="BH222">
        <f>+VLOOKUP(A222,'[1]ASIGNACION CONTRATISTAS'!$A$5:$AQ$275,30,FALSE)</f>
        <v>0</v>
      </c>
      <c r="BI222">
        <f>+VLOOKUP(A222,'[1]ASIGNACION CONTRATISTAS'!$A$5:$AQ$275,31,FALSE)</f>
        <v>0</v>
      </c>
      <c r="BJ222">
        <f>+VLOOKUP(A222,'[1]ASIGNACION CONTRATISTAS'!$A$5:$AQ$275,32,FALSE)</f>
        <v>0</v>
      </c>
      <c r="BK222" t="str">
        <f>+VLOOKUP(A222,'[1]ASIGNACION CONTRATISTAS'!$A$5:$AQ$275,33,FALSE)</f>
        <v>RETIRADO</v>
      </c>
      <c r="BL222" t="str">
        <f>+VLOOKUP(A222,'[1]ASIGNACION CONTRATISTAS'!$A$5:$AQ$275,34,FALSE)</f>
        <v xml:space="preserve">BENEFICIARIO CON VARIOS PREDIO SERAN ASIGANDOS A OTRO OPERADOR </v>
      </c>
      <c r="BM222">
        <f>+VLOOKUP(A222,'[1]ASIGNACION CONTRATISTAS'!$A$5:$AQ$275,35,FALSE)</f>
        <v>0</v>
      </c>
      <c r="BN222" t="str">
        <f>+VLOOKUP(A222,'[1]ASIGNACION CONTRATISTAS'!$A$5:$AQ$275,36,FALSE)</f>
        <v>RETIRADO</v>
      </c>
      <c r="BO222">
        <f>+VLOOKUP(A222,'[1]ASIGNACION CONTRATISTAS'!$A$5:$AQ$275,37,FALSE)</f>
        <v>0</v>
      </c>
      <c r="BP222">
        <f>+VLOOKUP(A222,'[1]ASIGNACION CONTRATISTAS'!$A$5:$AQ$275,38,FALSE)</f>
        <v>0</v>
      </c>
      <c r="BQ222">
        <f>+VLOOKUP(A222,'[1]ASIGNACION CONTRATISTAS'!$A$5:$AQ$275,39,FALSE)</f>
        <v>45309</v>
      </c>
      <c r="BR222" t="str">
        <f>+VLOOKUP(A222,'[1]ASIGNACION CONTRATISTAS'!$A$5:$AQ$275,40,FALSE)</f>
        <v>N/A</v>
      </c>
      <c r="BS222">
        <f>+VLOOKUP(A222,'[1]ASIGNACION CONTRATISTAS'!$A$5:$AQ$275,41,FALSE)</f>
        <v>0</v>
      </c>
      <c r="BT222">
        <f>+VLOOKUP(A222,'[1]ASIGNACION CONTRATISTAS'!$A$5:$AQ$275,42,FALSE)</f>
        <v>0</v>
      </c>
      <c r="BU222">
        <f>+VLOOKUP(A222,'[1]ASIGNACION CONTRATISTAS'!$A$5:$AQ$275,43,FALSE)</f>
        <v>25000000</v>
      </c>
    </row>
    <row r="223" spans="1:73" x14ac:dyDescent="0.25">
      <c r="A223" t="s">
        <v>1271</v>
      </c>
      <c r="B223" t="s">
        <v>1147</v>
      </c>
      <c r="C223" t="s">
        <v>1148</v>
      </c>
      <c r="E223" t="s">
        <v>173</v>
      </c>
      <c r="F223" t="s">
        <v>309</v>
      </c>
      <c r="G223">
        <v>8.1415659999999992</v>
      </c>
      <c r="H223">
        <v>12600000</v>
      </c>
      <c r="K223" t="s">
        <v>1272</v>
      </c>
      <c r="L223" t="s">
        <v>59</v>
      </c>
      <c r="M223" t="s">
        <v>1273</v>
      </c>
      <c r="N223" s="2">
        <v>45309</v>
      </c>
      <c r="S223">
        <v>12600000</v>
      </c>
      <c r="W223" s="2">
        <v>45259</v>
      </c>
      <c r="X223" t="s">
        <v>1274</v>
      </c>
      <c r="Y223" t="s">
        <v>46</v>
      </c>
      <c r="Z223">
        <v>0</v>
      </c>
      <c r="AA223" t="s">
        <v>1275</v>
      </c>
      <c r="AB223" t="s">
        <v>1276</v>
      </c>
      <c r="AC223" t="s">
        <v>48</v>
      </c>
      <c r="AG223" t="s">
        <v>49</v>
      </c>
      <c r="AI223" t="s">
        <v>167</v>
      </c>
      <c r="AJ223" t="s">
        <v>1277</v>
      </c>
      <c r="AO223" t="str">
        <f>+VLOOKUP(A223,'[1]ASIGNACION CONTRATISTAS'!$A$5:$M$275,11,FALSE)</f>
        <v>SIN DATOS</v>
      </c>
      <c r="AP223" t="str">
        <f>+VLOOKUP(A223,'[1]ASIGNACION CONTRATISTAS'!$A$5:$M$275,12,FALSE)</f>
        <v>SIN DATOS</v>
      </c>
      <c r="AQ223" t="str">
        <f>+VLOOKUP(A223,'[1]ASIGNACION CONTRATISTAS'!$A$5:$M$275,13,FALSE)</f>
        <v>SIN DATOS</v>
      </c>
      <c r="AR223" t="str">
        <f>+VLOOKUP(A223,'[1]ASIGNACION CONTRATISTAS'!$A$5:$AQ$275,14,FALSE)</f>
        <v>SI</v>
      </c>
      <c r="AS223" t="str">
        <f>+VLOOKUP(A223,'[1]ASIGNACION CONTRATISTAS'!$A$5:$AQ$275,15,FALSE)</f>
        <v>SI</v>
      </c>
      <c r="AT223" t="str">
        <f>+VLOOKUP(A223,'[1]ASIGNACION CONTRATISTAS'!$A$5:$AQ$275,16,FALSE)</f>
        <v>SIN DATOS</v>
      </c>
      <c r="AU223" t="str">
        <f>+VLOOKUP(A223,'[1]ASIGNACION CONTRATISTAS'!$A$5:$AQ$275,17,FALSE)</f>
        <v xml:space="preserve">COMPLETO </v>
      </c>
      <c r="AV223" t="str">
        <f>+VLOOKUP(A223,'[1]ASIGNACION CONTRATISTAS'!$A$5:$AQ$275,18,FALSE)</f>
        <v>SIN DATOS</v>
      </c>
      <c r="AW223" t="str">
        <f>+VLOOKUP(A223,'[1]ASIGNACION CONTRATISTAS'!$A$5:$AQ$275,19,FALSE)</f>
        <v>SI</v>
      </c>
      <c r="AX223" t="str">
        <f>+VLOOKUP(A223,'[1]ASIGNACION CONTRATISTAS'!$A$5:$AQ$275,20,FALSE)</f>
        <v>NO</v>
      </c>
      <c r="AY223">
        <f>+VLOOKUP(A223,'[1]ASIGNACION CONTRATISTAS'!$A$5:$AQ$275,21,FALSE)</f>
        <v>0</v>
      </c>
      <c r="AZ223" t="str">
        <f>+VLOOKUP(A223,'[1]ASIGNACION CONTRATISTAS'!$A$5:$AQ$275,22,FALSE)</f>
        <v>COMPLETO</v>
      </c>
      <c r="BA223" t="str">
        <f>+VLOOKUP(A223,'[1]ASIGNACION CONTRATISTAS'!$A$5:$AQ$275,23,FALSE)</f>
        <v>SI</v>
      </c>
      <c r="BB223">
        <f>+VLOOKUP(A223,'[1]ASIGNACION CONTRATISTAS'!$A$5:$AQ$275,24,FALSE)</f>
        <v>0</v>
      </c>
      <c r="BC223" t="str">
        <f>+VLOOKUP(A223,'[1]ASIGNACION CONTRATISTAS'!$A$5:$AQ$275,25,FALSE)</f>
        <v>COMPLETO</v>
      </c>
      <c r="BD223" s="2" t="str">
        <f>+VLOOKUP(A223,'[1]ASIGNACION CONTRATISTAS'!$A$5:$AQ$275,26,FALSE)</f>
        <v>SI TIENE</v>
      </c>
      <c r="BE223" t="str">
        <f>+VLOOKUP(A223,'[1]ASIGNACION CONTRATISTAS'!$A$5:$AQ$275,27,FALSE)</f>
        <v>PASA</v>
      </c>
      <c r="BF223">
        <f>+VLOOKUP(A223,'[1]ASIGNACION CONTRATISTAS'!$A$5:$AQ$275,28,FALSE)</f>
        <v>45328</v>
      </c>
      <c r="BG223" t="str">
        <f>+VLOOKUP(A223,'[1]ASIGNACION CONTRATISTAS'!$A$5:$AQ$275,29,FALSE)</f>
        <v>SIN VISITA</v>
      </c>
      <c r="BH223">
        <f>+VLOOKUP(A223,'[1]ASIGNACION CONTRATISTAS'!$A$5:$AQ$275,30,FALSE)</f>
        <v>0</v>
      </c>
      <c r="BI223">
        <f>+VLOOKUP(A223,'[1]ASIGNACION CONTRATISTAS'!$A$5:$AQ$275,31,FALSE)</f>
        <v>0</v>
      </c>
      <c r="BJ223">
        <f>+VLOOKUP(A223,'[1]ASIGNACION CONTRATISTAS'!$A$5:$AQ$275,32,FALSE)</f>
        <v>0</v>
      </c>
      <c r="BK223" t="str">
        <f>+VLOOKUP(A223,'[1]ASIGNACION CONTRATISTAS'!$A$5:$AQ$275,33,FALSE)</f>
        <v xml:space="preserve">EN ESPERA DE RESPUESTA DE ANT </v>
      </c>
      <c r="BL223" t="str">
        <f>+VLOOKUP(A223,'[1]ASIGNACION CONTRATISTAS'!$A$5:$AQ$275,34,FALSE)</f>
        <v xml:space="preserve">BENEFICIARIO CON VARIOS PREDIO NO PERMITE VISITA </v>
      </c>
      <c r="BM223" t="str">
        <f>+VLOOKUP(A223,'[1]ASIGNACION CONTRATISTAS'!$A$5:$AQ$275,35,FALSE)</f>
        <v>SE ENVIO CORREO CON NOVEDAD EL 01 DE FEBRERO</v>
      </c>
      <c r="BN223" t="str">
        <f>+VLOOKUP(A223,'[1]ASIGNACION CONTRATISTAS'!$A$5:$AQ$275,36,FALSE)</f>
        <v xml:space="preserve">EN ESPERA DE RESPUESTA DE ANT </v>
      </c>
      <c r="BO223" t="str">
        <f>+VLOOKUP(A223,'[1]ASIGNACION CONTRATISTAS'!$A$5:$AQ$275,37,FALSE)</f>
        <v xml:space="preserve">BENEFICIARIO CON VARIOS PREDIO NO PERMITE VISITA </v>
      </c>
      <c r="BP223">
        <f>+VLOOKUP(A223,'[1]ASIGNACION CONTRATISTAS'!$A$5:$AQ$275,38,FALSE)</f>
        <v>0</v>
      </c>
      <c r="BQ223">
        <f>+VLOOKUP(A223,'[1]ASIGNACION CONTRATISTAS'!$A$5:$AQ$275,39,FALSE)</f>
        <v>45309</v>
      </c>
      <c r="BR223">
        <f>+VLOOKUP(A223,'[1]ASIGNACION CONTRATISTAS'!$A$5:$AQ$275,40,FALSE)</f>
        <v>0</v>
      </c>
      <c r="BS223">
        <f>+VLOOKUP(A223,'[1]ASIGNACION CONTRATISTAS'!$A$5:$AQ$275,41,FALSE)</f>
        <v>0</v>
      </c>
      <c r="BT223">
        <f>+VLOOKUP(A223,'[1]ASIGNACION CONTRATISTAS'!$A$5:$AQ$275,42,FALSE)</f>
        <v>0</v>
      </c>
      <c r="BU223">
        <f>+VLOOKUP(A223,'[1]ASIGNACION CONTRATISTAS'!$A$5:$AQ$275,43,FALSE)</f>
        <v>12600000</v>
      </c>
    </row>
    <row r="224" spans="1:73" x14ac:dyDescent="0.25">
      <c r="A224" t="s">
        <v>1278</v>
      </c>
      <c r="B224" t="s">
        <v>1147</v>
      </c>
      <c r="C224" t="s">
        <v>1148</v>
      </c>
      <c r="E224" t="s">
        <v>117</v>
      </c>
      <c r="F224" t="s">
        <v>1279</v>
      </c>
      <c r="G224">
        <v>271</v>
      </c>
      <c r="H224">
        <v>25000000</v>
      </c>
      <c r="K224" t="s">
        <v>1280</v>
      </c>
      <c r="L224" t="s">
        <v>74</v>
      </c>
      <c r="N224" s="2">
        <v>45309</v>
      </c>
      <c r="O224" s="2">
        <v>45335</v>
      </c>
      <c r="S224">
        <v>25000000</v>
      </c>
      <c r="W224" s="2">
        <v>45126</v>
      </c>
      <c r="X224" t="s">
        <v>1281</v>
      </c>
      <c r="Y224">
        <v>0</v>
      </c>
      <c r="Z224" t="s">
        <v>427</v>
      </c>
      <c r="AA224">
        <v>134.69999999999999</v>
      </c>
      <c r="AB224" t="s">
        <v>1282</v>
      </c>
      <c r="AC224" t="s">
        <v>48</v>
      </c>
      <c r="AD224" t="s">
        <v>49</v>
      </c>
      <c r="AG224" t="s">
        <v>430</v>
      </c>
      <c r="AO224" t="str">
        <f>+VLOOKUP(A224,'[1]ASIGNACION CONTRATISTAS'!$A$5:$M$275,11,FALSE)</f>
        <v>BEATRIZ</v>
      </c>
      <c r="AP224" t="str">
        <f>+VLOOKUP(A224,'[1]ASIGNACION CONTRATISTAS'!$A$5:$M$275,12,FALSE)</f>
        <v>MUÑOZ</v>
      </c>
      <c r="AQ224">
        <f>+VLOOKUP(A224,'[1]ASIGNACION CONTRATISTAS'!$A$5:$M$275,13,FALSE)</f>
        <v>0</v>
      </c>
      <c r="AR224" t="str">
        <f>+VLOOKUP(A224,'[1]ASIGNACION CONTRATISTAS'!$A$5:$AQ$275,14,FALSE)</f>
        <v>SI</v>
      </c>
      <c r="AS224" t="str">
        <f>+VLOOKUP(A224,'[1]ASIGNACION CONTRATISTAS'!$A$5:$AQ$275,15,FALSE)</f>
        <v>SI</v>
      </c>
      <c r="AT224" t="str">
        <f>+VLOOKUP(A224,'[1]ASIGNACION CONTRATISTAS'!$A$5:$AQ$275,16,FALSE)</f>
        <v>SIN DATOS</v>
      </c>
      <c r="AU224" t="str">
        <f>+VLOOKUP(A224,'[1]ASIGNACION CONTRATISTAS'!$A$5:$AQ$275,17,FALSE)</f>
        <v xml:space="preserve">COMPLETO </v>
      </c>
      <c r="AV224" t="str">
        <f>+VLOOKUP(A224,'[1]ASIGNACION CONTRATISTAS'!$A$5:$AQ$275,18,FALSE)</f>
        <v>SIN DATOS</v>
      </c>
      <c r="AW224" t="str">
        <f>+VLOOKUP(A224,'[1]ASIGNACION CONTRATISTAS'!$A$5:$AQ$275,19,FALSE)</f>
        <v>SI</v>
      </c>
      <c r="AX224" t="str">
        <f>+VLOOKUP(A224,'[1]ASIGNACION CONTRATISTAS'!$A$5:$AQ$275,20,FALSE)</f>
        <v>NO</v>
      </c>
      <c r="AY224">
        <f>+VLOOKUP(A224,'[1]ASIGNACION CONTRATISTAS'!$A$5:$AQ$275,21,FALSE)</f>
        <v>0</v>
      </c>
      <c r="AZ224" t="str">
        <f>+VLOOKUP(A224,'[1]ASIGNACION CONTRATISTAS'!$A$5:$AQ$275,22,FALSE)</f>
        <v>COMPLETO</v>
      </c>
      <c r="BA224" t="str">
        <f>+VLOOKUP(A224,'[1]ASIGNACION CONTRATISTAS'!$A$5:$AQ$275,23,FALSE)</f>
        <v>SI</v>
      </c>
      <c r="BB224">
        <f>+VLOOKUP(A224,'[1]ASIGNACION CONTRATISTAS'!$A$5:$AQ$275,24,FALSE)</f>
        <v>0</v>
      </c>
      <c r="BC224" t="str">
        <f>+VLOOKUP(A224,'[1]ASIGNACION CONTRATISTAS'!$A$5:$AQ$275,25,FALSE)</f>
        <v>COMPLETO</v>
      </c>
      <c r="BD224" s="2" t="str">
        <f>+VLOOKUP(A224,'[1]ASIGNACION CONTRATISTAS'!$A$5:$AQ$275,26,FALSE)</f>
        <v>SI TIENE</v>
      </c>
      <c r="BE224" t="str">
        <f>+VLOOKUP(A224,'[1]ASIGNACION CONTRATISTAS'!$A$5:$AQ$275,27,FALSE)</f>
        <v>PASA</v>
      </c>
      <c r="BF224">
        <f>+VLOOKUP(A224,'[1]ASIGNACION CONTRATISTAS'!$A$5:$AQ$275,28,FALSE)</f>
        <v>45328</v>
      </c>
      <c r="BG224">
        <f>+VLOOKUP(A224,'[1]ASIGNACION CONTRATISTAS'!$A$5:$AQ$275,29,FALSE)</f>
        <v>45335</v>
      </c>
      <c r="BH224">
        <f>+VLOOKUP(A224,'[1]ASIGNACION CONTRATISTAS'!$A$5:$AQ$275,30,FALSE)</f>
        <v>0</v>
      </c>
      <c r="BI224">
        <f>+VLOOKUP(A224,'[1]ASIGNACION CONTRATISTAS'!$A$5:$AQ$275,31,FALSE)</f>
        <v>0</v>
      </c>
      <c r="BJ224">
        <f>+VLOOKUP(A224,'[1]ASIGNACION CONTRATISTAS'!$A$5:$AQ$275,32,FALSE)</f>
        <v>0</v>
      </c>
      <c r="BK224" t="str">
        <f>+VLOOKUP(A224,'[1]ASIGNACION CONTRATISTAS'!$A$5:$AQ$275,33,FALSE)</f>
        <v>EN ELABORACION DE INFORME</v>
      </c>
      <c r="BL224">
        <f>+VLOOKUP(A224,'[1]ASIGNACION CONTRATISTAS'!$A$5:$AQ$275,34,FALSE)</f>
        <v>0</v>
      </c>
      <c r="BM224">
        <f>+VLOOKUP(A224,'[1]ASIGNACION CONTRATISTAS'!$A$5:$AQ$275,35,FALSE)</f>
        <v>0</v>
      </c>
      <c r="BN224" t="str">
        <f>+VLOOKUP(A224,'[1]ASIGNACION CONTRATISTAS'!$A$5:$AQ$275,36,FALSE)</f>
        <v>EN ELABORACION DE INFORME</v>
      </c>
      <c r="BO224">
        <f>+VLOOKUP(A224,'[1]ASIGNACION CONTRATISTAS'!$A$5:$AQ$275,37,FALSE)</f>
        <v>0</v>
      </c>
      <c r="BP224">
        <f>+VLOOKUP(A224,'[1]ASIGNACION CONTRATISTAS'!$A$5:$AQ$275,38,FALSE)</f>
        <v>0</v>
      </c>
      <c r="BQ224">
        <f>+VLOOKUP(A224,'[1]ASIGNACION CONTRATISTAS'!$A$5:$AQ$275,39,FALSE)</f>
        <v>45309</v>
      </c>
      <c r="BR224">
        <f>+VLOOKUP(A224,'[1]ASIGNACION CONTRATISTAS'!$A$5:$AQ$275,40,FALSE)</f>
        <v>45335</v>
      </c>
      <c r="BS224">
        <f>+VLOOKUP(A224,'[1]ASIGNACION CONTRATISTAS'!$A$5:$AQ$275,41,FALSE)</f>
        <v>0</v>
      </c>
      <c r="BT224">
        <f>+VLOOKUP(A224,'[1]ASIGNACION CONTRATISTAS'!$A$5:$AQ$275,42,FALSE)</f>
        <v>0</v>
      </c>
      <c r="BU224">
        <f>+VLOOKUP(A224,'[1]ASIGNACION CONTRATISTAS'!$A$5:$AQ$275,43,FALSE)</f>
        <v>25000000</v>
      </c>
    </row>
    <row r="225" spans="1:73" x14ac:dyDescent="0.25">
      <c r="A225" t="s">
        <v>1283</v>
      </c>
      <c r="B225" t="s">
        <v>1147</v>
      </c>
      <c r="C225" t="s">
        <v>1148</v>
      </c>
      <c r="E225" t="s">
        <v>107</v>
      </c>
      <c r="F225" t="s">
        <v>1247</v>
      </c>
      <c r="G225">
        <v>95.482527000000005</v>
      </c>
      <c r="H225">
        <v>25000000</v>
      </c>
      <c r="K225" t="s">
        <v>1284</v>
      </c>
      <c r="L225" t="s">
        <v>167</v>
      </c>
      <c r="N225" s="2">
        <v>45309</v>
      </c>
      <c r="S225">
        <v>25000000</v>
      </c>
      <c r="W225" s="2">
        <v>45216</v>
      </c>
      <c r="X225" t="s">
        <v>1285</v>
      </c>
      <c r="Y225">
        <v>0</v>
      </c>
      <c r="Z225" t="s">
        <v>427</v>
      </c>
      <c r="AA225">
        <v>0</v>
      </c>
      <c r="AB225" t="s">
        <v>1286</v>
      </c>
      <c r="AC225" t="s">
        <v>48</v>
      </c>
      <c r="AD225" t="s">
        <v>49</v>
      </c>
      <c r="AG225" t="s">
        <v>430</v>
      </c>
      <c r="AO225" t="str">
        <f>+VLOOKUP(A225,'[1]ASIGNACION CONTRATISTAS'!$A$5:$M$275,11,FALSE)</f>
        <v>HECTOR JOSE</v>
      </c>
      <c r="AP225" t="str">
        <f>+VLOOKUP(A225,'[1]ASIGNACION CONTRATISTAS'!$A$5:$M$275,12,FALSE)</f>
        <v>DE VIVEROS PEREZ</v>
      </c>
      <c r="AQ225">
        <f>+VLOOKUP(A225,'[1]ASIGNACION CONTRATISTAS'!$A$5:$M$275,13,FALSE)</f>
        <v>0</v>
      </c>
      <c r="AR225" t="str">
        <f>+VLOOKUP(A225,'[1]ASIGNACION CONTRATISTAS'!$A$5:$AQ$275,14,FALSE)</f>
        <v>SI</v>
      </c>
      <c r="AS225" t="str">
        <f>+VLOOKUP(A225,'[1]ASIGNACION CONTRATISTAS'!$A$5:$AQ$275,15,FALSE)</f>
        <v>SI</v>
      </c>
      <c r="AT225" t="str">
        <f>+VLOOKUP(A225,'[1]ASIGNACION CONTRATISTAS'!$A$5:$AQ$275,16,FALSE)</f>
        <v>SIN DATOS</v>
      </c>
      <c r="AU225" t="str">
        <f>+VLOOKUP(A225,'[1]ASIGNACION CONTRATISTAS'!$A$5:$AQ$275,17,FALSE)</f>
        <v xml:space="preserve">COMPLETO </v>
      </c>
      <c r="AV225" t="str">
        <f>+VLOOKUP(A225,'[1]ASIGNACION CONTRATISTAS'!$A$5:$AQ$275,18,FALSE)</f>
        <v>SIN DATOS</v>
      </c>
      <c r="AW225" t="str">
        <f>+VLOOKUP(A225,'[1]ASIGNACION CONTRATISTAS'!$A$5:$AQ$275,19,FALSE)</f>
        <v>SI</v>
      </c>
      <c r="AX225" t="str">
        <f>+VLOOKUP(A225,'[1]ASIGNACION CONTRATISTAS'!$A$5:$AQ$275,20,FALSE)</f>
        <v>NO</v>
      </c>
      <c r="AY225">
        <f>+VLOOKUP(A225,'[1]ASIGNACION CONTRATISTAS'!$A$5:$AQ$275,21,FALSE)</f>
        <v>0</v>
      </c>
      <c r="AZ225" t="str">
        <f>+VLOOKUP(A225,'[1]ASIGNACION CONTRATISTAS'!$A$5:$AQ$275,22,FALSE)</f>
        <v>COMPLETO</v>
      </c>
      <c r="BA225" t="str">
        <f>+VLOOKUP(A225,'[1]ASIGNACION CONTRATISTAS'!$A$5:$AQ$275,23,FALSE)</f>
        <v>SI</v>
      </c>
      <c r="BB225">
        <f>+VLOOKUP(A225,'[1]ASIGNACION CONTRATISTAS'!$A$5:$AQ$275,24,FALSE)</f>
        <v>0</v>
      </c>
      <c r="BC225" t="str">
        <f>+VLOOKUP(A225,'[1]ASIGNACION CONTRATISTAS'!$A$5:$AQ$275,25,FALSE)</f>
        <v>COMPLETO</v>
      </c>
      <c r="BD225" s="2" t="str">
        <f>+VLOOKUP(A225,'[1]ASIGNACION CONTRATISTAS'!$A$5:$AQ$275,26,FALSE)</f>
        <v>SI TIENE</v>
      </c>
      <c r="BE225" t="str">
        <f>+VLOOKUP(A225,'[1]ASIGNACION CONTRATISTAS'!$A$5:$AQ$275,27,FALSE)</f>
        <v>PASA</v>
      </c>
      <c r="BF225">
        <f>+VLOOKUP(A225,'[1]ASIGNACION CONTRATISTAS'!$A$5:$AQ$275,28,FALSE)</f>
        <v>0</v>
      </c>
      <c r="BG225" t="str">
        <f>+VLOOKUP(A225,'[1]ASIGNACION CONTRATISTAS'!$A$5:$AQ$275,29,FALSE)</f>
        <v>SIN VISITA</v>
      </c>
      <c r="BH225">
        <f>+VLOOKUP(A225,'[1]ASIGNACION CONTRATISTAS'!$A$5:$AQ$275,30,FALSE)</f>
        <v>0</v>
      </c>
      <c r="BI225">
        <f>+VLOOKUP(A225,'[1]ASIGNACION CONTRATISTAS'!$A$5:$AQ$275,31,FALSE)</f>
        <v>0</v>
      </c>
      <c r="BJ225">
        <f>+VLOOKUP(A225,'[1]ASIGNACION CONTRATISTAS'!$A$5:$AQ$275,32,FALSE)</f>
        <v>0</v>
      </c>
      <c r="BK225" t="str">
        <f>+VLOOKUP(A225,'[1]ASIGNACION CONTRATISTAS'!$A$5:$AQ$275,33,FALSE)</f>
        <v>RETIRADO</v>
      </c>
      <c r="BL225" t="str">
        <f>+VLOOKUP(A225,'[1]ASIGNACION CONTRATISTAS'!$A$5:$AQ$275,34,FALSE)</f>
        <v xml:space="preserve">BENEFICIARIO CON VARIOS PREDIO SERAN ASIGANDOS A OTRO OPERADOR </v>
      </c>
      <c r="BM225">
        <f>+VLOOKUP(A225,'[1]ASIGNACION CONTRATISTAS'!$A$5:$AQ$275,35,FALSE)</f>
        <v>0</v>
      </c>
      <c r="BN225" t="str">
        <f>+VLOOKUP(A225,'[1]ASIGNACION CONTRATISTAS'!$A$5:$AQ$275,36,FALSE)</f>
        <v>RETIRADO</v>
      </c>
      <c r="BO225">
        <f>+VLOOKUP(A225,'[1]ASIGNACION CONTRATISTAS'!$A$5:$AQ$275,37,FALSE)</f>
        <v>0</v>
      </c>
      <c r="BP225">
        <f>+VLOOKUP(A225,'[1]ASIGNACION CONTRATISTAS'!$A$5:$AQ$275,38,FALSE)</f>
        <v>0</v>
      </c>
      <c r="BQ225">
        <f>+VLOOKUP(A225,'[1]ASIGNACION CONTRATISTAS'!$A$5:$AQ$275,39,FALSE)</f>
        <v>45309</v>
      </c>
      <c r="BR225" t="str">
        <f>+VLOOKUP(A225,'[1]ASIGNACION CONTRATISTAS'!$A$5:$AQ$275,40,FALSE)</f>
        <v>N/A</v>
      </c>
      <c r="BS225">
        <f>+VLOOKUP(A225,'[1]ASIGNACION CONTRATISTAS'!$A$5:$AQ$275,41,FALSE)</f>
        <v>0</v>
      </c>
      <c r="BT225">
        <f>+VLOOKUP(A225,'[1]ASIGNACION CONTRATISTAS'!$A$5:$AQ$275,42,FALSE)</f>
        <v>0</v>
      </c>
      <c r="BU225">
        <f>+VLOOKUP(A225,'[1]ASIGNACION CONTRATISTAS'!$A$5:$AQ$275,43,FALSE)</f>
        <v>25000000</v>
      </c>
    </row>
    <row r="226" spans="1:73" x14ac:dyDescent="0.25">
      <c r="A226" t="s">
        <v>1287</v>
      </c>
      <c r="B226" t="s">
        <v>1147</v>
      </c>
      <c r="C226" t="s">
        <v>1148</v>
      </c>
      <c r="E226" t="s">
        <v>279</v>
      </c>
      <c r="F226" t="s">
        <v>303</v>
      </c>
      <c r="G226">
        <v>2.990945</v>
      </c>
      <c r="H226">
        <v>10100000</v>
      </c>
      <c r="K226" t="s">
        <v>1288</v>
      </c>
      <c r="L226" t="s">
        <v>167</v>
      </c>
      <c r="N226" s="2">
        <v>45309</v>
      </c>
      <c r="S226">
        <v>10100000</v>
      </c>
      <c r="W226" s="2">
        <v>45216</v>
      </c>
      <c r="X226" t="s">
        <v>1289</v>
      </c>
      <c r="Y226">
        <v>0</v>
      </c>
      <c r="Z226" t="s">
        <v>427</v>
      </c>
      <c r="AA226" t="s">
        <v>1290</v>
      </c>
      <c r="AB226" t="s">
        <v>1291</v>
      </c>
      <c r="AC226" t="s">
        <v>48</v>
      </c>
      <c r="AD226" t="s">
        <v>49</v>
      </c>
      <c r="AG226" t="s">
        <v>430</v>
      </c>
      <c r="AO226" t="str">
        <f>+VLOOKUP(A226,'[1]ASIGNACION CONTRATISTAS'!$A$5:$M$275,11,FALSE)</f>
        <v>HECTOR JOSE</v>
      </c>
      <c r="AP226" t="str">
        <f>+VLOOKUP(A226,'[1]ASIGNACION CONTRATISTAS'!$A$5:$M$275,12,FALSE)</f>
        <v>DE VIVEROS PEREZ</v>
      </c>
      <c r="AQ226">
        <f>+VLOOKUP(A226,'[1]ASIGNACION CONTRATISTAS'!$A$5:$M$275,13,FALSE)</f>
        <v>0</v>
      </c>
      <c r="AR226" t="str">
        <f>+VLOOKUP(A226,'[1]ASIGNACION CONTRATISTAS'!$A$5:$AQ$275,14,FALSE)</f>
        <v>SI</v>
      </c>
      <c r="AS226" t="str">
        <f>+VLOOKUP(A226,'[1]ASIGNACION CONTRATISTAS'!$A$5:$AQ$275,15,FALSE)</f>
        <v>SI</v>
      </c>
      <c r="AT226" t="str">
        <f>+VLOOKUP(A226,'[1]ASIGNACION CONTRATISTAS'!$A$5:$AQ$275,16,FALSE)</f>
        <v>SIN DATOS</v>
      </c>
      <c r="AU226" t="str">
        <f>+VLOOKUP(A226,'[1]ASIGNACION CONTRATISTAS'!$A$5:$AQ$275,17,FALSE)</f>
        <v xml:space="preserve">COMPLETO </v>
      </c>
      <c r="AV226" t="str">
        <f>+VLOOKUP(A226,'[1]ASIGNACION CONTRATISTAS'!$A$5:$AQ$275,18,FALSE)</f>
        <v>SIN DATOS</v>
      </c>
      <c r="AW226" t="str">
        <f>+VLOOKUP(A226,'[1]ASIGNACION CONTRATISTAS'!$A$5:$AQ$275,19,FALSE)</f>
        <v>SI</v>
      </c>
      <c r="AX226" t="str">
        <f>+VLOOKUP(A226,'[1]ASIGNACION CONTRATISTAS'!$A$5:$AQ$275,20,FALSE)</f>
        <v>NO</v>
      </c>
      <c r="AY226">
        <f>+VLOOKUP(A226,'[1]ASIGNACION CONTRATISTAS'!$A$5:$AQ$275,21,FALSE)</f>
        <v>0</v>
      </c>
      <c r="AZ226" t="str">
        <f>+VLOOKUP(A226,'[1]ASIGNACION CONTRATISTAS'!$A$5:$AQ$275,22,FALSE)</f>
        <v>COMPLETO</v>
      </c>
      <c r="BA226" t="str">
        <f>+VLOOKUP(A226,'[1]ASIGNACION CONTRATISTAS'!$A$5:$AQ$275,23,FALSE)</f>
        <v>SI</v>
      </c>
      <c r="BB226">
        <f>+VLOOKUP(A226,'[1]ASIGNACION CONTRATISTAS'!$A$5:$AQ$275,24,FALSE)</f>
        <v>0</v>
      </c>
      <c r="BC226" t="str">
        <f>+VLOOKUP(A226,'[1]ASIGNACION CONTRATISTAS'!$A$5:$AQ$275,25,FALSE)</f>
        <v>COMPLETO</v>
      </c>
      <c r="BD226" s="2" t="str">
        <f>+VLOOKUP(A226,'[1]ASIGNACION CONTRATISTAS'!$A$5:$AQ$275,26,FALSE)</f>
        <v>SI TIENE</v>
      </c>
      <c r="BE226" t="str">
        <f>+VLOOKUP(A226,'[1]ASIGNACION CONTRATISTAS'!$A$5:$AQ$275,27,FALSE)</f>
        <v>PASA</v>
      </c>
      <c r="BF226">
        <f>+VLOOKUP(A226,'[1]ASIGNACION CONTRATISTAS'!$A$5:$AQ$275,28,FALSE)</f>
        <v>0</v>
      </c>
      <c r="BG226" t="str">
        <f>+VLOOKUP(A226,'[1]ASIGNACION CONTRATISTAS'!$A$5:$AQ$275,29,FALSE)</f>
        <v>SIN VISITA</v>
      </c>
      <c r="BH226">
        <f>+VLOOKUP(A226,'[1]ASIGNACION CONTRATISTAS'!$A$5:$AQ$275,30,FALSE)</f>
        <v>0</v>
      </c>
      <c r="BI226">
        <f>+VLOOKUP(A226,'[1]ASIGNACION CONTRATISTAS'!$A$5:$AQ$275,31,FALSE)</f>
        <v>0</v>
      </c>
      <c r="BJ226">
        <f>+VLOOKUP(A226,'[1]ASIGNACION CONTRATISTAS'!$A$5:$AQ$275,32,FALSE)</f>
        <v>0</v>
      </c>
      <c r="BK226" t="str">
        <f>+VLOOKUP(A226,'[1]ASIGNACION CONTRATISTAS'!$A$5:$AQ$275,33,FALSE)</f>
        <v>RETIRADO</v>
      </c>
      <c r="BL226" t="str">
        <f>+VLOOKUP(A226,'[1]ASIGNACION CONTRATISTAS'!$A$5:$AQ$275,34,FALSE)</f>
        <v xml:space="preserve">BENEFICIARIO CON VARIOS PREDIO SERAN ASIGANDOS A OTRO OPERADOR </v>
      </c>
      <c r="BM226">
        <f>+VLOOKUP(A226,'[1]ASIGNACION CONTRATISTAS'!$A$5:$AQ$275,35,FALSE)</f>
        <v>0</v>
      </c>
      <c r="BN226" t="str">
        <f>+VLOOKUP(A226,'[1]ASIGNACION CONTRATISTAS'!$A$5:$AQ$275,36,FALSE)</f>
        <v>RETIRADO</v>
      </c>
      <c r="BO226">
        <f>+VLOOKUP(A226,'[1]ASIGNACION CONTRATISTAS'!$A$5:$AQ$275,37,FALSE)</f>
        <v>0</v>
      </c>
      <c r="BP226">
        <f>+VLOOKUP(A226,'[1]ASIGNACION CONTRATISTAS'!$A$5:$AQ$275,38,FALSE)</f>
        <v>0</v>
      </c>
      <c r="BQ226">
        <f>+VLOOKUP(A226,'[1]ASIGNACION CONTRATISTAS'!$A$5:$AQ$275,39,FALSE)</f>
        <v>45309</v>
      </c>
      <c r="BR226" t="str">
        <f>+VLOOKUP(A226,'[1]ASIGNACION CONTRATISTAS'!$A$5:$AQ$275,40,FALSE)</f>
        <v>N/A</v>
      </c>
      <c r="BS226">
        <f>+VLOOKUP(A226,'[1]ASIGNACION CONTRATISTAS'!$A$5:$AQ$275,41,FALSE)</f>
        <v>0</v>
      </c>
      <c r="BT226">
        <f>+VLOOKUP(A226,'[1]ASIGNACION CONTRATISTAS'!$A$5:$AQ$275,42,FALSE)</f>
        <v>0</v>
      </c>
      <c r="BU226">
        <f>+VLOOKUP(A226,'[1]ASIGNACION CONTRATISTAS'!$A$5:$AQ$275,43,FALSE)</f>
        <v>10100000</v>
      </c>
    </row>
    <row r="227" spans="1:73" x14ac:dyDescent="0.25">
      <c r="A227" t="s">
        <v>1292</v>
      </c>
      <c r="B227" t="s">
        <v>1147</v>
      </c>
      <c r="C227" t="s">
        <v>1148</v>
      </c>
      <c r="E227" t="s">
        <v>279</v>
      </c>
      <c r="F227" t="s">
        <v>303</v>
      </c>
      <c r="G227">
        <v>7.7819029999999998</v>
      </c>
      <c r="H227">
        <v>12600000</v>
      </c>
      <c r="K227" t="s">
        <v>1293</v>
      </c>
      <c r="L227" t="s">
        <v>167</v>
      </c>
      <c r="N227" s="2">
        <v>45309</v>
      </c>
      <c r="S227">
        <v>12600000</v>
      </c>
      <c r="W227" s="2">
        <v>45216</v>
      </c>
      <c r="X227" t="s">
        <v>1294</v>
      </c>
      <c r="Y227">
        <v>0</v>
      </c>
      <c r="Z227" t="s">
        <v>427</v>
      </c>
      <c r="AA227" t="s">
        <v>1295</v>
      </c>
      <c r="AB227" t="s">
        <v>1296</v>
      </c>
      <c r="AC227" t="s">
        <v>48</v>
      </c>
      <c r="AD227" t="s">
        <v>49</v>
      </c>
      <c r="AG227" t="s">
        <v>430</v>
      </c>
      <c r="AO227" t="str">
        <f>+VLOOKUP(A227,'[1]ASIGNACION CONTRATISTAS'!$A$5:$M$275,11,FALSE)</f>
        <v>HECTOR JOSE</v>
      </c>
      <c r="AP227" t="str">
        <f>+VLOOKUP(A227,'[1]ASIGNACION CONTRATISTAS'!$A$5:$M$275,12,FALSE)</f>
        <v>DE VIVEROS PEREZ</v>
      </c>
      <c r="AQ227">
        <f>+VLOOKUP(A227,'[1]ASIGNACION CONTRATISTAS'!$A$5:$M$275,13,FALSE)</f>
        <v>0</v>
      </c>
      <c r="AR227" t="str">
        <f>+VLOOKUP(A227,'[1]ASIGNACION CONTRATISTAS'!$A$5:$AQ$275,14,FALSE)</f>
        <v>SI</v>
      </c>
      <c r="AS227" t="str">
        <f>+VLOOKUP(A227,'[1]ASIGNACION CONTRATISTAS'!$A$5:$AQ$275,15,FALSE)</f>
        <v>SI</v>
      </c>
      <c r="AT227" t="str">
        <f>+VLOOKUP(A227,'[1]ASIGNACION CONTRATISTAS'!$A$5:$AQ$275,16,FALSE)</f>
        <v>SIN DATOS</v>
      </c>
      <c r="AU227" t="str">
        <f>+VLOOKUP(A227,'[1]ASIGNACION CONTRATISTAS'!$A$5:$AQ$275,17,FALSE)</f>
        <v xml:space="preserve">COMPLETO </v>
      </c>
      <c r="AV227" t="str">
        <f>+VLOOKUP(A227,'[1]ASIGNACION CONTRATISTAS'!$A$5:$AQ$275,18,FALSE)</f>
        <v>SIN DATOS</v>
      </c>
      <c r="AW227" t="str">
        <f>+VLOOKUP(A227,'[1]ASIGNACION CONTRATISTAS'!$A$5:$AQ$275,19,FALSE)</f>
        <v>SI</v>
      </c>
      <c r="AX227" t="str">
        <f>+VLOOKUP(A227,'[1]ASIGNACION CONTRATISTAS'!$A$5:$AQ$275,20,FALSE)</f>
        <v>NO</v>
      </c>
      <c r="AY227">
        <f>+VLOOKUP(A227,'[1]ASIGNACION CONTRATISTAS'!$A$5:$AQ$275,21,FALSE)</f>
        <v>0</v>
      </c>
      <c r="AZ227" t="str">
        <f>+VLOOKUP(A227,'[1]ASIGNACION CONTRATISTAS'!$A$5:$AQ$275,22,FALSE)</f>
        <v>COMPLETO</v>
      </c>
      <c r="BA227" t="str">
        <f>+VLOOKUP(A227,'[1]ASIGNACION CONTRATISTAS'!$A$5:$AQ$275,23,FALSE)</f>
        <v>SI</v>
      </c>
      <c r="BB227">
        <f>+VLOOKUP(A227,'[1]ASIGNACION CONTRATISTAS'!$A$5:$AQ$275,24,FALSE)</f>
        <v>0</v>
      </c>
      <c r="BC227" t="str">
        <f>+VLOOKUP(A227,'[1]ASIGNACION CONTRATISTAS'!$A$5:$AQ$275,25,FALSE)</f>
        <v>COMPLETO</v>
      </c>
      <c r="BD227" s="2" t="str">
        <f>+VLOOKUP(A227,'[1]ASIGNACION CONTRATISTAS'!$A$5:$AQ$275,26,FALSE)</f>
        <v>SI TIENE</v>
      </c>
      <c r="BE227" t="str">
        <f>+VLOOKUP(A227,'[1]ASIGNACION CONTRATISTAS'!$A$5:$AQ$275,27,FALSE)</f>
        <v>PASA</v>
      </c>
      <c r="BF227">
        <f>+VLOOKUP(A227,'[1]ASIGNACION CONTRATISTAS'!$A$5:$AQ$275,28,FALSE)</f>
        <v>0</v>
      </c>
      <c r="BG227" t="str">
        <f>+VLOOKUP(A227,'[1]ASIGNACION CONTRATISTAS'!$A$5:$AQ$275,29,FALSE)</f>
        <v>SIN VISITA</v>
      </c>
      <c r="BH227">
        <f>+VLOOKUP(A227,'[1]ASIGNACION CONTRATISTAS'!$A$5:$AQ$275,30,FALSE)</f>
        <v>0</v>
      </c>
      <c r="BI227">
        <f>+VLOOKUP(A227,'[1]ASIGNACION CONTRATISTAS'!$A$5:$AQ$275,31,FALSE)</f>
        <v>0</v>
      </c>
      <c r="BJ227">
        <f>+VLOOKUP(A227,'[1]ASIGNACION CONTRATISTAS'!$A$5:$AQ$275,32,FALSE)</f>
        <v>0</v>
      </c>
      <c r="BK227" t="str">
        <f>+VLOOKUP(A227,'[1]ASIGNACION CONTRATISTAS'!$A$5:$AQ$275,33,FALSE)</f>
        <v>RETIRADO</v>
      </c>
      <c r="BL227" t="str">
        <f>+VLOOKUP(A227,'[1]ASIGNACION CONTRATISTAS'!$A$5:$AQ$275,34,FALSE)</f>
        <v xml:space="preserve">BENEFICIARIO CON VARIOS PREDIO SERAN ASIGANDOS A OTRO OPERADOR </v>
      </c>
      <c r="BM227">
        <f>+VLOOKUP(A227,'[1]ASIGNACION CONTRATISTAS'!$A$5:$AQ$275,35,FALSE)</f>
        <v>0</v>
      </c>
      <c r="BN227" t="str">
        <f>+VLOOKUP(A227,'[1]ASIGNACION CONTRATISTAS'!$A$5:$AQ$275,36,FALSE)</f>
        <v>RETIRADO</v>
      </c>
      <c r="BO227">
        <f>+VLOOKUP(A227,'[1]ASIGNACION CONTRATISTAS'!$A$5:$AQ$275,37,FALSE)</f>
        <v>0</v>
      </c>
      <c r="BP227">
        <f>+VLOOKUP(A227,'[1]ASIGNACION CONTRATISTAS'!$A$5:$AQ$275,38,FALSE)</f>
        <v>0</v>
      </c>
      <c r="BQ227">
        <f>+VLOOKUP(A227,'[1]ASIGNACION CONTRATISTAS'!$A$5:$AQ$275,39,FALSE)</f>
        <v>45309</v>
      </c>
      <c r="BR227" t="str">
        <f>+VLOOKUP(A227,'[1]ASIGNACION CONTRATISTAS'!$A$5:$AQ$275,40,FALSE)</f>
        <v>N/A</v>
      </c>
      <c r="BS227">
        <f>+VLOOKUP(A227,'[1]ASIGNACION CONTRATISTAS'!$A$5:$AQ$275,41,FALSE)</f>
        <v>0</v>
      </c>
      <c r="BT227">
        <f>+VLOOKUP(A227,'[1]ASIGNACION CONTRATISTAS'!$A$5:$AQ$275,42,FALSE)</f>
        <v>0</v>
      </c>
      <c r="BU227">
        <f>+VLOOKUP(A227,'[1]ASIGNACION CONTRATISTAS'!$A$5:$AQ$275,43,FALSE)</f>
        <v>12600000</v>
      </c>
    </row>
    <row r="228" spans="1:73" x14ac:dyDescent="0.25">
      <c r="A228" t="s">
        <v>1297</v>
      </c>
      <c r="B228" t="s">
        <v>1147</v>
      </c>
      <c r="C228" t="s">
        <v>1148</v>
      </c>
      <c r="E228" t="s">
        <v>1298</v>
      </c>
      <c r="F228" t="s">
        <v>1299</v>
      </c>
      <c r="G228">
        <v>11.433058000000001</v>
      </c>
      <c r="H228">
        <v>16600000</v>
      </c>
      <c r="K228" t="s">
        <v>1300</v>
      </c>
      <c r="L228" t="s">
        <v>44</v>
      </c>
      <c r="N228" s="2">
        <v>45309</v>
      </c>
      <c r="O228" s="2">
        <v>45329</v>
      </c>
      <c r="P228" s="2">
        <v>45341</v>
      </c>
      <c r="Q228" s="2">
        <v>45349</v>
      </c>
      <c r="R228">
        <v>45362</v>
      </c>
      <c r="S228">
        <v>16600000</v>
      </c>
      <c r="T228" t="s">
        <v>1301</v>
      </c>
      <c r="W228" s="2">
        <v>45086</v>
      </c>
      <c r="X228" t="s">
        <v>1302</v>
      </c>
      <c r="Y228" t="s">
        <v>46</v>
      </c>
      <c r="Z228">
        <v>0</v>
      </c>
      <c r="AA228" t="s">
        <v>1303</v>
      </c>
      <c r="AB228" t="s">
        <v>1304</v>
      </c>
      <c r="AC228" t="s">
        <v>48</v>
      </c>
      <c r="AD228" t="s">
        <v>49</v>
      </c>
      <c r="AG228" t="s">
        <v>48</v>
      </c>
      <c r="AO228" t="str">
        <f>+VLOOKUP(A228,'[1]ASIGNACION CONTRATISTAS'!$A$5:$M$275,11,FALSE)</f>
        <v>ANDREA</v>
      </c>
      <c r="AP228" t="str">
        <f>+VLOOKUP(A228,'[1]ASIGNACION CONTRATISTAS'!$A$5:$M$275,12,FALSE)</f>
        <v>OSORIO GOMEZ</v>
      </c>
      <c r="AQ228">
        <f>+VLOOKUP(A228,'[1]ASIGNACION CONTRATISTAS'!$A$5:$M$275,13,FALSE)</f>
        <v>0</v>
      </c>
      <c r="AR228" t="str">
        <f>+VLOOKUP(A228,'[1]ASIGNACION CONTRATISTAS'!$A$5:$AQ$275,14,FALSE)</f>
        <v>SI</v>
      </c>
      <c r="AS228" t="str">
        <f>+VLOOKUP(A228,'[1]ASIGNACION CONTRATISTAS'!$A$5:$AQ$275,15,FALSE)</f>
        <v>SI</v>
      </c>
      <c r="AT228" t="str">
        <f>+VLOOKUP(A228,'[1]ASIGNACION CONTRATISTAS'!$A$5:$AQ$275,16,FALSE)</f>
        <v>SIN DATOS</v>
      </c>
      <c r="AU228" t="str">
        <f>+VLOOKUP(A228,'[1]ASIGNACION CONTRATISTAS'!$A$5:$AQ$275,17,FALSE)</f>
        <v xml:space="preserve">COMPLETO </v>
      </c>
      <c r="AV228" t="str">
        <f>+VLOOKUP(A228,'[1]ASIGNACION CONTRATISTAS'!$A$5:$AQ$275,18,FALSE)</f>
        <v>SIN DATOS</v>
      </c>
      <c r="AW228" t="str">
        <f>+VLOOKUP(A228,'[1]ASIGNACION CONTRATISTAS'!$A$5:$AQ$275,19,FALSE)</f>
        <v>SI</v>
      </c>
      <c r="AX228" t="str">
        <f>+VLOOKUP(A228,'[1]ASIGNACION CONTRATISTAS'!$A$5:$AQ$275,20,FALSE)</f>
        <v>NO</v>
      </c>
      <c r="AY228">
        <f>+VLOOKUP(A228,'[1]ASIGNACION CONTRATISTAS'!$A$5:$AQ$275,21,FALSE)</f>
        <v>0</v>
      </c>
      <c r="AZ228" t="str">
        <f>+VLOOKUP(A228,'[1]ASIGNACION CONTRATISTAS'!$A$5:$AQ$275,22,FALSE)</f>
        <v>COMPLETO</v>
      </c>
      <c r="BA228" t="str">
        <f>+VLOOKUP(A228,'[1]ASIGNACION CONTRATISTAS'!$A$5:$AQ$275,23,FALSE)</f>
        <v>SI</v>
      </c>
      <c r="BB228">
        <f>+VLOOKUP(A228,'[1]ASIGNACION CONTRATISTAS'!$A$5:$AQ$275,24,FALSE)</f>
        <v>0</v>
      </c>
      <c r="BC228" t="str">
        <f>+VLOOKUP(A228,'[1]ASIGNACION CONTRATISTAS'!$A$5:$AQ$275,25,FALSE)</f>
        <v>COMPLETO</v>
      </c>
      <c r="BD228" s="2" t="str">
        <f>+VLOOKUP(A228,'[1]ASIGNACION CONTRATISTAS'!$A$5:$AQ$275,26,FALSE)</f>
        <v>SI TIENE</v>
      </c>
      <c r="BE228" t="str">
        <f>+VLOOKUP(A228,'[1]ASIGNACION CONTRATISTAS'!$A$5:$AQ$275,27,FALSE)</f>
        <v>PASA</v>
      </c>
      <c r="BF228">
        <f>+VLOOKUP(A228,'[1]ASIGNACION CONTRATISTAS'!$A$5:$AQ$275,28,FALSE)</f>
        <v>0</v>
      </c>
      <c r="BG228">
        <f>+VLOOKUP(A228,'[1]ASIGNACION CONTRATISTAS'!$A$5:$AQ$275,29,FALSE)</f>
        <v>45329</v>
      </c>
      <c r="BH228">
        <f>+VLOOKUP(A228,'[1]ASIGNACION CONTRATISTAS'!$A$5:$AQ$275,30,FALSE)</f>
        <v>0</v>
      </c>
      <c r="BI228">
        <f>+VLOOKUP(A228,'[1]ASIGNACION CONTRATISTAS'!$A$5:$AQ$275,31,FALSE)</f>
        <v>45341</v>
      </c>
      <c r="BJ228">
        <f>+VLOOKUP(A228,'[1]ASIGNACION CONTRATISTAS'!$A$5:$AQ$275,32,FALSE)</f>
        <v>0</v>
      </c>
      <c r="BK228" t="str">
        <f>+VLOOKUP(A228,'[1]ASIGNACION CONTRATISTAS'!$A$5:$AQ$275,33,FALSE)</f>
        <v>EN REVISION DE ANT</v>
      </c>
      <c r="BL228" t="str">
        <f>+VLOOKUP(A228,'[1]ASIGNACION CONTRATISTAS'!$A$5:$AQ$275,34,FALSE)</f>
        <v xml:space="preserve">APROBADO SIN SOPORTES </v>
      </c>
      <c r="BM228">
        <f>+VLOOKUP(A228,'[1]ASIGNACION CONTRATISTAS'!$A$5:$AQ$275,35,FALSE)</f>
        <v>0</v>
      </c>
      <c r="BN228" t="str">
        <f>+VLOOKUP(A228,'[1]ASIGNACION CONTRATISTAS'!$A$5:$AQ$275,36,FALSE)</f>
        <v>EN REVISION ANT</v>
      </c>
      <c r="BO228">
        <f>+VLOOKUP(A228,'[1]ASIGNACION CONTRATISTAS'!$A$5:$AQ$275,37,FALSE)</f>
        <v>0</v>
      </c>
      <c r="BP228">
        <f>+VLOOKUP(A228,'[1]ASIGNACION CONTRATISTAS'!$A$5:$AQ$275,38,FALSE)</f>
        <v>0</v>
      </c>
      <c r="BQ228">
        <f>+VLOOKUP(A228,'[1]ASIGNACION CONTRATISTAS'!$A$5:$AQ$275,39,FALSE)</f>
        <v>45309</v>
      </c>
      <c r="BR228">
        <f>+VLOOKUP(A228,'[1]ASIGNACION CONTRATISTAS'!$A$5:$AQ$275,40,FALSE)</f>
        <v>45329</v>
      </c>
      <c r="BS228">
        <f>+VLOOKUP(A228,'[1]ASIGNACION CONTRATISTAS'!$A$5:$AQ$275,41,FALSE)</f>
        <v>45349</v>
      </c>
      <c r="BT228">
        <f>+VLOOKUP(A228,'[1]ASIGNACION CONTRATISTAS'!$A$5:$AQ$275,42,FALSE)</f>
        <v>45362</v>
      </c>
      <c r="BU228">
        <f>+VLOOKUP(A228,'[1]ASIGNACION CONTRATISTAS'!$A$5:$AQ$275,43,FALSE)</f>
        <v>16600000</v>
      </c>
    </row>
    <row r="229" spans="1:73" x14ac:dyDescent="0.25">
      <c r="A229" t="s">
        <v>1305</v>
      </c>
      <c r="B229" t="s">
        <v>1147</v>
      </c>
      <c r="C229" t="s">
        <v>1148</v>
      </c>
      <c r="E229" t="s">
        <v>279</v>
      </c>
      <c r="F229" t="s">
        <v>303</v>
      </c>
      <c r="G229">
        <v>49.930650999999997</v>
      </c>
      <c r="H229">
        <v>18400000</v>
      </c>
      <c r="K229" t="s">
        <v>1306</v>
      </c>
      <c r="L229" t="s">
        <v>167</v>
      </c>
      <c r="N229" s="2">
        <v>45309</v>
      </c>
      <c r="S229">
        <v>18400000</v>
      </c>
      <c r="W229" s="2">
        <v>45216</v>
      </c>
      <c r="X229" t="s">
        <v>1307</v>
      </c>
      <c r="Y229" t="s">
        <v>46</v>
      </c>
      <c r="Z229">
        <v>0</v>
      </c>
      <c r="AA229">
        <v>55.082799999999999</v>
      </c>
      <c r="AB229" t="s">
        <v>1308</v>
      </c>
      <c r="AC229" t="s">
        <v>48</v>
      </c>
      <c r="AD229" t="s">
        <v>49</v>
      </c>
      <c r="AG229" t="s">
        <v>48</v>
      </c>
      <c r="AO229" t="str">
        <f>+VLOOKUP(A229,'[1]ASIGNACION CONTRATISTAS'!$A$5:$M$275,11,FALSE)</f>
        <v>HECTOR JOSE</v>
      </c>
      <c r="AP229" t="str">
        <f>+VLOOKUP(A229,'[1]ASIGNACION CONTRATISTAS'!$A$5:$M$275,12,FALSE)</f>
        <v>DE VIVEROS PEREZ</v>
      </c>
      <c r="AQ229">
        <f>+VLOOKUP(A229,'[1]ASIGNACION CONTRATISTAS'!$A$5:$M$275,13,FALSE)</f>
        <v>0</v>
      </c>
      <c r="AR229" t="str">
        <f>+VLOOKUP(A229,'[1]ASIGNACION CONTRATISTAS'!$A$5:$AQ$275,14,FALSE)</f>
        <v>SI</v>
      </c>
      <c r="AS229" t="str">
        <f>+VLOOKUP(A229,'[1]ASIGNACION CONTRATISTAS'!$A$5:$AQ$275,15,FALSE)</f>
        <v>SI</v>
      </c>
      <c r="AT229" t="str">
        <f>+VLOOKUP(A229,'[1]ASIGNACION CONTRATISTAS'!$A$5:$AQ$275,16,FALSE)</f>
        <v>SIN DATOS</v>
      </c>
      <c r="AU229" t="str">
        <f>+VLOOKUP(A229,'[1]ASIGNACION CONTRATISTAS'!$A$5:$AQ$275,17,FALSE)</f>
        <v xml:space="preserve">COMPLETO </v>
      </c>
      <c r="AV229" t="str">
        <f>+VLOOKUP(A229,'[1]ASIGNACION CONTRATISTAS'!$A$5:$AQ$275,18,FALSE)</f>
        <v>SIN DATOS</v>
      </c>
      <c r="AW229" t="str">
        <f>+VLOOKUP(A229,'[1]ASIGNACION CONTRATISTAS'!$A$5:$AQ$275,19,FALSE)</f>
        <v>SI</v>
      </c>
      <c r="AX229" t="str">
        <f>+VLOOKUP(A229,'[1]ASIGNACION CONTRATISTAS'!$A$5:$AQ$275,20,FALSE)</f>
        <v>NO</v>
      </c>
      <c r="AY229">
        <f>+VLOOKUP(A229,'[1]ASIGNACION CONTRATISTAS'!$A$5:$AQ$275,21,FALSE)</f>
        <v>0</v>
      </c>
      <c r="AZ229" t="str">
        <f>+VLOOKUP(A229,'[1]ASIGNACION CONTRATISTAS'!$A$5:$AQ$275,22,FALSE)</f>
        <v>COMPLETO</v>
      </c>
      <c r="BA229" t="str">
        <f>+VLOOKUP(A229,'[1]ASIGNACION CONTRATISTAS'!$A$5:$AQ$275,23,FALSE)</f>
        <v>SI</v>
      </c>
      <c r="BB229">
        <f>+VLOOKUP(A229,'[1]ASIGNACION CONTRATISTAS'!$A$5:$AQ$275,24,FALSE)</f>
        <v>0</v>
      </c>
      <c r="BC229" t="str">
        <f>+VLOOKUP(A229,'[1]ASIGNACION CONTRATISTAS'!$A$5:$AQ$275,25,FALSE)</f>
        <v>COMPLETO</v>
      </c>
      <c r="BD229" s="2" t="str">
        <f>+VLOOKUP(A229,'[1]ASIGNACION CONTRATISTAS'!$A$5:$AQ$275,26,FALSE)</f>
        <v>SI TIENE</v>
      </c>
      <c r="BE229" t="str">
        <f>+VLOOKUP(A229,'[1]ASIGNACION CONTRATISTAS'!$A$5:$AQ$275,27,FALSE)</f>
        <v>PASA</v>
      </c>
      <c r="BF229">
        <f>+VLOOKUP(A229,'[1]ASIGNACION CONTRATISTAS'!$A$5:$AQ$275,28,FALSE)</f>
        <v>0</v>
      </c>
      <c r="BG229" t="str">
        <f>+VLOOKUP(A229,'[1]ASIGNACION CONTRATISTAS'!$A$5:$AQ$275,29,FALSE)</f>
        <v>SIN VISITA</v>
      </c>
      <c r="BH229">
        <f>+VLOOKUP(A229,'[1]ASIGNACION CONTRATISTAS'!$A$5:$AQ$275,30,FALSE)</f>
        <v>0</v>
      </c>
      <c r="BI229">
        <f>+VLOOKUP(A229,'[1]ASIGNACION CONTRATISTAS'!$A$5:$AQ$275,31,FALSE)</f>
        <v>0</v>
      </c>
      <c r="BJ229">
        <f>+VLOOKUP(A229,'[1]ASIGNACION CONTRATISTAS'!$A$5:$AQ$275,32,FALSE)</f>
        <v>0</v>
      </c>
      <c r="BK229" t="str">
        <f>+VLOOKUP(A229,'[1]ASIGNACION CONTRATISTAS'!$A$5:$AQ$275,33,FALSE)</f>
        <v>RETIRADO</v>
      </c>
      <c r="BL229" t="str">
        <f>+VLOOKUP(A229,'[1]ASIGNACION CONTRATISTAS'!$A$5:$AQ$275,34,FALSE)</f>
        <v xml:space="preserve">BENEFICIARIO CON VARIOS PREDIO SERAN ASIGANDOS A OTRO OPERADOR </v>
      </c>
      <c r="BM229">
        <f>+VLOOKUP(A229,'[1]ASIGNACION CONTRATISTAS'!$A$5:$AQ$275,35,FALSE)</f>
        <v>0</v>
      </c>
      <c r="BN229" t="str">
        <f>+VLOOKUP(A229,'[1]ASIGNACION CONTRATISTAS'!$A$5:$AQ$275,36,FALSE)</f>
        <v>RETIRADO</v>
      </c>
      <c r="BO229">
        <f>+VLOOKUP(A229,'[1]ASIGNACION CONTRATISTAS'!$A$5:$AQ$275,37,FALSE)</f>
        <v>0</v>
      </c>
      <c r="BP229">
        <f>+VLOOKUP(A229,'[1]ASIGNACION CONTRATISTAS'!$A$5:$AQ$275,38,FALSE)</f>
        <v>0</v>
      </c>
      <c r="BQ229">
        <f>+VLOOKUP(A229,'[1]ASIGNACION CONTRATISTAS'!$A$5:$AQ$275,39,FALSE)</f>
        <v>45309</v>
      </c>
      <c r="BR229" t="str">
        <f>+VLOOKUP(A229,'[1]ASIGNACION CONTRATISTAS'!$A$5:$AQ$275,40,FALSE)</f>
        <v>N/A</v>
      </c>
      <c r="BS229">
        <f>+VLOOKUP(A229,'[1]ASIGNACION CONTRATISTAS'!$A$5:$AQ$275,41,FALSE)</f>
        <v>0</v>
      </c>
      <c r="BT229">
        <f>+VLOOKUP(A229,'[1]ASIGNACION CONTRATISTAS'!$A$5:$AQ$275,42,FALSE)</f>
        <v>0</v>
      </c>
      <c r="BU229">
        <f>+VLOOKUP(A229,'[1]ASIGNACION CONTRATISTAS'!$A$5:$AQ$275,43,FALSE)</f>
        <v>18400000</v>
      </c>
    </row>
    <row r="230" spans="1:73" x14ac:dyDescent="0.25">
      <c r="A230" t="s">
        <v>1309</v>
      </c>
      <c r="B230" t="s">
        <v>1147</v>
      </c>
      <c r="C230" t="s">
        <v>1148</v>
      </c>
      <c r="E230" t="s">
        <v>279</v>
      </c>
      <c r="F230" t="s">
        <v>303</v>
      </c>
      <c r="G230">
        <v>3.417125</v>
      </c>
      <c r="H230">
        <v>10100000</v>
      </c>
      <c r="K230" t="s">
        <v>1310</v>
      </c>
      <c r="L230" t="s">
        <v>167</v>
      </c>
      <c r="N230" s="2">
        <v>45309</v>
      </c>
      <c r="S230">
        <v>10100000</v>
      </c>
      <c r="W230" s="2">
        <v>45216</v>
      </c>
      <c r="X230" t="s">
        <v>1311</v>
      </c>
      <c r="Y230" t="s">
        <v>46</v>
      </c>
      <c r="Z230">
        <v>0</v>
      </c>
      <c r="AA230" t="s">
        <v>1290</v>
      </c>
      <c r="AB230" t="s">
        <v>1312</v>
      </c>
      <c r="AC230" t="s">
        <v>48</v>
      </c>
      <c r="AD230" t="s">
        <v>49</v>
      </c>
      <c r="AG230" t="s">
        <v>48</v>
      </c>
      <c r="AO230" t="str">
        <f>+VLOOKUP(A230,'[1]ASIGNACION CONTRATISTAS'!$A$5:$M$275,11,FALSE)</f>
        <v>HECTOR JOSE</v>
      </c>
      <c r="AP230" t="str">
        <f>+VLOOKUP(A230,'[1]ASIGNACION CONTRATISTAS'!$A$5:$M$275,12,FALSE)</f>
        <v>DE VIVEROS PEREZ</v>
      </c>
      <c r="AQ230">
        <f>+VLOOKUP(A230,'[1]ASIGNACION CONTRATISTAS'!$A$5:$M$275,13,FALSE)</f>
        <v>0</v>
      </c>
      <c r="AR230" t="str">
        <f>+VLOOKUP(A230,'[1]ASIGNACION CONTRATISTAS'!$A$5:$AQ$275,14,FALSE)</f>
        <v>SI</v>
      </c>
      <c r="AS230" t="str">
        <f>+VLOOKUP(A230,'[1]ASIGNACION CONTRATISTAS'!$A$5:$AQ$275,15,FALSE)</f>
        <v>SI</v>
      </c>
      <c r="AT230" t="str">
        <f>+VLOOKUP(A230,'[1]ASIGNACION CONTRATISTAS'!$A$5:$AQ$275,16,FALSE)</f>
        <v>SIN DATOS</v>
      </c>
      <c r="AU230" t="str">
        <f>+VLOOKUP(A230,'[1]ASIGNACION CONTRATISTAS'!$A$5:$AQ$275,17,FALSE)</f>
        <v xml:space="preserve">COMPLETO </v>
      </c>
      <c r="AV230" t="str">
        <f>+VLOOKUP(A230,'[1]ASIGNACION CONTRATISTAS'!$A$5:$AQ$275,18,FALSE)</f>
        <v>SIN DATOS</v>
      </c>
      <c r="AW230" t="str">
        <f>+VLOOKUP(A230,'[1]ASIGNACION CONTRATISTAS'!$A$5:$AQ$275,19,FALSE)</f>
        <v>SI</v>
      </c>
      <c r="AX230" t="str">
        <f>+VLOOKUP(A230,'[1]ASIGNACION CONTRATISTAS'!$A$5:$AQ$275,20,FALSE)</f>
        <v>NO</v>
      </c>
      <c r="AY230">
        <f>+VLOOKUP(A230,'[1]ASIGNACION CONTRATISTAS'!$A$5:$AQ$275,21,FALSE)</f>
        <v>0</v>
      </c>
      <c r="AZ230" t="str">
        <f>+VLOOKUP(A230,'[1]ASIGNACION CONTRATISTAS'!$A$5:$AQ$275,22,FALSE)</f>
        <v>COMPLETO</v>
      </c>
      <c r="BA230" t="str">
        <f>+VLOOKUP(A230,'[1]ASIGNACION CONTRATISTAS'!$A$5:$AQ$275,23,FALSE)</f>
        <v>SI</v>
      </c>
      <c r="BB230">
        <f>+VLOOKUP(A230,'[1]ASIGNACION CONTRATISTAS'!$A$5:$AQ$275,24,FALSE)</f>
        <v>0</v>
      </c>
      <c r="BC230" t="str">
        <f>+VLOOKUP(A230,'[1]ASIGNACION CONTRATISTAS'!$A$5:$AQ$275,25,FALSE)</f>
        <v>COMPLETO</v>
      </c>
      <c r="BD230" s="2" t="str">
        <f>+VLOOKUP(A230,'[1]ASIGNACION CONTRATISTAS'!$A$5:$AQ$275,26,FALSE)</f>
        <v>SI TIENE</v>
      </c>
      <c r="BE230" t="str">
        <f>+VLOOKUP(A230,'[1]ASIGNACION CONTRATISTAS'!$A$5:$AQ$275,27,FALSE)</f>
        <v>PASA</v>
      </c>
      <c r="BF230">
        <f>+VLOOKUP(A230,'[1]ASIGNACION CONTRATISTAS'!$A$5:$AQ$275,28,FALSE)</f>
        <v>0</v>
      </c>
      <c r="BG230" t="str">
        <f>+VLOOKUP(A230,'[1]ASIGNACION CONTRATISTAS'!$A$5:$AQ$275,29,FALSE)</f>
        <v>SIN VISITA</v>
      </c>
      <c r="BH230">
        <f>+VLOOKUP(A230,'[1]ASIGNACION CONTRATISTAS'!$A$5:$AQ$275,30,FALSE)</f>
        <v>0</v>
      </c>
      <c r="BI230">
        <f>+VLOOKUP(A230,'[1]ASIGNACION CONTRATISTAS'!$A$5:$AQ$275,31,FALSE)</f>
        <v>0</v>
      </c>
      <c r="BJ230">
        <f>+VLOOKUP(A230,'[1]ASIGNACION CONTRATISTAS'!$A$5:$AQ$275,32,FALSE)</f>
        <v>0</v>
      </c>
      <c r="BK230" t="str">
        <f>+VLOOKUP(A230,'[1]ASIGNACION CONTRATISTAS'!$A$5:$AQ$275,33,FALSE)</f>
        <v>RETIRADO</v>
      </c>
      <c r="BL230" t="str">
        <f>+VLOOKUP(A230,'[1]ASIGNACION CONTRATISTAS'!$A$5:$AQ$275,34,FALSE)</f>
        <v xml:space="preserve">BENEFICIARIO CON VARIOS PREDIO SERAN ASIGANDOS A OTRO OPERADOR </v>
      </c>
      <c r="BM230">
        <f>+VLOOKUP(A230,'[1]ASIGNACION CONTRATISTAS'!$A$5:$AQ$275,35,FALSE)</f>
        <v>0</v>
      </c>
      <c r="BN230" t="str">
        <f>+VLOOKUP(A230,'[1]ASIGNACION CONTRATISTAS'!$A$5:$AQ$275,36,FALSE)</f>
        <v>RETIRADO</v>
      </c>
      <c r="BO230">
        <f>+VLOOKUP(A230,'[1]ASIGNACION CONTRATISTAS'!$A$5:$AQ$275,37,FALSE)</f>
        <v>0</v>
      </c>
      <c r="BP230">
        <f>+VLOOKUP(A230,'[1]ASIGNACION CONTRATISTAS'!$A$5:$AQ$275,38,FALSE)</f>
        <v>0</v>
      </c>
      <c r="BQ230">
        <f>+VLOOKUP(A230,'[1]ASIGNACION CONTRATISTAS'!$A$5:$AQ$275,39,FALSE)</f>
        <v>45309</v>
      </c>
      <c r="BR230" t="str">
        <f>+VLOOKUP(A230,'[1]ASIGNACION CONTRATISTAS'!$A$5:$AQ$275,40,FALSE)</f>
        <v>N/A</v>
      </c>
      <c r="BS230">
        <f>+VLOOKUP(A230,'[1]ASIGNACION CONTRATISTAS'!$A$5:$AQ$275,41,FALSE)</f>
        <v>0</v>
      </c>
      <c r="BT230">
        <f>+VLOOKUP(A230,'[1]ASIGNACION CONTRATISTAS'!$A$5:$AQ$275,42,FALSE)</f>
        <v>0</v>
      </c>
      <c r="BU230">
        <f>+VLOOKUP(A230,'[1]ASIGNACION CONTRATISTAS'!$A$5:$AQ$275,43,FALSE)</f>
        <v>10100000</v>
      </c>
    </row>
    <row r="231" spans="1:73" x14ac:dyDescent="0.25">
      <c r="A231" t="s">
        <v>1313</v>
      </c>
      <c r="B231" t="s">
        <v>1147</v>
      </c>
      <c r="C231" t="s">
        <v>1148</v>
      </c>
      <c r="E231" t="s">
        <v>279</v>
      </c>
      <c r="F231" t="s">
        <v>1261</v>
      </c>
      <c r="G231">
        <v>10.930357000000001</v>
      </c>
      <c r="H231">
        <v>16600000</v>
      </c>
      <c r="K231" t="s">
        <v>1314</v>
      </c>
      <c r="L231" t="s">
        <v>167</v>
      </c>
      <c r="N231" s="2">
        <v>45309</v>
      </c>
      <c r="S231">
        <v>16600000</v>
      </c>
      <c r="W231" s="2">
        <v>45216</v>
      </c>
      <c r="X231" t="s">
        <v>1315</v>
      </c>
      <c r="Y231" t="s">
        <v>46</v>
      </c>
      <c r="Z231">
        <v>0</v>
      </c>
      <c r="AA231" t="s">
        <v>1316</v>
      </c>
      <c r="AB231" t="s">
        <v>1317</v>
      </c>
      <c r="AC231" t="s">
        <v>546</v>
      </c>
      <c r="AD231" t="s">
        <v>49</v>
      </c>
      <c r="AG231" t="s">
        <v>430</v>
      </c>
      <c r="AO231" t="str">
        <f>+VLOOKUP(A231,'[1]ASIGNACION CONTRATISTAS'!$A$5:$M$275,11,FALSE)</f>
        <v>HECTOR JOSE</v>
      </c>
      <c r="AP231" t="str">
        <f>+VLOOKUP(A231,'[1]ASIGNACION CONTRATISTAS'!$A$5:$M$275,12,FALSE)</f>
        <v>DE VIVEROS PEREZ</v>
      </c>
      <c r="AQ231">
        <f>+VLOOKUP(A231,'[1]ASIGNACION CONTRATISTAS'!$A$5:$M$275,13,FALSE)</f>
        <v>0</v>
      </c>
      <c r="AR231" t="str">
        <f>+VLOOKUP(A231,'[1]ASIGNACION CONTRATISTAS'!$A$5:$AQ$275,14,FALSE)</f>
        <v>SI</v>
      </c>
      <c r="AS231" t="str">
        <f>+VLOOKUP(A231,'[1]ASIGNACION CONTRATISTAS'!$A$5:$AQ$275,15,FALSE)</f>
        <v>SI</v>
      </c>
      <c r="AT231" t="str">
        <f>+VLOOKUP(A231,'[1]ASIGNACION CONTRATISTAS'!$A$5:$AQ$275,16,FALSE)</f>
        <v>SIN DATOS</v>
      </c>
      <c r="AU231" t="str">
        <f>+VLOOKUP(A231,'[1]ASIGNACION CONTRATISTAS'!$A$5:$AQ$275,17,FALSE)</f>
        <v xml:space="preserve">COMPLETO </v>
      </c>
      <c r="AV231" t="str">
        <f>+VLOOKUP(A231,'[1]ASIGNACION CONTRATISTAS'!$A$5:$AQ$275,18,FALSE)</f>
        <v>SIN DATOS</v>
      </c>
      <c r="AW231" t="str">
        <f>+VLOOKUP(A231,'[1]ASIGNACION CONTRATISTAS'!$A$5:$AQ$275,19,FALSE)</f>
        <v>SI</v>
      </c>
      <c r="AX231" t="str">
        <f>+VLOOKUP(A231,'[1]ASIGNACION CONTRATISTAS'!$A$5:$AQ$275,20,FALSE)</f>
        <v>NO</v>
      </c>
      <c r="AY231">
        <f>+VLOOKUP(A231,'[1]ASIGNACION CONTRATISTAS'!$A$5:$AQ$275,21,FALSE)</f>
        <v>0</v>
      </c>
      <c r="AZ231" t="str">
        <f>+VLOOKUP(A231,'[1]ASIGNACION CONTRATISTAS'!$A$5:$AQ$275,22,FALSE)</f>
        <v>COMPLETO</v>
      </c>
      <c r="BA231" t="str">
        <f>+VLOOKUP(A231,'[1]ASIGNACION CONTRATISTAS'!$A$5:$AQ$275,23,FALSE)</f>
        <v>SI</v>
      </c>
      <c r="BB231">
        <f>+VLOOKUP(A231,'[1]ASIGNACION CONTRATISTAS'!$A$5:$AQ$275,24,FALSE)</f>
        <v>0</v>
      </c>
      <c r="BC231" t="str">
        <f>+VLOOKUP(A231,'[1]ASIGNACION CONTRATISTAS'!$A$5:$AQ$275,25,FALSE)</f>
        <v>COMPLETO</v>
      </c>
      <c r="BD231" s="2" t="str">
        <f>+VLOOKUP(A231,'[1]ASIGNACION CONTRATISTAS'!$A$5:$AQ$275,26,FALSE)</f>
        <v>SI TIENE</v>
      </c>
      <c r="BE231" t="str">
        <f>+VLOOKUP(A231,'[1]ASIGNACION CONTRATISTAS'!$A$5:$AQ$275,27,FALSE)</f>
        <v>PASA</v>
      </c>
      <c r="BF231">
        <f>+VLOOKUP(A231,'[1]ASIGNACION CONTRATISTAS'!$A$5:$AQ$275,28,FALSE)</f>
        <v>0</v>
      </c>
      <c r="BG231" t="str">
        <f>+VLOOKUP(A231,'[1]ASIGNACION CONTRATISTAS'!$A$5:$AQ$275,29,FALSE)</f>
        <v>SIN VISITA</v>
      </c>
      <c r="BH231">
        <f>+VLOOKUP(A231,'[1]ASIGNACION CONTRATISTAS'!$A$5:$AQ$275,30,FALSE)</f>
        <v>0</v>
      </c>
      <c r="BI231">
        <f>+VLOOKUP(A231,'[1]ASIGNACION CONTRATISTAS'!$A$5:$AQ$275,31,FALSE)</f>
        <v>0</v>
      </c>
      <c r="BJ231">
        <f>+VLOOKUP(A231,'[1]ASIGNACION CONTRATISTAS'!$A$5:$AQ$275,32,FALSE)</f>
        <v>0</v>
      </c>
      <c r="BK231" t="str">
        <f>+VLOOKUP(A231,'[1]ASIGNACION CONTRATISTAS'!$A$5:$AQ$275,33,FALSE)</f>
        <v>RETIRADO</v>
      </c>
      <c r="BL231" t="str">
        <f>+VLOOKUP(A231,'[1]ASIGNACION CONTRATISTAS'!$A$5:$AQ$275,34,FALSE)</f>
        <v xml:space="preserve">BENEFICIARIO CON VARIOS PREDIO SERAN ASIGANDOS A OTRO OPERADOR </v>
      </c>
      <c r="BM231">
        <f>+VLOOKUP(A231,'[1]ASIGNACION CONTRATISTAS'!$A$5:$AQ$275,35,FALSE)</f>
        <v>0</v>
      </c>
      <c r="BN231" t="str">
        <f>+VLOOKUP(A231,'[1]ASIGNACION CONTRATISTAS'!$A$5:$AQ$275,36,FALSE)</f>
        <v>RETIRADO</v>
      </c>
      <c r="BO231">
        <f>+VLOOKUP(A231,'[1]ASIGNACION CONTRATISTAS'!$A$5:$AQ$275,37,FALSE)</f>
        <v>0</v>
      </c>
      <c r="BP231">
        <f>+VLOOKUP(A231,'[1]ASIGNACION CONTRATISTAS'!$A$5:$AQ$275,38,FALSE)</f>
        <v>0</v>
      </c>
      <c r="BQ231">
        <f>+VLOOKUP(A231,'[1]ASIGNACION CONTRATISTAS'!$A$5:$AQ$275,39,FALSE)</f>
        <v>45309</v>
      </c>
      <c r="BR231" t="str">
        <f>+VLOOKUP(A231,'[1]ASIGNACION CONTRATISTAS'!$A$5:$AQ$275,40,FALSE)</f>
        <v>N/A</v>
      </c>
      <c r="BS231">
        <f>+VLOOKUP(A231,'[1]ASIGNACION CONTRATISTAS'!$A$5:$AQ$275,41,FALSE)</f>
        <v>0</v>
      </c>
      <c r="BT231">
        <f>+VLOOKUP(A231,'[1]ASIGNACION CONTRATISTAS'!$A$5:$AQ$275,42,FALSE)</f>
        <v>0</v>
      </c>
      <c r="BU231">
        <f>+VLOOKUP(A231,'[1]ASIGNACION CONTRATISTAS'!$A$5:$AQ$275,43,FALSE)</f>
        <v>16600000</v>
      </c>
    </row>
    <row r="232" spans="1:73" x14ac:dyDescent="0.25">
      <c r="A232" t="s">
        <v>1318</v>
      </c>
      <c r="B232" t="s">
        <v>1147</v>
      </c>
      <c r="C232" t="s">
        <v>1148</v>
      </c>
      <c r="E232" t="s">
        <v>107</v>
      </c>
      <c r="F232" t="s">
        <v>1247</v>
      </c>
      <c r="G232">
        <v>46.947763000000002</v>
      </c>
      <c r="H232">
        <v>18400000</v>
      </c>
      <c r="K232" t="s">
        <v>1319</v>
      </c>
      <c r="L232" t="s">
        <v>167</v>
      </c>
      <c r="N232" s="2">
        <v>45309</v>
      </c>
      <c r="S232">
        <v>18400000</v>
      </c>
      <c r="W232" s="2">
        <v>45216</v>
      </c>
      <c r="X232" t="s">
        <v>1320</v>
      </c>
      <c r="Y232" t="s">
        <v>46</v>
      </c>
      <c r="Z232">
        <v>0</v>
      </c>
      <c r="AA232">
        <v>0</v>
      </c>
      <c r="AB232" t="s">
        <v>1321</v>
      </c>
      <c r="AC232" t="s">
        <v>48</v>
      </c>
      <c r="AD232" t="s">
        <v>49</v>
      </c>
      <c r="AG232" t="s">
        <v>48</v>
      </c>
      <c r="AO232" t="str">
        <f>+VLOOKUP(A232,'[1]ASIGNACION CONTRATISTAS'!$A$5:$M$275,11,FALSE)</f>
        <v>HECTOR JOSE</v>
      </c>
      <c r="AP232" t="str">
        <f>+VLOOKUP(A232,'[1]ASIGNACION CONTRATISTAS'!$A$5:$M$275,12,FALSE)</f>
        <v>DE VIVEROS PEREZ</v>
      </c>
      <c r="AQ232">
        <f>+VLOOKUP(A232,'[1]ASIGNACION CONTRATISTAS'!$A$5:$M$275,13,FALSE)</f>
        <v>0</v>
      </c>
      <c r="AR232" t="str">
        <f>+VLOOKUP(A232,'[1]ASIGNACION CONTRATISTAS'!$A$5:$AQ$275,14,FALSE)</f>
        <v>SI</v>
      </c>
      <c r="AS232" t="str">
        <f>+VLOOKUP(A232,'[1]ASIGNACION CONTRATISTAS'!$A$5:$AQ$275,15,FALSE)</f>
        <v>SI</v>
      </c>
      <c r="AT232" t="str">
        <f>+VLOOKUP(A232,'[1]ASIGNACION CONTRATISTAS'!$A$5:$AQ$275,16,FALSE)</f>
        <v>SIN DATOS</v>
      </c>
      <c r="AU232" t="str">
        <f>+VLOOKUP(A232,'[1]ASIGNACION CONTRATISTAS'!$A$5:$AQ$275,17,FALSE)</f>
        <v xml:space="preserve">COMPLETO </v>
      </c>
      <c r="AV232" t="str">
        <f>+VLOOKUP(A232,'[1]ASIGNACION CONTRATISTAS'!$A$5:$AQ$275,18,FALSE)</f>
        <v>SIN DATOS</v>
      </c>
      <c r="AW232" t="str">
        <f>+VLOOKUP(A232,'[1]ASIGNACION CONTRATISTAS'!$A$5:$AQ$275,19,FALSE)</f>
        <v>SI</v>
      </c>
      <c r="AX232" t="str">
        <f>+VLOOKUP(A232,'[1]ASIGNACION CONTRATISTAS'!$A$5:$AQ$275,20,FALSE)</f>
        <v>NO</v>
      </c>
      <c r="AY232">
        <f>+VLOOKUP(A232,'[1]ASIGNACION CONTRATISTAS'!$A$5:$AQ$275,21,FALSE)</f>
        <v>0</v>
      </c>
      <c r="AZ232" t="str">
        <f>+VLOOKUP(A232,'[1]ASIGNACION CONTRATISTAS'!$A$5:$AQ$275,22,FALSE)</f>
        <v>COMPLETO</v>
      </c>
      <c r="BA232" t="str">
        <f>+VLOOKUP(A232,'[1]ASIGNACION CONTRATISTAS'!$A$5:$AQ$275,23,FALSE)</f>
        <v>SI</v>
      </c>
      <c r="BB232">
        <f>+VLOOKUP(A232,'[1]ASIGNACION CONTRATISTAS'!$A$5:$AQ$275,24,FALSE)</f>
        <v>0</v>
      </c>
      <c r="BC232" t="str">
        <f>+VLOOKUP(A232,'[1]ASIGNACION CONTRATISTAS'!$A$5:$AQ$275,25,FALSE)</f>
        <v>COMPLETO</v>
      </c>
      <c r="BD232" s="2" t="str">
        <f>+VLOOKUP(A232,'[1]ASIGNACION CONTRATISTAS'!$A$5:$AQ$275,26,FALSE)</f>
        <v>SI TIENE</v>
      </c>
      <c r="BE232" t="str">
        <f>+VLOOKUP(A232,'[1]ASIGNACION CONTRATISTAS'!$A$5:$AQ$275,27,FALSE)</f>
        <v>PASA</v>
      </c>
      <c r="BF232">
        <f>+VLOOKUP(A232,'[1]ASIGNACION CONTRATISTAS'!$A$5:$AQ$275,28,FALSE)</f>
        <v>0</v>
      </c>
      <c r="BG232" t="str">
        <f>+VLOOKUP(A232,'[1]ASIGNACION CONTRATISTAS'!$A$5:$AQ$275,29,FALSE)</f>
        <v>SIN VISITA</v>
      </c>
      <c r="BH232">
        <f>+VLOOKUP(A232,'[1]ASIGNACION CONTRATISTAS'!$A$5:$AQ$275,30,FALSE)</f>
        <v>0</v>
      </c>
      <c r="BI232">
        <f>+VLOOKUP(A232,'[1]ASIGNACION CONTRATISTAS'!$A$5:$AQ$275,31,FALSE)</f>
        <v>0</v>
      </c>
      <c r="BJ232">
        <f>+VLOOKUP(A232,'[1]ASIGNACION CONTRATISTAS'!$A$5:$AQ$275,32,FALSE)</f>
        <v>0</v>
      </c>
      <c r="BK232" t="str">
        <f>+VLOOKUP(A232,'[1]ASIGNACION CONTRATISTAS'!$A$5:$AQ$275,33,FALSE)</f>
        <v>RETIRADO</v>
      </c>
      <c r="BL232" t="str">
        <f>+VLOOKUP(A232,'[1]ASIGNACION CONTRATISTAS'!$A$5:$AQ$275,34,FALSE)</f>
        <v xml:space="preserve">BENEFICIARIO CON VARIOS PREDIO SERAN ASIGANDOS A OTRO OPERADOR </v>
      </c>
      <c r="BM232">
        <f>+VLOOKUP(A232,'[1]ASIGNACION CONTRATISTAS'!$A$5:$AQ$275,35,FALSE)</f>
        <v>0</v>
      </c>
      <c r="BN232" t="str">
        <f>+VLOOKUP(A232,'[1]ASIGNACION CONTRATISTAS'!$A$5:$AQ$275,36,FALSE)</f>
        <v>RETIRADO</v>
      </c>
      <c r="BO232">
        <f>+VLOOKUP(A232,'[1]ASIGNACION CONTRATISTAS'!$A$5:$AQ$275,37,FALSE)</f>
        <v>0</v>
      </c>
      <c r="BP232">
        <f>+VLOOKUP(A232,'[1]ASIGNACION CONTRATISTAS'!$A$5:$AQ$275,38,FALSE)</f>
        <v>0</v>
      </c>
      <c r="BQ232">
        <f>+VLOOKUP(A232,'[1]ASIGNACION CONTRATISTAS'!$A$5:$AQ$275,39,FALSE)</f>
        <v>45309</v>
      </c>
      <c r="BR232" t="str">
        <f>+VLOOKUP(A232,'[1]ASIGNACION CONTRATISTAS'!$A$5:$AQ$275,40,FALSE)</f>
        <v>N/A</v>
      </c>
      <c r="BS232">
        <f>+VLOOKUP(A232,'[1]ASIGNACION CONTRATISTAS'!$A$5:$AQ$275,41,FALSE)</f>
        <v>0</v>
      </c>
      <c r="BT232">
        <f>+VLOOKUP(A232,'[1]ASIGNACION CONTRATISTAS'!$A$5:$AQ$275,42,FALSE)</f>
        <v>0</v>
      </c>
      <c r="BU232">
        <f>+VLOOKUP(A232,'[1]ASIGNACION CONTRATISTAS'!$A$5:$AQ$275,43,FALSE)</f>
        <v>18400000</v>
      </c>
    </row>
    <row r="233" spans="1:73" x14ac:dyDescent="0.25">
      <c r="A233" t="s">
        <v>1322</v>
      </c>
      <c r="B233" t="s">
        <v>1147</v>
      </c>
      <c r="C233" t="s">
        <v>1148</v>
      </c>
      <c r="E233" t="s">
        <v>279</v>
      </c>
      <c r="F233" t="s">
        <v>303</v>
      </c>
      <c r="G233">
        <v>2.956318</v>
      </c>
      <c r="H233">
        <v>10100000</v>
      </c>
      <c r="K233" t="s">
        <v>1323</v>
      </c>
      <c r="L233" t="s">
        <v>167</v>
      </c>
      <c r="N233" s="2">
        <v>45309</v>
      </c>
      <c r="S233">
        <v>10100000</v>
      </c>
      <c r="W233" s="2">
        <v>45216</v>
      </c>
      <c r="X233" t="s">
        <v>1324</v>
      </c>
      <c r="Y233" t="s">
        <v>46</v>
      </c>
      <c r="Z233">
        <v>0</v>
      </c>
      <c r="AA233" t="s">
        <v>1290</v>
      </c>
      <c r="AB233" t="s">
        <v>1325</v>
      </c>
      <c r="AC233" t="s">
        <v>48</v>
      </c>
      <c r="AD233" t="s">
        <v>49</v>
      </c>
      <c r="AG233" t="s">
        <v>48</v>
      </c>
      <c r="AO233" t="str">
        <f>+VLOOKUP(A233,'[1]ASIGNACION CONTRATISTAS'!$A$5:$M$275,11,FALSE)</f>
        <v>HECTOR JOSE</v>
      </c>
      <c r="AP233" t="str">
        <f>+VLOOKUP(A233,'[1]ASIGNACION CONTRATISTAS'!$A$5:$M$275,12,FALSE)</f>
        <v>DE VIVEROS PEREZ</v>
      </c>
      <c r="AQ233">
        <f>+VLOOKUP(A233,'[1]ASIGNACION CONTRATISTAS'!$A$5:$M$275,13,FALSE)</f>
        <v>0</v>
      </c>
      <c r="AR233" t="str">
        <f>+VLOOKUP(A233,'[1]ASIGNACION CONTRATISTAS'!$A$5:$AQ$275,14,FALSE)</f>
        <v>SI</v>
      </c>
      <c r="AS233" t="str">
        <f>+VLOOKUP(A233,'[1]ASIGNACION CONTRATISTAS'!$A$5:$AQ$275,15,FALSE)</f>
        <v>SI</v>
      </c>
      <c r="AT233" t="str">
        <f>+VLOOKUP(A233,'[1]ASIGNACION CONTRATISTAS'!$A$5:$AQ$275,16,FALSE)</f>
        <v>SIN DATOS</v>
      </c>
      <c r="AU233" t="str">
        <f>+VLOOKUP(A233,'[1]ASIGNACION CONTRATISTAS'!$A$5:$AQ$275,17,FALSE)</f>
        <v xml:space="preserve">COMPLETO </v>
      </c>
      <c r="AV233" t="str">
        <f>+VLOOKUP(A233,'[1]ASIGNACION CONTRATISTAS'!$A$5:$AQ$275,18,FALSE)</f>
        <v>SIN DATOS</v>
      </c>
      <c r="AW233" t="str">
        <f>+VLOOKUP(A233,'[1]ASIGNACION CONTRATISTAS'!$A$5:$AQ$275,19,FALSE)</f>
        <v>SI</v>
      </c>
      <c r="AX233" t="str">
        <f>+VLOOKUP(A233,'[1]ASIGNACION CONTRATISTAS'!$A$5:$AQ$275,20,FALSE)</f>
        <v>NO</v>
      </c>
      <c r="AY233">
        <f>+VLOOKUP(A233,'[1]ASIGNACION CONTRATISTAS'!$A$5:$AQ$275,21,FALSE)</f>
        <v>0</v>
      </c>
      <c r="AZ233" t="str">
        <f>+VLOOKUP(A233,'[1]ASIGNACION CONTRATISTAS'!$A$5:$AQ$275,22,FALSE)</f>
        <v>COMPLETO</v>
      </c>
      <c r="BA233" t="str">
        <f>+VLOOKUP(A233,'[1]ASIGNACION CONTRATISTAS'!$A$5:$AQ$275,23,FALSE)</f>
        <v>SI</v>
      </c>
      <c r="BB233">
        <f>+VLOOKUP(A233,'[1]ASIGNACION CONTRATISTAS'!$A$5:$AQ$275,24,FALSE)</f>
        <v>0</v>
      </c>
      <c r="BC233" t="str">
        <f>+VLOOKUP(A233,'[1]ASIGNACION CONTRATISTAS'!$A$5:$AQ$275,25,FALSE)</f>
        <v>COMPLETO</v>
      </c>
      <c r="BD233" s="2" t="str">
        <f>+VLOOKUP(A233,'[1]ASIGNACION CONTRATISTAS'!$A$5:$AQ$275,26,FALSE)</f>
        <v>SI TIENE</v>
      </c>
      <c r="BE233" t="str">
        <f>+VLOOKUP(A233,'[1]ASIGNACION CONTRATISTAS'!$A$5:$AQ$275,27,FALSE)</f>
        <v>PASA</v>
      </c>
      <c r="BF233">
        <f>+VLOOKUP(A233,'[1]ASIGNACION CONTRATISTAS'!$A$5:$AQ$275,28,FALSE)</f>
        <v>0</v>
      </c>
      <c r="BG233" t="str">
        <f>+VLOOKUP(A233,'[1]ASIGNACION CONTRATISTAS'!$A$5:$AQ$275,29,FALSE)</f>
        <v>SIN VISITA</v>
      </c>
      <c r="BH233">
        <f>+VLOOKUP(A233,'[1]ASIGNACION CONTRATISTAS'!$A$5:$AQ$275,30,FALSE)</f>
        <v>0</v>
      </c>
      <c r="BI233">
        <f>+VLOOKUP(A233,'[1]ASIGNACION CONTRATISTAS'!$A$5:$AQ$275,31,FALSE)</f>
        <v>0</v>
      </c>
      <c r="BJ233">
        <f>+VLOOKUP(A233,'[1]ASIGNACION CONTRATISTAS'!$A$5:$AQ$275,32,FALSE)</f>
        <v>0</v>
      </c>
      <c r="BK233" t="str">
        <f>+VLOOKUP(A233,'[1]ASIGNACION CONTRATISTAS'!$A$5:$AQ$275,33,FALSE)</f>
        <v>RETIRADO</v>
      </c>
      <c r="BL233" t="str">
        <f>+VLOOKUP(A233,'[1]ASIGNACION CONTRATISTAS'!$A$5:$AQ$275,34,FALSE)</f>
        <v xml:space="preserve">BENEFICIARIO CON VARIOS PREDIO SERAN ASIGANDOS A OTRO OPERADOR </v>
      </c>
      <c r="BM233">
        <f>+VLOOKUP(A233,'[1]ASIGNACION CONTRATISTAS'!$A$5:$AQ$275,35,FALSE)</f>
        <v>0</v>
      </c>
      <c r="BN233" t="str">
        <f>+VLOOKUP(A233,'[1]ASIGNACION CONTRATISTAS'!$A$5:$AQ$275,36,FALSE)</f>
        <v>RETIRADO</v>
      </c>
      <c r="BO233">
        <f>+VLOOKUP(A233,'[1]ASIGNACION CONTRATISTAS'!$A$5:$AQ$275,37,FALSE)</f>
        <v>0</v>
      </c>
      <c r="BP233">
        <f>+VLOOKUP(A233,'[1]ASIGNACION CONTRATISTAS'!$A$5:$AQ$275,38,FALSE)</f>
        <v>0</v>
      </c>
      <c r="BQ233">
        <f>+VLOOKUP(A233,'[1]ASIGNACION CONTRATISTAS'!$A$5:$AQ$275,39,FALSE)</f>
        <v>45309</v>
      </c>
      <c r="BR233" t="str">
        <f>+VLOOKUP(A233,'[1]ASIGNACION CONTRATISTAS'!$A$5:$AQ$275,40,FALSE)</f>
        <v>N/A</v>
      </c>
      <c r="BS233">
        <f>+VLOOKUP(A233,'[1]ASIGNACION CONTRATISTAS'!$A$5:$AQ$275,41,FALSE)</f>
        <v>0</v>
      </c>
      <c r="BT233">
        <f>+VLOOKUP(A233,'[1]ASIGNACION CONTRATISTAS'!$A$5:$AQ$275,42,FALSE)</f>
        <v>0</v>
      </c>
      <c r="BU233">
        <f>+VLOOKUP(A233,'[1]ASIGNACION CONTRATISTAS'!$A$5:$AQ$275,43,FALSE)</f>
        <v>10100000</v>
      </c>
    </row>
    <row r="234" spans="1:73" x14ac:dyDescent="0.25">
      <c r="A234" t="s">
        <v>1326</v>
      </c>
      <c r="B234" t="s">
        <v>1147</v>
      </c>
      <c r="C234" t="s">
        <v>1148</v>
      </c>
      <c r="E234" t="s">
        <v>279</v>
      </c>
      <c r="F234" t="s">
        <v>1261</v>
      </c>
      <c r="G234">
        <v>4.9574299999999996</v>
      </c>
      <c r="H234">
        <v>10100000</v>
      </c>
      <c r="K234" t="s">
        <v>1327</v>
      </c>
      <c r="L234" t="s">
        <v>167</v>
      </c>
      <c r="N234" s="2">
        <v>45309</v>
      </c>
      <c r="S234">
        <v>10100000</v>
      </c>
      <c r="W234" s="2">
        <v>45216</v>
      </c>
      <c r="X234" t="s">
        <v>1328</v>
      </c>
      <c r="Y234" t="s">
        <v>46</v>
      </c>
      <c r="Z234">
        <v>0</v>
      </c>
      <c r="AA234" t="s">
        <v>1329</v>
      </c>
      <c r="AB234" t="s">
        <v>1330</v>
      </c>
      <c r="AC234" t="s">
        <v>48</v>
      </c>
      <c r="AD234" t="s">
        <v>49</v>
      </c>
      <c r="AG234" t="s">
        <v>48</v>
      </c>
      <c r="AO234" t="str">
        <f>+VLOOKUP(A234,'[1]ASIGNACION CONTRATISTAS'!$A$5:$M$275,11,FALSE)</f>
        <v>HECTOR JOSE</v>
      </c>
      <c r="AP234" t="str">
        <f>+VLOOKUP(A234,'[1]ASIGNACION CONTRATISTAS'!$A$5:$M$275,12,FALSE)</f>
        <v>DE VIVEROS PEREZ</v>
      </c>
      <c r="AQ234">
        <f>+VLOOKUP(A234,'[1]ASIGNACION CONTRATISTAS'!$A$5:$M$275,13,FALSE)</f>
        <v>0</v>
      </c>
      <c r="AR234" t="str">
        <f>+VLOOKUP(A234,'[1]ASIGNACION CONTRATISTAS'!$A$5:$AQ$275,14,FALSE)</f>
        <v>SI</v>
      </c>
      <c r="AS234" t="str">
        <f>+VLOOKUP(A234,'[1]ASIGNACION CONTRATISTAS'!$A$5:$AQ$275,15,FALSE)</f>
        <v>SI</v>
      </c>
      <c r="AT234" t="str">
        <f>+VLOOKUP(A234,'[1]ASIGNACION CONTRATISTAS'!$A$5:$AQ$275,16,FALSE)</f>
        <v>SIN DATOS</v>
      </c>
      <c r="AU234" t="str">
        <f>+VLOOKUP(A234,'[1]ASIGNACION CONTRATISTAS'!$A$5:$AQ$275,17,FALSE)</f>
        <v xml:space="preserve">COMPLETO </v>
      </c>
      <c r="AV234" t="str">
        <f>+VLOOKUP(A234,'[1]ASIGNACION CONTRATISTAS'!$A$5:$AQ$275,18,FALSE)</f>
        <v>SIN DATOS</v>
      </c>
      <c r="AW234" t="str">
        <f>+VLOOKUP(A234,'[1]ASIGNACION CONTRATISTAS'!$A$5:$AQ$275,19,FALSE)</f>
        <v>SI</v>
      </c>
      <c r="AX234" t="str">
        <f>+VLOOKUP(A234,'[1]ASIGNACION CONTRATISTAS'!$A$5:$AQ$275,20,FALSE)</f>
        <v>NO</v>
      </c>
      <c r="AY234">
        <f>+VLOOKUP(A234,'[1]ASIGNACION CONTRATISTAS'!$A$5:$AQ$275,21,FALSE)</f>
        <v>0</v>
      </c>
      <c r="AZ234" t="str">
        <f>+VLOOKUP(A234,'[1]ASIGNACION CONTRATISTAS'!$A$5:$AQ$275,22,FALSE)</f>
        <v>COMPLETO</v>
      </c>
      <c r="BA234" t="str">
        <f>+VLOOKUP(A234,'[1]ASIGNACION CONTRATISTAS'!$A$5:$AQ$275,23,FALSE)</f>
        <v>SI</v>
      </c>
      <c r="BB234">
        <f>+VLOOKUP(A234,'[1]ASIGNACION CONTRATISTAS'!$A$5:$AQ$275,24,FALSE)</f>
        <v>0</v>
      </c>
      <c r="BC234" t="str">
        <f>+VLOOKUP(A234,'[1]ASIGNACION CONTRATISTAS'!$A$5:$AQ$275,25,FALSE)</f>
        <v>COMPLETO</v>
      </c>
      <c r="BD234" s="2" t="str">
        <f>+VLOOKUP(A234,'[1]ASIGNACION CONTRATISTAS'!$A$5:$AQ$275,26,FALSE)</f>
        <v>SI TIENE</v>
      </c>
      <c r="BE234" t="str">
        <f>+VLOOKUP(A234,'[1]ASIGNACION CONTRATISTAS'!$A$5:$AQ$275,27,FALSE)</f>
        <v>PASA</v>
      </c>
      <c r="BF234">
        <f>+VLOOKUP(A234,'[1]ASIGNACION CONTRATISTAS'!$A$5:$AQ$275,28,FALSE)</f>
        <v>0</v>
      </c>
      <c r="BG234" t="str">
        <f>+VLOOKUP(A234,'[1]ASIGNACION CONTRATISTAS'!$A$5:$AQ$275,29,FALSE)</f>
        <v>SIN VISITA</v>
      </c>
      <c r="BH234">
        <f>+VLOOKUP(A234,'[1]ASIGNACION CONTRATISTAS'!$A$5:$AQ$275,30,FALSE)</f>
        <v>0</v>
      </c>
      <c r="BI234">
        <f>+VLOOKUP(A234,'[1]ASIGNACION CONTRATISTAS'!$A$5:$AQ$275,31,FALSE)</f>
        <v>0</v>
      </c>
      <c r="BJ234">
        <f>+VLOOKUP(A234,'[1]ASIGNACION CONTRATISTAS'!$A$5:$AQ$275,32,FALSE)</f>
        <v>0</v>
      </c>
      <c r="BK234" t="str">
        <f>+VLOOKUP(A234,'[1]ASIGNACION CONTRATISTAS'!$A$5:$AQ$275,33,FALSE)</f>
        <v>RETIRADO</v>
      </c>
      <c r="BL234" t="str">
        <f>+VLOOKUP(A234,'[1]ASIGNACION CONTRATISTAS'!$A$5:$AQ$275,34,FALSE)</f>
        <v xml:space="preserve">BENEFICIARIO CON VARIOS PREDIO SERAN ASIGANDOS A OTRO OPERADOR </v>
      </c>
      <c r="BM234">
        <f>+VLOOKUP(A234,'[1]ASIGNACION CONTRATISTAS'!$A$5:$AQ$275,35,FALSE)</f>
        <v>0</v>
      </c>
      <c r="BN234" t="str">
        <f>+VLOOKUP(A234,'[1]ASIGNACION CONTRATISTAS'!$A$5:$AQ$275,36,FALSE)</f>
        <v>RETIRADO</v>
      </c>
      <c r="BO234">
        <f>+VLOOKUP(A234,'[1]ASIGNACION CONTRATISTAS'!$A$5:$AQ$275,37,FALSE)</f>
        <v>0</v>
      </c>
      <c r="BP234">
        <f>+VLOOKUP(A234,'[1]ASIGNACION CONTRATISTAS'!$A$5:$AQ$275,38,FALSE)</f>
        <v>0</v>
      </c>
      <c r="BQ234">
        <f>+VLOOKUP(A234,'[1]ASIGNACION CONTRATISTAS'!$A$5:$AQ$275,39,FALSE)</f>
        <v>45309</v>
      </c>
      <c r="BR234" t="str">
        <f>+VLOOKUP(A234,'[1]ASIGNACION CONTRATISTAS'!$A$5:$AQ$275,40,FALSE)</f>
        <v>N/A</v>
      </c>
      <c r="BS234">
        <f>+VLOOKUP(A234,'[1]ASIGNACION CONTRATISTAS'!$A$5:$AQ$275,41,FALSE)</f>
        <v>0</v>
      </c>
      <c r="BT234">
        <f>+VLOOKUP(A234,'[1]ASIGNACION CONTRATISTAS'!$A$5:$AQ$275,42,FALSE)</f>
        <v>0</v>
      </c>
      <c r="BU234">
        <f>+VLOOKUP(A234,'[1]ASIGNACION CONTRATISTAS'!$A$5:$AQ$275,43,FALSE)</f>
        <v>10100000</v>
      </c>
    </row>
    <row r="235" spans="1:73" x14ac:dyDescent="0.25">
      <c r="A235" t="s">
        <v>1331</v>
      </c>
      <c r="B235" t="s">
        <v>1147</v>
      </c>
      <c r="C235" t="s">
        <v>1148</v>
      </c>
      <c r="E235" t="s">
        <v>279</v>
      </c>
      <c r="F235" t="s">
        <v>303</v>
      </c>
      <c r="G235">
        <v>8.4100280000000005</v>
      </c>
      <c r="H235">
        <v>12600000</v>
      </c>
      <c r="K235" t="s">
        <v>1332</v>
      </c>
      <c r="L235" t="s">
        <v>167</v>
      </c>
      <c r="N235" s="2">
        <v>45309</v>
      </c>
      <c r="S235">
        <v>12600000</v>
      </c>
      <c r="W235" s="2">
        <v>45216</v>
      </c>
      <c r="X235" t="s">
        <v>1333</v>
      </c>
      <c r="Y235" t="s">
        <v>46</v>
      </c>
      <c r="Z235">
        <v>0</v>
      </c>
      <c r="AA235">
        <v>8.1857000000000006</v>
      </c>
      <c r="AB235" t="s">
        <v>1334</v>
      </c>
      <c r="AC235" t="s">
        <v>48</v>
      </c>
      <c r="AD235" t="s">
        <v>49</v>
      </c>
      <c r="AG235" t="s">
        <v>48</v>
      </c>
      <c r="AO235" t="str">
        <f>+VLOOKUP(A235,'[1]ASIGNACION CONTRATISTAS'!$A$5:$M$275,11,FALSE)</f>
        <v>HECTOR JOSE</v>
      </c>
      <c r="AP235" t="str">
        <f>+VLOOKUP(A235,'[1]ASIGNACION CONTRATISTAS'!$A$5:$M$275,12,FALSE)</f>
        <v>DE VIVEROS PEREZ</v>
      </c>
      <c r="AQ235">
        <f>+VLOOKUP(A235,'[1]ASIGNACION CONTRATISTAS'!$A$5:$M$275,13,FALSE)</f>
        <v>0</v>
      </c>
      <c r="AR235" t="str">
        <f>+VLOOKUP(A235,'[1]ASIGNACION CONTRATISTAS'!$A$5:$AQ$275,14,FALSE)</f>
        <v>SI</v>
      </c>
      <c r="AS235" t="str">
        <f>+VLOOKUP(A235,'[1]ASIGNACION CONTRATISTAS'!$A$5:$AQ$275,15,FALSE)</f>
        <v>SI</v>
      </c>
      <c r="AT235" t="str">
        <f>+VLOOKUP(A235,'[1]ASIGNACION CONTRATISTAS'!$A$5:$AQ$275,16,FALSE)</f>
        <v>SIN DATOS</v>
      </c>
      <c r="AU235" t="str">
        <f>+VLOOKUP(A235,'[1]ASIGNACION CONTRATISTAS'!$A$5:$AQ$275,17,FALSE)</f>
        <v xml:space="preserve">COMPLETO </v>
      </c>
      <c r="AV235" t="str">
        <f>+VLOOKUP(A235,'[1]ASIGNACION CONTRATISTAS'!$A$5:$AQ$275,18,FALSE)</f>
        <v>SIN DATOS</v>
      </c>
      <c r="AW235" t="str">
        <f>+VLOOKUP(A235,'[1]ASIGNACION CONTRATISTAS'!$A$5:$AQ$275,19,FALSE)</f>
        <v>SI</v>
      </c>
      <c r="AX235" t="str">
        <f>+VLOOKUP(A235,'[1]ASIGNACION CONTRATISTAS'!$A$5:$AQ$275,20,FALSE)</f>
        <v>NO</v>
      </c>
      <c r="AY235">
        <f>+VLOOKUP(A235,'[1]ASIGNACION CONTRATISTAS'!$A$5:$AQ$275,21,FALSE)</f>
        <v>0</v>
      </c>
      <c r="AZ235" t="str">
        <f>+VLOOKUP(A235,'[1]ASIGNACION CONTRATISTAS'!$A$5:$AQ$275,22,FALSE)</f>
        <v>COMPLETO</v>
      </c>
      <c r="BA235" t="str">
        <f>+VLOOKUP(A235,'[1]ASIGNACION CONTRATISTAS'!$A$5:$AQ$275,23,FALSE)</f>
        <v>SI</v>
      </c>
      <c r="BB235">
        <f>+VLOOKUP(A235,'[1]ASIGNACION CONTRATISTAS'!$A$5:$AQ$275,24,FALSE)</f>
        <v>0</v>
      </c>
      <c r="BC235" t="str">
        <f>+VLOOKUP(A235,'[1]ASIGNACION CONTRATISTAS'!$A$5:$AQ$275,25,FALSE)</f>
        <v>COMPLETO</v>
      </c>
      <c r="BD235" s="2" t="str">
        <f>+VLOOKUP(A235,'[1]ASIGNACION CONTRATISTAS'!$A$5:$AQ$275,26,FALSE)</f>
        <v>SI TIENE</v>
      </c>
      <c r="BE235" t="str">
        <f>+VLOOKUP(A235,'[1]ASIGNACION CONTRATISTAS'!$A$5:$AQ$275,27,FALSE)</f>
        <v>PASA</v>
      </c>
      <c r="BF235">
        <f>+VLOOKUP(A235,'[1]ASIGNACION CONTRATISTAS'!$A$5:$AQ$275,28,FALSE)</f>
        <v>0</v>
      </c>
      <c r="BG235" t="str">
        <f>+VLOOKUP(A235,'[1]ASIGNACION CONTRATISTAS'!$A$5:$AQ$275,29,FALSE)</f>
        <v>SIN VISITA</v>
      </c>
      <c r="BH235">
        <f>+VLOOKUP(A235,'[1]ASIGNACION CONTRATISTAS'!$A$5:$AQ$275,30,FALSE)</f>
        <v>0</v>
      </c>
      <c r="BI235">
        <f>+VLOOKUP(A235,'[1]ASIGNACION CONTRATISTAS'!$A$5:$AQ$275,31,FALSE)</f>
        <v>0</v>
      </c>
      <c r="BJ235">
        <f>+VLOOKUP(A235,'[1]ASIGNACION CONTRATISTAS'!$A$5:$AQ$275,32,FALSE)</f>
        <v>0</v>
      </c>
      <c r="BK235" t="str">
        <f>+VLOOKUP(A235,'[1]ASIGNACION CONTRATISTAS'!$A$5:$AQ$275,33,FALSE)</f>
        <v>RETIRADO</v>
      </c>
      <c r="BL235" t="str">
        <f>+VLOOKUP(A235,'[1]ASIGNACION CONTRATISTAS'!$A$5:$AQ$275,34,FALSE)</f>
        <v xml:space="preserve">BENEFICIARIO CON VARIOS PREDIO SERAN ASIGANDOS A OTRO OPERADOR </v>
      </c>
      <c r="BM235">
        <f>+VLOOKUP(A235,'[1]ASIGNACION CONTRATISTAS'!$A$5:$AQ$275,35,FALSE)</f>
        <v>0</v>
      </c>
      <c r="BN235" t="str">
        <f>+VLOOKUP(A235,'[1]ASIGNACION CONTRATISTAS'!$A$5:$AQ$275,36,FALSE)</f>
        <v>RETIRADO</v>
      </c>
      <c r="BO235">
        <f>+VLOOKUP(A235,'[1]ASIGNACION CONTRATISTAS'!$A$5:$AQ$275,37,FALSE)</f>
        <v>0</v>
      </c>
      <c r="BP235">
        <f>+VLOOKUP(A235,'[1]ASIGNACION CONTRATISTAS'!$A$5:$AQ$275,38,FALSE)</f>
        <v>0</v>
      </c>
      <c r="BQ235">
        <f>+VLOOKUP(A235,'[1]ASIGNACION CONTRATISTAS'!$A$5:$AQ$275,39,FALSE)</f>
        <v>45309</v>
      </c>
      <c r="BR235" t="str">
        <f>+VLOOKUP(A235,'[1]ASIGNACION CONTRATISTAS'!$A$5:$AQ$275,40,FALSE)</f>
        <v>N/A</v>
      </c>
      <c r="BS235">
        <f>+VLOOKUP(A235,'[1]ASIGNACION CONTRATISTAS'!$A$5:$AQ$275,41,FALSE)</f>
        <v>0</v>
      </c>
      <c r="BT235">
        <f>+VLOOKUP(A235,'[1]ASIGNACION CONTRATISTAS'!$A$5:$AQ$275,42,FALSE)</f>
        <v>0</v>
      </c>
      <c r="BU235">
        <f>+VLOOKUP(A235,'[1]ASIGNACION CONTRATISTAS'!$A$5:$AQ$275,43,FALSE)</f>
        <v>12600000</v>
      </c>
    </row>
    <row r="236" spans="1:73" x14ac:dyDescent="0.25">
      <c r="A236" t="s">
        <v>1335</v>
      </c>
      <c r="B236" t="s">
        <v>1147</v>
      </c>
      <c r="C236" t="s">
        <v>1148</v>
      </c>
      <c r="E236" t="s">
        <v>279</v>
      </c>
      <c r="F236" t="s">
        <v>1261</v>
      </c>
      <c r="G236">
        <v>25.558084000000001</v>
      </c>
      <c r="H236">
        <v>16600000</v>
      </c>
      <c r="K236" t="s">
        <v>1336</v>
      </c>
      <c r="L236" t="s">
        <v>167</v>
      </c>
      <c r="N236" s="2">
        <v>45309</v>
      </c>
      <c r="S236">
        <v>16600000</v>
      </c>
      <c r="W236" s="2">
        <v>45216</v>
      </c>
      <c r="X236" t="s">
        <v>1337</v>
      </c>
      <c r="Y236" t="s">
        <v>46</v>
      </c>
      <c r="Z236">
        <v>0</v>
      </c>
      <c r="AA236" t="s">
        <v>1338</v>
      </c>
      <c r="AB236" t="s">
        <v>1339</v>
      </c>
      <c r="AC236" t="s">
        <v>48</v>
      </c>
      <c r="AD236" t="s">
        <v>49</v>
      </c>
      <c r="AG236" t="s">
        <v>48</v>
      </c>
      <c r="AO236" t="str">
        <f>+VLOOKUP(A236,'[1]ASIGNACION CONTRATISTAS'!$A$5:$M$275,11,FALSE)</f>
        <v>HECTOR JOSE</v>
      </c>
      <c r="AP236" t="str">
        <f>+VLOOKUP(A236,'[1]ASIGNACION CONTRATISTAS'!$A$5:$M$275,12,FALSE)</f>
        <v>DE VIVEROS PEREZ</v>
      </c>
      <c r="AQ236">
        <f>+VLOOKUP(A236,'[1]ASIGNACION CONTRATISTAS'!$A$5:$M$275,13,FALSE)</f>
        <v>0</v>
      </c>
      <c r="AR236" t="str">
        <f>+VLOOKUP(A236,'[1]ASIGNACION CONTRATISTAS'!$A$5:$AQ$275,14,FALSE)</f>
        <v>SI</v>
      </c>
      <c r="AS236" t="str">
        <f>+VLOOKUP(A236,'[1]ASIGNACION CONTRATISTAS'!$A$5:$AQ$275,15,FALSE)</f>
        <v>SI</v>
      </c>
      <c r="AT236" t="str">
        <f>+VLOOKUP(A236,'[1]ASIGNACION CONTRATISTAS'!$A$5:$AQ$275,16,FALSE)</f>
        <v>SIN DATOS</v>
      </c>
      <c r="AU236" t="str">
        <f>+VLOOKUP(A236,'[1]ASIGNACION CONTRATISTAS'!$A$5:$AQ$275,17,FALSE)</f>
        <v xml:space="preserve">COMPLETO </v>
      </c>
      <c r="AV236" t="str">
        <f>+VLOOKUP(A236,'[1]ASIGNACION CONTRATISTAS'!$A$5:$AQ$275,18,FALSE)</f>
        <v>SIN DATOS</v>
      </c>
      <c r="AW236" t="str">
        <f>+VLOOKUP(A236,'[1]ASIGNACION CONTRATISTAS'!$A$5:$AQ$275,19,FALSE)</f>
        <v>SI</v>
      </c>
      <c r="AX236" t="str">
        <f>+VLOOKUP(A236,'[1]ASIGNACION CONTRATISTAS'!$A$5:$AQ$275,20,FALSE)</f>
        <v>NO</v>
      </c>
      <c r="AY236">
        <f>+VLOOKUP(A236,'[1]ASIGNACION CONTRATISTAS'!$A$5:$AQ$275,21,FALSE)</f>
        <v>0</v>
      </c>
      <c r="AZ236" t="str">
        <f>+VLOOKUP(A236,'[1]ASIGNACION CONTRATISTAS'!$A$5:$AQ$275,22,FALSE)</f>
        <v>COMPLETO</v>
      </c>
      <c r="BA236" t="str">
        <f>+VLOOKUP(A236,'[1]ASIGNACION CONTRATISTAS'!$A$5:$AQ$275,23,FALSE)</f>
        <v>SI</v>
      </c>
      <c r="BB236">
        <f>+VLOOKUP(A236,'[1]ASIGNACION CONTRATISTAS'!$A$5:$AQ$275,24,FALSE)</f>
        <v>0</v>
      </c>
      <c r="BC236" t="str">
        <f>+VLOOKUP(A236,'[1]ASIGNACION CONTRATISTAS'!$A$5:$AQ$275,25,FALSE)</f>
        <v>COMPLETO</v>
      </c>
      <c r="BD236" s="2" t="str">
        <f>+VLOOKUP(A236,'[1]ASIGNACION CONTRATISTAS'!$A$5:$AQ$275,26,FALSE)</f>
        <v>SI TIENE</v>
      </c>
      <c r="BE236" t="str">
        <f>+VLOOKUP(A236,'[1]ASIGNACION CONTRATISTAS'!$A$5:$AQ$275,27,FALSE)</f>
        <v>PASA</v>
      </c>
      <c r="BF236">
        <f>+VLOOKUP(A236,'[1]ASIGNACION CONTRATISTAS'!$A$5:$AQ$275,28,FALSE)</f>
        <v>0</v>
      </c>
      <c r="BG236" t="str">
        <f>+VLOOKUP(A236,'[1]ASIGNACION CONTRATISTAS'!$A$5:$AQ$275,29,FALSE)</f>
        <v>SIN VISITA</v>
      </c>
      <c r="BH236">
        <f>+VLOOKUP(A236,'[1]ASIGNACION CONTRATISTAS'!$A$5:$AQ$275,30,FALSE)</f>
        <v>0</v>
      </c>
      <c r="BI236">
        <f>+VLOOKUP(A236,'[1]ASIGNACION CONTRATISTAS'!$A$5:$AQ$275,31,FALSE)</f>
        <v>0</v>
      </c>
      <c r="BJ236">
        <f>+VLOOKUP(A236,'[1]ASIGNACION CONTRATISTAS'!$A$5:$AQ$275,32,FALSE)</f>
        <v>0</v>
      </c>
      <c r="BK236" t="str">
        <f>+VLOOKUP(A236,'[1]ASIGNACION CONTRATISTAS'!$A$5:$AQ$275,33,FALSE)</f>
        <v>RETIRADO</v>
      </c>
      <c r="BL236" t="str">
        <f>+VLOOKUP(A236,'[1]ASIGNACION CONTRATISTAS'!$A$5:$AQ$275,34,FALSE)</f>
        <v xml:space="preserve">BENEFICIARIO CON VARIOS PREDIO SERAN ASIGANDOS A OTRO OPERADOR </v>
      </c>
      <c r="BM236">
        <f>+VLOOKUP(A236,'[1]ASIGNACION CONTRATISTAS'!$A$5:$AQ$275,35,FALSE)</f>
        <v>0</v>
      </c>
      <c r="BN236" t="str">
        <f>+VLOOKUP(A236,'[1]ASIGNACION CONTRATISTAS'!$A$5:$AQ$275,36,FALSE)</f>
        <v>RETIRADO</v>
      </c>
      <c r="BO236">
        <f>+VLOOKUP(A236,'[1]ASIGNACION CONTRATISTAS'!$A$5:$AQ$275,37,FALSE)</f>
        <v>0</v>
      </c>
      <c r="BP236">
        <f>+VLOOKUP(A236,'[1]ASIGNACION CONTRATISTAS'!$A$5:$AQ$275,38,FALSE)</f>
        <v>0</v>
      </c>
      <c r="BQ236">
        <f>+VLOOKUP(A236,'[1]ASIGNACION CONTRATISTAS'!$A$5:$AQ$275,39,FALSE)</f>
        <v>45309</v>
      </c>
      <c r="BR236" t="str">
        <f>+VLOOKUP(A236,'[1]ASIGNACION CONTRATISTAS'!$A$5:$AQ$275,40,FALSE)</f>
        <v>N/A</v>
      </c>
      <c r="BS236">
        <f>+VLOOKUP(A236,'[1]ASIGNACION CONTRATISTAS'!$A$5:$AQ$275,41,FALSE)</f>
        <v>0</v>
      </c>
      <c r="BT236">
        <f>+VLOOKUP(A236,'[1]ASIGNACION CONTRATISTAS'!$A$5:$AQ$275,42,FALSE)</f>
        <v>0</v>
      </c>
      <c r="BU236">
        <f>+VLOOKUP(A236,'[1]ASIGNACION CONTRATISTAS'!$A$5:$AQ$275,43,FALSE)</f>
        <v>16600000</v>
      </c>
    </row>
    <row r="237" spans="1:73" x14ac:dyDescent="0.25">
      <c r="A237" t="s">
        <v>1340</v>
      </c>
      <c r="B237" t="s">
        <v>1147</v>
      </c>
      <c r="C237" t="s">
        <v>1148</v>
      </c>
      <c r="E237" t="s">
        <v>279</v>
      </c>
      <c r="F237" t="s">
        <v>303</v>
      </c>
      <c r="G237">
        <v>3.6794690000000001</v>
      </c>
      <c r="H237">
        <v>10100000</v>
      </c>
      <c r="K237" t="s">
        <v>1341</v>
      </c>
      <c r="L237" t="s">
        <v>167</v>
      </c>
      <c r="N237" s="2">
        <v>45309</v>
      </c>
      <c r="S237">
        <v>10100000</v>
      </c>
      <c r="W237" s="2">
        <v>45216</v>
      </c>
      <c r="X237" t="s">
        <v>1342</v>
      </c>
      <c r="Y237" t="s">
        <v>46</v>
      </c>
      <c r="Z237">
        <v>0</v>
      </c>
      <c r="AA237">
        <v>3.3144</v>
      </c>
      <c r="AB237" t="s">
        <v>1343</v>
      </c>
      <c r="AC237" t="s">
        <v>48</v>
      </c>
      <c r="AD237" t="s">
        <v>49</v>
      </c>
      <c r="AG237" t="s">
        <v>48</v>
      </c>
      <c r="AO237" t="str">
        <f>+VLOOKUP(A237,'[1]ASIGNACION CONTRATISTAS'!$A$5:$M$275,11,FALSE)</f>
        <v>HECTOR JOSE</v>
      </c>
      <c r="AP237" t="str">
        <f>+VLOOKUP(A237,'[1]ASIGNACION CONTRATISTAS'!$A$5:$M$275,12,FALSE)</f>
        <v>DE VIVEROS PEREZ</v>
      </c>
      <c r="AQ237">
        <f>+VLOOKUP(A237,'[1]ASIGNACION CONTRATISTAS'!$A$5:$M$275,13,FALSE)</f>
        <v>0</v>
      </c>
      <c r="AR237" t="str">
        <f>+VLOOKUP(A237,'[1]ASIGNACION CONTRATISTAS'!$A$5:$AQ$275,14,FALSE)</f>
        <v>SI</v>
      </c>
      <c r="AS237" t="str">
        <f>+VLOOKUP(A237,'[1]ASIGNACION CONTRATISTAS'!$A$5:$AQ$275,15,FALSE)</f>
        <v>SI</v>
      </c>
      <c r="AT237" t="str">
        <f>+VLOOKUP(A237,'[1]ASIGNACION CONTRATISTAS'!$A$5:$AQ$275,16,FALSE)</f>
        <v>SIN DATOS</v>
      </c>
      <c r="AU237" t="str">
        <f>+VLOOKUP(A237,'[1]ASIGNACION CONTRATISTAS'!$A$5:$AQ$275,17,FALSE)</f>
        <v xml:space="preserve">COMPLETO </v>
      </c>
      <c r="AV237" t="str">
        <f>+VLOOKUP(A237,'[1]ASIGNACION CONTRATISTAS'!$A$5:$AQ$275,18,FALSE)</f>
        <v>SIN DATOS</v>
      </c>
      <c r="AW237" t="str">
        <f>+VLOOKUP(A237,'[1]ASIGNACION CONTRATISTAS'!$A$5:$AQ$275,19,FALSE)</f>
        <v>SI</v>
      </c>
      <c r="AX237" t="str">
        <f>+VLOOKUP(A237,'[1]ASIGNACION CONTRATISTAS'!$A$5:$AQ$275,20,FALSE)</f>
        <v>NO</v>
      </c>
      <c r="AY237">
        <f>+VLOOKUP(A237,'[1]ASIGNACION CONTRATISTAS'!$A$5:$AQ$275,21,FALSE)</f>
        <v>0</v>
      </c>
      <c r="AZ237" t="str">
        <f>+VLOOKUP(A237,'[1]ASIGNACION CONTRATISTAS'!$A$5:$AQ$275,22,FALSE)</f>
        <v>COMPLETO</v>
      </c>
      <c r="BA237" t="str">
        <f>+VLOOKUP(A237,'[1]ASIGNACION CONTRATISTAS'!$A$5:$AQ$275,23,FALSE)</f>
        <v>SI</v>
      </c>
      <c r="BB237">
        <f>+VLOOKUP(A237,'[1]ASIGNACION CONTRATISTAS'!$A$5:$AQ$275,24,FALSE)</f>
        <v>0</v>
      </c>
      <c r="BC237" t="str">
        <f>+VLOOKUP(A237,'[1]ASIGNACION CONTRATISTAS'!$A$5:$AQ$275,25,FALSE)</f>
        <v>COMPLETO</v>
      </c>
      <c r="BD237" s="2" t="str">
        <f>+VLOOKUP(A237,'[1]ASIGNACION CONTRATISTAS'!$A$5:$AQ$275,26,FALSE)</f>
        <v>SI TIENE</v>
      </c>
      <c r="BE237" t="str">
        <f>+VLOOKUP(A237,'[1]ASIGNACION CONTRATISTAS'!$A$5:$AQ$275,27,FALSE)</f>
        <v>PASA</v>
      </c>
      <c r="BF237">
        <f>+VLOOKUP(A237,'[1]ASIGNACION CONTRATISTAS'!$A$5:$AQ$275,28,FALSE)</f>
        <v>0</v>
      </c>
      <c r="BG237" t="str">
        <f>+VLOOKUP(A237,'[1]ASIGNACION CONTRATISTAS'!$A$5:$AQ$275,29,FALSE)</f>
        <v>SIN VISITA</v>
      </c>
      <c r="BH237">
        <f>+VLOOKUP(A237,'[1]ASIGNACION CONTRATISTAS'!$A$5:$AQ$275,30,FALSE)</f>
        <v>0</v>
      </c>
      <c r="BI237">
        <f>+VLOOKUP(A237,'[1]ASIGNACION CONTRATISTAS'!$A$5:$AQ$275,31,FALSE)</f>
        <v>0</v>
      </c>
      <c r="BJ237">
        <f>+VLOOKUP(A237,'[1]ASIGNACION CONTRATISTAS'!$A$5:$AQ$275,32,FALSE)</f>
        <v>0</v>
      </c>
      <c r="BK237" t="str">
        <f>+VLOOKUP(A237,'[1]ASIGNACION CONTRATISTAS'!$A$5:$AQ$275,33,FALSE)</f>
        <v>RETIRADO</v>
      </c>
      <c r="BL237" t="str">
        <f>+VLOOKUP(A237,'[1]ASIGNACION CONTRATISTAS'!$A$5:$AQ$275,34,FALSE)</f>
        <v xml:space="preserve">BENEFICIARIO CON VARIOS PREDIO SERAN ASIGANDOS A OTRO OPERADOR </v>
      </c>
      <c r="BM237">
        <f>+VLOOKUP(A237,'[1]ASIGNACION CONTRATISTAS'!$A$5:$AQ$275,35,FALSE)</f>
        <v>0</v>
      </c>
      <c r="BN237" t="str">
        <f>+VLOOKUP(A237,'[1]ASIGNACION CONTRATISTAS'!$A$5:$AQ$275,36,FALSE)</f>
        <v>RETIRADO</v>
      </c>
      <c r="BO237">
        <f>+VLOOKUP(A237,'[1]ASIGNACION CONTRATISTAS'!$A$5:$AQ$275,37,FALSE)</f>
        <v>0</v>
      </c>
      <c r="BP237">
        <f>+VLOOKUP(A237,'[1]ASIGNACION CONTRATISTAS'!$A$5:$AQ$275,38,FALSE)</f>
        <v>0</v>
      </c>
      <c r="BQ237">
        <f>+VLOOKUP(A237,'[1]ASIGNACION CONTRATISTAS'!$A$5:$AQ$275,39,FALSE)</f>
        <v>45309</v>
      </c>
      <c r="BR237" t="str">
        <f>+VLOOKUP(A237,'[1]ASIGNACION CONTRATISTAS'!$A$5:$AQ$275,40,FALSE)</f>
        <v>N/A</v>
      </c>
      <c r="BS237">
        <f>+VLOOKUP(A237,'[1]ASIGNACION CONTRATISTAS'!$A$5:$AQ$275,41,FALSE)</f>
        <v>0</v>
      </c>
      <c r="BT237">
        <f>+VLOOKUP(A237,'[1]ASIGNACION CONTRATISTAS'!$A$5:$AQ$275,42,FALSE)</f>
        <v>0</v>
      </c>
      <c r="BU237">
        <f>+VLOOKUP(A237,'[1]ASIGNACION CONTRATISTAS'!$A$5:$AQ$275,43,FALSE)</f>
        <v>10100000</v>
      </c>
    </row>
    <row r="238" spans="1:73" x14ac:dyDescent="0.25">
      <c r="A238" t="s">
        <v>1344</v>
      </c>
      <c r="B238" t="s">
        <v>1147</v>
      </c>
      <c r="C238" t="s">
        <v>1148</v>
      </c>
      <c r="E238" t="s">
        <v>279</v>
      </c>
      <c r="F238" t="s">
        <v>1261</v>
      </c>
      <c r="G238">
        <v>26.369572999999999</v>
      </c>
      <c r="H238">
        <v>16600000</v>
      </c>
      <c r="K238" t="s">
        <v>1345</v>
      </c>
      <c r="L238" t="s">
        <v>167</v>
      </c>
      <c r="N238" s="2">
        <v>45309</v>
      </c>
      <c r="S238">
        <v>16600000</v>
      </c>
      <c r="W238" s="2">
        <v>45216</v>
      </c>
      <c r="X238" t="s">
        <v>1346</v>
      </c>
      <c r="Y238" t="s">
        <v>46</v>
      </c>
      <c r="Z238">
        <v>0</v>
      </c>
      <c r="AA238">
        <v>32</v>
      </c>
      <c r="AB238" t="s">
        <v>1347</v>
      </c>
      <c r="AC238" t="s">
        <v>546</v>
      </c>
      <c r="AD238" t="s">
        <v>49</v>
      </c>
      <c r="AG238" t="s">
        <v>430</v>
      </c>
      <c r="AO238" t="str">
        <f>+VLOOKUP(A238,'[1]ASIGNACION CONTRATISTAS'!$A$5:$M$275,11,FALSE)</f>
        <v>HECTOR JOSE</v>
      </c>
      <c r="AP238" t="str">
        <f>+VLOOKUP(A238,'[1]ASIGNACION CONTRATISTAS'!$A$5:$M$275,12,FALSE)</f>
        <v>DE VIVEROS PEREZ</v>
      </c>
      <c r="AQ238">
        <f>+VLOOKUP(A238,'[1]ASIGNACION CONTRATISTAS'!$A$5:$M$275,13,FALSE)</f>
        <v>0</v>
      </c>
      <c r="AR238" t="str">
        <f>+VLOOKUP(A238,'[1]ASIGNACION CONTRATISTAS'!$A$5:$AQ$275,14,FALSE)</f>
        <v>SI</v>
      </c>
      <c r="AS238" t="str">
        <f>+VLOOKUP(A238,'[1]ASIGNACION CONTRATISTAS'!$A$5:$AQ$275,15,FALSE)</f>
        <v>SI</v>
      </c>
      <c r="AT238" t="str">
        <f>+VLOOKUP(A238,'[1]ASIGNACION CONTRATISTAS'!$A$5:$AQ$275,16,FALSE)</f>
        <v>SIN DATOS</v>
      </c>
      <c r="AU238" t="str">
        <f>+VLOOKUP(A238,'[1]ASIGNACION CONTRATISTAS'!$A$5:$AQ$275,17,FALSE)</f>
        <v xml:space="preserve">COMPLETO </v>
      </c>
      <c r="AV238" t="str">
        <f>+VLOOKUP(A238,'[1]ASIGNACION CONTRATISTAS'!$A$5:$AQ$275,18,FALSE)</f>
        <v>SIN DATOS</v>
      </c>
      <c r="AW238" t="str">
        <f>+VLOOKUP(A238,'[1]ASIGNACION CONTRATISTAS'!$A$5:$AQ$275,19,FALSE)</f>
        <v>SI</v>
      </c>
      <c r="AX238" t="str">
        <f>+VLOOKUP(A238,'[1]ASIGNACION CONTRATISTAS'!$A$5:$AQ$275,20,FALSE)</f>
        <v>NO</v>
      </c>
      <c r="AY238">
        <f>+VLOOKUP(A238,'[1]ASIGNACION CONTRATISTAS'!$A$5:$AQ$275,21,FALSE)</f>
        <v>0</v>
      </c>
      <c r="AZ238" t="str">
        <f>+VLOOKUP(A238,'[1]ASIGNACION CONTRATISTAS'!$A$5:$AQ$275,22,FALSE)</f>
        <v>COMPLETO</v>
      </c>
      <c r="BA238" t="str">
        <f>+VLOOKUP(A238,'[1]ASIGNACION CONTRATISTAS'!$A$5:$AQ$275,23,FALSE)</f>
        <v>SI</v>
      </c>
      <c r="BB238">
        <f>+VLOOKUP(A238,'[1]ASIGNACION CONTRATISTAS'!$A$5:$AQ$275,24,FALSE)</f>
        <v>0</v>
      </c>
      <c r="BC238" t="str">
        <f>+VLOOKUP(A238,'[1]ASIGNACION CONTRATISTAS'!$A$5:$AQ$275,25,FALSE)</f>
        <v>COMPLETO</v>
      </c>
      <c r="BD238" s="2" t="str">
        <f>+VLOOKUP(A238,'[1]ASIGNACION CONTRATISTAS'!$A$5:$AQ$275,26,FALSE)</f>
        <v>SI TIENE</v>
      </c>
      <c r="BE238" t="str">
        <f>+VLOOKUP(A238,'[1]ASIGNACION CONTRATISTAS'!$A$5:$AQ$275,27,FALSE)</f>
        <v>PASA</v>
      </c>
      <c r="BF238">
        <f>+VLOOKUP(A238,'[1]ASIGNACION CONTRATISTAS'!$A$5:$AQ$275,28,FALSE)</f>
        <v>0</v>
      </c>
      <c r="BG238" t="str">
        <f>+VLOOKUP(A238,'[1]ASIGNACION CONTRATISTAS'!$A$5:$AQ$275,29,FALSE)</f>
        <v>SIN VISITA</v>
      </c>
      <c r="BH238">
        <f>+VLOOKUP(A238,'[1]ASIGNACION CONTRATISTAS'!$A$5:$AQ$275,30,FALSE)</f>
        <v>0</v>
      </c>
      <c r="BI238">
        <f>+VLOOKUP(A238,'[1]ASIGNACION CONTRATISTAS'!$A$5:$AQ$275,31,FALSE)</f>
        <v>0</v>
      </c>
      <c r="BJ238">
        <f>+VLOOKUP(A238,'[1]ASIGNACION CONTRATISTAS'!$A$5:$AQ$275,32,FALSE)</f>
        <v>0</v>
      </c>
      <c r="BK238" t="str">
        <f>+VLOOKUP(A238,'[1]ASIGNACION CONTRATISTAS'!$A$5:$AQ$275,33,FALSE)</f>
        <v>RETIRADO</v>
      </c>
      <c r="BL238" t="str">
        <f>+VLOOKUP(A238,'[1]ASIGNACION CONTRATISTAS'!$A$5:$AQ$275,34,FALSE)</f>
        <v xml:space="preserve">BENEFICIARIO CON VARIOS PREDIO SERAN ASIGANDOS A OTRO OPERADOR </v>
      </c>
      <c r="BM238">
        <f>+VLOOKUP(A238,'[1]ASIGNACION CONTRATISTAS'!$A$5:$AQ$275,35,FALSE)</f>
        <v>0</v>
      </c>
      <c r="BN238" t="str">
        <f>+VLOOKUP(A238,'[1]ASIGNACION CONTRATISTAS'!$A$5:$AQ$275,36,FALSE)</f>
        <v>RETIRADO</v>
      </c>
      <c r="BO238">
        <f>+VLOOKUP(A238,'[1]ASIGNACION CONTRATISTAS'!$A$5:$AQ$275,37,FALSE)</f>
        <v>0</v>
      </c>
      <c r="BP238">
        <f>+VLOOKUP(A238,'[1]ASIGNACION CONTRATISTAS'!$A$5:$AQ$275,38,FALSE)</f>
        <v>0</v>
      </c>
      <c r="BQ238">
        <f>+VLOOKUP(A238,'[1]ASIGNACION CONTRATISTAS'!$A$5:$AQ$275,39,FALSE)</f>
        <v>45309</v>
      </c>
      <c r="BR238" t="str">
        <f>+VLOOKUP(A238,'[1]ASIGNACION CONTRATISTAS'!$A$5:$AQ$275,40,FALSE)</f>
        <v>N/A</v>
      </c>
      <c r="BS238">
        <f>+VLOOKUP(A238,'[1]ASIGNACION CONTRATISTAS'!$A$5:$AQ$275,41,FALSE)</f>
        <v>0</v>
      </c>
      <c r="BT238">
        <f>+VLOOKUP(A238,'[1]ASIGNACION CONTRATISTAS'!$A$5:$AQ$275,42,FALSE)</f>
        <v>0</v>
      </c>
      <c r="BU238">
        <f>+VLOOKUP(A238,'[1]ASIGNACION CONTRATISTAS'!$A$5:$AQ$275,43,FALSE)</f>
        <v>16600000</v>
      </c>
    </row>
    <row r="239" spans="1:73" x14ac:dyDescent="0.25">
      <c r="A239" t="s">
        <v>1348</v>
      </c>
      <c r="B239" t="s">
        <v>1147</v>
      </c>
      <c r="C239" t="s">
        <v>1148</v>
      </c>
      <c r="E239" t="s">
        <v>279</v>
      </c>
      <c r="F239" t="s">
        <v>303</v>
      </c>
      <c r="G239">
        <v>3.7183929999999998</v>
      </c>
      <c r="H239">
        <v>10100000</v>
      </c>
      <c r="K239" t="s">
        <v>1349</v>
      </c>
      <c r="L239" t="s">
        <v>167</v>
      </c>
      <c r="N239" s="2">
        <v>45309</v>
      </c>
      <c r="S239">
        <v>10100000</v>
      </c>
      <c r="W239" s="2">
        <v>45216</v>
      </c>
      <c r="X239" t="s">
        <v>1350</v>
      </c>
      <c r="Y239" t="s">
        <v>46</v>
      </c>
      <c r="Z239">
        <v>0</v>
      </c>
      <c r="AA239">
        <v>3.3144</v>
      </c>
      <c r="AB239" t="s">
        <v>1351</v>
      </c>
      <c r="AC239" t="s">
        <v>48</v>
      </c>
      <c r="AD239" t="s">
        <v>49</v>
      </c>
      <c r="AG239" t="s">
        <v>48</v>
      </c>
      <c r="AO239" t="str">
        <f>+VLOOKUP(A239,'[1]ASIGNACION CONTRATISTAS'!$A$5:$M$275,11,FALSE)</f>
        <v>HECTOR JOSE</v>
      </c>
      <c r="AP239" t="str">
        <f>+VLOOKUP(A239,'[1]ASIGNACION CONTRATISTAS'!$A$5:$M$275,12,FALSE)</f>
        <v>DE VIVEROS PEREZ</v>
      </c>
      <c r="AQ239">
        <f>+VLOOKUP(A239,'[1]ASIGNACION CONTRATISTAS'!$A$5:$M$275,13,FALSE)</f>
        <v>0</v>
      </c>
      <c r="AR239" t="str">
        <f>+VLOOKUP(A239,'[1]ASIGNACION CONTRATISTAS'!$A$5:$AQ$275,14,FALSE)</f>
        <v>SI</v>
      </c>
      <c r="AS239" t="str">
        <f>+VLOOKUP(A239,'[1]ASIGNACION CONTRATISTAS'!$A$5:$AQ$275,15,FALSE)</f>
        <v>SI</v>
      </c>
      <c r="AT239" t="str">
        <f>+VLOOKUP(A239,'[1]ASIGNACION CONTRATISTAS'!$A$5:$AQ$275,16,FALSE)</f>
        <v>SIN DATOS</v>
      </c>
      <c r="AU239" t="str">
        <f>+VLOOKUP(A239,'[1]ASIGNACION CONTRATISTAS'!$A$5:$AQ$275,17,FALSE)</f>
        <v xml:space="preserve">COMPLETO </v>
      </c>
      <c r="AV239" t="str">
        <f>+VLOOKUP(A239,'[1]ASIGNACION CONTRATISTAS'!$A$5:$AQ$275,18,FALSE)</f>
        <v>SIN DATOS</v>
      </c>
      <c r="AW239" t="str">
        <f>+VLOOKUP(A239,'[1]ASIGNACION CONTRATISTAS'!$A$5:$AQ$275,19,FALSE)</f>
        <v>SI</v>
      </c>
      <c r="AX239" t="str">
        <f>+VLOOKUP(A239,'[1]ASIGNACION CONTRATISTAS'!$A$5:$AQ$275,20,FALSE)</f>
        <v>NO</v>
      </c>
      <c r="AY239">
        <f>+VLOOKUP(A239,'[1]ASIGNACION CONTRATISTAS'!$A$5:$AQ$275,21,FALSE)</f>
        <v>0</v>
      </c>
      <c r="AZ239" t="str">
        <f>+VLOOKUP(A239,'[1]ASIGNACION CONTRATISTAS'!$A$5:$AQ$275,22,FALSE)</f>
        <v>COMPLETO</v>
      </c>
      <c r="BA239" t="str">
        <f>+VLOOKUP(A239,'[1]ASIGNACION CONTRATISTAS'!$A$5:$AQ$275,23,FALSE)</f>
        <v>SI</v>
      </c>
      <c r="BB239">
        <f>+VLOOKUP(A239,'[1]ASIGNACION CONTRATISTAS'!$A$5:$AQ$275,24,FALSE)</f>
        <v>0</v>
      </c>
      <c r="BC239" t="str">
        <f>+VLOOKUP(A239,'[1]ASIGNACION CONTRATISTAS'!$A$5:$AQ$275,25,FALSE)</f>
        <v>COMPLETO</v>
      </c>
      <c r="BD239" s="2" t="str">
        <f>+VLOOKUP(A239,'[1]ASIGNACION CONTRATISTAS'!$A$5:$AQ$275,26,FALSE)</f>
        <v>SI TIENE</v>
      </c>
      <c r="BE239" t="str">
        <f>+VLOOKUP(A239,'[1]ASIGNACION CONTRATISTAS'!$A$5:$AQ$275,27,FALSE)</f>
        <v>PASA</v>
      </c>
      <c r="BF239">
        <f>+VLOOKUP(A239,'[1]ASIGNACION CONTRATISTAS'!$A$5:$AQ$275,28,FALSE)</f>
        <v>0</v>
      </c>
      <c r="BG239" t="str">
        <f>+VLOOKUP(A239,'[1]ASIGNACION CONTRATISTAS'!$A$5:$AQ$275,29,FALSE)</f>
        <v>SIN VISITA</v>
      </c>
      <c r="BH239">
        <f>+VLOOKUP(A239,'[1]ASIGNACION CONTRATISTAS'!$A$5:$AQ$275,30,FALSE)</f>
        <v>0</v>
      </c>
      <c r="BI239">
        <f>+VLOOKUP(A239,'[1]ASIGNACION CONTRATISTAS'!$A$5:$AQ$275,31,FALSE)</f>
        <v>0</v>
      </c>
      <c r="BJ239">
        <f>+VLOOKUP(A239,'[1]ASIGNACION CONTRATISTAS'!$A$5:$AQ$275,32,FALSE)</f>
        <v>0</v>
      </c>
      <c r="BK239" t="str">
        <f>+VLOOKUP(A239,'[1]ASIGNACION CONTRATISTAS'!$A$5:$AQ$275,33,FALSE)</f>
        <v>RETIRADO</v>
      </c>
      <c r="BL239" t="str">
        <f>+VLOOKUP(A239,'[1]ASIGNACION CONTRATISTAS'!$A$5:$AQ$275,34,FALSE)</f>
        <v xml:space="preserve">BENEFICIARIO CON VARIOS PREDIO SERAN ASIGANDOS A OTRO OPERADOR </v>
      </c>
      <c r="BM239">
        <f>+VLOOKUP(A239,'[1]ASIGNACION CONTRATISTAS'!$A$5:$AQ$275,35,FALSE)</f>
        <v>0</v>
      </c>
      <c r="BN239" t="str">
        <f>+VLOOKUP(A239,'[1]ASIGNACION CONTRATISTAS'!$A$5:$AQ$275,36,FALSE)</f>
        <v>RETIRADO</v>
      </c>
      <c r="BO239">
        <f>+VLOOKUP(A239,'[1]ASIGNACION CONTRATISTAS'!$A$5:$AQ$275,37,FALSE)</f>
        <v>0</v>
      </c>
      <c r="BP239">
        <f>+VLOOKUP(A239,'[1]ASIGNACION CONTRATISTAS'!$A$5:$AQ$275,38,FALSE)</f>
        <v>0</v>
      </c>
      <c r="BQ239">
        <f>+VLOOKUP(A239,'[1]ASIGNACION CONTRATISTAS'!$A$5:$AQ$275,39,FALSE)</f>
        <v>45309</v>
      </c>
      <c r="BR239" t="str">
        <f>+VLOOKUP(A239,'[1]ASIGNACION CONTRATISTAS'!$A$5:$AQ$275,40,FALSE)</f>
        <v>N/A</v>
      </c>
      <c r="BS239">
        <f>+VLOOKUP(A239,'[1]ASIGNACION CONTRATISTAS'!$A$5:$AQ$275,41,FALSE)</f>
        <v>0</v>
      </c>
      <c r="BT239">
        <f>+VLOOKUP(A239,'[1]ASIGNACION CONTRATISTAS'!$A$5:$AQ$275,42,FALSE)</f>
        <v>0</v>
      </c>
      <c r="BU239">
        <f>+VLOOKUP(A239,'[1]ASIGNACION CONTRATISTAS'!$A$5:$AQ$275,43,FALSE)</f>
        <v>10100000</v>
      </c>
    </row>
    <row r="240" spans="1:73" x14ac:dyDescent="0.25">
      <c r="A240" t="s">
        <v>1352</v>
      </c>
      <c r="B240" t="s">
        <v>1147</v>
      </c>
      <c r="C240" t="s">
        <v>1148</v>
      </c>
      <c r="E240" t="s">
        <v>380</v>
      </c>
      <c r="F240" t="s">
        <v>1353</v>
      </c>
      <c r="G240">
        <v>280.037667</v>
      </c>
      <c r="H240">
        <v>25000000</v>
      </c>
      <c r="K240" t="s">
        <v>1354</v>
      </c>
      <c r="L240" t="s">
        <v>167</v>
      </c>
      <c r="N240" s="2">
        <v>45309</v>
      </c>
      <c r="S240">
        <v>25000000</v>
      </c>
      <c r="W240" s="2">
        <v>45152</v>
      </c>
      <c r="X240" t="s">
        <v>1355</v>
      </c>
      <c r="Y240" t="s">
        <v>46</v>
      </c>
      <c r="Z240">
        <v>0</v>
      </c>
      <c r="AA240">
        <v>1000</v>
      </c>
      <c r="AB240" t="s">
        <v>1356</v>
      </c>
      <c r="AC240" t="s">
        <v>48</v>
      </c>
      <c r="AD240" t="s">
        <v>49</v>
      </c>
      <c r="AG240" t="s">
        <v>49</v>
      </c>
      <c r="AI240" t="s">
        <v>201</v>
      </c>
      <c r="AJ240" t="s">
        <v>202</v>
      </c>
      <c r="AO240" t="str">
        <f>+VLOOKUP(A240,'[1]ASIGNACION CONTRATISTAS'!$A$5:$M$275,11,FALSE)</f>
        <v>ECEQUIEL</v>
      </c>
      <c r="AP240" t="str">
        <f>+VLOOKUP(A240,'[1]ASIGNACION CONTRATISTAS'!$A$5:$M$275,12,FALSE)</f>
        <v>CARDOZO</v>
      </c>
      <c r="AQ240">
        <f>+VLOOKUP(A240,'[1]ASIGNACION CONTRATISTAS'!$A$5:$M$275,13,FALSE)</f>
        <v>0</v>
      </c>
      <c r="AR240" t="str">
        <f>+VLOOKUP(A240,'[1]ASIGNACION CONTRATISTAS'!$A$5:$AQ$275,14,FALSE)</f>
        <v>SI</v>
      </c>
      <c r="AS240" t="str">
        <f>+VLOOKUP(A240,'[1]ASIGNACION CONTRATISTAS'!$A$5:$AQ$275,15,FALSE)</f>
        <v>SI</v>
      </c>
      <c r="AT240" t="str">
        <f>+VLOOKUP(A240,'[1]ASIGNACION CONTRATISTAS'!$A$5:$AQ$275,16,FALSE)</f>
        <v>SIN DATOS</v>
      </c>
      <c r="AU240" t="str">
        <f>+VLOOKUP(A240,'[1]ASIGNACION CONTRATISTAS'!$A$5:$AQ$275,17,FALSE)</f>
        <v xml:space="preserve">COMPLETO </v>
      </c>
      <c r="AV240" t="str">
        <f>+VLOOKUP(A240,'[1]ASIGNACION CONTRATISTAS'!$A$5:$AQ$275,18,FALSE)</f>
        <v>SIN DATOS</v>
      </c>
      <c r="AW240" t="str">
        <f>+VLOOKUP(A240,'[1]ASIGNACION CONTRATISTAS'!$A$5:$AQ$275,19,FALSE)</f>
        <v>SI</v>
      </c>
      <c r="AX240" t="str">
        <f>+VLOOKUP(A240,'[1]ASIGNACION CONTRATISTAS'!$A$5:$AQ$275,20,FALSE)</f>
        <v>NO</v>
      </c>
      <c r="AY240">
        <f>+VLOOKUP(A240,'[1]ASIGNACION CONTRATISTAS'!$A$5:$AQ$275,21,FALSE)</f>
        <v>0</v>
      </c>
      <c r="AZ240" t="str">
        <f>+VLOOKUP(A240,'[1]ASIGNACION CONTRATISTAS'!$A$5:$AQ$275,22,FALSE)</f>
        <v>COMPLETO</v>
      </c>
      <c r="BA240" t="str">
        <f>+VLOOKUP(A240,'[1]ASIGNACION CONTRATISTAS'!$A$5:$AQ$275,23,FALSE)</f>
        <v>SI</v>
      </c>
      <c r="BB240">
        <f>+VLOOKUP(A240,'[1]ASIGNACION CONTRATISTAS'!$A$5:$AQ$275,24,FALSE)</f>
        <v>0</v>
      </c>
      <c r="BC240" t="str">
        <f>+VLOOKUP(A240,'[1]ASIGNACION CONTRATISTAS'!$A$5:$AQ$275,25,FALSE)</f>
        <v>COMPLETO</v>
      </c>
      <c r="BD240" s="2" t="str">
        <f>+VLOOKUP(A240,'[1]ASIGNACION CONTRATISTAS'!$A$5:$AQ$275,26,FALSE)</f>
        <v>SI TIENE</v>
      </c>
      <c r="BE240" t="str">
        <f>+VLOOKUP(A240,'[1]ASIGNACION CONTRATISTAS'!$A$5:$AQ$275,27,FALSE)</f>
        <v>PASA</v>
      </c>
      <c r="BF240">
        <f>+VLOOKUP(A240,'[1]ASIGNACION CONTRATISTAS'!$A$5:$AQ$275,28,FALSE)</f>
        <v>45328</v>
      </c>
      <c r="BG240" t="str">
        <f>+VLOOKUP(A240,'[1]ASIGNACION CONTRATISTAS'!$A$5:$AQ$275,29,FALSE)</f>
        <v>SIN VISITA</v>
      </c>
      <c r="BH240">
        <f>+VLOOKUP(A240,'[1]ASIGNACION CONTRATISTAS'!$A$5:$AQ$275,30,FALSE)</f>
        <v>0</v>
      </c>
      <c r="BI240">
        <f>+VLOOKUP(A240,'[1]ASIGNACION CONTRATISTAS'!$A$5:$AQ$275,31,FALSE)</f>
        <v>0</v>
      </c>
      <c r="BJ240">
        <f>+VLOOKUP(A240,'[1]ASIGNACION CONTRATISTAS'!$A$5:$AQ$275,32,FALSE)</f>
        <v>0</v>
      </c>
      <c r="BK240" t="str">
        <f>+VLOOKUP(A240,'[1]ASIGNACION CONTRATISTAS'!$A$5:$AQ$275,33,FALSE)</f>
        <v>RETIRADO</v>
      </c>
      <c r="BL240" t="str">
        <f>+VLOOKUP(A240,'[1]ASIGNACION CONTRATISTAS'!$A$5:$AQ$275,34,FALSE)</f>
        <v>ANT ENVIA CORREO DE NO CONTINUAR</v>
      </c>
      <c r="BM240">
        <f>+VLOOKUP(A240,'[1]ASIGNACION CONTRATISTAS'!$A$5:$AQ$275,35,FALSE)</f>
        <v>0</v>
      </c>
      <c r="BN240" t="str">
        <f>+VLOOKUP(A240,'[1]ASIGNACION CONTRATISTAS'!$A$5:$AQ$275,36,FALSE)</f>
        <v>RETIRADO</v>
      </c>
      <c r="BO240">
        <f>+VLOOKUP(A240,'[1]ASIGNACION CONTRATISTAS'!$A$5:$AQ$275,37,FALSE)</f>
        <v>0</v>
      </c>
      <c r="BP240">
        <f>+VLOOKUP(A240,'[1]ASIGNACION CONTRATISTAS'!$A$5:$AQ$275,38,FALSE)</f>
        <v>0</v>
      </c>
      <c r="BQ240">
        <f>+VLOOKUP(A240,'[1]ASIGNACION CONTRATISTAS'!$A$5:$AQ$275,39,FALSE)</f>
        <v>45309</v>
      </c>
      <c r="BR240" t="str">
        <f>+VLOOKUP(A240,'[1]ASIGNACION CONTRATISTAS'!$A$5:$AQ$275,40,FALSE)</f>
        <v>N/A</v>
      </c>
      <c r="BS240">
        <f>+VLOOKUP(A240,'[1]ASIGNACION CONTRATISTAS'!$A$5:$AQ$275,41,FALSE)</f>
        <v>0</v>
      </c>
      <c r="BT240">
        <f>+VLOOKUP(A240,'[1]ASIGNACION CONTRATISTAS'!$A$5:$AQ$275,42,FALSE)</f>
        <v>0</v>
      </c>
      <c r="BU240">
        <f>+VLOOKUP(A240,'[1]ASIGNACION CONTRATISTAS'!$A$5:$AQ$275,43,FALSE)</f>
        <v>25000000</v>
      </c>
    </row>
    <row r="241" spans="1:73" x14ac:dyDescent="0.25">
      <c r="A241" t="s">
        <v>1357</v>
      </c>
      <c r="B241" t="s">
        <v>1147</v>
      </c>
      <c r="C241" t="s">
        <v>1148</v>
      </c>
      <c r="E241" t="s">
        <v>41</v>
      </c>
      <c r="F241" t="s">
        <v>65</v>
      </c>
      <c r="G241">
        <v>485.77447799999999</v>
      </c>
      <c r="H241">
        <v>25000000</v>
      </c>
      <c r="K241" t="s">
        <v>1358</v>
      </c>
      <c r="L241" t="s">
        <v>59</v>
      </c>
      <c r="M241" t="s">
        <v>1359</v>
      </c>
      <c r="N241" s="2">
        <v>45309</v>
      </c>
      <c r="S241">
        <v>25000000</v>
      </c>
      <c r="W241" s="2">
        <v>45264</v>
      </c>
      <c r="X241" t="s">
        <v>1360</v>
      </c>
      <c r="Y241" t="s">
        <v>46</v>
      </c>
      <c r="Z241">
        <v>0</v>
      </c>
      <c r="AA241" t="s">
        <v>1361</v>
      </c>
      <c r="AB241" t="s">
        <v>1362</v>
      </c>
      <c r="AC241" t="s">
        <v>48</v>
      </c>
      <c r="AD241" t="s">
        <v>49</v>
      </c>
      <c r="AG241" t="s">
        <v>48</v>
      </c>
      <c r="AO241" t="str">
        <f>+VLOOKUP(A241,'[1]ASIGNACION CONTRATISTAS'!$A$5:$M$275,11,FALSE)</f>
        <v>SIN DATOS</v>
      </c>
      <c r="AP241" t="str">
        <f>+VLOOKUP(A241,'[1]ASIGNACION CONTRATISTAS'!$A$5:$M$275,12,FALSE)</f>
        <v>SIN DATOS</v>
      </c>
      <c r="AQ241" t="str">
        <f>+VLOOKUP(A241,'[1]ASIGNACION CONTRATISTAS'!$A$5:$M$275,13,FALSE)</f>
        <v>SIN DATOS</v>
      </c>
      <c r="AR241" t="str">
        <f>+VLOOKUP(A241,'[1]ASIGNACION CONTRATISTAS'!$A$5:$AQ$275,14,FALSE)</f>
        <v>SI</v>
      </c>
      <c r="AS241" t="str">
        <f>+VLOOKUP(A241,'[1]ASIGNACION CONTRATISTAS'!$A$5:$AQ$275,15,FALSE)</f>
        <v>SI</v>
      </c>
      <c r="AT241" t="str">
        <f>+VLOOKUP(A241,'[1]ASIGNACION CONTRATISTAS'!$A$5:$AQ$275,16,FALSE)</f>
        <v>SIN DATOS</v>
      </c>
      <c r="AU241" t="str">
        <f>+VLOOKUP(A241,'[1]ASIGNACION CONTRATISTAS'!$A$5:$AQ$275,17,FALSE)</f>
        <v xml:space="preserve">COMPLETO </v>
      </c>
      <c r="AV241" t="str">
        <f>+VLOOKUP(A241,'[1]ASIGNACION CONTRATISTAS'!$A$5:$AQ$275,18,FALSE)</f>
        <v>SIN DATOS</v>
      </c>
      <c r="AW241" t="str">
        <f>+VLOOKUP(A241,'[1]ASIGNACION CONTRATISTAS'!$A$5:$AQ$275,19,FALSE)</f>
        <v>SI</v>
      </c>
      <c r="AX241" t="str">
        <f>+VLOOKUP(A241,'[1]ASIGNACION CONTRATISTAS'!$A$5:$AQ$275,20,FALSE)</f>
        <v>NO</v>
      </c>
      <c r="AY241">
        <f>+VLOOKUP(A241,'[1]ASIGNACION CONTRATISTAS'!$A$5:$AQ$275,21,FALSE)</f>
        <v>0</v>
      </c>
      <c r="AZ241" t="str">
        <f>+VLOOKUP(A241,'[1]ASIGNACION CONTRATISTAS'!$A$5:$AQ$275,22,FALSE)</f>
        <v>COMPLETO</v>
      </c>
      <c r="BA241" t="str">
        <f>+VLOOKUP(A241,'[1]ASIGNACION CONTRATISTAS'!$A$5:$AQ$275,23,FALSE)</f>
        <v>SI</v>
      </c>
      <c r="BB241">
        <f>+VLOOKUP(A241,'[1]ASIGNACION CONTRATISTAS'!$A$5:$AQ$275,24,FALSE)</f>
        <v>0</v>
      </c>
      <c r="BC241" t="str">
        <f>+VLOOKUP(A241,'[1]ASIGNACION CONTRATISTAS'!$A$5:$AQ$275,25,FALSE)</f>
        <v>COMPLETO</v>
      </c>
      <c r="BD241" s="2" t="str">
        <f>+VLOOKUP(A241,'[1]ASIGNACION CONTRATISTAS'!$A$5:$AQ$275,26,FALSE)</f>
        <v>SIN CONTACTO</v>
      </c>
      <c r="BE241" t="str">
        <f>+VLOOKUP(A241,'[1]ASIGNACION CONTRATISTAS'!$A$5:$AQ$275,27,FALSE)</f>
        <v>NO PASA</v>
      </c>
      <c r="BF241">
        <f>+VLOOKUP(A241,'[1]ASIGNACION CONTRATISTAS'!$A$5:$AQ$275,28,FALSE)</f>
        <v>0</v>
      </c>
      <c r="BG241">
        <f>+VLOOKUP(A241,'[1]ASIGNACION CONTRATISTAS'!$A$5:$AQ$275,29,FALSE)</f>
        <v>0</v>
      </c>
      <c r="BH241">
        <f>+VLOOKUP(A241,'[1]ASIGNACION CONTRATISTAS'!$A$5:$AQ$275,30,FALSE)</f>
        <v>0</v>
      </c>
      <c r="BI241">
        <f>+VLOOKUP(A241,'[1]ASIGNACION CONTRATISTAS'!$A$5:$AQ$275,31,FALSE)</f>
        <v>0</v>
      </c>
      <c r="BJ241">
        <f>+VLOOKUP(A241,'[1]ASIGNACION CONTRATISTAS'!$A$5:$AQ$275,32,FALSE)</f>
        <v>0</v>
      </c>
      <c r="BK241" t="str">
        <f>+VLOOKUP(A241,'[1]ASIGNACION CONTRATISTAS'!$A$5:$AQ$275,33,FALSE)</f>
        <v xml:space="preserve">EN ESPERA DE RESPUESTA DE ANT </v>
      </c>
      <c r="BL241" t="str">
        <f>+VLOOKUP(A241,'[1]ASIGNACION CONTRATISTAS'!$A$5:$AQ$275,34,FALSE)</f>
        <v xml:space="preserve">SIN DATOS DE CONTACTO </v>
      </c>
      <c r="BM241" t="str">
        <f>+VLOOKUP(A241,'[1]ASIGNACION CONTRATISTAS'!$A$5:$AQ$275,35,FALSE)</f>
        <v>SE ENVIARON  CORREO CON SOLICITUD DE INFORMACION VALIDAR DIAS 23, 24, 26, 29 DE ENERO Y 01 DE FEBRERO</v>
      </c>
      <c r="BN241" t="str">
        <f>+VLOOKUP(A241,'[1]ASIGNACION CONTRATISTAS'!$A$5:$AQ$275,36,FALSE)</f>
        <v xml:space="preserve">EN ESPERA DE RESPUESTA DE ANT </v>
      </c>
      <c r="BO241" t="str">
        <f>+VLOOKUP(A241,'[1]ASIGNACION CONTRATISTAS'!$A$5:$AQ$275,37,FALSE)</f>
        <v xml:space="preserve">SIN DATOS DE CONTACTO </v>
      </c>
      <c r="BP241">
        <f>+VLOOKUP(A241,'[1]ASIGNACION CONTRATISTAS'!$A$5:$AQ$275,38,FALSE)</f>
        <v>0</v>
      </c>
      <c r="BQ241">
        <f>+VLOOKUP(A241,'[1]ASIGNACION CONTRATISTAS'!$A$5:$AQ$275,39,FALSE)</f>
        <v>45309</v>
      </c>
      <c r="BR241">
        <f>+VLOOKUP(A241,'[1]ASIGNACION CONTRATISTAS'!$A$5:$AQ$275,40,FALSE)</f>
        <v>0</v>
      </c>
      <c r="BS241">
        <f>+VLOOKUP(A241,'[1]ASIGNACION CONTRATISTAS'!$A$5:$AQ$275,41,FALSE)</f>
        <v>0</v>
      </c>
      <c r="BT241">
        <f>+VLOOKUP(A241,'[1]ASIGNACION CONTRATISTAS'!$A$5:$AQ$275,42,FALSE)</f>
        <v>0</v>
      </c>
      <c r="BU241">
        <f>+VLOOKUP(A241,'[1]ASIGNACION CONTRATISTAS'!$A$5:$AQ$275,43,FALSE)</f>
        <v>25000000</v>
      </c>
    </row>
    <row r="242" spans="1:73" x14ac:dyDescent="0.25">
      <c r="A242" t="s">
        <v>1363</v>
      </c>
      <c r="B242" t="s">
        <v>1147</v>
      </c>
      <c r="C242" t="s">
        <v>1148</v>
      </c>
      <c r="E242" t="s">
        <v>41</v>
      </c>
      <c r="F242" t="s">
        <v>42</v>
      </c>
      <c r="G242">
        <v>446.38569999999999</v>
      </c>
      <c r="H242">
        <v>25000000</v>
      </c>
      <c r="K242" t="s">
        <v>1364</v>
      </c>
      <c r="L242" t="s">
        <v>59</v>
      </c>
      <c r="M242" t="s">
        <v>1359</v>
      </c>
      <c r="N242" s="2">
        <v>45309</v>
      </c>
      <c r="S242">
        <v>25000000</v>
      </c>
      <c r="W242" s="2">
        <v>45208</v>
      </c>
      <c r="X242" t="s">
        <v>1365</v>
      </c>
      <c r="Y242">
        <v>0</v>
      </c>
      <c r="Z242" t="s">
        <v>427</v>
      </c>
      <c r="AA242" t="s">
        <v>1366</v>
      </c>
      <c r="AB242" t="s">
        <v>1367</v>
      </c>
      <c r="AC242" t="s">
        <v>48</v>
      </c>
      <c r="AG242" t="s">
        <v>430</v>
      </c>
      <c r="AO242" t="str">
        <f>+VLOOKUP(A242,'[1]ASIGNACION CONTRATISTAS'!$A$5:$M$275,11,FALSE)</f>
        <v xml:space="preserve">DIEGO </v>
      </c>
      <c r="AP242" t="str">
        <f>+VLOOKUP(A242,'[1]ASIGNACION CONTRATISTAS'!$A$5:$M$275,12,FALSE)</f>
        <v>BOHORQUEZ AGUDELO</v>
      </c>
      <c r="AQ242">
        <f>+VLOOKUP(A242,'[1]ASIGNACION CONTRATISTAS'!$A$5:$M$275,13,FALSE)</f>
        <v>0</v>
      </c>
      <c r="AR242" t="str">
        <f>+VLOOKUP(A242,'[1]ASIGNACION CONTRATISTAS'!$A$5:$AQ$275,14,FALSE)</f>
        <v>SI</v>
      </c>
      <c r="AS242" t="str">
        <f>+VLOOKUP(A242,'[1]ASIGNACION CONTRATISTAS'!$A$5:$AQ$275,15,FALSE)</f>
        <v>SI</v>
      </c>
      <c r="AT242" t="str">
        <f>+VLOOKUP(A242,'[1]ASIGNACION CONTRATISTAS'!$A$5:$AQ$275,16,FALSE)</f>
        <v>SIN DATOS</v>
      </c>
      <c r="AU242" t="str">
        <f>+VLOOKUP(A242,'[1]ASIGNACION CONTRATISTAS'!$A$5:$AQ$275,17,FALSE)</f>
        <v xml:space="preserve">COMPLETO </v>
      </c>
      <c r="AV242" t="str">
        <f>+VLOOKUP(A242,'[1]ASIGNACION CONTRATISTAS'!$A$5:$AQ$275,18,FALSE)</f>
        <v>SIN DATOS</v>
      </c>
      <c r="AW242" t="str">
        <f>+VLOOKUP(A242,'[1]ASIGNACION CONTRATISTAS'!$A$5:$AQ$275,19,FALSE)</f>
        <v>SI</v>
      </c>
      <c r="AX242" t="str">
        <f>+VLOOKUP(A242,'[1]ASIGNACION CONTRATISTAS'!$A$5:$AQ$275,20,FALSE)</f>
        <v>NO</v>
      </c>
      <c r="AY242">
        <f>+VLOOKUP(A242,'[1]ASIGNACION CONTRATISTAS'!$A$5:$AQ$275,21,FALSE)</f>
        <v>0</v>
      </c>
      <c r="AZ242" t="str">
        <f>+VLOOKUP(A242,'[1]ASIGNACION CONTRATISTAS'!$A$5:$AQ$275,22,FALSE)</f>
        <v>COMPLETO</v>
      </c>
      <c r="BA242" t="str">
        <f>+VLOOKUP(A242,'[1]ASIGNACION CONTRATISTAS'!$A$5:$AQ$275,23,FALSE)</f>
        <v>SI</v>
      </c>
      <c r="BB242">
        <f>+VLOOKUP(A242,'[1]ASIGNACION CONTRATISTAS'!$A$5:$AQ$275,24,FALSE)</f>
        <v>0</v>
      </c>
      <c r="BC242" t="str">
        <f>+VLOOKUP(A242,'[1]ASIGNACION CONTRATISTAS'!$A$5:$AQ$275,25,FALSE)</f>
        <v>COMPLETO</v>
      </c>
      <c r="BD242" s="2" t="str">
        <f>+VLOOKUP(A242,'[1]ASIGNACION CONTRATISTAS'!$A$5:$AQ$275,26,FALSE)</f>
        <v>SIN CONTACTO</v>
      </c>
      <c r="BE242" t="str">
        <f>+VLOOKUP(A242,'[1]ASIGNACION CONTRATISTAS'!$A$5:$AQ$275,27,FALSE)</f>
        <v>NO PASA</v>
      </c>
      <c r="BF242">
        <f>+VLOOKUP(A242,'[1]ASIGNACION CONTRATISTAS'!$A$5:$AQ$275,28,FALSE)</f>
        <v>0</v>
      </c>
      <c r="BG242" t="str">
        <f>+VLOOKUP(A242,'[1]ASIGNACION CONTRATISTAS'!$A$5:$AQ$275,29,FALSE)</f>
        <v>SIN VISITA</v>
      </c>
      <c r="BH242">
        <f>+VLOOKUP(A242,'[1]ASIGNACION CONTRATISTAS'!$A$5:$AQ$275,30,FALSE)</f>
        <v>0</v>
      </c>
      <c r="BI242">
        <f>+VLOOKUP(A242,'[1]ASIGNACION CONTRATISTAS'!$A$5:$AQ$275,31,FALSE)</f>
        <v>0</v>
      </c>
      <c r="BJ242">
        <f>+VLOOKUP(A242,'[1]ASIGNACION CONTRATISTAS'!$A$5:$AQ$275,32,FALSE)</f>
        <v>0</v>
      </c>
      <c r="BK242" t="str">
        <f>+VLOOKUP(A242,'[1]ASIGNACION CONTRATISTAS'!$A$5:$AQ$275,33,FALSE)</f>
        <v xml:space="preserve">EN ESPERA DE RESPUESTA DE ANT </v>
      </c>
      <c r="BL242" t="str">
        <f>+VLOOKUP(A242,'[1]ASIGNACION CONTRATISTAS'!$A$5:$AQ$275,34,FALSE)</f>
        <v xml:space="preserve">SIN DATOS DE CONTACTO </v>
      </c>
      <c r="BM242" t="str">
        <f>+VLOOKUP(A242,'[1]ASIGNACION CONTRATISTAS'!$A$5:$AQ$275,35,FALSE)</f>
        <v>SE ENVIARON  CORREO CON SOLICITUD DE INFORMACION VALIDAR DIAS 23, 24, 26, 29 DE ENERO Y 01 DE FEBRERO</v>
      </c>
      <c r="BN242" t="str">
        <f>+VLOOKUP(A242,'[1]ASIGNACION CONTRATISTAS'!$A$5:$AQ$275,36,FALSE)</f>
        <v xml:space="preserve">EN ESPERA DE RESPUESTA DE ANT </v>
      </c>
      <c r="BO242" t="str">
        <f>+VLOOKUP(A242,'[1]ASIGNACION CONTRATISTAS'!$A$5:$AQ$275,37,FALSE)</f>
        <v xml:space="preserve">SIN DATOS DE CONTACTO </v>
      </c>
      <c r="BP242">
        <f>+VLOOKUP(A242,'[1]ASIGNACION CONTRATISTAS'!$A$5:$AQ$275,38,FALSE)</f>
        <v>0</v>
      </c>
      <c r="BQ242">
        <f>+VLOOKUP(A242,'[1]ASIGNACION CONTRATISTAS'!$A$5:$AQ$275,39,FALSE)</f>
        <v>45309</v>
      </c>
      <c r="BR242">
        <f>+VLOOKUP(A242,'[1]ASIGNACION CONTRATISTAS'!$A$5:$AQ$275,40,FALSE)</f>
        <v>0</v>
      </c>
      <c r="BS242">
        <f>+VLOOKUP(A242,'[1]ASIGNACION CONTRATISTAS'!$A$5:$AQ$275,41,FALSE)</f>
        <v>0</v>
      </c>
      <c r="BT242">
        <f>+VLOOKUP(A242,'[1]ASIGNACION CONTRATISTAS'!$A$5:$AQ$275,42,FALSE)</f>
        <v>0</v>
      </c>
      <c r="BU242">
        <f>+VLOOKUP(A242,'[1]ASIGNACION CONTRATISTAS'!$A$5:$AQ$275,43,FALSE)</f>
        <v>25000000</v>
      </c>
    </row>
    <row r="243" spans="1:73" x14ac:dyDescent="0.25">
      <c r="A243" t="s">
        <v>1368</v>
      </c>
      <c r="B243" t="s">
        <v>1147</v>
      </c>
      <c r="C243" t="s">
        <v>1148</v>
      </c>
      <c r="E243" t="s">
        <v>41</v>
      </c>
      <c r="F243" t="s">
        <v>42</v>
      </c>
      <c r="G243">
        <v>297.21542199999999</v>
      </c>
      <c r="H243">
        <v>25000000</v>
      </c>
      <c r="K243" t="s">
        <v>1369</v>
      </c>
      <c r="L243" t="s">
        <v>74</v>
      </c>
      <c r="N243" s="2">
        <v>45309</v>
      </c>
      <c r="O243" s="2">
        <v>45351</v>
      </c>
      <c r="S243">
        <v>25000000</v>
      </c>
      <c r="W243" s="2">
        <v>45253</v>
      </c>
      <c r="X243" t="s">
        <v>1370</v>
      </c>
      <c r="Y243" t="s">
        <v>46</v>
      </c>
      <c r="Z243">
        <v>0</v>
      </c>
      <c r="AA243">
        <v>88.690799999999996</v>
      </c>
      <c r="AB243" t="s">
        <v>1371</v>
      </c>
      <c r="AC243" t="s">
        <v>48</v>
      </c>
      <c r="AG243" t="s">
        <v>48</v>
      </c>
      <c r="AO243" t="str">
        <f>+VLOOKUP(A243,'[1]ASIGNACION CONTRATISTAS'!$A$5:$M$275,11,FALSE)</f>
        <v>Edgar Barragan Capera y María
Josefa Cruz</v>
      </c>
      <c r="AP243" t="str">
        <f>+VLOOKUP(A243,'[1]ASIGNACION CONTRATISTAS'!$A$5:$M$275,12,FALSE)</f>
        <v>Edgar Barragan Capera y María
Josefa Cruz</v>
      </c>
      <c r="AQ243">
        <f>+VLOOKUP(A243,'[1]ASIGNACION CONTRATISTAS'!$A$5:$M$275,13,FALSE)</f>
        <v>0</v>
      </c>
      <c r="AR243" t="str">
        <f>+VLOOKUP(A243,'[1]ASIGNACION CONTRATISTAS'!$A$5:$AQ$275,14,FALSE)</f>
        <v>SI</v>
      </c>
      <c r="AS243" t="str">
        <f>+VLOOKUP(A243,'[1]ASIGNACION CONTRATISTAS'!$A$5:$AQ$275,15,FALSE)</f>
        <v>SI</v>
      </c>
      <c r="AT243" t="str">
        <f>+VLOOKUP(A243,'[1]ASIGNACION CONTRATISTAS'!$A$5:$AQ$275,16,FALSE)</f>
        <v>SIN DATOS</v>
      </c>
      <c r="AU243" t="str">
        <f>+VLOOKUP(A243,'[1]ASIGNACION CONTRATISTAS'!$A$5:$AQ$275,17,FALSE)</f>
        <v xml:space="preserve">COMPLETO </v>
      </c>
      <c r="AV243" t="str">
        <f>+VLOOKUP(A243,'[1]ASIGNACION CONTRATISTAS'!$A$5:$AQ$275,18,FALSE)</f>
        <v>SIN DATOS</v>
      </c>
      <c r="AW243" t="str">
        <f>+VLOOKUP(A243,'[1]ASIGNACION CONTRATISTAS'!$A$5:$AQ$275,19,FALSE)</f>
        <v>SI</v>
      </c>
      <c r="AX243" t="str">
        <f>+VLOOKUP(A243,'[1]ASIGNACION CONTRATISTAS'!$A$5:$AQ$275,20,FALSE)</f>
        <v>NO</v>
      </c>
      <c r="AY243">
        <f>+VLOOKUP(A243,'[1]ASIGNACION CONTRATISTAS'!$A$5:$AQ$275,21,FALSE)</f>
        <v>0</v>
      </c>
      <c r="AZ243" t="str">
        <f>+VLOOKUP(A243,'[1]ASIGNACION CONTRATISTAS'!$A$5:$AQ$275,22,FALSE)</f>
        <v>COMPLETO</v>
      </c>
      <c r="BA243" t="str">
        <f>+VLOOKUP(A243,'[1]ASIGNACION CONTRATISTAS'!$A$5:$AQ$275,23,FALSE)</f>
        <v>SI</v>
      </c>
      <c r="BB243">
        <f>+VLOOKUP(A243,'[1]ASIGNACION CONTRATISTAS'!$A$5:$AQ$275,24,FALSE)</f>
        <v>0</v>
      </c>
      <c r="BC243" t="str">
        <f>+VLOOKUP(A243,'[1]ASIGNACION CONTRATISTAS'!$A$5:$AQ$275,25,FALSE)</f>
        <v>COMPLETO</v>
      </c>
      <c r="BD243" s="2" t="str">
        <f>+VLOOKUP(A243,'[1]ASIGNACION CONTRATISTAS'!$A$5:$AQ$275,26,FALSE)</f>
        <v>SI TIENE</v>
      </c>
      <c r="BE243" t="str">
        <f>+VLOOKUP(A243,'[1]ASIGNACION CONTRATISTAS'!$A$5:$AQ$275,27,FALSE)</f>
        <v>PASA</v>
      </c>
      <c r="BF243">
        <f>+VLOOKUP(A243,'[1]ASIGNACION CONTRATISTAS'!$A$5:$AQ$275,28,FALSE)</f>
        <v>0</v>
      </c>
      <c r="BG243">
        <f>+VLOOKUP(A243,'[1]ASIGNACION CONTRATISTAS'!$A$5:$AQ$275,29,FALSE)</f>
        <v>45347</v>
      </c>
      <c r="BH243">
        <f>+VLOOKUP(A243,'[1]ASIGNACION CONTRATISTAS'!$A$5:$AQ$275,30,FALSE)</f>
        <v>0</v>
      </c>
      <c r="BI243">
        <f>+VLOOKUP(A243,'[1]ASIGNACION CONTRATISTAS'!$A$5:$AQ$275,31,FALSE)</f>
        <v>0</v>
      </c>
      <c r="BJ243">
        <f>+VLOOKUP(A243,'[1]ASIGNACION CONTRATISTAS'!$A$5:$AQ$275,32,FALSE)</f>
        <v>0</v>
      </c>
      <c r="BK243" t="str">
        <f>+VLOOKUP(A243,'[1]ASIGNACION CONTRATISTAS'!$A$5:$AQ$275,33,FALSE)</f>
        <v>VISITA PROGRAMADA</v>
      </c>
      <c r="BL243">
        <f>+VLOOKUP(A243,'[1]ASIGNACION CONTRATISTAS'!$A$5:$AQ$275,34,FALSE)</f>
        <v>0</v>
      </c>
      <c r="BM243">
        <f>+VLOOKUP(A243,'[1]ASIGNACION CONTRATISTAS'!$A$5:$AQ$275,35,FALSE)</f>
        <v>0</v>
      </c>
      <c r="BN243" t="str">
        <f>+VLOOKUP(A243,'[1]ASIGNACION CONTRATISTAS'!$A$5:$AQ$275,36,FALSE)</f>
        <v>VISITA PROGRAMADA</v>
      </c>
      <c r="BO243">
        <f>+VLOOKUP(A243,'[1]ASIGNACION CONTRATISTAS'!$A$5:$AQ$275,37,FALSE)</f>
        <v>0</v>
      </c>
      <c r="BP243">
        <f>+VLOOKUP(A243,'[1]ASIGNACION CONTRATISTAS'!$A$5:$AQ$275,38,FALSE)</f>
        <v>0</v>
      </c>
      <c r="BQ243">
        <f>+VLOOKUP(A243,'[1]ASIGNACION CONTRATISTAS'!$A$5:$AQ$275,39,FALSE)</f>
        <v>45309</v>
      </c>
      <c r="BR243">
        <f>+VLOOKUP(A243,'[1]ASIGNACION CONTRATISTAS'!$A$5:$AQ$275,40,FALSE)</f>
        <v>45351</v>
      </c>
      <c r="BS243">
        <f>+VLOOKUP(A243,'[1]ASIGNACION CONTRATISTAS'!$A$5:$AQ$275,41,FALSE)</f>
        <v>0</v>
      </c>
      <c r="BT243">
        <f>+VLOOKUP(A243,'[1]ASIGNACION CONTRATISTAS'!$A$5:$AQ$275,42,FALSE)</f>
        <v>0</v>
      </c>
      <c r="BU243">
        <f>+VLOOKUP(A243,'[1]ASIGNACION CONTRATISTAS'!$A$5:$AQ$275,43,FALSE)</f>
        <v>25000000</v>
      </c>
    </row>
    <row r="244" spans="1:73" x14ac:dyDescent="0.25">
      <c r="A244" t="s">
        <v>1372</v>
      </c>
      <c r="B244" t="s">
        <v>1147</v>
      </c>
      <c r="C244" t="s">
        <v>1148</v>
      </c>
      <c r="E244" t="s">
        <v>41</v>
      </c>
      <c r="F244" t="s">
        <v>42</v>
      </c>
      <c r="G244">
        <v>259.16520700000001</v>
      </c>
      <c r="H244">
        <v>25000000</v>
      </c>
      <c r="K244" t="s">
        <v>1373</v>
      </c>
      <c r="L244" t="s">
        <v>74</v>
      </c>
      <c r="N244" s="2">
        <v>45309</v>
      </c>
      <c r="O244" s="2">
        <v>45351</v>
      </c>
      <c r="S244">
        <v>25000000</v>
      </c>
      <c r="W244" s="2">
        <v>45253</v>
      </c>
      <c r="X244" t="s">
        <v>1374</v>
      </c>
      <c r="Y244" t="s">
        <v>46</v>
      </c>
      <c r="Z244">
        <v>0</v>
      </c>
      <c r="AA244" t="s">
        <v>1375</v>
      </c>
      <c r="AB244" t="s">
        <v>1376</v>
      </c>
      <c r="AC244" t="s">
        <v>48</v>
      </c>
      <c r="AG244" t="s">
        <v>48</v>
      </c>
      <c r="AO244" t="str">
        <f>+VLOOKUP(A244,'[1]ASIGNACION CONTRATISTAS'!$A$5:$M$275,11,FALSE)</f>
        <v>Edgar Barraga</v>
      </c>
      <c r="AP244" t="str">
        <f>+VLOOKUP(A244,'[1]ASIGNACION CONTRATISTAS'!$A$5:$M$275,12,FALSE)</f>
        <v>Edgar Barraga</v>
      </c>
      <c r="AQ244">
        <f>+VLOOKUP(A244,'[1]ASIGNACION CONTRATISTAS'!$A$5:$M$275,13,FALSE)</f>
        <v>0</v>
      </c>
      <c r="AR244" t="str">
        <f>+VLOOKUP(A244,'[1]ASIGNACION CONTRATISTAS'!$A$5:$AQ$275,14,FALSE)</f>
        <v>SI</v>
      </c>
      <c r="AS244" t="str">
        <f>+VLOOKUP(A244,'[1]ASIGNACION CONTRATISTAS'!$A$5:$AQ$275,15,FALSE)</f>
        <v>SI</v>
      </c>
      <c r="AT244" t="str">
        <f>+VLOOKUP(A244,'[1]ASIGNACION CONTRATISTAS'!$A$5:$AQ$275,16,FALSE)</f>
        <v>SIN DATOS</v>
      </c>
      <c r="AU244" t="str">
        <f>+VLOOKUP(A244,'[1]ASIGNACION CONTRATISTAS'!$A$5:$AQ$275,17,FALSE)</f>
        <v xml:space="preserve">COMPLETO </v>
      </c>
      <c r="AV244" t="str">
        <f>+VLOOKUP(A244,'[1]ASIGNACION CONTRATISTAS'!$A$5:$AQ$275,18,FALSE)</f>
        <v>SIN DATOS</v>
      </c>
      <c r="AW244" t="str">
        <f>+VLOOKUP(A244,'[1]ASIGNACION CONTRATISTAS'!$A$5:$AQ$275,19,FALSE)</f>
        <v>SI</v>
      </c>
      <c r="AX244" t="str">
        <f>+VLOOKUP(A244,'[1]ASIGNACION CONTRATISTAS'!$A$5:$AQ$275,20,FALSE)</f>
        <v>NO</v>
      </c>
      <c r="AY244">
        <f>+VLOOKUP(A244,'[1]ASIGNACION CONTRATISTAS'!$A$5:$AQ$275,21,FALSE)</f>
        <v>0</v>
      </c>
      <c r="AZ244" t="str">
        <f>+VLOOKUP(A244,'[1]ASIGNACION CONTRATISTAS'!$A$5:$AQ$275,22,FALSE)</f>
        <v>COMPLETO</v>
      </c>
      <c r="BA244" t="str">
        <f>+VLOOKUP(A244,'[1]ASIGNACION CONTRATISTAS'!$A$5:$AQ$275,23,FALSE)</f>
        <v>SI</v>
      </c>
      <c r="BB244">
        <f>+VLOOKUP(A244,'[1]ASIGNACION CONTRATISTAS'!$A$5:$AQ$275,24,FALSE)</f>
        <v>0</v>
      </c>
      <c r="BC244" t="str">
        <f>+VLOOKUP(A244,'[1]ASIGNACION CONTRATISTAS'!$A$5:$AQ$275,25,FALSE)</f>
        <v>COMPLETO</v>
      </c>
      <c r="BD244" s="2" t="str">
        <f>+VLOOKUP(A244,'[1]ASIGNACION CONTRATISTAS'!$A$5:$AQ$275,26,FALSE)</f>
        <v>SI TIENE</v>
      </c>
      <c r="BE244" t="str">
        <f>+VLOOKUP(A244,'[1]ASIGNACION CONTRATISTAS'!$A$5:$AQ$275,27,FALSE)</f>
        <v>PASA</v>
      </c>
      <c r="BF244">
        <f>+VLOOKUP(A244,'[1]ASIGNACION CONTRATISTAS'!$A$5:$AQ$275,28,FALSE)</f>
        <v>0</v>
      </c>
      <c r="BG244">
        <f>+VLOOKUP(A244,'[1]ASIGNACION CONTRATISTAS'!$A$5:$AQ$275,29,FALSE)</f>
        <v>45347</v>
      </c>
      <c r="BH244">
        <f>+VLOOKUP(A244,'[1]ASIGNACION CONTRATISTAS'!$A$5:$AQ$275,30,FALSE)</f>
        <v>0</v>
      </c>
      <c r="BI244">
        <f>+VLOOKUP(A244,'[1]ASIGNACION CONTRATISTAS'!$A$5:$AQ$275,31,FALSE)</f>
        <v>0</v>
      </c>
      <c r="BJ244">
        <f>+VLOOKUP(A244,'[1]ASIGNACION CONTRATISTAS'!$A$5:$AQ$275,32,FALSE)</f>
        <v>0</v>
      </c>
      <c r="BK244" t="str">
        <f>+VLOOKUP(A244,'[1]ASIGNACION CONTRATISTAS'!$A$5:$AQ$275,33,FALSE)</f>
        <v>VISITA PROGRAMADA</v>
      </c>
      <c r="BL244">
        <f>+VLOOKUP(A244,'[1]ASIGNACION CONTRATISTAS'!$A$5:$AQ$275,34,FALSE)</f>
        <v>0</v>
      </c>
      <c r="BM244">
        <f>+VLOOKUP(A244,'[1]ASIGNACION CONTRATISTAS'!$A$5:$AQ$275,35,FALSE)</f>
        <v>0</v>
      </c>
      <c r="BN244" t="str">
        <f>+VLOOKUP(A244,'[1]ASIGNACION CONTRATISTAS'!$A$5:$AQ$275,36,FALSE)</f>
        <v>VISITA PROGRAMADA</v>
      </c>
      <c r="BO244">
        <f>+VLOOKUP(A244,'[1]ASIGNACION CONTRATISTAS'!$A$5:$AQ$275,37,FALSE)</f>
        <v>0</v>
      </c>
      <c r="BP244">
        <f>+VLOOKUP(A244,'[1]ASIGNACION CONTRATISTAS'!$A$5:$AQ$275,38,FALSE)</f>
        <v>0</v>
      </c>
      <c r="BQ244">
        <f>+VLOOKUP(A244,'[1]ASIGNACION CONTRATISTAS'!$A$5:$AQ$275,39,FALSE)</f>
        <v>45309</v>
      </c>
      <c r="BR244">
        <f>+VLOOKUP(A244,'[1]ASIGNACION CONTRATISTAS'!$A$5:$AQ$275,40,FALSE)</f>
        <v>45351</v>
      </c>
      <c r="BS244">
        <f>+VLOOKUP(A244,'[1]ASIGNACION CONTRATISTAS'!$A$5:$AQ$275,41,FALSE)</f>
        <v>0</v>
      </c>
      <c r="BT244">
        <f>+VLOOKUP(A244,'[1]ASIGNACION CONTRATISTAS'!$A$5:$AQ$275,42,FALSE)</f>
        <v>0</v>
      </c>
      <c r="BU244">
        <f>+VLOOKUP(A244,'[1]ASIGNACION CONTRATISTAS'!$A$5:$AQ$275,43,FALSE)</f>
        <v>25000000</v>
      </c>
    </row>
    <row r="245" spans="1:73" x14ac:dyDescent="0.25">
      <c r="A245" t="s">
        <v>1377</v>
      </c>
      <c r="B245" t="s">
        <v>1147</v>
      </c>
      <c r="C245" t="s">
        <v>39</v>
      </c>
      <c r="E245" t="s">
        <v>144</v>
      </c>
      <c r="F245" t="s">
        <v>145</v>
      </c>
      <c r="G245">
        <v>494.90869300000003</v>
      </c>
      <c r="H245">
        <v>25000000</v>
      </c>
      <c r="K245" t="s">
        <v>1378</v>
      </c>
      <c r="L245" t="s">
        <v>113</v>
      </c>
      <c r="N245" s="2">
        <v>45309</v>
      </c>
      <c r="S245">
        <v>25000000</v>
      </c>
      <c r="W245" s="2">
        <v>45030</v>
      </c>
      <c r="X245" t="s">
        <v>1379</v>
      </c>
      <c r="Y245" t="s">
        <v>46</v>
      </c>
      <c r="Z245">
        <v>0</v>
      </c>
      <c r="AA245">
        <v>494.53120000000001</v>
      </c>
      <c r="AB245" t="s">
        <v>1380</v>
      </c>
      <c r="AC245" t="s">
        <v>48</v>
      </c>
      <c r="AD245" t="s">
        <v>49</v>
      </c>
      <c r="AG245" t="s">
        <v>48</v>
      </c>
      <c r="AO245" t="str">
        <f>+VLOOKUP(A245,'[1]ASIGNACION CONTRATISTAS'!$A$5:$M$275,11,FALSE)</f>
        <v>CAMPOS</v>
      </c>
      <c r="AP245" t="str">
        <f>+VLOOKUP(A245,'[1]ASIGNACION CONTRATISTAS'!$A$5:$M$275,12,FALSE)</f>
        <v>OVIEDO</v>
      </c>
      <c r="AQ245">
        <f>+VLOOKUP(A245,'[1]ASIGNACION CONTRATISTAS'!$A$5:$M$275,13,FALSE)</f>
        <v>0</v>
      </c>
      <c r="AR245" t="str">
        <f>+VLOOKUP(A245,'[1]ASIGNACION CONTRATISTAS'!$A$5:$AQ$275,14,FALSE)</f>
        <v>SI</v>
      </c>
      <c r="AS245" t="str">
        <f>+VLOOKUP(A245,'[1]ASIGNACION CONTRATISTAS'!$A$5:$AQ$275,15,FALSE)</f>
        <v>SI</v>
      </c>
      <c r="AT245" t="str">
        <f>+VLOOKUP(A245,'[1]ASIGNACION CONTRATISTAS'!$A$5:$AQ$275,16,FALSE)</f>
        <v>SIN DATOS</v>
      </c>
      <c r="AU245" t="str">
        <f>+VLOOKUP(A245,'[1]ASIGNACION CONTRATISTAS'!$A$5:$AQ$275,17,FALSE)</f>
        <v xml:space="preserve">COMPLETO </v>
      </c>
      <c r="AV245" t="str">
        <f>+VLOOKUP(A245,'[1]ASIGNACION CONTRATISTAS'!$A$5:$AQ$275,18,FALSE)</f>
        <v>SIN DATOS</v>
      </c>
      <c r="AW245" t="str">
        <f>+VLOOKUP(A245,'[1]ASIGNACION CONTRATISTAS'!$A$5:$AQ$275,19,FALSE)</f>
        <v>SI</v>
      </c>
      <c r="AX245" t="str">
        <f>+VLOOKUP(A245,'[1]ASIGNACION CONTRATISTAS'!$A$5:$AQ$275,20,FALSE)</f>
        <v>NO</v>
      </c>
      <c r="AY245">
        <f>+VLOOKUP(A245,'[1]ASIGNACION CONTRATISTAS'!$A$5:$AQ$275,21,FALSE)</f>
        <v>0</v>
      </c>
      <c r="AZ245" t="str">
        <f>+VLOOKUP(A245,'[1]ASIGNACION CONTRATISTAS'!$A$5:$AQ$275,22,FALSE)</f>
        <v>COMPLETO</v>
      </c>
      <c r="BA245" t="str">
        <f>+VLOOKUP(A245,'[1]ASIGNACION CONTRATISTAS'!$A$5:$AQ$275,23,FALSE)</f>
        <v>SI</v>
      </c>
      <c r="BB245">
        <f>+VLOOKUP(A245,'[1]ASIGNACION CONTRATISTAS'!$A$5:$AQ$275,24,FALSE)</f>
        <v>0</v>
      </c>
      <c r="BC245" t="str">
        <f>+VLOOKUP(A245,'[1]ASIGNACION CONTRATISTAS'!$A$5:$AQ$275,25,FALSE)</f>
        <v>COMPLETO</v>
      </c>
      <c r="BD245" s="2" t="str">
        <f>+VLOOKUP(A245,'[1]ASIGNACION CONTRATISTAS'!$A$5:$AQ$275,26,FALSE)</f>
        <v>SI TIENE</v>
      </c>
      <c r="BE245" t="str">
        <f>+VLOOKUP(A245,'[1]ASIGNACION CONTRATISTAS'!$A$5:$AQ$275,27,FALSE)</f>
        <v>PASA</v>
      </c>
      <c r="BF245">
        <f>+VLOOKUP(A245,'[1]ASIGNACION CONTRATISTAS'!$A$5:$AQ$275,28,FALSE)</f>
        <v>0</v>
      </c>
      <c r="BG245" t="str">
        <f>+VLOOKUP(A245,'[1]ASIGNACION CONTRATISTAS'!$A$5:$AQ$275,29,FALSE)</f>
        <v>SIN VISITA</v>
      </c>
      <c r="BH245">
        <f>+VLOOKUP(A245,'[1]ASIGNACION CONTRATISTAS'!$A$5:$AQ$275,30,FALSE)</f>
        <v>0</v>
      </c>
      <c r="BI245">
        <f>+VLOOKUP(A245,'[1]ASIGNACION CONTRATISTAS'!$A$5:$AQ$275,31,FALSE)</f>
        <v>0</v>
      </c>
      <c r="BJ245">
        <f>+VLOOKUP(A245,'[1]ASIGNACION CONTRATISTAS'!$A$5:$AQ$275,32,FALSE)</f>
        <v>0</v>
      </c>
      <c r="BK245" t="str">
        <f>+VLOOKUP(A245,'[1]ASIGNACION CONTRATISTAS'!$A$5:$AQ$275,33,FALSE)</f>
        <v>DESISTIDO</v>
      </c>
      <c r="BL245" t="str">
        <f>+VLOOKUP(A245,'[1]ASIGNACION CONTRATISTAS'!$A$5:$AQ$275,34,FALSE)</f>
        <v>EL BENEFICIARIO DESITE DEL PROCESO</v>
      </c>
      <c r="BM245" t="str">
        <f>+VLOOKUP(A245,'[1]ASIGNACION CONTRATISTAS'!$A$5:$AQ$275,35,FALSE)</f>
        <v>INFORMACION TRATADA CON DAVID TORREO</v>
      </c>
      <c r="BN245" t="str">
        <f>+VLOOKUP(A245,'[1]ASIGNACION CONTRATISTAS'!$A$5:$AQ$275,36,FALSE)</f>
        <v>DESISTIDO</v>
      </c>
      <c r="BO245">
        <f>+VLOOKUP(A245,'[1]ASIGNACION CONTRATISTAS'!$A$5:$AQ$275,37,FALSE)</f>
        <v>0</v>
      </c>
      <c r="BP245">
        <f>+VLOOKUP(A245,'[1]ASIGNACION CONTRATISTAS'!$A$5:$AQ$275,38,FALSE)</f>
        <v>0</v>
      </c>
      <c r="BQ245">
        <f>+VLOOKUP(A245,'[1]ASIGNACION CONTRATISTAS'!$A$5:$AQ$275,39,FALSE)</f>
        <v>45309</v>
      </c>
      <c r="BR245" t="str">
        <f>+VLOOKUP(A245,'[1]ASIGNACION CONTRATISTAS'!$A$5:$AQ$275,40,FALSE)</f>
        <v>N/A</v>
      </c>
      <c r="BS245">
        <f>+VLOOKUP(A245,'[1]ASIGNACION CONTRATISTAS'!$A$5:$AQ$275,41,FALSE)</f>
        <v>0</v>
      </c>
      <c r="BT245">
        <f>+VLOOKUP(A245,'[1]ASIGNACION CONTRATISTAS'!$A$5:$AQ$275,42,FALSE)</f>
        <v>0</v>
      </c>
      <c r="BU245">
        <f>+VLOOKUP(A245,'[1]ASIGNACION CONTRATISTAS'!$A$5:$AQ$275,43,FALSE)</f>
        <v>25000000</v>
      </c>
    </row>
    <row r="246" spans="1:73" x14ac:dyDescent="0.25">
      <c r="A246" t="s">
        <v>1381</v>
      </c>
      <c r="B246" t="s">
        <v>1147</v>
      </c>
      <c r="C246" t="s">
        <v>1148</v>
      </c>
      <c r="E246" t="s">
        <v>87</v>
      </c>
      <c r="F246" t="s">
        <v>95</v>
      </c>
      <c r="G246">
        <v>341.47742399999998</v>
      </c>
      <c r="H246">
        <v>25000000</v>
      </c>
      <c r="K246" t="s">
        <v>1382</v>
      </c>
      <c r="L246" t="s">
        <v>59</v>
      </c>
      <c r="M246" t="s">
        <v>1359</v>
      </c>
      <c r="N246" s="2">
        <v>45309</v>
      </c>
      <c r="S246">
        <v>25000000</v>
      </c>
      <c r="W246" s="2">
        <v>45273</v>
      </c>
      <c r="X246" t="s">
        <v>1383</v>
      </c>
      <c r="Y246" t="s">
        <v>46</v>
      </c>
      <c r="Z246">
        <v>0</v>
      </c>
      <c r="AA246" t="s">
        <v>1384</v>
      </c>
      <c r="AB246" t="s">
        <v>1385</v>
      </c>
      <c r="AC246" t="s">
        <v>48</v>
      </c>
      <c r="AD246" t="s">
        <v>49</v>
      </c>
      <c r="AG246" t="s">
        <v>48</v>
      </c>
      <c r="AO246" t="str">
        <f>+VLOOKUP(A246,'[1]ASIGNACION CONTRATISTAS'!$A$5:$M$275,11,FALSE)</f>
        <v>JUAN GUILLERMO</v>
      </c>
      <c r="AP246" t="str">
        <f>+VLOOKUP(A246,'[1]ASIGNACION CONTRATISTAS'!$A$5:$M$275,12,FALSE)</f>
        <v>ECHEVERRI GIRALDO</v>
      </c>
      <c r="AQ246">
        <f>+VLOOKUP(A246,'[1]ASIGNACION CONTRATISTAS'!$A$5:$M$275,13,FALSE)</f>
        <v>0</v>
      </c>
      <c r="AR246" t="str">
        <f>+VLOOKUP(A246,'[1]ASIGNACION CONTRATISTAS'!$A$5:$AQ$275,14,FALSE)</f>
        <v>SI</v>
      </c>
      <c r="AS246" t="str">
        <f>+VLOOKUP(A246,'[1]ASIGNACION CONTRATISTAS'!$A$5:$AQ$275,15,FALSE)</f>
        <v>SI</v>
      </c>
      <c r="AT246" t="str">
        <f>+VLOOKUP(A246,'[1]ASIGNACION CONTRATISTAS'!$A$5:$AQ$275,16,FALSE)</f>
        <v>SIN DATOS</v>
      </c>
      <c r="AU246" t="str">
        <f>+VLOOKUP(A246,'[1]ASIGNACION CONTRATISTAS'!$A$5:$AQ$275,17,FALSE)</f>
        <v xml:space="preserve">COMPLETO </v>
      </c>
      <c r="AV246" t="str">
        <f>+VLOOKUP(A246,'[1]ASIGNACION CONTRATISTAS'!$A$5:$AQ$275,18,FALSE)</f>
        <v>SIN DATOS</v>
      </c>
      <c r="AW246" t="str">
        <f>+VLOOKUP(A246,'[1]ASIGNACION CONTRATISTAS'!$A$5:$AQ$275,19,FALSE)</f>
        <v>SI</v>
      </c>
      <c r="AX246" t="str">
        <f>+VLOOKUP(A246,'[1]ASIGNACION CONTRATISTAS'!$A$5:$AQ$275,20,FALSE)</f>
        <v>NO</v>
      </c>
      <c r="AY246">
        <f>+VLOOKUP(A246,'[1]ASIGNACION CONTRATISTAS'!$A$5:$AQ$275,21,FALSE)</f>
        <v>0</v>
      </c>
      <c r="AZ246" t="str">
        <f>+VLOOKUP(A246,'[1]ASIGNACION CONTRATISTAS'!$A$5:$AQ$275,22,FALSE)</f>
        <v>COMPLETO</v>
      </c>
      <c r="BA246" t="str">
        <f>+VLOOKUP(A246,'[1]ASIGNACION CONTRATISTAS'!$A$5:$AQ$275,23,FALSE)</f>
        <v>SI</v>
      </c>
      <c r="BB246">
        <f>+VLOOKUP(A246,'[1]ASIGNACION CONTRATISTAS'!$A$5:$AQ$275,24,FALSE)</f>
        <v>0</v>
      </c>
      <c r="BC246" t="str">
        <f>+VLOOKUP(A246,'[1]ASIGNACION CONTRATISTAS'!$A$5:$AQ$275,25,FALSE)</f>
        <v>COMPLETO</v>
      </c>
      <c r="BD246" s="2" t="str">
        <f>+VLOOKUP(A246,'[1]ASIGNACION CONTRATISTAS'!$A$5:$AQ$275,26,FALSE)</f>
        <v>SIN CONTACTO</v>
      </c>
      <c r="BE246" t="str">
        <f>+VLOOKUP(A246,'[1]ASIGNACION CONTRATISTAS'!$A$5:$AQ$275,27,FALSE)</f>
        <v>NO PASA</v>
      </c>
      <c r="BF246">
        <f>+VLOOKUP(A246,'[1]ASIGNACION CONTRATISTAS'!$A$5:$AQ$275,28,FALSE)</f>
        <v>0</v>
      </c>
      <c r="BG246">
        <f>+VLOOKUP(A246,'[1]ASIGNACION CONTRATISTAS'!$A$5:$AQ$275,29,FALSE)</f>
        <v>0</v>
      </c>
      <c r="BH246">
        <f>+VLOOKUP(A246,'[1]ASIGNACION CONTRATISTAS'!$A$5:$AQ$275,30,FALSE)</f>
        <v>0</v>
      </c>
      <c r="BI246">
        <f>+VLOOKUP(A246,'[1]ASIGNACION CONTRATISTAS'!$A$5:$AQ$275,31,FALSE)</f>
        <v>0</v>
      </c>
      <c r="BJ246">
        <f>+VLOOKUP(A246,'[1]ASIGNACION CONTRATISTAS'!$A$5:$AQ$275,32,FALSE)</f>
        <v>0</v>
      </c>
      <c r="BK246" t="str">
        <f>+VLOOKUP(A246,'[1]ASIGNACION CONTRATISTAS'!$A$5:$AQ$275,33,FALSE)</f>
        <v xml:space="preserve">EN ESPERA DE RESPUESTA DE ANT </v>
      </c>
      <c r="BL246" t="str">
        <f>+VLOOKUP(A246,'[1]ASIGNACION CONTRATISTAS'!$A$5:$AQ$275,34,FALSE)</f>
        <v xml:space="preserve">SIN DATOS DE CONTACTO </v>
      </c>
      <c r="BM246" t="str">
        <f>+VLOOKUP(A246,'[1]ASIGNACION CONTRATISTAS'!$A$5:$AQ$275,35,FALSE)</f>
        <v>SE ENVIARON  CORREO CON SOLICITUD DE INFORMACION VALIDAR DIAS 23, 24, 26, 29 DE ENERO Y 01 DE FEBRERO</v>
      </c>
      <c r="BN246" t="str">
        <f>+VLOOKUP(A246,'[1]ASIGNACION CONTRATISTAS'!$A$5:$AQ$275,36,FALSE)</f>
        <v xml:space="preserve">EN ESPERA DE RESPUESTA DE ANT </v>
      </c>
      <c r="BO246" t="str">
        <f>+VLOOKUP(A246,'[1]ASIGNACION CONTRATISTAS'!$A$5:$AQ$275,37,FALSE)</f>
        <v xml:space="preserve">SIN DATOS DE CONTACTO </v>
      </c>
      <c r="BP246">
        <f>+VLOOKUP(A246,'[1]ASIGNACION CONTRATISTAS'!$A$5:$AQ$275,38,FALSE)</f>
        <v>0</v>
      </c>
      <c r="BQ246">
        <f>+VLOOKUP(A246,'[1]ASIGNACION CONTRATISTAS'!$A$5:$AQ$275,39,FALSE)</f>
        <v>45309</v>
      </c>
      <c r="BR246">
        <f>+VLOOKUP(A246,'[1]ASIGNACION CONTRATISTAS'!$A$5:$AQ$275,40,FALSE)</f>
        <v>0</v>
      </c>
      <c r="BS246">
        <f>+VLOOKUP(A246,'[1]ASIGNACION CONTRATISTAS'!$A$5:$AQ$275,41,FALSE)</f>
        <v>0</v>
      </c>
      <c r="BT246">
        <f>+VLOOKUP(A246,'[1]ASIGNACION CONTRATISTAS'!$A$5:$AQ$275,42,FALSE)</f>
        <v>0</v>
      </c>
      <c r="BU246">
        <f>+VLOOKUP(A246,'[1]ASIGNACION CONTRATISTAS'!$A$5:$AQ$275,43,FALSE)</f>
        <v>25000000</v>
      </c>
    </row>
    <row r="247" spans="1:73" x14ac:dyDescent="0.25">
      <c r="A247" t="s">
        <v>1386</v>
      </c>
      <c r="B247" t="s">
        <v>1147</v>
      </c>
      <c r="C247" t="s">
        <v>1148</v>
      </c>
      <c r="E247" t="s">
        <v>87</v>
      </c>
      <c r="F247" t="s">
        <v>95</v>
      </c>
      <c r="G247">
        <v>318.29853700000001</v>
      </c>
      <c r="H247">
        <v>25000000</v>
      </c>
      <c r="K247" t="s">
        <v>1387</v>
      </c>
      <c r="L247" t="s">
        <v>59</v>
      </c>
      <c r="M247" t="s">
        <v>1388</v>
      </c>
      <c r="N247" s="2">
        <v>45309</v>
      </c>
      <c r="S247">
        <v>25000000</v>
      </c>
      <c r="W247" s="2">
        <v>45050</v>
      </c>
      <c r="X247" t="s">
        <v>1389</v>
      </c>
      <c r="Y247" t="s">
        <v>46</v>
      </c>
      <c r="Z247">
        <v>0</v>
      </c>
      <c r="AA247">
        <v>262.6157</v>
      </c>
      <c r="AB247" t="s">
        <v>1390</v>
      </c>
      <c r="AC247" t="s">
        <v>48</v>
      </c>
      <c r="AD247" t="s">
        <v>48</v>
      </c>
      <c r="AG247" t="s">
        <v>48</v>
      </c>
      <c r="AO247" t="str">
        <f>+VLOOKUP(A247,'[1]ASIGNACION CONTRATISTAS'!$A$5:$M$275,11,FALSE)</f>
        <v>ROSMIRA</v>
      </c>
      <c r="AP247" t="str">
        <f>+VLOOKUP(A247,'[1]ASIGNACION CONTRATISTAS'!$A$5:$M$275,12,FALSE)</f>
        <v>RINCON LEON</v>
      </c>
      <c r="AQ247">
        <f>+VLOOKUP(A247,'[1]ASIGNACION CONTRATISTAS'!$A$5:$M$275,13,FALSE)</f>
        <v>0</v>
      </c>
      <c r="AR247" t="str">
        <f>+VLOOKUP(A247,'[1]ASIGNACION CONTRATISTAS'!$A$5:$AQ$275,14,FALSE)</f>
        <v>SI</v>
      </c>
      <c r="AS247" t="str">
        <f>+VLOOKUP(A247,'[1]ASIGNACION CONTRATISTAS'!$A$5:$AQ$275,15,FALSE)</f>
        <v>SI</v>
      </c>
      <c r="AT247" t="str">
        <f>+VLOOKUP(A247,'[1]ASIGNACION CONTRATISTAS'!$A$5:$AQ$275,16,FALSE)</f>
        <v>SIN DATOS</v>
      </c>
      <c r="AU247" t="str">
        <f>+VLOOKUP(A247,'[1]ASIGNACION CONTRATISTAS'!$A$5:$AQ$275,17,FALSE)</f>
        <v xml:space="preserve">COMPLETO </v>
      </c>
      <c r="AV247" t="str">
        <f>+VLOOKUP(A247,'[1]ASIGNACION CONTRATISTAS'!$A$5:$AQ$275,18,FALSE)</f>
        <v>SIN DATOS</v>
      </c>
      <c r="AW247" t="str">
        <f>+VLOOKUP(A247,'[1]ASIGNACION CONTRATISTAS'!$A$5:$AQ$275,19,FALSE)</f>
        <v>SI</v>
      </c>
      <c r="AX247" t="str">
        <f>+VLOOKUP(A247,'[1]ASIGNACION CONTRATISTAS'!$A$5:$AQ$275,20,FALSE)</f>
        <v>NO</v>
      </c>
      <c r="AY247">
        <f>+VLOOKUP(A247,'[1]ASIGNACION CONTRATISTAS'!$A$5:$AQ$275,21,FALSE)</f>
        <v>0</v>
      </c>
      <c r="AZ247" t="str">
        <f>+VLOOKUP(A247,'[1]ASIGNACION CONTRATISTAS'!$A$5:$AQ$275,22,FALSE)</f>
        <v>COMPLETO</v>
      </c>
      <c r="BA247" t="str">
        <f>+VLOOKUP(A247,'[1]ASIGNACION CONTRATISTAS'!$A$5:$AQ$275,23,FALSE)</f>
        <v>SI</v>
      </c>
      <c r="BB247">
        <f>+VLOOKUP(A247,'[1]ASIGNACION CONTRATISTAS'!$A$5:$AQ$275,24,FALSE)</f>
        <v>0</v>
      </c>
      <c r="BC247" t="str">
        <f>+VLOOKUP(A247,'[1]ASIGNACION CONTRATISTAS'!$A$5:$AQ$275,25,FALSE)</f>
        <v>COMPLETO</v>
      </c>
      <c r="BD247" s="2" t="str">
        <f>+VLOOKUP(A247,'[1]ASIGNACION CONTRATISTAS'!$A$5:$AQ$275,26,FALSE)</f>
        <v>SIN CONTACTO</v>
      </c>
      <c r="BE247" t="str">
        <f>+VLOOKUP(A247,'[1]ASIGNACION CONTRATISTAS'!$A$5:$AQ$275,27,FALSE)</f>
        <v>PASA</v>
      </c>
      <c r="BF247">
        <f>+VLOOKUP(A247,'[1]ASIGNACION CONTRATISTAS'!$A$5:$AQ$275,28,FALSE)</f>
        <v>0</v>
      </c>
      <c r="BG247" t="str">
        <f>+VLOOKUP(A247,'[1]ASIGNACION CONTRATISTAS'!$A$5:$AQ$275,29,FALSE)</f>
        <v>SIN VISITA</v>
      </c>
      <c r="BH247">
        <f>+VLOOKUP(A247,'[1]ASIGNACION CONTRATISTAS'!$A$5:$AQ$275,30,FALSE)</f>
        <v>0</v>
      </c>
      <c r="BI247">
        <f>+VLOOKUP(A247,'[1]ASIGNACION CONTRATISTAS'!$A$5:$AQ$275,31,FALSE)</f>
        <v>0</v>
      </c>
      <c r="BJ247">
        <f>+VLOOKUP(A247,'[1]ASIGNACION CONTRATISTAS'!$A$5:$AQ$275,32,FALSE)</f>
        <v>0</v>
      </c>
      <c r="BK247" t="str">
        <f>+VLOOKUP(A247,'[1]ASIGNACION CONTRATISTAS'!$A$5:$AQ$275,33,FALSE)</f>
        <v xml:space="preserve">EN ESPERA DE RESPUESTA DE ANT </v>
      </c>
      <c r="BL247" t="str">
        <f>+VLOOKUP(A247,'[1]ASIGNACION CONTRATISTAS'!$A$5:$AQ$275,34,FALSE)</f>
        <v xml:space="preserve">SE REQUIERE VALIDAR EXPEDIENTE ODATOS DE CONTACTO </v>
      </c>
      <c r="BM247" t="str">
        <f>+VLOOKUP(A247,'[1]ASIGNACION CONTRATISTAS'!$A$5:$AQ$275,35,FALSE)</f>
        <v>AL CONTARTAR AL BEENFICARIO MANIFIESTA QUE EL PREDIO ES EN EL CESAR</v>
      </c>
      <c r="BN247" t="str">
        <f>+VLOOKUP(A247,'[1]ASIGNACION CONTRATISTAS'!$A$5:$AQ$275,36,FALSE)</f>
        <v xml:space="preserve">EN ESPERA DE RESPUESTA DE ANT </v>
      </c>
      <c r="BO247" t="str">
        <f>+VLOOKUP(A247,'[1]ASIGNACION CONTRATISTAS'!$A$5:$AQ$275,37,FALSE)</f>
        <v xml:space="preserve">SE REQUIERE VALIDAR EXPEDIENTE ODATOS DE CONTACTO </v>
      </c>
      <c r="BP247">
        <f>+VLOOKUP(A247,'[1]ASIGNACION CONTRATISTAS'!$A$5:$AQ$275,38,FALSE)</f>
        <v>0</v>
      </c>
      <c r="BQ247">
        <f>+VLOOKUP(A247,'[1]ASIGNACION CONTRATISTAS'!$A$5:$AQ$275,39,FALSE)</f>
        <v>45309</v>
      </c>
      <c r="BR247">
        <f>+VLOOKUP(A247,'[1]ASIGNACION CONTRATISTAS'!$A$5:$AQ$275,40,FALSE)</f>
        <v>0</v>
      </c>
      <c r="BS247">
        <f>+VLOOKUP(A247,'[1]ASIGNACION CONTRATISTAS'!$A$5:$AQ$275,41,FALSE)</f>
        <v>0</v>
      </c>
      <c r="BT247">
        <f>+VLOOKUP(A247,'[1]ASIGNACION CONTRATISTAS'!$A$5:$AQ$275,42,FALSE)</f>
        <v>0</v>
      </c>
      <c r="BU247">
        <f>+VLOOKUP(A247,'[1]ASIGNACION CONTRATISTAS'!$A$5:$AQ$275,43,FALSE)</f>
        <v>25000000</v>
      </c>
    </row>
    <row r="248" spans="1:73" x14ac:dyDescent="0.25">
      <c r="A248" t="s">
        <v>1391</v>
      </c>
      <c r="B248" t="s">
        <v>1147</v>
      </c>
      <c r="C248" t="s">
        <v>1148</v>
      </c>
      <c r="E248" t="s">
        <v>87</v>
      </c>
      <c r="F248" t="s">
        <v>95</v>
      </c>
      <c r="G248">
        <v>315.98509200000001</v>
      </c>
      <c r="H248">
        <v>25000000</v>
      </c>
      <c r="K248" t="s">
        <v>1392</v>
      </c>
      <c r="L248" t="s">
        <v>167</v>
      </c>
      <c r="N248" s="2">
        <v>45309</v>
      </c>
      <c r="S248">
        <v>25000000</v>
      </c>
      <c r="W248" s="2">
        <v>45190</v>
      </c>
      <c r="X248" t="s">
        <v>1393</v>
      </c>
      <c r="Y248" t="s">
        <v>46</v>
      </c>
      <c r="Z248">
        <v>0</v>
      </c>
      <c r="AA248" t="s">
        <v>1394</v>
      </c>
      <c r="AB248" t="s">
        <v>1395</v>
      </c>
      <c r="AC248" t="s">
        <v>48</v>
      </c>
      <c r="AD248" t="s">
        <v>49</v>
      </c>
      <c r="AG248" t="s">
        <v>48</v>
      </c>
      <c r="AO248" t="str">
        <f>+VLOOKUP(A248,'[1]ASIGNACION CONTRATISTAS'!$A$5:$M$275,11,FALSE)</f>
        <v>SIN DATOS</v>
      </c>
      <c r="AP248" t="str">
        <f>+VLOOKUP(A248,'[1]ASIGNACION CONTRATISTAS'!$A$5:$M$275,12,FALSE)</f>
        <v>SIN DATOS</v>
      </c>
      <c r="AQ248" t="str">
        <f>+VLOOKUP(A248,'[1]ASIGNACION CONTRATISTAS'!$A$5:$M$275,13,FALSE)</f>
        <v>SIN DATOS</v>
      </c>
      <c r="AR248" t="str">
        <f>+VLOOKUP(A248,'[1]ASIGNACION CONTRATISTAS'!$A$5:$AQ$275,14,FALSE)</f>
        <v>SI</v>
      </c>
      <c r="AS248" t="str">
        <f>+VLOOKUP(A248,'[1]ASIGNACION CONTRATISTAS'!$A$5:$AQ$275,15,FALSE)</f>
        <v>SI</v>
      </c>
      <c r="AT248" t="str">
        <f>+VLOOKUP(A248,'[1]ASIGNACION CONTRATISTAS'!$A$5:$AQ$275,16,FALSE)</f>
        <v>SIN DATOS</v>
      </c>
      <c r="AU248" t="str">
        <f>+VLOOKUP(A248,'[1]ASIGNACION CONTRATISTAS'!$A$5:$AQ$275,17,FALSE)</f>
        <v xml:space="preserve">COMPLETO </v>
      </c>
      <c r="AV248" t="str">
        <f>+VLOOKUP(A248,'[1]ASIGNACION CONTRATISTAS'!$A$5:$AQ$275,18,FALSE)</f>
        <v>SIN DATOS</v>
      </c>
      <c r="AW248" t="str">
        <f>+VLOOKUP(A248,'[1]ASIGNACION CONTRATISTAS'!$A$5:$AQ$275,19,FALSE)</f>
        <v>SI</v>
      </c>
      <c r="AX248" t="str">
        <f>+VLOOKUP(A248,'[1]ASIGNACION CONTRATISTAS'!$A$5:$AQ$275,20,FALSE)</f>
        <v>NO</v>
      </c>
      <c r="AY248">
        <f>+VLOOKUP(A248,'[1]ASIGNACION CONTRATISTAS'!$A$5:$AQ$275,21,FALSE)</f>
        <v>0</v>
      </c>
      <c r="AZ248" t="str">
        <f>+VLOOKUP(A248,'[1]ASIGNACION CONTRATISTAS'!$A$5:$AQ$275,22,FALSE)</f>
        <v>COMPLETO</v>
      </c>
      <c r="BA248" t="str">
        <f>+VLOOKUP(A248,'[1]ASIGNACION CONTRATISTAS'!$A$5:$AQ$275,23,FALSE)</f>
        <v>SI</v>
      </c>
      <c r="BB248">
        <f>+VLOOKUP(A248,'[1]ASIGNACION CONTRATISTAS'!$A$5:$AQ$275,24,FALSE)</f>
        <v>0</v>
      </c>
      <c r="BC248" t="str">
        <f>+VLOOKUP(A248,'[1]ASIGNACION CONTRATISTAS'!$A$5:$AQ$275,25,FALSE)</f>
        <v>COMPLETO</v>
      </c>
      <c r="BD248" s="2" t="str">
        <f>+VLOOKUP(A248,'[1]ASIGNACION CONTRATISTAS'!$A$5:$AQ$275,26,FALSE)</f>
        <v>SIN CONTACTO</v>
      </c>
      <c r="BE248" t="str">
        <f>+VLOOKUP(A248,'[1]ASIGNACION CONTRATISTAS'!$A$5:$AQ$275,27,FALSE)</f>
        <v>NO PASA</v>
      </c>
      <c r="BF248">
        <f>+VLOOKUP(A248,'[1]ASIGNACION CONTRATISTAS'!$A$5:$AQ$275,28,FALSE)</f>
        <v>0</v>
      </c>
      <c r="BG248" t="str">
        <f>+VLOOKUP(A248,'[1]ASIGNACION CONTRATISTAS'!$A$5:$AQ$275,29,FALSE)</f>
        <v>SIN VISITA</v>
      </c>
      <c r="BH248">
        <f>+VLOOKUP(A248,'[1]ASIGNACION CONTRATISTAS'!$A$5:$AQ$275,30,FALSE)</f>
        <v>0</v>
      </c>
      <c r="BI248">
        <f>+VLOOKUP(A248,'[1]ASIGNACION CONTRATISTAS'!$A$5:$AQ$275,31,FALSE)</f>
        <v>0</v>
      </c>
      <c r="BJ248">
        <f>+VLOOKUP(A248,'[1]ASIGNACION CONTRATISTAS'!$A$5:$AQ$275,32,FALSE)</f>
        <v>0</v>
      </c>
      <c r="BK248" t="str">
        <f>+VLOOKUP(A248,'[1]ASIGNACION CONTRATISTAS'!$A$5:$AQ$275,33,FALSE)</f>
        <v>RETIRADO</v>
      </c>
      <c r="BL248" t="str">
        <f>+VLOOKUP(A248,'[1]ASIGNACION CONTRATISTAS'!$A$5:$AQ$275,34,FALSE)</f>
        <v>PENIENTE SOPORTE</v>
      </c>
      <c r="BM248">
        <f>+VLOOKUP(A248,'[1]ASIGNACION CONTRATISTAS'!$A$5:$AQ$275,35,FALSE)</f>
        <v>0</v>
      </c>
      <c r="BN248" t="str">
        <f>+VLOOKUP(A248,'[1]ASIGNACION CONTRATISTAS'!$A$5:$AQ$275,36,FALSE)</f>
        <v>RETIRADO</v>
      </c>
      <c r="BO248">
        <f>+VLOOKUP(A248,'[1]ASIGNACION CONTRATISTAS'!$A$5:$AQ$275,37,FALSE)</f>
        <v>0</v>
      </c>
      <c r="BP248">
        <f>+VLOOKUP(A248,'[1]ASIGNACION CONTRATISTAS'!$A$5:$AQ$275,38,FALSE)</f>
        <v>0</v>
      </c>
      <c r="BQ248">
        <f>+VLOOKUP(A248,'[1]ASIGNACION CONTRATISTAS'!$A$5:$AQ$275,39,FALSE)</f>
        <v>45309</v>
      </c>
      <c r="BR248" t="str">
        <f>+VLOOKUP(A248,'[1]ASIGNACION CONTRATISTAS'!$A$5:$AQ$275,40,FALSE)</f>
        <v>N/A</v>
      </c>
      <c r="BS248">
        <f>+VLOOKUP(A248,'[1]ASIGNACION CONTRATISTAS'!$A$5:$AQ$275,41,FALSE)</f>
        <v>0</v>
      </c>
      <c r="BT248">
        <f>+VLOOKUP(A248,'[1]ASIGNACION CONTRATISTAS'!$A$5:$AQ$275,42,FALSE)</f>
        <v>0</v>
      </c>
      <c r="BU248">
        <f>+VLOOKUP(A248,'[1]ASIGNACION CONTRATISTAS'!$A$5:$AQ$275,43,FALSE)</f>
        <v>25000000</v>
      </c>
    </row>
    <row r="249" spans="1:73" x14ac:dyDescent="0.25">
      <c r="A249" t="s">
        <v>1396</v>
      </c>
      <c r="B249" t="s">
        <v>1147</v>
      </c>
      <c r="C249" t="s">
        <v>39</v>
      </c>
      <c r="E249" t="s">
        <v>180</v>
      </c>
      <c r="F249" t="s">
        <v>1397</v>
      </c>
      <c r="G249">
        <v>315.771072</v>
      </c>
      <c r="H249">
        <v>25000000</v>
      </c>
      <c r="K249" t="s">
        <v>1398</v>
      </c>
      <c r="L249" t="s">
        <v>59</v>
      </c>
      <c r="M249" t="s">
        <v>1359</v>
      </c>
      <c r="N249" s="2">
        <v>45309</v>
      </c>
      <c r="S249">
        <v>25000000</v>
      </c>
      <c r="W249" s="2">
        <v>0</v>
      </c>
      <c r="X249" t="s">
        <v>1399</v>
      </c>
      <c r="Y249" t="s">
        <v>46</v>
      </c>
      <c r="Z249">
        <v>0</v>
      </c>
      <c r="AA249">
        <v>386.25599999999997</v>
      </c>
      <c r="AB249" t="s">
        <v>1400</v>
      </c>
      <c r="AC249" t="s">
        <v>48</v>
      </c>
      <c r="AD249" t="s">
        <v>49</v>
      </c>
      <c r="AG249" t="s">
        <v>49</v>
      </c>
      <c r="AI249" t="s">
        <v>167</v>
      </c>
      <c r="AJ249" t="s">
        <v>1401</v>
      </c>
      <c r="AO249" t="str">
        <f>+VLOOKUP(A249,'[1]ASIGNACION CONTRATISTAS'!$A$5:$M$275,11,FALSE)</f>
        <v>Liliana</v>
      </c>
      <c r="AP249" t="str">
        <f>+VLOOKUP(A249,'[1]ASIGNACION CONTRATISTAS'!$A$5:$M$275,12,FALSE)</f>
        <v xml:space="preserve">Bernal Reyes </v>
      </c>
      <c r="AQ249">
        <f>+VLOOKUP(A249,'[1]ASIGNACION CONTRATISTAS'!$A$5:$M$275,13,FALSE)</f>
        <v>0</v>
      </c>
      <c r="AR249" t="str">
        <f>+VLOOKUP(A249,'[1]ASIGNACION CONTRATISTAS'!$A$5:$AQ$275,14,FALSE)</f>
        <v>SI</v>
      </c>
      <c r="AS249" t="str">
        <f>+VLOOKUP(A249,'[1]ASIGNACION CONTRATISTAS'!$A$5:$AQ$275,15,FALSE)</f>
        <v>SI</v>
      </c>
      <c r="AT249" t="str">
        <f>+VLOOKUP(A249,'[1]ASIGNACION CONTRATISTAS'!$A$5:$AQ$275,16,FALSE)</f>
        <v>SIN DATOS</v>
      </c>
      <c r="AU249" t="str">
        <f>+VLOOKUP(A249,'[1]ASIGNACION CONTRATISTAS'!$A$5:$AQ$275,17,FALSE)</f>
        <v xml:space="preserve">COMPLETO </v>
      </c>
      <c r="AV249" t="str">
        <f>+VLOOKUP(A249,'[1]ASIGNACION CONTRATISTAS'!$A$5:$AQ$275,18,FALSE)</f>
        <v>SIN DATOS</v>
      </c>
      <c r="AW249" t="str">
        <f>+VLOOKUP(A249,'[1]ASIGNACION CONTRATISTAS'!$A$5:$AQ$275,19,FALSE)</f>
        <v>SI</v>
      </c>
      <c r="AX249" t="str">
        <f>+VLOOKUP(A249,'[1]ASIGNACION CONTRATISTAS'!$A$5:$AQ$275,20,FALSE)</f>
        <v>NO</v>
      </c>
      <c r="AY249">
        <f>+VLOOKUP(A249,'[1]ASIGNACION CONTRATISTAS'!$A$5:$AQ$275,21,FALSE)</f>
        <v>0</v>
      </c>
      <c r="AZ249" t="str">
        <f>+VLOOKUP(A249,'[1]ASIGNACION CONTRATISTAS'!$A$5:$AQ$275,22,FALSE)</f>
        <v>COMPLETO</v>
      </c>
      <c r="BA249" t="str">
        <f>+VLOOKUP(A249,'[1]ASIGNACION CONTRATISTAS'!$A$5:$AQ$275,23,FALSE)</f>
        <v>SI</v>
      </c>
      <c r="BB249">
        <f>+VLOOKUP(A249,'[1]ASIGNACION CONTRATISTAS'!$A$5:$AQ$275,24,FALSE)</f>
        <v>0</v>
      </c>
      <c r="BC249" t="str">
        <f>+VLOOKUP(A249,'[1]ASIGNACION CONTRATISTAS'!$A$5:$AQ$275,25,FALSE)</f>
        <v>COMPLETO</v>
      </c>
      <c r="BD249" s="2" t="str">
        <f>+VLOOKUP(A249,'[1]ASIGNACION CONTRATISTAS'!$A$5:$AQ$275,26,FALSE)</f>
        <v>SIN CONTACTO</v>
      </c>
      <c r="BE249" t="str">
        <f>+VLOOKUP(A249,'[1]ASIGNACION CONTRATISTAS'!$A$5:$AQ$275,27,FALSE)</f>
        <v>NO PASA</v>
      </c>
      <c r="BF249">
        <f>+VLOOKUP(A249,'[1]ASIGNACION CONTRATISTAS'!$A$5:$AQ$275,28,FALSE)</f>
        <v>0</v>
      </c>
      <c r="BG249">
        <f>+VLOOKUP(A249,'[1]ASIGNACION CONTRATISTAS'!$A$5:$AQ$275,29,FALSE)</f>
        <v>0</v>
      </c>
      <c r="BH249">
        <f>+VLOOKUP(A249,'[1]ASIGNACION CONTRATISTAS'!$A$5:$AQ$275,30,FALSE)</f>
        <v>0</v>
      </c>
      <c r="BI249">
        <f>+VLOOKUP(A249,'[1]ASIGNACION CONTRATISTAS'!$A$5:$AQ$275,31,FALSE)</f>
        <v>0</v>
      </c>
      <c r="BJ249">
        <f>+VLOOKUP(A249,'[1]ASIGNACION CONTRATISTAS'!$A$5:$AQ$275,32,FALSE)</f>
        <v>0</v>
      </c>
      <c r="BK249" t="str">
        <f>+VLOOKUP(A249,'[1]ASIGNACION CONTRATISTAS'!$A$5:$AQ$275,33,FALSE)</f>
        <v xml:space="preserve">EN ESPERA DE RESPUESTA DE ANT </v>
      </c>
      <c r="BL249" t="str">
        <f>+VLOOKUP(A249,'[1]ASIGNACION CONTRATISTAS'!$A$5:$AQ$275,34,FALSE)</f>
        <v xml:space="preserve">SIN DATOS DE CONTACTO </v>
      </c>
      <c r="BM249" t="str">
        <f>+VLOOKUP(A249,'[1]ASIGNACION CONTRATISTAS'!$A$5:$AQ$275,35,FALSE)</f>
        <v>SE ENVIARON  CORREO CON SOLICITUD DE INFORMACION VALIDAR DIAS 23, 24, 26, 29 DE ENERO Y 01 DE FEBRERO</v>
      </c>
      <c r="BN249" t="str">
        <f>+VLOOKUP(A249,'[1]ASIGNACION CONTRATISTAS'!$A$5:$AQ$275,36,FALSE)</f>
        <v xml:space="preserve">EN ESPERA DE RESPUESTA DE ANT </v>
      </c>
      <c r="BO249" t="str">
        <f>+VLOOKUP(A249,'[1]ASIGNACION CONTRATISTAS'!$A$5:$AQ$275,37,FALSE)</f>
        <v xml:space="preserve">SIN DATOS DE CONTACTO </v>
      </c>
      <c r="BP249">
        <f>+VLOOKUP(A249,'[1]ASIGNACION CONTRATISTAS'!$A$5:$AQ$275,38,FALSE)</f>
        <v>0</v>
      </c>
      <c r="BQ249">
        <f>+VLOOKUP(A249,'[1]ASIGNACION CONTRATISTAS'!$A$5:$AQ$275,39,FALSE)</f>
        <v>45309</v>
      </c>
      <c r="BR249">
        <f>+VLOOKUP(A249,'[1]ASIGNACION CONTRATISTAS'!$A$5:$AQ$275,40,FALSE)</f>
        <v>0</v>
      </c>
      <c r="BS249">
        <f>+VLOOKUP(A249,'[1]ASIGNACION CONTRATISTAS'!$A$5:$AQ$275,41,FALSE)</f>
        <v>0</v>
      </c>
      <c r="BT249">
        <f>+VLOOKUP(A249,'[1]ASIGNACION CONTRATISTAS'!$A$5:$AQ$275,42,FALSE)</f>
        <v>0</v>
      </c>
      <c r="BU249">
        <f>+VLOOKUP(A249,'[1]ASIGNACION CONTRATISTAS'!$A$5:$AQ$275,43,FALSE)</f>
        <v>25000000</v>
      </c>
    </row>
    <row r="250" spans="1:73" x14ac:dyDescent="0.25">
      <c r="A250" t="s">
        <v>1402</v>
      </c>
      <c r="B250" t="s">
        <v>1147</v>
      </c>
      <c r="C250" t="s">
        <v>1148</v>
      </c>
      <c r="E250" t="s">
        <v>87</v>
      </c>
      <c r="F250" t="s">
        <v>95</v>
      </c>
      <c r="G250">
        <v>314.22659800000002</v>
      </c>
      <c r="H250">
        <v>25000000</v>
      </c>
      <c r="K250" t="s">
        <v>1403</v>
      </c>
      <c r="L250" t="s">
        <v>167</v>
      </c>
      <c r="N250" s="2">
        <v>45309</v>
      </c>
      <c r="S250">
        <v>25000000</v>
      </c>
      <c r="W250" s="2">
        <v>45120</v>
      </c>
      <c r="X250" t="s">
        <v>1404</v>
      </c>
      <c r="Y250" t="s">
        <v>46</v>
      </c>
      <c r="Z250">
        <v>0</v>
      </c>
      <c r="AA250">
        <v>411</v>
      </c>
      <c r="AB250" t="s">
        <v>1405</v>
      </c>
      <c r="AC250" t="s">
        <v>49</v>
      </c>
      <c r="AD250" t="s">
        <v>49</v>
      </c>
      <c r="AG250" t="s">
        <v>49</v>
      </c>
      <c r="AL250" t="s">
        <v>1406</v>
      </c>
      <c r="AM250" t="s">
        <v>1407</v>
      </c>
      <c r="AN250" t="s">
        <v>53</v>
      </c>
      <c r="AO250" t="str">
        <f>+VLOOKUP(A250,'[1]ASIGNACION CONTRATISTAS'!$A$5:$M$275,11,FALSE)</f>
        <v>SIN DATOS</v>
      </c>
      <c r="AP250" t="str">
        <f>+VLOOKUP(A250,'[1]ASIGNACION CONTRATISTAS'!$A$5:$M$275,12,FALSE)</f>
        <v>SIN DATOS</v>
      </c>
      <c r="AQ250" t="str">
        <f>+VLOOKUP(A250,'[1]ASIGNACION CONTRATISTAS'!$A$5:$M$275,13,FALSE)</f>
        <v>SIN DATOS</v>
      </c>
      <c r="AR250" t="str">
        <f>+VLOOKUP(A250,'[1]ASIGNACION CONTRATISTAS'!$A$5:$AQ$275,14,FALSE)</f>
        <v>SI</v>
      </c>
      <c r="AS250" t="str">
        <f>+VLOOKUP(A250,'[1]ASIGNACION CONTRATISTAS'!$A$5:$AQ$275,15,FALSE)</f>
        <v>SI</v>
      </c>
      <c r="AT250" t="str">
        <f>+VLOOKUP(A250,'[1]ASIGNACION CONTRATISTAS'!$A$5:$AQ$275,16,FALSE)</f>
        <v>SIN DATOS</v>
      </c>
      <c r="AU250" t="str">
        <f>+VLOOKUP(A250,'[1]ASIGNACION CONTRATISTAS'!$A$5:$AQ$275,17,FALSE)</f>
        <v xml:space="preserve">COMPLETO </v>
      </c>
      <c r="AV250" t="str">
        <f>+VLOOKUP(A250,'[1]ASIGNACION CONTRATISTAS'!$A$5:$AQ$275,18,FALSE)</f>
        <v>SIN DATOS</v>
      </c>
      <c r="AW250" t="str">
        <f>+VLOOKUP(A250,'[1]ASIGNACION CONTRATISTAS'!$A$5:$AQ$275,19,FALSE)</f>
        <v>SI</v>
      </c>
      <c r="AX250" t="str">
        <f>+VLOOKUP(A250,'[1]ASIGNACION CONTRATISTAS'!$A$5:$AQ$275,20,FALSE)</f>
        <v>NO</v>
      </c>
      <c r="AY250">
        <f>+VLOOKUP(A250,'[1]ASIGNACION CONTRATISTAS'!$A$5:$AQ$275,21,FALSE)</f>
        <v>0</v>
      </c>
      <c r="AZ250" t="str">
        <f>+VLOOKUP(A250,'[1]ASIGNACION CONTRATISTAS'!$A$5:$AQ$275,22,FALSE)</f>
        <v>COMPLETO</v>
      </c>
      <c r="BA250" t="str">
        <f>+VLOOKUP(A250,'[1]ASIGNACION CONTRATISTAS'!$A$5:$AQ$275,23,FALSE)</f>
        <v>SI</v>
      </c>
      <c r="BB250">
        <f>+VLOOKUP(A250,'[1]ASIGNACION CONTRATISTAS'!$A$5:$AQ$275,24,FALSE)</f>
        <v>0</v>
      </c>
      <c r="BC250" t="str">
        <f>+VLOOKUP(A250,'[1]ASIGNACION CONTRATISTAS'!$A$5:$AQ$275,25,FALSE)</f>
        <v>COMPLETO</v>
      </c>
      <c r="BD250" s="2" t="str">
        <f>+VLOOKUP(A250,'[1]ASIGNACION CONTRATISTAS'!$A$5:$AQ$275,26,FALSE)</f>
        <v>SIN CONTACTO</v>
      </c>
      <c r="BE250" t="str">
        <f>+VLOOKUP(A250,'[1]ASIGNACION CONTRATISTAS'!$A$5:$AQ$275,27,FALSE)</f>
        <v>NO PASA</v>
      </c>
      <c r="BF250">
        <f>+VLOOKUP(A250,'[1]ASIGNACION CONTRATISTAS'!$A$5:$AQ$275,28,FALSE)</f>
        <v>0</v>
      </c>
      <c r="BG250" t="str">
        <f>+VLOOKUP(A250,'[1]ASIGNACION CONTRATISTAS'!$A$5:$AQ$275,29,FALSE)</f>
        <v>SIN VISITA</v>
      </c>
      <c r="BH250">
        <f>+VLOOKUP(A250,'[1]ASIGNACION CONTRATISTAS'!$A$5:$AQ$275,30,FALSE)</f>
        <v>0</v>
      </c>
      <c r="BI250">
        <f>+VLOOKUP(A250,'[1]ASIGNACION CONTRATISTAS'!$A$5:$AQ$275,31,FALSE)</f>
        <v>0</v>
      </c>
      <c r="BJ250">
        <f>+VLOOKUP(A250,'[1]ASIGNACION CONTRATISTAS'!$A$5:$AQ$275,32,FALSE)</f>
        <v>0</v>
      </c>
      <c r="BK250" t="str">
        <f>+VLOOKUP(A250,'[1]ASIGNACION CONTRATISTAS'!$A$5:$AQ$275,33,FALSE)</f>
        <v>RETIRADO</v>
      </c>
      <c r="BL250" t="str">
        <f>+VLOOKUP(A250,'[1]ASIGNACION CONTRATISTAS'!$A$5:$AQ$275,34,FALSE)</f>
        <v>ANT ENVIA CORREO DE NO CONTINUAR</v>
      </c>
      <c r="BM250" t="str">
        <f>+VLOOKUP(A250,'[1]ASIGNACION CONTRATISTAS'!$A$5:$AQ$275,35,FALSE)</f>
        <v>CORREO DE 09/02/2024</v>
      </c>
      <c r="BN250" t="str">
        <f>+VLOOKUP(A250,'[1]ASIGNACION CONTRATISTAS'!$A$5:$AQ$275,36,FALSE)</f>
        <v>RETIRADO</v>
      </c>
      <c r="BO250">
        <f>+VLOOKUP(A250,'[1]ASIGNACION CONTRATISTAS'!$A$5:$AQ$275,37,FALSE)</f>
        <v>0</v>
      </c>
      <c r="BP250">
        <f>+VLOOKUP(A250,'[1]ASIGNACION CONTRATISTAS'!$A$5:$AQ$275,38,FALSE)</f>
        <v>0</v>
      </c>
      <c r="BQ250">
        <f>+VLOOKUP(A250,'[1]ASIGNACION CONTRATISTAS'!$A$5:$AQ$275,39,FALSE)</f>
        <v>45309</v>
      </c>
      <c r="BR250" t="str">
        <f>+VLOOKUP(A250,'[1]ASIGNACION CONTRATISTAS'!$A$5:$AQ$275,40,FALSE)</f>
        <v>N/A</v>
      </c>
      <c r="BS250">
        <f>+VLOOKUP(A250,'[1]ASIGNACION CONTRATISTAS'!$A$5:$AQ$275,41,FALSE)</f>
        <v>0</v>
      </c>
      <c r="BT250">
        <f>+VLOOKUP(A250,'[1]ASIGNACION CONTRATISTAS'!$A$5:$AQ$275,42,FALSE)</f>
        <v>0</v>
      </c>
      <c r="BU250">
        <f>+VLOOKUP(A250,'[1]ASIGNACION CONTRATISTAS'!$A$5:$AQ$275,43,FALSE)</f>
        <v>25000000</v>
      </c>
    </row>
    <row r="251" spans="1:73" x14ac:dyDescent="0.25">
      <c r="A251" t="s">
        <v>1408</v>
      </c>
      <c r="B251" t="s">
        <v>1147</v>
      </c>
      <c r="C251" t="s">
        <v>1148</v>
      </c>
      <c r="E251" t="s">
        <v>173</v>
      </c>
      <c r="F251" t="s">
        <v>1409</v>
      </c>
      <c r="G251">
        <v>265.54294499999997</v>
      </c>
      <c r="H251">
        <v>25000000</v>
      </c>
      <c r="K251" t="s">
        <v>1410</v>
      </c>
      <c r="L251" t="s">
        <v>59</v>
      </c>
      <c r="M251" t="s">
        <v>1273</v>
      </c>
      <c r="N251" s="2">
        <v>45309</v>
      </c>
      <c r="S251">
        <v>25000000</v>
      </c>
      <c r="W251" s="2">
        <v>45264</v>
      </c>
      <c r="X251" t="s">
        <v>1411</v>
      </c>
      <c r="Y251" t="s">
        <v>46</v>
      </c>
      <c r="Z251">
        <v>0</v>
      </c>
      <c r="AA251" t="s">
        <v>1412</v>
      </c>
      <c r="AB251" t="s">
        <v>1413</v>
      </c>
      <c r="AC251" t="s">
        <v>48</v>
      </c>
      <c r="AD251" t="s">
        <v>49</v>
      </c>
      <c r="AG251" t="s">
        <v>49</v>
      </c>
      <c r="AI251" t="s">
        <v>167</v>
      </c>
      <c r="AJ251" t="s">
        <v>1277</v>
      </c>
      <c r="AO251" t="str">
        <f>+VLOOKUP(A251,'[1]ASIGNACION CONTRATISTAS'!$A$5:$M$275,11,FALSE)</f>
        <v>GLORIA LUZ</v>
      </c>
      <c r="AP251" t="str">
        <f>+VLOOKUP(A251,'[1]ASIGNACION CONTRATISTAS'!$A$5:$M$275,12,FALSE)</f>
        <v>VASQUEZ GRANADA</v>
      </c>
      <c r="AQ251">
        <f>+VLOOKUP(A251,'[1]ASIGNACION CONTRATISTAS'!$A$5:$M$275,13,FALSE)</f>
        <v>0</v>
      </c>
      <c r="AR251" t="str">
        <f>+VLOOKUP(A251,'[1]ASIGNACION CONTRATISTAS'!$A$5:$AQ$275,14,FALSE)</f>
        <v>SI</v>
      </c>
      <c r="AS251" t="str">
        <f>+VLOOKUP(A251,'[1]ASIGNACION CONTRATISTAS'!$A$5:$AQ$275,15,FALSE)</f>
        <v>SI</v>
      </c>
      <c r="AT251" t="str">
        <f>+VLOOKUP(A251,'[1]ASIGNACION CONTRATISTAS'!$A$5:$AQ$275,16,FALSE)</f>
        <v>SIN DATOS</v>
      </c>
      <c r="AU251" t="str">
        <f>+VLOOKUP(A251,'[1]ASIGNACION CONTRATISTAS'!$A$5:$AQ$275,17,FALSE)</f>
        <v xml:space="preserve">COMPLETO </v>
      </c>
      <c r="AV251" t="str">
        <f>+VLOOKUP(A251,'[1]ASIGNACION CONTRATISTAS'!$A$5:$AQ$275,18,FALSE)</f>
        <v>SIN DATOS</v>
      </c>
      <c r="AW251" t="str">
        <f>+VLOOKUP(A251,'[1]ASIGNACION CONTRATISTAS'!$A$5:$AQ$275,19,FALSE)</f>
        <v>SI</v>
      </c>
      <c r="AX251" t="str">
        <f>+VLOOKUP(A251,'[1]ASIGNACION CONTRATISTAS'!$A$5:$AQ$275,20,FALSE)</f>
        <v>NO</v>
      </c>
      <c r="AY251">
        <f>+VLOOKUP(A251,'[1]ASIGNACION CONTRATISTAS'!$A$5:$AQ$275,21,FALSE)</f>
        <v>0</v>
      </c>
      <c r="AZ251" t="str">
        <f>+VLOOKUP(A251,'[1]ASIGNACION CONTRATISTAS'!$A$5:$AQ$275,22,FALSE)</f>
        <v>COMPLETO</v>
      </c>
      <c r="BA251" t="str">
        <f>+VLOOKUP(A251,'[1]ASIGNACION CONTRATISTAS'!$A$5:$AQ$275,23,FALSE)</f>
        <v>SI</v>
      </c>
      <c r="BB251">
        <f>+VLOOKUP(A251,'[1]ASIGNACION CONTRATISTAS'!$A$5:$AQ$275,24,FALSE)</f>
        <v>0</v>
      </c>
      <c r="BC251" t="str">
        <f>+VLOOKUP(A251,'[1]ASIGNACION CONTRATISTAS'!$A$5:$AQ$275,25,FALSE)</f>
        <v>COMPLETO</v>
      </c>
      <c r="BD251" s="2" t="str">
        <f>+VLOOKUP(A251,'[1]ASIGNACION CONTRATISTAS'!$A$5:$AQ$275,26,FALSE)</f>
        <v>SI TIENE</v>
      </c>
      <c r="BE251" t="str">
        <f>+VLOOKUP(A251,'[1]ASIGNACION CONTRATISTAS'!$A$5:$AQ$275,27,FALSE)</f>
        <v>PASA</v>
      </c>
      <c r="BF251">
        <f>+VLOOKUP(A251,'[1]ASIGNACION CONTRATISTAS'!$A$5:$AQ$275,28,FALSE)</f>
        <v>45328</v>
      </c>
      <c r="BG251" t="str">
        <f>+VLOOKUP(A251,'[1]ASIGNACION CONTRATISTAS'!$A$5:$AQ$275,29,FALSE)</f>
        <v>SIN VISITA</v>
      </c>
      <c r="BH251">
        <f>+VLOOKUP(A251,'[1]ASIGNACION CONTRATISTAS'!$A$5:$AQ$275,30,FALSE)</f>
        <v>0</v>
      </c>
      <c r="BI251">
        <f>+VLOOKUP(A251,'[1]ASIGNACION CONTRATISTAS'!$A$5:$AQ$275,31,FALSE)</f>
        <v>0</v>
      </c>
      <c r="BJ251">
        <f>+VLOOKUP(A251,'[1]ASIGNACION CONTRATISTAS'!$A$5:$AQ$275,32,FALSE)</f>
        <v>0</v>
      </c>
      <c r="BK251" t="str">
        <f>+VLOOKUP(A251,'[1]ASIGNACION CONTRATISTAS'!$A$5:$AQ$275,33,FALSE)</f>
        <v xml:space="preserve">EN ESPERA DE RESPUESTA DE ANT </v>
      </c>
      <c r="BL251" t="str">
        <f>+VLOOKUP(A251,'[1]ASIGNACION CONTRATISTAS'!$A$5:$AQ$275,34,FALSE)</f>
        <v xml:space="preserve">BENEFICIARIO CON VARIOS PREDIO NO PERMITE VISITA </v>
      </c>
      <c r="BM251" t="str">
        <f>+VLOOKUP(A251,'[1]ASIGNACION CONTRATISTAS'!$A$5:$AQ$275,35,FALSE)</f>
        <v>SE ENVIO CORREO CON NOVEDAD EL 09 DE FEBRERO</v>
      </c>
      <c r="BN251" t="str">
        <f>+VLOOKUP(A251,'[1]ASIGNACION CONTRATISTAS'!$A$5:$AQ$275,36,FALSE)</f>
        <v xml:space="preserve">EN ESPERA DE RESPUESTA DE ANT </v>
      </c>
      <c r="BO251" t="str">
        <f>+VLOOKUP(A251,'[1]ASIGNACION CONTRATISTAS'!$A$5:$AQ$275,37,FALSE)</f>
        <v xml:space="preserve">BENEFICIARIO CON VARIOS PREDIO NO PERMITE VISITA </v>
      </c>
      <c r="BP251">
        <f>+VLOOKUP(A251,'[1]ASIGNACION CONTRATISTAS'!$A$5:$AQ$275,38,FALSE)</f>
        <v>0</v>
      </c>
      <c r="BQ251">
        <f>+VLOOKUP(A251,'[1]ASIGNACION CONTRATISTAS'!$A$5:$AQ$275,39,FALSE)</f>
        <v>45309</v>
      </c>
      <c r="BR251">
        <f>+VLOOKUP(A251,'[1]ASIGNACION CONTRATISTAS'!$A$5:$AQ$275,40,FALSE)</f>
        <v>0</v>
      </c>
      <c r="BS251">
        <f>+VLOOKUP(A251,'[1]ASIGNACION CONTRATISTAS'!$A$5:$AQ$275,41,FALSE)</f>
        <v>0</v>
      </c>
      <c r="BT251">
        <f>+VLOOKUP(A251,'[1]ASIGNACION CONTRATISTAS'!$A$5:$AQ$275,42,FALSE)</f>
        <v>0</v>
      </c>
      <c r="BU251">
        <f>+VLOOKUP(A251,'[1]ASIGNACION CONTRATISTAS'!$A$5:$AQ$275,43,FALSE)</f>
        <v>25000000</v>
      </c>
    </row>
    <row r="252" spans="1:73" x14ac:dyDescent="0.25">
      <c r="A252" t="s">
        <v>1414</v>
      </c>
      <c r="B252" t="s">
        <v>1147</v>
      </c>
      <c r="C252" t="s">
        <v>1148</v>
      </c>
      <c r="E252" t="s">
        <v>279</v>
      </c>
      <c r="F252" t="s">
        <v>1415</v>
      </c>
      <c r="G252">
        <v>264.86269600000003</v>
      </c>
      <c r="H252">
        <v>25000000</v>
      </c>
      <c r="K252" t="s">
        <v>1416</v>
      </c>
      <c r="L252" t="s">
        <v>113</v>
      </c>
      <c r="N252" s="2">
        <v>45309</v>
      </c>
      <c r="S252">
        <v>25000000</v>
      </c>
      <c r="W252" s="2">
        <v>45190</v>
      </c>
      <c r="X252" t="s">
        <v>1417</v>
      </c>
      <c r="Y252" t="s">
        <v>46</v>
      </c>
      <c r="Z252">
        <v>0</v>
      </c>
      <c r="AA252">
        <v>256</v>
      </c>
      <c r="AB252" t="s">
        <v>1418</v>
      </c>
      <c r="AC252" t="s">
        <v>48</v>
      </c>
      <c r="AD252" t="s">
        <v>48</v>
      </c>
      <c r="AG252" t="s">
        <v>48</v>
      </c>
      <c r="AO252" t="str">
        <f>+VLOOKUP(A252,'[1]ASIGNACION CONTRATISTAS'!$A$5:$M$275,11,FALSE)</f>
        <v>SIN DATOS</v>
      </c>
      <c r="AP252" t="str">
        <f>+VLOOKUP(A252,'[1]ASIGNACION CONTRATISTAS'!$A$5:$M$275,12,FALSE)</f>
        <v>SIN DATOS</v>
      </c>
      <c r="AQ252" t="str">
        <f>+VLOOKUP(A252,'[1]ASIGNACION CONTRATISTAS'!$A$5:$M$275,13,FALSE)</f>
        <v>SIN DATOS</v>
      </c>
      <c r="AR252" t="str">
        <f>+VLOOKUP(A252,'[1]ASIGNACION CONTRATISTAS'!$A$5:$AQ$275,14,FALSE)</f>
        <v>SI</v>
      </c>
      <c r="AS252" t="str">
        <f>+VLOOKUP(A252,'[1]ASIGNACION CONTRATISTAS'!$A$5:$AQ$275,15,FALSE)</f>
        <v>SI</v>
      </c>
      <c r="AT252" t="str">
        <f>+VLOOKUP(A252,'[1]ASIGNACION CONTRATISTAS'!$A$5:$AQ$275,16,FALSE)</f>
        <v>SIN DATOS</v>
      </c>
      <c r="AU252" t="str">
        <f>+VLOOKUP(A252,'[1]ASIGNACION CONTRATISTAS'!$A$5:$AQ$275,17,FALSE)</f>
        <v xml:space="preserve">COMPLETO </v>
      </c>
      <c r="AV252" t="str">
        <f>+VLOOKUP(A252,'[1]ASIGNACION CONTRATISTAS'!$A$5:$AQ$275,18,FALSE)</f>
        <v>SIN DATOS</v>
      </c>
      <c r="AW252" t="str">
        <f>+VLOOKUP(A252,'[1]ASIGNACION CONTRATISTAS'!$A$5:$AQ$275,19,FALSE)</f>
        <v>SI</v>
      </c>
      <c r="AX252" t="str">
        <f>+VLOOKUP(A252,'[1]ASIGNACION CONTRATISTAS'!$A$5:$AQ$275,20,FALSE)</f>
        <v>NO</v>
      </c>
      <c r="AY252">
        <f>+VLOOKUP(A252,'[1]ASIGNACION CONTRATISTAS'!$A$5:$AQ$275,21,FALSE)</f>
        <v>0</v>
      </c>
      <c r="AZ252" t="str">
        <f>+VLOOKUP(A252,'[1]ASIGNACION CONTRATISTAS'!$A$5:$AQ$275,22,FALSE)</f>
        <v>COMPLETO</v>
      </c>
      <c r="BA252" t="str">
        <f>+VLOOKUP(A252,'[1]ASIGNACION CONTRATISTAS'!$A$5:$AQ$275,23,FALSE)</f>
        <v>SI</v>
      </c>
      <c r="BB252">
        <f>+VLOOKUP(A252,'[1]ASIGNACION CONTRATISTAS'!$A$5:$AQ$275,24,FALSE)</f>
        <v>0</v>
      </c>
      <c r="BC252" t="str">
        <f>+VLOOKUP(A252,'[1]ASIGNACION CONTRATISTAS'!$A$5:$AQ$275,25,FALSE)</f>
        <v>COMPLETO</v>
      </c>
      <c r="BD252" s="2" t="str">
        <f>+VLOOKUP(A252,'[1]ASIGNACION CONTRATISTAS'!$A$5:$AQ$275,26,FALSE)</f>
        <v>SIN CONTACTO</v>
      </c>
      <c r="BE252" t="str">
        <f>+VLOOKUP(A252,'[1]ASIGNACION CONTRATISTAS'!$A$5:$AQ$275,27,FALSE)</f>
        <v>NO PASA</v>
      </c>
      <c r="BF252">
        <f>+VLOOKUP(A252,'[1]ASIGNACION CONTRATISTAS'!$A$5:$AQ$275,28,FALSE)</f>
        <v>0</v>
      </c>
      <c r="BG252">
        <f>+VLOOKUP(A252,'[1]ASIGNACION CONTRATISTAS'!$A$5:$AQ$275,29,FALSE)</f>
        <v>0</v>
      </c>
      <c r="BH252">
        <f>+VLOOKUP(A252,'[1]ASIGNACION CONTRATISTAS'!$A$5:$AQ$275,30,FALSE)</f>
        <v>0</v>
      </c>
      <c r="BI252">
        <f>+VLOOKUP(A252,'[1]ASIGNACION CONTRATISTAS'!$A$5:$AQ$275,31,FALSE)</f>
        <v>0</v>
      </c>
      <c r="BJ252">
        <f>+VLOOKUP(A252,'[1]ASIGNACION CONTRATISTAS'!$A$5:$AQ$275,32,FALSE)</f>
        <v>0</v>
      </c>
      <c r="BK252" t="str">
        <f>+VLOOKUP(A252,'[1]ASIGNACION CONTRATISTAS'!$A$5:$AQ$275,33,FALSE)</f>
        <v>DESISTIDO</v>
      </c>
      <c r="BL252" t="str">
        <f>+VLOOKUP(A252,'[1]ASIGNACION CONTRATISTAS'!$A$5:$AQ$275,34,FALSE)</f>
        <v>EL BENEFICIARIO DESITE DEL PROCESO</v>
      </c>
      <c r="BM252" t="str">
        <f>+VLOOKUP(A252,'[1]ASIGNACION CONTRATISTAS'!$A$5:$AQ$275,35,FALSE)</f>
        <v>SE ENVIARON  CORREO CON SOLICITUD DE INFORMACION VALIDAR DIAS 23, 24, 26, 29 DE ENERO Y 01 DE FEBRERO</v>
      </c>
      <c r="BN252" t="str">
        <f>+VLOOKUP(A252,'[1]ASIGNACION CONTRATISTAS'!$A$5:$AQ$275,36,FALSE)</f>
        <v>DESISTIDO</v>
      </c>
      <c r="BO252">
        <f>+VLOOKUP(A252,'[1]ASIGNACION CONTRATISTAS'!$A$5:$AQ$275,37,FALSE)</f>
        <v>0</v>
      </c>
      <c r="BP252">
        <f>+VLOOKUP(A252,'[1]ASIGNACION CONTRATISTAS'!$A$5:$AQ$275,38,FALSE)</f>
        <v>0</v>
      </c>
      <c r="BQ252">
        <f>+VLOOKUP(A252,'[1]ASIGNACION CONTRATISTAS'!$A$5:$AQ$275,39,FALSE)</f>
        <v>45309</v>
      </c>
      <c r="BR252" t="str">
        <f>+VLOOKUP(A252,'[1]ASIGNACION CONTRATISTAS'!$A$5:$AQ$275,40,FALSE)</f>
        <v>N/A</v>
      </c>
      <c r="BS252">
        <f>+VLOOKUP(A252,'[1]ASIGNACION CONTRATISTAS'!$A$5:$AQ$275,41,FALSE)</f>
        <v>0</v>
      </c>
      <c r="BT252">
        <f>+VLOOKUP(A252,'[1]ASIGNACION CONTRATISTAS'!$A$5:$AQ$275,42,FALSE)</f>
        <v>0</v>
      </c>
      <c r="BU252">
        <f>+VLOOKUP(A252,'[1]ASIGNACION CONTRATISTAS'!$A$5:$AQ$275,43,FALSE)</f>
        <v>25000000</v>
      </c>
    </row>
    <row r="253" spans="1:73" x14ac:dyDescent="0.25">
      <c r="A253" t="s">
        <v>1419</v>
      </c>
      <c r="B253" t="s">
        <v>1147</v>
      </c>
      <c r="C253" t="s">
        <v>1148</v>
      </c>
      <c r="E253" t="s">
        <v>117</v>
      </c>
      <c r="F253" t="s">
        <v>118</v>
      </c>
      <c r="G253">
        <v>239.74871999999999</v>
      </c>
      <c r="H253">
        <v>25000000</v>
      </c>
      <c r="K253" t="s">
        <v>1420</v>
      </c>
      <c r="L253" t="s">
        <v>59</v>
      </c>
      <c r="M253" t="s">
        <v>1273</v>
      </c>
      <c r="N253" s="2">
        <v>45309</v>
      </c>
      <c r="S253">
        <v>25000000</v>
      </c>
      <c r="W253" s="2">
        <v>45169</v>
      </c>
      <c r="X253" t="s">
        <v>1421</v>
      </c>
      <c r="Y253" t="s">
        <v>46</v>
      </c>
      <c r="Z253">
        <v>0</v>
      </c>
      <c r="AA253">
        <v>0</v>
      </c>
      <c r="AB253" t="s">
        <v>1422</v>
      </c>
      <c r="AC253" t="s">
        <v>48</v>
      </c>
      <c r="AD253" t="s">
        <v>49</v>
      </c>
      <c r="AG253" t="s">
        <v>48</v>
      </c>
      <c r="AO253" t="str">
        <f>+VLOOKUP(A253,'[1]ASIGNACION CONTRATISTAS'!$A$5:$M$275,11,FALSE)</f>
        <v>FREDDY</v>
      </c>
      <c r="AP253" t="str">
        <f>+VLOOKUP(A253,'[1]ASIGNACION CONTRATISTAS'!$A$5:$M$275,12,FALSE)</f>
        <v>LEMUS</v>
      </c>
      <c r="AQ253">
        <f>+VLOOKUP(A253,'[1]ASIGNACION CONTRATISTAS'!$A$5:$M$275,13,FALSE)</f>
        <v>0</v>
      </c>
      <c r="AR253" t="str">
        <f>+VLOOKUP(A253,'[1]ASIGNACION CONTRATISTAS'!$A$5:$AQ$275,14,FALSE)</f>
        <v>SI</v>
      </c>
      <c r="AS253" t="str">
        <f>+VLOOKUP(A253,'[1]ASIGNACION CONTRATISTAS'!$A$5:$AQ$275,15,FALSE)</f>
        <v>SI</v>
      </c>
      <c r="AT253" t="str">
        <f>+VLOOKUP(A253,'[1]ASIGNACION CONTRATISTAS'!$A$5:$AQ$275,16,FALSE)</f>
        <v>SIN DATOS</v>
      </c>
      <c r="AU253" t="str">
        <f>+VLOOKUP(A253,'[1]ASIGNACION CONTRATISTAS'!$A$5:$AQ$275,17,FALSE)</f>
        <v xml:space="preserve">COMPLETO </v>
      </c>
      <c r="AV253" t="str">
        <f>+VLOOKUP(A253,'[1]ASIGNACION CONTRATISTAS'!$A$5:$AQ$275,18,FALSE)</f>
        <v>SIN DATOS</v>
      </c>
      <c r="AW253" t="str">
        <f>+VLOOKUP(A253,'[1]ASIGNACION CONTRATISTAS'!$A$5:$AQ$275,19,FALSE)</f>
        <v>SI</v>
      </c>
      <c r="AX253" t="str">
        <f>+VLOOKUP(A253,'[1]ASIGNACION CONTRATISTAS'!$A$5:$AQ$275,20,FALSE)</f>
        <v>NO</v>
      </c>
      <c r="AY253">
        <f>+VLOOKUP(A253,'[1]ASIGNACION CONTRATISTAS'!$A$5:$AQ$275,21,FALSE)</f>
        <v>0</v>
      </c>
      <c r="AZ253" t="str">
        <f>+VLOOKUP(A253,'[1]ASIGNACION CONTRATISTAS'!$A$5:$AQ$275,22,FALSE)</f>
        <v>COMPLETO</v>
      </c>
      <c r="BA253" t="str">
        <f>+VLOOKUP(A253,'[1]ASIGNACION CONTRATISTAS'!$A$5:$AQ$275,23,FALSE)</f>
        <v>SI</v>
      </c>
      <c r="BB253">
        <f>+VLOOKUP(A253,'[1]ASIGNACION CONTRATISTAS'!$A$5:$AQ$275,24,FALSE)</f>
        <v>0</v>
      </c>
      <c r="BC253" t="str">
        <f>+VLOOKUP(A253,'[1]ASIGNACION CONTRATISTAS'!$A$5:$AQ$275,25,FALSE)</f>
        <v>COMPLETO</v>
      </c>
      <c r="BD253" s="2" t="str">
        <f>+VLOOKUP(A253,'[1]ASIGNACION CONTRATISTAS'!$A$5:$AQ$275,26,FALSE)</f>
        <v>SI TIENE</v>
      </c>
      <c r="BE253" t="str">
        <f>+VLOOKUP(A253,'[1]ASIGNACION CONTRATISTAS'!$A$5:$AQ$275,27,FALSE)</f>
        <v>PASA</v>
      </c>
      <c r="BF253">
        <f>+VLOOKUP(A253,'[1]ASIGNACION CONTRATISTAS'!$A$5:$AQ$275,28,FALSE)</f>
        <v>45328</v>
      </c>
      <c r="BG253" t="str">
        <f>+VLOOKUP(A253,'[1]ASIGNACION CONTRATISTAS'!$A$5:$AQ$275,29,FALSE)</f>
        <v>SIN VISITA</v>
      </c>
      <c r="BH253">
        <f>+VLOOKUP(A253,'[1]ASIGNACION CONTRATISTAS'!$A$5:$AQ$275,30,FALSE)</f>
        <v>0</v>
      </c>
      <c r="BI253">
        <f>+VLOOKUP(A253,'[1]ASIGNACION CONTRATISTAS'!$A$5:$AQ$275,31,FALSE)</f>
        <v>0</v>
      </c>
      <c r="BJ253">
        <f>+VLOOKUP(A253,'[1]ASIGNACION CONTRATISTAS'!$A$5:$AQ$275,32,FALSE)</f>
        <v>0</v>
      </c>
      <c r="BK253" t="str">
        <f>+VLOOKUP(A253,'[1]ASIGNACION CONTRATISTAS'!$A$5:$AQ$275,33,FALSE)</f>
        <v xml:space="preserve">EN ESPERA DE RESPUESTA DE ANT </v>
      </c>
      <c r="BL253" t="str">
        <f>+VLOOKUP(A253,'[1]ASIGNACION CONTRATISTAS'!$A$5:$AQ$275,34,FALSE)</f>
        <v xml:space="preserve">BENEFICIARIO CON VARIOS PREDIO NO PERMITE VISITA </v>
      </c>
      <c r="BM253" t="str">
        <f>+VLOOKUP(A253,'[1]ASIGNACION CONTRATISTAS'!$A$5:$AQ$275,35,FALSE)</f>
        <v>SE ENVIO CORREO CON NOVEDAD EL 09 DE FEBRERO</v>
      </c>
      <c r="BN253" t="str">
        <f>+VLOOKUP(A253,'[1]ASIGNACION CONTRATISTAS'!$A$5:$AQ$275,36,FALSE)</f>
        <v xml:space="preserve">EN ESPERA DE RESPUESTA DE ANT </v>
      </c>
      <c r="BO253" t="str">
        <f>+VLOOKUP(A253,'[1]ASIGNACION CONTRATISTAS'!$A$5:$AQ$275,37,FALSE)</f>
        <v xml:space="preserve">BENEFICIARIO CON VARIOS PREDIO NO PERMITE VISITA </v>
      </c>
      <c r="BP253">
        <f>+VLOOKUP(A253,'[1]ASIGNACION CONTRATISTAS'!$A$5:$AQ$275,38,FALSE)</f>
        <v>0</v>
      </c>
      <c r="BQ253">
        <f>+VLOOKUP(A253,'[1]ASIGNACION CONTRATISTAS'!$A$5:$AQ$275,39,FALSE)</f>
        <v>45309</v>
      </c>
      <c r="BR253">
        <f>+VLOOKUP(A253,'[1]ASIGNACION CONTRATISTAS'!$A$5:$AQ$275,40,FALSE)</f>
        <v>0</v>
      </c>
      <c r="BS253">
        <f>+VLOOKUP(A253,'[1]ASIGNACION CONTRATISTAS'!$A$5:$AQ$275,41,FALSE)</f>
        <v>0</v>
      </c>
      <c r="BT253">
        <f>+VLOOKUP(A253,'[1]ASIGNACION CONTRATISTAS'!$A$5:$AQ$275,42,FALSE)</f>
        <v>0</v>
      </c>
      <c r="BU253">
        <f>+VLOOKUP(A253,'[1]ASIGNACION CONTRATISTAS'!$A$5:$AQ$275,43,FALSE)</f>
        <v>25000000</v>
      </c>
    </row>
    <row r="254" spans="1:73" x14ac:dyDescent="0.25">
      <c r="A254" t="s">
        <v>1423</v>
      </c>
      <c r="B254" t="s">
        <v>1147</v>
      </c>
      <c r="C254" t="s">
        <v>1148</v>
      </c>
      <c r="E254" t="s">
        <v>87</v>
      </c>
      <c r="F254" t="s">
        <v>1424</v>
      </c>
      <c r="G254">
        <v>238.649585</v>
      </c>
      <c r="H254">
        <v>25000000</v>
      </c>
      <c r="K254" t="s">
        <v>1425</v>
      </c>
      <c r="L254" t="s">
        <v>127</v>
      </c>
      <c r="N254" s="2">
        <v>45309</v>
      </c>
      <c r="O254" s="2">
        <v>45334</v>
      </c>
      <c r="P254" s="2">
        <v>45343</v>
      </c>
      <c r="S254">
        <v>25000000</v>
      </c>
      <c r="W254" s="2">
        <v>45264</v>
      </c>
      <c r="X254" t="s">
        <v>1426</v>
      </c>
      <c r="Y254" t="s">
        <v>46</v>
      </c>
      <c r="Z254">
        <v>0</v>
      </c>
      <c r="AA254" t="s">
        <v>1427</v>
      </c>
      <c r="AB254" t="s">
        <v>1428</v>
      </c>
      <c r="AC254" t="s">
        <v>48</v>
      </c>
      <c r="AD254" t="s">
        <v>49</v>
      </c>
      <c r="AG254" t="s">
        <v>48</v>
      </c>
      <c r="AO254" t="str">
        <f>+VLOOKUP(A254,'[1]ASIGNACION CONTRATISTAS'!$A$5:$M$275,11,FALSE)</f>
        <v>OSCAR HUMBERTO</v>
      </c>
      <c r="AP254" t="str">
        <f>+VLOOKUP(A254,'[1]ASIGNACION CONTRATISTAS'!$A$5:$M$275,12,FALSE)</f>
        <v>VASQUEZ CASTILLO</v>
      </c>
      <c r="AQ254">
        <f>+VLOOKUP(A254,'[1]ASIGNACION CONTRATISTAS'!$A$5:$M$275,13,FALSE)</f>
        <v>0</v>
      </c>
      <c r="AR254" t="str">
        <f>+VLOOKUP(A254,'[1]ASIGNACION CONTRATISTAS'!$A$5:$AQ$275,14,FALSE)</f>
        <v>SI</v>
      </c>
      <c r="AS254" t="str">
        <f>+VLOOKUP(A254,'[1]ASIGNACION CONTRATISTAS'!$A$5:$AQ$275,15,FALSE)</f>
        <v>SI</v>
      </c>
      <c r="AT254" t="str">
        <f>+VLOOKUP(A254,'[1]ASIGNACION CONTRATISTAS'!$A$5:$AQ$275,16,FALSE)</f>
        <v>SIN DATOS</v>
      </c>
      <c r="AU254" t="str">
        <f>+VLOOKUP(A254,'[1]ASIGNACION CONTRATISTAS'!$A$5:$AQ$275,17,FALSE)</f>
        <v xml:space="preserve">COMPLETO </v>
      </c>
      <c r="AV254" t="str">
        <f>+VLOOKUP(A254,'[1]ASIGNACION CONTRATISTAS'!$A$5:$AQ$275,18,FALSE)</f>
        <v>SIN DATOS</v>
      </c>
      <c r="AW254" t="str">
        <f>+VLOOKUP(A254,'[1]ASIGNACION CONTRATISTAS'!$A$5:$AQ$275,19,FALSE)</f>
        <v>SI</v>
      </c>
      <c r="AX254" t="str">
        <f>+VLOOKUP(A254,'[1]ASIGNACION CONTRATISTAS'!$A$5:$AQ$275,20,FALSE)</f>
        <v>NO</v>
      </c>
      <c r="AY254">
        <f>+VLOOKUP(A254,'[1]ASIGNACION CONTRATISTAS'!$A$5:$AQ$275,21,FALSE)</f>
        <v>0</v>
      </c>
      <c r="AZ254" t="str">
        <f>+VLOOKUP(A254,'[1]ASIGNACION CONTRATISTAS'!$A$5:$AQ$275,22,FALSE)</f>
        <v>COMPLETO</v>
      </c>
      <c r="BA254" t="str">
        <f>+VLOOKUP(A254,'[1]ASIGNACION CONTRATISTAS'!$A$5:$AQ$275,23,FALSE)</f>
        <v>SI</v>
      </c>
      <c r="BB254">
        <f>+VLOOKUP(A254,'[1]ASIGNACION CONTRATISTAS'!$A$5:$AQ$275,24,FALSE)</f>
        <v>0</v>
      </c>
      <c r="BC254" t="str">
        <f>+VLOOKUP(A254,'[1]ASIGNACION CONTRATISTAS'!$A$5:$AQ$275,25,FALSE)</f>
        <v>COMPLETO</v>
      </c>
      <c r="BD254" s="2" t="str">
        <f>+VLOOKUP(A254,'[1]ASIGNACION CONTRATISTAS'!$A$5:$AQ$275,26,FALSE)</f>
        <v>SI TIENE</v>
      </c>
      <c r="BE254" t="str">
        <f>+VLOOKUP(A254,'[1]ASIGNACION CONTRATISTAS'!$A$5:$AQ$275,27,FALSE)</f>
        <v>PASA</v>
      </c>
      <c r="BF254">
        <f>+VLOOKUP(A254,'[1]ASIGNACION CONTRATISTAS'!$A$5:$AQ$275,28,FALSE)</f>
        <v>45328</v>
      </c>
      <c r="BG254">
        <f>+VLOOKUP(A254,'[1]ASIGNACION CONTRATISTAS'!$A$5:$AQ$275,29,FALSE)</f>
        <v>45334</v>
      </c>
      <c r="BH254">
        <f>+VLOOKUP(A254,'[1]ASIGNACION CONTRATISTAS'!$A$5:$AQ$275,30,FALSE)</f>
        <v>0</v>
      </c>
      <c r="BI254">
        <f>+VLOOKUP(A254,'[1]ASIGNACION CONTRATISTAS'!$A$5:$AQ$275,31,FALSE)</f>
        <v>45343</v>
      </c>
      <c r="BJ254">
        <f>+VLOOKUP(A254,'[1]ASIGNACION CONTRATISTAS'!$A$5:$AQ$275,32,FALSE)</f>
        <v>0</v>
      </c>
      <c r="BK254" t="str">
        <f>+VLOOKUP(A254,'[1]ASIGNACION CONTRATISTAS'!$A$5:$AQ$275,33,FALSE)</f>
        <v>EN REVISION DE ANT</v>
      </c>
      <c r="BL254" t="str">
        <f>+VLOOKUP(A254,'[1]ASIGNACION CONTRATISTAS'!$A$5:$AQ$275,34,FALSE)</f>
        <v xml:space="preserve">APROBADO SIN SOPORTES </v>
      </c>
      <c r="BM254">
        <f>+VLOOKUP(A254,'[1]ASIGNACION CONTRATISTAS'!$A$5:$AQ$275,35,FALSE)</f>
        <v>0</v>
      </c>
      <c r="BN254" t="str">
        <f>+VLOOKUP(A254,'[1]ASIGNACION CONTRATISTAS'!$A$5:$AQ$275,36,FALSE)</f>
        <v>EN REVISION ANT</v>
      </c>
      <c r="BO254">
        <f>+VLOOKUP(A254,'[1]ASIGNACION CONTRATISTAS'!$A$5:$AQ$275,37,FALSE)</f>
        <v>0</v>
      </c>
      <c r="BP254">
        <f>+VLOOKUP(A254,'[1]ASIGNACION CONTRATISTAS'!$A$5:$AQ$275,38,FALSE)</f>
        <v>0</v>
      </c>
      <c r="BQ254">
        <f>+VLOOKUP(A254,'[1]ASIGNACION CONTRATISTAS'!$A$5:$AQ$275,39,FALSE)</f>
        <v>45309</v>
      </c>
      <c r="BR254">
        <f>+VLOOKUP(A254,'[1]ASIGNACION CONTRATISTAS'!$A$5:$AQ$275,40,FALSE)</f>
        <v>45334</v>
      </c>
      <c r="BS254">
        <f>+VLOOKUP(A254,'[1]ASIGNACION CONTRATISTAS'!$A$5:$AQ$275,41,FALSE)</f>
        <v>0</v>
      </c>
      <c r="BT254">
        <f>+VLOOKUP(A254,'[1]ASIGNACION CONTRATISTAS'!$A$5:$AQ$275,42,FALSE)</f>
        <v>0</v>
      </c>
      <c r="BU254">
        <f>+VLOOKUP(A254,'[1]ASIGNACION CONTRATISTAS'!$A$5:$AQ$275,43,FALSE)</f>
        <v>25000000</v>
      </c>
    </row>
    <row r="255" spans="1:73" x14ac:dyDescent="0.25">
      <c r="A255" t="s">
        <v>1429</v>
      </c>
      <c r="B255" t="s">
        <v>1147</v>
      </c>
      <c r="C255" t="s">
        <v>1148</v>
      </c>
      <c r="E255" t="s">
        <v>1019</v>
      </c>
      <c r="F255" t="s">
        <v>1430</v>
      </c>
      <c r="G255">
        <v>206.46449999999999</v>
      </c>
      <c r="H255">
        <v>25000000</v>
      </c>
      <c r="K255" t="s">
        <v>1431</v>
      </c>
      <c r="L255" t="s">
        <v>74</v>
      </c>
      <c r="N255" s="2">
        <v>45309</v>
      </c>
      <c r="O255" s="2">
        <v>45341</v>
      </c>
      <c r="S255">
        <v>25000000</v>
      </c>
      <c r="W255" s="2">
        <v>45100</v>
      </c>
      <c r="X255" t="s">
        <v>1432</v>
      </c>
      <c r="Y255">
        <v>0</v>
      </c>
      <c r="Z255" t="s">
        <v>427</v>
      </c>
      <c r="AA255">
        <v>146.5</v>
      </c>
      <c r="AB255" t="s">
        <v>1433</v>
      </c>
      <c r="AC255" t="s">
        <v>48</v>
      </c>
      <c r="AD255" t="s">
        <v>48</v>
      </c>
      <c r="AG255" t="s">
        <v>430</v>
      </c>
      <c r="AO255" t="str">
        <f>+VLOOKUP(A255,'[1]ASIGNACION CONTRATISTAS'!$A$5:$M$275,11,FALSE)</f>
        <v>YASMIN</v>
      </c>
      <c r="AP255" t="str">
        <f>+VLOOKUP(A255,'[1]ASIGNACION CONTRATISTAS'!$A$5:$M$275,12,FALSE)</f>
        <v>PATIÑO</v>
      </c>
      <c r="AQ255">
        <f>+VLOOKUP(A255,'[1]ASIGNACION CONTRATISTAS'!$A$5:$M$275,13,FALSE)</f>
        <v>0</v>
      </c>
      <c r="AR255" t="str">
        <f>+VLOOKUP(A255,'[1]ASIGNACION CONTRATISTAS'!$A$5:$AQ$275,14,FALSE)</f>
        <v>SI</v>
      </c>
      <c r="AS255" t="str">
        <f>+VLOOKUP(A255,'[1]ASIGNACION CONTRATISTAS'!$A$5:$AQ$275,15,FALSE)</f>
        <v>SI</v>
      </c>
      <c r="AT255" t="str">
        <f>+VLOOKUP(A255,'[1]ASIGNACION CONTRATISTAS'!$A$5:$AQ$275,16,FALSE)</f>
        <v>SIN DATOS</v>
      </c>
      <c r="AU255" t="str">
        <f>+VLOOKUP(A255,'[1]ASIGNACION CONTRATISTAS'!$A$5:$AQ$275,17,FALSE)</f>
        <v xml:space="preserve">COMPLETO </v>
      </c>
      <c r="AV255" t="str">
        <f>+VLOOKUP(A255,'[1]ASIGNACION CONTRATISTAS'!$A$5:$AQ$275,18,FALSE)</f>
        <v>SIN DATOS</v>
      </c>
      <c r="AW255" t="str">
        <f>+VLOOKUP(A255,'[1]ASIGNACION CONTRATISTAS'!$A$5:$AQ$275,19,FALSE)</f>
        <v>SI</v>
      </c>
      <c r="AX255" t="str">
        <f>+VLOOKUP(A255,'[1]ASIGNACION CONTRATISTAS'!$A$5:$AQ$275,20,FALSE)</f>
        <v>NO</v>
      </c>
      <c r="AY255">
        <f>+VLOOKUP(A255,'[1]ASIGNACION CONTRATISTAS'!$A$5:$AQ$275,21,FALSE)</f>
        <v>0</v>
      </c>
      <c r="AZ255" t="str">
        <f>+VLOOKUP(A255,'[1]ASIGNACION CONTRATISTAS'!$A$5:$AQ$275,22,FALSE)</f>
        <v>COMPLETO</v>
      </c>
      <c r="BA255" t="str">
        <f>+VLOOKUP(A255,'[1]ASIGNACION CONTRATISTAS'!$A$5:$AQ$275,23,FALSE)</f>
        <v>SI</v>
      </c>
      <c r="BB255">
        <f>+VLOOKUP(A255,'[1]ASIGNACION CONTRATISTAS'!$A$5:$AQ$275,24,FALSE)</f>
        <v>0</v>
      </c>
      <c r="BC255" t="str">
        <f>+VLOOKUP(A255,'[1]ASIGNACION CONTRATISTAS'!$A$5:$AQ$275,25,FALSE)</f>
        <v>COMPLETO</v>
      </c>
      <c r="BD255" s="2" t="str">
        <f>+VLOOKUP(A255,'[1]ASIGNACION CONTRATISTAS'!$A$5:$AQ$275,26,FALSE)</f>
        <v>SI TIENE</v>
      </c>
      <c r="BE255" t="str">
        <f>+VLOOKUP(A255,'[1]ASIGNACION CONTRATISTAS'!$A$5:$AQ$275,27,FALSE)</f>
        <v>PASA</v>
      </c>
      <c r="BF255">
        <f>+VLOOKUP(A255,'[1]ASIGNACION CONTRATISTAS'!$A$5:$AQ$275,28,FALSE)</f>
        <v>0</v>
      </c>
      <c r="BG255">
        <f>+VLOOKUP(A255,'[1]ASIGNACION CONTRATISTAS'!$A$5:$AQ$275,29,FALSE)</f>
        <v>45341</v>
      </c>
      <c r="BH255">
        <f>+VLOOKUP(A255,'[1]ASIGNACION CONTRATISTAS'!$A$5:$AQ$275,30,FALSE)</f>
        <v>0</v>
      </c>
      <c r="BI255">
        <f>+VLOOKUP(A255,'[1]ASIGNACION CONTRATISTAS'!$A$5:$AQ$275,31,FALSE)</f>
        <v>0</v>
      </c>
      <c r="BJ255">
        <f>+VLOOKUP(A255,'[1]ASIGNACION CONTRATISTAS'!$A$5:$AQ$275,32,FALSE)</f>
        <v>0</v>
      </c>
      <c r="BK255" t="str">
        <f>+VLOOKUP(A255,'[1]ASIGNACION CONTRATISTAS'!$A$5:$AQ$275,33,FALSE)</f>
        <v>EN ELABORACION DE INFORME</v>
      </c>
      <c r="BL255">
        <f>+VLOOKUP(A255,'[1]ASIGNACION CONTRATISTAS'!$A$5:$AQ$275,34,FALSE)</f>
        <v>0</v>
      </c>
      <c r="BM255">
        <f>+VLOOKUP(A255,'[1]ASIGNACION CONTRATISTAS'!$A$5:$AQ$275,35,FALSE)</f>
        <v>0</v>
      </c>
      <c r="BN255" t="str">
        <f>+VLOOKUP(A255,'[1]ASIGNACION CONTRATISTAS'!$A$5:$AQ$275,36,FALSE)</f>
        <v>EN ELABORACION DE INFORME</v>
      </c>
      <c r="BO255">
        <f>+VLOOKUP(A255,'[1]ASIGNACION CONTRATISTAS'!$A$5:$AQ$275,37,FALSE)</f>
        <v>0</v>
      </c>
      <c r="BP255">
        <f>+VLOOKUP(A255,'[1]ASIGNACION CONTRATISTAS'!$A$5:$AQ$275,38,FALSE)</f>
        <v>0</v>
      </c>
      <c r="BQ255">
        <f>+VLOOKUP(A255,'[1]ASIGNACION CONTRATISTAS'!$A$5:$AQ$275,39,FALSE)</f>
        <v>45309</v>
      </c>
      <c r="BR255">
        <f>+VLOOKUP(A255,'[1]ASIGNACION CONTRATISTAS'!$A$5:$AQ$275,40,FALSE)</f>
        <v>45341</v>
      </c>
      <c r="BS255">
        <f>+VLOOKUP(A255,'[1]ASIGNACION CONTRATISTAS'!$A$5:$AQ$275,41,FALSE)</f>
        <v>0</v>
      </c>
      <c r="BT255">
        <f>+VLOOKUP(A255,'[1]ASIGNACION CONTRATISTAS'!$A$5:$AQ$275,42,FALSE)</f>
        <v>0</v>
      </c>
      <c r="BU255">
        <f>+VLOOKUP(A255,'[1]ASIGNACION CONTRATISTAS'!$A$5:$AQ$275,43,FALSE)</f>
        <v>25000000</v>
      </c>
    </row>
    <row r="256" spans="1:73" x14ac:dyDescent="0.25">
      <c r="A256" t="s">
        <v>1434</v>
      </c>
      <c r="B256" t="s">
        <v>1147</v>
      </c>
      <c r="C256" t="s">
        <v>1148</v>
      </c>
      <c r="E256" t="s">
        <v>41</v>
      </c>
      <c r="F256" t="s">
        <v>1237</v>
      </c>
      <c r="G256">
        <v>924.71039599999995</v>
      </c>
      <c r="H256">
        <v>25000000</v>
      </c>
      <c r="K256" t="s">
        <v>1435</v>
      </c>
      <c r="L256" t="s">
        <v>74</v>
      </c>
      <c r="N256" s="2">
        <v>45309</v>
      </c>
      <c r="O256" s="2">
        <v>45345</v>
      </c>
      <c r="P256" s="2">
        <v>45362</v>
      </c>
      <c r="S256">
        <v>25000000</v>
      </c>
      <c r="W256" s="2">
        <v>45100</v>
      </c>
      <c r="X256" t="s">
        <v>1436</v>
      </c>
      <c r="Y256" t="s">
        <v>46</v>
      </c>
      <c r="Z256">
        <v>0</v>
      </c>
      <c r="AA256">
        <v>902.29380000000003</v>
      </c>
      <c r="AB256" t="s">
        <v>1437</v>
      </c>
      <c r="AC256" t="s">
        <v>48</v>
      </c>
      <c r="AD256" t="s">
        <v>49</v>
      </c>
      <c r="AE256" t="s">
        <v>612</v>
      </c>
      <c r="AG256" t="s">
        <v>48</v>
      </c>
      <c r="AO256" t="str">
        <f>+VLOOKUP(A256,'[1]ASIGNACION CONTRATISTAS'!$A$5:$M$275,11,FALSE)</f>
        <v>JORGE</v>
      </c>
      <c r="AP256" t="str">
        <f>+VLOOKUP(A256,'[1]ASIGNACION CONTRATISTAS'!$A$5:$M$275,12,FALSE)</f>
        <v>RUIZ</v>
      </c>
      <c r="AQ256">
        <f>+VLOOKUP(A256,'[1]ASIGNACION CONTRATISTAS'!$A$5:$M$275,13,FALSE)</f>
        <v>0</v>
      </c>
      <c r="AR256" t="str">
        <f>+VLOOKUP(A256,'[1]ASIGNACION CONTRATISTAS'!$A$5:$AQ$275,14,FALSE)</f>
        <v>SI</v>
      </c>
      <c r="AS256" t="str">
        <f>+VLOOKUP(A256,'[1]ASIGNACION CONTRATISTAS'!$A$5:$AQ$275,15,FALSE)</f>
        <v>SI</v>
      </c>
      <c r="AT256" t="str">
        <f>+VLOOKUP(A256,'[1]ASIGNACION CONTRATISTAS'!$A$5:$AQ$275,16,FALSE)</f>
        <v>SIN DATOS</v>
      </c>
      <c r="AU256" t="str">
        <f>+VLOOKUP(A256,'[1]ASIGNACION CONTRATISTAS'!$A$5:$AQ$275,17,FALSE)</f>
        <v xml:space="preserve">COMPLETO </v>
      </c>
      <c r="AV256" t="str">
        <f>+VLOOKUP(A256,'[1]ASIGNACION CONTRATISTAS'!$A$5:$AQ$275,18,FALSE)</f>
        <v>SIN DATOS</v>
      </c>
      <c r="AW256" t="str">
        <f>+VLOOKUP(A256,'[1]ASIGNACION CONTRATISTAS'!$A$5:$AQ$275,19,FALSE)</f>
        <v>NO</v>
      </c>
      <c r="AX256" t="str">
        <f>+VLOOKUP(A256,'[1]ASIGNACION CONTRATISTAS'!$A$5:$AQ$275,20,FALSE)</f>
        <v>SI</v>
      </c>
      <c r="AY256">
        <f>+VLOOKUP(A256,'[1]ASIGNACION CONTRATISTAS'!$A$5:$AQ$275,21,FALSE)</f>
        <v>0</v>
      </c>
      <c r="AZ256" t="str">
        <f>+VLOOKUP(A256,'[1]ASIGNACION CONTRATISTAS'!$A$5:$AQ$275,22,FALSE)</f>
        <v>COMPLETO</v>
      </c>
      <c r="BA256" t="str">
        <f>+VLOOKUP(A256,'[1]ASIGNACION CONTRATISTAS'!$A$5:$AQ$275,23,FALSE)</f>
        <v>SI</v>
      </c>
      <c r="BB256">
        <f>+VLOOKUP(A256,'[1]ASIGNACION CONTRATISTAS'!$A$5:$AQ$275,24,FALSE)</f>
        <v>0</v>
      </c>
      <c r="BC256" t="str">
        <f>+VLOOKUP(A256,'[1]ASIGNACION CONTRATISTAS'!$A$5:$AQ$275,25,FALSE)</f>
        <v>COMPLETO</v>
      </c>
      <c r="BD256" s="2" t="str">
        <f>+VLOOKUP(A256,'[1]ASIGNACION CONTRATISTAS'!$A$5:$AQ$275,26,FALSE)</f>
        <v>SIN CONTACTO</v>
      </c>
      <c r="BE256" t="str">
        <f>+VLOOKUP(A256,'[1]ASIGNACION CONTRATISTAS'!$A$5:$AQ$275,27,FALSE)</f>
        <v>NO PASA</v>
      </c>
      <c r="BF256">
        <f>+VLOOKUP(A256,'[1]ASIGNACION CONTRATISTAS'!$A$5:$AQ$275,28,FALSE)</f>
        <v>0</v>
      </c>
      <c r="BG256">
        <f>+VLOOKUP(A256,'[1]ASIGNACION CONTRATISTAS'!$A$5:$AQ$275,29,FALSE)</f>
        <v>0</v>
      </c>
      <c r="BH256">
        <f>+VLOOKUP(A256,'[1]ASIGNACION CONTRATISTAS'!$A$5:$AQ$275,30,FALSE)</f>
        <v>0</v>
      </c>
      <c r="BI256">
        <f>+VLOOKUP(A256,'[1]ASIGNACION CONTRATISTAS'!$A$5:$AQ$275,31,FALSE)</f>
        <v>0</v>
      </c>
      <c r="BJ256">
        <f>+VLOOKUP(A256,'[1]ASIGNACION CONTRATISTAS'!$A$5:$AQ$275,32,FALSE)</f>
        <v>0</v>
      </c>
      <c r="BK256" t="str">
        <f>+VLOOKUP(A256,'[1]ASIGNACION CONTRATISTAS'!$A$5:$AQ$275,33,FALSE)</f>
        <v xml:space="preserve">EN ESPERA DE RESPUESTA DE ANT </v>
      </c>
      <c r="BL256" t="str">
        <f>+VLOOKUP(A256,'[1]ASIGNACION CONTRATISTAS'!$A$5:$AQ$275,34,FALSE)</f>
        <v xml:space="preserve">SIN DATOS DE CONTACTO </v>
      </c>
      <c r="BM256" t="str">
        <f>+VLOOKUP(A256,'[1]ASIGNACION CONTRATISTAS'!$A$5:$AQ$275,35,FALSE)</f>
        <v>SE ENVIARON  CORREO CON SOLICITUD DE INFORMACION VALIDAR DIAS 23, 24, 26, 29 DE ENERO Y 01 DE FEBRERO</v>
      </c>
      <c r="BN256" t="str">
        <f>+VLOOKUP(A256,'[1]ASIGNACION CONTRATISTAS'!$A$5:$AQ$275,36,FALSE)</f>
        <v xml:space="preserve">EN ESPERA DE RESPUESTA DE ANT </v>
      </c>
      <c r="BO256" t="str">
        <f>+VLOOKUP(A256,'[1]ASIGNACION CONTRATISTAS'!$A$5:$AQ$275,37,FALSE)</f>
        <v xml:space="preserve">SIN DATOS DE CONTACTO </v>
      </c>
      <c r="BP256">
        <f>+VLOOKUP(A256,'[1]ASIGNACION CONTRATISTAS'!$A$5:$AQ$275,38,FALSE)</f>
        <v>0</v>
      </c>
      <c r="BQ256">
        <f>+VLOOKUP(A256,'[1]ASIGNACION CONTRATISTAS'!$A$5:$AQ$275,39,FALSE)</f>
        <v>45309</v>
      </c>
      <c r="BR256">
        <f>+VLOOKUP(A256,'[1]ASIGNACION CONTRATISTAS'!$A$5:$AQ$275,40,FALSE)</f>
        <v>45345</v>
      </c>
      <c r="BS256">
        <f>+VLOOKUP(A256,'[1]ASIGNACION CONTRATISTAS'!$A$5:$AQ$275,41,FALSE)</f>
        <v>0</v>
      </c>
      <c r="BT256">
        <f>+VLOOKUP(A256,'[1]ASIGNACION CONTRATISTAS'!$A$5:$AQ$275,42,FALSE)</f>
        <v>0</v>
      </c>
      <c r="BU256">
        <f>+VLOOKUP(A256,'[1]ASIGNACION CONTRATISTAS'!$A$5:$AQ$275,43,FALSE)</f>
        <v>25000000</v>
      </c>
    </row>
    <row r="257" spans="1:73" x14ac:dyDescent="0.25">
      <c r="A257" t="s">
        <v>1438</v>
      </c>
      <c r="B257" t="s">
        <v>1147</v>
      </c>
      <c r="C257" t="s">
        <v>1148</v>
      </c>
      <c r="E257" t="s">
        <v>455</v>
      </c>
      <c r="F257" t="s">
        <v>1439</v>
      </c>
      <c r="G257">
        <v>845.79443000000003</v>
      </c>
      <c r="H257">
        <v>25000000</v>
      </c>
      <c r="K257" t="s">
        <v>1440</v>
      </c>
      <c r="L257" t="s">
        <v>127</v>
      </c>
      <c r="N257" s="2">
        <v>45309</v>
      </c>
      <c r="O257" s="2">
        <v>45327</v>
      </c>
      <c r="P257" s="2">
        <v>45338</v>
      </c>
      <c r="S257">
        <v>25000000</v>
      </c>
      <c r="W257" s="2">
        <v>45138</v>
      </c>
      <c r="X257" t="s">
        <v>1441</v>
      </c>
      <c r="Y257" t="s">
        <v>46</v>
      </c>
      <c r="Z257">
        <v>0</v>
      </c>
      <c r="AA257" t="s">
        <v>1442</v>
      </c>
      <c r="AB257" t="s">
        <v>1443</v>
      </c>
      <c r="AC257" t="s">
        <v>48</v>
      </c>
      <c r="AD257" t="s">
        <v>49</v>
      </c>
      <c r="AG257" t="s">
        <v>48</v>
      </c>
      <c r="AO257" t="str">
        <f>+VLOOKUP(A257,'[1]ASIGNACION CONTRATISTAS'!$A$5:$M$275,11,FALSE)</f>
        <v>FELIPE</v>
      </c>
      <c r="AP257" t="str">
        <f>+VLOOKUP(A257,'[1]ASIGNACION CONTRATISTAS'!$A$5:$M$275,12,FALSE)</f>
        <v>GUTIERREZ</v>
      </c>
      <c r="AQ257">
        <f>+VLOOKUP(A257,'[1]ASIGNACION CONTRATISTAS'!$A$5:$M$275,13,FALSE)</f>
        <v>0</v>
      </c>
      <c r="AR257" t="str">
        <f>+VLOOKUP(A257,'[1]ASIGNACION CONTRATISTAS'!$A$5:$AQ$275,14,FALSE)</f>
        <v>SI</v>
      </c>
      <c r="AS257" t="str">
        <f>+VLOOKUP(A257,'[1]ASIGNACION CONTRATISTAS'!$A$5:$AQ$275,15,FALSE)</f>
        <v>SI</v>
      </c>
      <c r="AT257" t="str">
        <f>+VLOOKUP(A257,'[1]ASIGNACION CONTRATISTAS'!$A$5:$AQ$275,16,FALSE)</f>
        <v>SIN DATOS</v>
      </c>
      <c r="AU257" t="str">
        <f>+VLOOKUP(A257,'[1]ASIGNACION CONTRATISTAS'!$A$5:$AQ$275,17,FALSE)</f>
        <v xml:space="preserve">COMPLETO </v>
      </c>
      <c r="AV257" t="str">
        <f>+VLOOKUP(A257,'[1]ASIGNACION CONTRATISTAS'!$A$5:$AQ$275,18,FALSE)</f>
        <v>SIN DATOS</v>
      </c>
      <c r="AW257" t="str">
        <f>+VLOOKUP(A257,'[1]ASIGNACION CONTRATISTAS'!$A$5:$AQ$275,19,FALSE)</f>
        <v>SI</v>
      </c>
      <c r="AX257" t="str">
        <f>+VLOOKUP(A257,'[1]ASIGNACION CONTRATISTAS'!$A$5:$AQ$275,20,FALSE)</f>
        <v>NO</v>
      </c>
      <c r="AY257">
        <f>+VLOOKUP(A257,'[1]ASIGNACION CONTRATISTAS'!$A$5:$AQ$275,21,FALSE)</f>
        <v>0</v>
      </c>
      <c r="AZ257" t="str">
        <f>+VLOOKUP(A257,'[1]ASIGNACION CONTRATISTAS'!$A$5:$AQ$275,22,FALSE)</f>
        <v>COMPLETO</v>
      </c>
      <c r="BA257" t="str">
        <f>+VLOOKUP(A257,'[1]ASIGNACION CONTRATISTAS'!$A$5:$AQ$275,23,FALSE)</f>
        <v>SI</v>
      </c>
      <c r="BB257">
        <f>+VLOOKUP(A257,'[1]ASIGNACION CONTRATISTAS'!$A$5:$AQ$275,24,FALSE)</f>
        <v>0</v>
      </c>
      <c r="BC257" t="str">
        <f>+VLOOKUP(A257,'[1]ASIGNACION CONTRATISTAS'!$A$5:$AQ$275,25,FALSE)</f>
        <v>COMPLETO</v>
      </c>
      <c r="BD257" s="2" t="str">
        <f>+VLOOKUP(A257,'[1]ASIGNACION CONTRATISTAS'!$A$5:$AQ$275,26,FALSE)</f>
        <v>SI TIENE</v>
      </c>
      <c r="BE257" t="str">
        <f>+VLOOKUP(A257,'[1]ASIGNACION CONTRATISTAS'!$A$5:$AQ$275,27,FALSE)</f>
        <v>PASA</v>
      </c>
      <c r="BF257">
        <f>+VLOOKUP(A257,'[1]ASIGNACION CONTRATISTAS'!$A$5:$AQ$275,28,FALSE)</f>
        <v>0</v>
      </c>
      <c r="BG257">
        <f>+VLOOKUP(A257,'[1]ASIGNACION CONTRATISTAS'!$A$5:$AQ$275,29,FALSE)</f>
        <v>45327</v>
      </c>
      <c r="BH257">
        <f>+VLOOKUP(A257,'[1]ASIGNACION CONTRATISTAS'!$A$5:$AQ$275,30,FALSE)</f>
        <v>0</v>
      </c>
      <c r="BI257">
        <f>+VLOOKUP(A257,'[1]ASIGNACION CONTRATISTAS'!$A$5:$AQ$275,31,FALSE)</f>
        <v>45338</v>
      </c>
      <c r="BJ257">
        <f>+VLOOKUP(A257,'[1]ASIGNACION CONTRATISTAS'!$A$5:$AQ$275,32,FALSE)</f>
        <v>0</v>
      </c>
      <c r="BK257" t="str">
        <f>+VLOOKUP(A257,'[1]ASIGNACION CONTRATISTAS'!$A$5:$AQ$275,33,FALSE)</f>
        <v>EN REVISION DE ANT</v>
      </c>
      <c r="BL257">
        <f>+VLOOKUP(A257,'[1]ASIGNACION CONTRATISTAS'!$A$5:$AQ$275,34,FALSE)</f>
        <v>0</v>
      </c>
      <c r="BM257">
        <f>+VLOOKUP(A257,'[1]ASIGNACION CONTRATISTAS'!$A$5:$AQ$275,35,FALSE)</f>
        <v>0</v>
      </c>
      <c r="BN257" t="str">
        <f>+VLOOKUP(A257,'[1]ASIGNACION CONTRATISTAS'!$A$5:$AQ$275,36,FALSE)</f>
        <v>EN REVISION ANT</v>
      </c>
      <c r="BO257">
        <f>+VLOOKUP(A257,'[1]ASIGNACION CONTRATISTAS'!$A$5:$AQ$275,37,FALSE)</f>
        <v>0</v>
      </c>
      <c r="BP257">
        <f>+VLOOKUP(A257,'[1]ASIGNACION CONTRATISTAS'!$A$5:$AQ$275,38,FALSE)</f>
        <v>0</v>
      </c>
      <c r="BQ257">
        <f>+VLOOKUP(A257,'[1]ASIGNACION CONTRATISTAS'!$A$5:$AQ$275,39,FALSE)</f>
        <v>45309</v>
      </c>
      <c r="BR257">
        <f>+VLOOKUP(A257,'[1]ASIGNACION CONTRATISTAS'!$A$5:$AQ$275,40,FALSE)</f>
        <v>45327</v>
      </c>
      <c r="BS257">
        <f>+VLOOKUP(A257,'[1]ASIGNACION CONTRATISTAS'!$A$5:$AQ$275,41,FALSE)</f>
        <v>0</v>
      </c>
      <c r="BT257">
        <f>+VLOOKUP(A257,'[1]ASIGNACION CONTRATISTAS'!$A$5:$AQ$275,42,FALSE)</f>
        <v>0</v>
      </c>
      <c r="BU257">
        <f>+VLOOKUP(A257,'[1]ASIGNACION CONTRATISTAS'!$A$5:$AQ$275,43,FALSE)</f>
        <v>25000000</v>
      </c>
    </row>
    <row r="258" spans="1:73" x14ac:dyDescent="0.25">
      <c r="A258" t="s">
        <v>1444</v>
      </c>
      <c r="B258" t="s">
        <v>1147</v>
      </c>
      <c r="C258" t="s">
        <v>1148</v>
      </c>
      <c r="E258" t="s">
        <v>455</v>
      </c>
      <c r="F258" t="s">
        <v>1439</v>
      </c>
      <c r="G258">
        <v>321.21245599999997</v>
      </c>
      <c r="H258">
        <v>25000000</v>
      </c>
      <c r="K258" t="s">
        <v>1445</v>
      </c>
      <c r="L258" t="s">
        <v>127</v>
      </c>
      <c r="N258" s="2">
        <v>45309</v>
      </c>
      <c r="O258" s="2">
        <v>45327</v>
      </c>
      <c r="P258" s="2">
        <v>45338</v>
      </c>
      <c r="S258">
        <v>25000000</v>
      </c>
      <c r="W258" s="2">
        <v>45138</v>
      </c>
      <c r="X258" t="s">
        <v>1446</v>
      </c>
      <c r="Y258" t="s">
        <v>46</v>
      </c>
      <c r="Z258">
        <v>0</v>
      </c>
      <c r="AA258">
        <v>316.8168</v>
      </c>
      <c r="AB258" t="s">
        <v>1447</v>
      </c>
      <c r="AC258" t="s">
        <v>48</v>
      </c>
      <c r="AD258" t="s">
        <v>49</v>
      </c>
      <c r="AG258" t="s">
        <v>48</v>
      </c>
      <c r="AO258" t="str">
        <f>+VLOOKUP(A258,'[1]ASIGNACION CONTRATISTAS'!$A$5:$M$275,11,FALSE)</f>
        <v>FELIPE</v>
      </c>
      <c r="AP258" t="str">
        <f>+VLOOKUP(A258,'[1]ASIGNACION CONTRATISTAS'!$A$5:$M$275,12,FALSE)</f>
        <v>GUTIERREZ</v>
      </c>
      <c r="AQ258">
        <f>+VLOOKUP(A258,'[1]ASIGNACION CONTRATISTAS'!$A$5:$M$275,13,FALSE)</f>
        <v>0</v>
      </c>
      <c r="AR258" t="str">
        <f>+VLOOKUP(A258,'[1]ASIGNACION CONTRATISTAS'!$A$5:$AQ$275,14,FALSE)</f>
        <v>SI</v>
      </c>
      <c r="AS258" t="str">
        <f>+VLOOKUP(A258,'[1]ASIGNACION CONTRATISTAS'!$A$5:$AQ$275,15,FALSE)</f>
        <v>SI</v>
      </c>
      <c r="AT258" t="str">
        <f>+VLOOKUP(A258,'[1]ASIGNACION CONTRATISTAS'!$A$5:$AQ$275,16,FALSE)</f>
        <v>SIN DATOS</v>
      </c>
      <c r="AU258" t="str">
        <f>+VLOOKUP(A258,'[1]ASIGNACION CONTRATISTAS'!$A$5:$AQ$275,17,FALSE)</f>
        <v xml:space="preserve">COMPLETO </v>
      </c>
      <c r="AV258" t="str">
        <f>+VLOOKUP(A258,'[1]ASIGNACION CONTRATISTAS'!$A$5:$AQ$275,18,FALSE)</f>
        <v>SIN DATOS</v>
      </c>
      <c r="AW258" t="str">
        <f>+VLOOKUP(A258,'[1]ASIGNACION CONTRATISTAS'!$A$5:$AQ$275,19,FALSE)</f>
        <v>SI</v>
      </c>
      <c r="AX258" t="str">
        <f>+VLOOKUP(A258,'[1]ASIGNACION CONTRATISTAS'!$A$5:$AQ$275,20,FALSE)</f>
        <v>NO</v>
      </c>
      <c r="AY258">
        <f>+VLOOKUP(A258,'[1]ASIGNACION CONTRATISTAS'!$A$5:$AQ$275,21,FALSE)</f>
        <v>0</v>
      </c>
      <c r="AZ258" t="str">
        <f>+VLOOKUP(A258,'[1]ASIGNACION CONTRATISTAS'!$A$5:$AQ$275,22,FALSE)</f>
        <v>COMPLETO</v>
      </c>
      <c r="BA258" t="str">
        <f>+VLOOKUP(A258,'[1]ASIGNACION CONTRATISTAS'!$A$5:$AQ$275,23,FALSE)</f>
        <v>SI</v>
      </c>
      <c r="BB258">
        <f>+VLOOKUP(A258,'[1]ASIGNACION CONTRATISTAS'!$A$5:$AQ$275,24,FALSE)</f>
        <v>0</v>
      </c>
      <c r="BC258" t="str">
        <f>+VLOOKUP(A258,'[1]ASIGNACION CONTRATISTAS'!$A$5:$AQ$275,25,FALSE)</f>
        <v>COMPLETO</v>
      </c>
      <c r="BD258" s="2" t="str">
        <f>+VLOOKUP(A258,'[1]ASIGNACION CONTRATISTAS'!$A$5:$AQ$275,26,FALSE)</f>
        <v>SI TIENE</v>
      </c>
      <c r="BE258" t="str">
        <f>+VLOOKUP(A258,'[1]ASIGNACION CONTRATISTAS'!$A$5:$AQ$275,27,FALSE)</f>
        <v>PASA</v>
      </c>
      <c r="BF258">
        <f>+VLOOKUP(A258,'[1]ASIGNACION CONTRATISTAS'!$A$5:$AQ$275,28,FALSE)</f>
        <v>0</v>
      </c>
      <c r="BG258">
        <f>+VLOOKUP(A258,'[1]ASIGNACION CONTRATISTAS'!$A$5:$AQ$275,29,FALSE)</f>
        <v>45327</v>
      </c>
      <c r="BH258">
        <f>+VLOOKUP(A258,'[1]ASIGNACION CONTRATISTAS'!$A$5:$AQ$275,30,FALSE)</f>
        <v>0</v>
      </c>
      <c r="BI258">
        <f>+VLOOKUP(A258,'[1]ASIGNACION CONTRATISTAS'!$A$5:$AQ$275,31,FALSE)</f>
        <v>45338</v>
      </c>
      <c r="BJ258">
        <f>+VLOOKUP(A258,'[1]ASIGNACION CONTRATISTAS'!$A$5:$AQ$275,32,FALSE)</f>
        <v>0</v>
      </c>
      <c r="BK258" t="str">
        <f>+VLOOKUP(A258,'[1]ASIGNACION CONTRATISTAS'!$A$5:$AQ$275,33,FALSE)</f>
        <v>EN REVISION DE ANT</v>
      </c>
      <c r="BL258">
        <f>+VLOOKUP(A258,'[1]ASIGNACION CONTRATISTAS'!$A$5:$AQ$275,34,FALSE)</f>
        <v>0</v>
      </c>
      <c r="BM258">
        <f>+VLOOKUP(A258,'[1]ASIGNACION CONTRATISTAS'!$A$5:$AQ$275,35,FALSE)</f>
        <v>0</v>
      </c>
      <c r="BN258" t="str">
        <f>+VLOOKUP(A258,'[1]ASIGNACION CONTRATISTAS'!$A$5:$AQ$275,36,FALSE)</f>
        <v>EN REVISION ANT</v>
      </c>
      <c r="BO258">
        <f>+VLOOKUP(A258,'[1]ASIGNACION CONTRATISTAS'!$A$5:$AQ$275,37,FALSE)</f>
        <v>0</v>
      </c>
      <c r="BP258">
        <f>+VLOOKUP(A258,'[1]ASIGNACION CONTRATISTAS'!$A$5:$AQ$275,38,FALSE)</f>
        <v>0</v>
      </c>
      <c r="BQ258">
        <f>+VLOOKUP(A258,'[1]ASIGNACION CONTRATISTAS'!$A$5:$AQ$275,39,FALSE)</f>
        <v>45309</v>
      </c>
      <c r="BR258">
        <f>+VLOOKUP(A258,'[1]ASIGNACION CONTRATISTAS'!$A$5:$AQ$275,40,FALSE)</f>
        <v>45327</v>
      </c>
      <c r="BS258">
        <f>+VLOOKUP(A258,'[1]ASIGNACION CONTRATISTAS'!$A$5:$AQ$275,41,FALSE)</f>
        <v>0</v>
      </c>
      <c r="BT258">
        <f>+VLOOKUP(A258,'[1]ASIGNACION CONTRATISTAS'!$A$5:$AQ$275,42,FALSE)</f>
        <v>0</v>
      </c>
      <c r="BU258">
        <f>+VLOOKUP(A258,'[1]ASIGNACION CONTRATISTAS'!$A$5:$AQ$275,43,FALSE)</f>
        <v>25000000</v>
      </c>
    </row>
    <row r="259" spans="1:73" x14ac:dyDescent="0.25">
      <c r="A259" t="s">
        <v>1448</v>
      </c>
      <c r="B259" t="s">
        <v>1147</v>
      </c>
      <c r="C259" t="s">
        <v>1148</v>
      </c>
      <c r="E259" t="s">
        <v>239</v>
      </c>
      <c r="F259" t="s">
        <v>240</v>
      </c>
      <c r="G259">
        <v>153</v>
      </c>
      <c r="H259">
        <v>25000000</v>
      </c>
      <c r="K259" t="s">
        <v>1449</v>
      </c>
      <c r="L259" t="s">
        <v>167</v>
      </c>
      <c r="N259" s="2">
        <v>45309</v>
      </c>
      <c r="S259">
        <v>25000000</v>
      </c>
      <c r="W259" s="2">
        <v>45054</v>
      </c>
      <c r="X259" t="s">
        <v>1450</v>
      </c>
      <c r="Y259">
        <v>0</v>
      </c>
      <c r="Z259" t="s">
        <v>427</v>
      </c>
      <c r="AA259" t="s">
        <v>1451</v>
      </c>
      <c r="AB259" t="s">
        <v>1452</v>
      </c>
      <c r="AC259" t="s">
        <v>48</v>
      </c>
      <c r="AD259" t="s">
        <v>49</v>
      </c>
      <c r="AG259" t="s">
        <v>49</v>
      </c>
      <c r="AI259" t="s">
        <v>167</v>
      </c>
      <c r="AJ259" t="s">
        <v>1173</v>
      </c>
      <c r="AO259" t="str">
        <f>+VLOOKUP(A259,'[1]ASIGNACION CONTRATISTAS'!$A$5:$M$275,11,FALSE)</f>
        <v>CARLOS</v>
      </c>
      <c r="AP259" t="str">
        <f>+VLOOKUP(A259,'[1]ASIGNACION CONTRATISTAS'!$A$5:$M$275,12,FALSE)</f>
        <v>LEON</v>
      </c>
      <c r="AQ259">
        <f>+VLOOKUP(A259,'[1]ASIGNACION CONTRATISTAS'!$A$5:$M$275,13,FALSE)</f>
        <v>0</v>
      </c>
      <c r="AR259" t="str">
        <f>+VLOOKUP(A259,'[1]ASIGNACION CONTRATISTAS'!$A$5:$AQ$275,14,FALSE)</f>
        <v>SI</v>
      </c>
      <c r="AS259" t="str">
        <f>+VLOOKUP(A259,'[1]ASIGNACION CONTRATISTAS'!$A$5:$AQ$275,15,FALSE)</f>
        <v>SI</v>
      </c>
      <c r="AT259" t="str">
        <f>+VLOOKUP(A259,'[1]ASIGNACION CONTRATISTAS'!$A$5:$AQ$275,16,FALSE)</f>
        <v>SIN DATOS</v>
      </c>
      <c r="AU259" t="str">
        <f>+VLOOKUP(A259,'[1]ASIGNACION CONTRATISTAS'!$A$5:$AQ$275,17,FALSE)</f>
        <v xml:space="preserve">COMPLETO </v>
      </c>
      <c r="AV259" t="str">
        <f>+VLOOKUP(A259,'[1]ASIGNACION CONTRATISTAS'!$A$5:$AQ$275,18,FALSE)</f>
        <v>SIN DATOS</v>
      </c>
      <c r="AW259" t="str">
        <f>+VLOOKUP(A259,'[1]ASIGNACION CONTRATISTAS'!$A$5:$AQ$275,19,FALSE)</f>
        <v>SI</v>
      </c>
      <c r="AX259" t="str">
        <f>+VLOOKUP(A259,'[1]ASIGNACION CONTRATISTAS'!$A$5:$AQ$275,20,FALSE)</f>
        <v>NO</v>
      </c>
      <c r="AY259">
        <f>+VLOOKUP(A259,'[1]ASIGNACION CONTRATISTAS'!$A$5:$AQ$275,21,FALSE)</f>
        <v>0</v>
      </c>
      <c r="AZ259" t="str">
        <f>+VLOOKUP(A259,'[1]ASIGNACION CONTRATISTAS'!$A$5:$AQ$275,22,FALSE)</f>
        <v>COMPLETO</v>
      </c>
      <c r="BA259" t="str">
        <f>+VLOOKUP(A259,'[1]ASIGNACION CONTRATISTAS'!$A$5:$AQ$275,23,FALSE)</f>
        <v>SI</v>
      </c>
      <c r="BB259">
        <f>+VLOOKUP(A259,'[1]ASIGNACION CONTRATISTAS'!$A$5:$AQ$275,24,FALSE)</f>
        <v>0</v>
      </c>
      <c r="BC259" t="str">
        <f>+VLOOKUP(A259,'[1]ASIGNACION CONTRATISTAS'!$A$5:$AQ$275,25,FALSE)</f>
        <v>COMPLETO</v>
      </c>
      <c r="BD259" s="2" t="str">
        <f>+VLOOKUP(A259,'[1]ASIGNACION CONTRATISTAS'!$A$5:$AQ$275,26,FALSE)</f>
        <v>SIN CONTACTO</v>
      </c>
      <c r="BE259" t="str">
        <f>+VLOOKUP(A259,'[1]ASIGNACION CONTRATISTAS'!$A$5:$AQ$275,27,FALSE)</f>
        <v>NO PASA</v>
      </c>
      <c r="BF259">
        <f>+VLOOKUP(A259,'[1]ASIGNACION CONTRATISTAS'!$A$5:$AQ$275,28,FALSE)</f>
        <v>0</v>
      </c>
      <c r="BG259">
        <f>+VLOOKUP(A259,'[1]ASIGNACION CONTRATISTAS'!$A$5:$AQ$275,29,FALSE)</f>
        <v>0</v>
      </c>
      <c r="BH259">
        <f>+VLOOKUP(A259,'[1]ASIGNACION CONTRATISTAS'!$A$5:$AQ$275,30,FALSE)</f>
        <v>0</v>
      </c>
      <c r="BI259">
        <f>+VLOOKUP(A259,'[1]ASIGNACION CONTRATISTAS'!$A$5:$AQ$275,31,FALSE)</f>
        <v>0</v>
      </c>
      <c r="BJ259">
        <f>+VLOOKUP(A259,'[1]ASIGNACION CONTRATISTAS'!$A$5:$AQ$275,32,FALSE)</f>
        <v>0</v>
      </c>
      <c r="BK259" t="str">
        <f>+VLOOKUP(A259,'[1]ASIGNACION CONTRATISTAS'!$A$5:$AQ$275,33,FALSE)</f>
        <v>RETIRADO</v>
      </c>
      <c r="BL259" t="str">
        <f>+VLOOKUP(A259,'[1]ASIGNACION CONTRATISTAS'!$A$5:$AQ$275,34,FALSE)</f>
        <v>ANT ENVIA CORREO DE NO CONTINUAR</v>
      </c>
      <c r="BM259">
        <f>+VLOOKUP(A259,'[1]ASIGNACION CONTRATISTAS'!$A$5:$AQ$275,35,FALSE)</f>
        <v>0</v>
      </c>
      <c r="BN259" t="str">
        <f>+VLOOKUP(A259,'[1]ASIGNACION CONTRATISTAS'!$A$5:$AQ$275,36,FALSE)</f>
        <v>RETIRADO</v>
      </c>
      <c r="BO259">
        <f>+VLOOKUP(A259,'[1]ASIGNACION CONTRATISTAS'!$A$5:$AQ$275,37,FALSE)</f>
        <v>0</v>
      </c>
      <c r="BP259">
        <f>+VLOOKUP(A259,'[1]ASIGNACION CONTRATISTAS'!$A$5:$AQ$275,38,FALSE)</f>
        <v>0</v>
      </c>
      <c r="BQ259">
        <f>+VLOOKUP(A259,'[1]ASIGNACION CONTRATISTAS'!$A$5:$AQ$275,39,FALSE)</f>
        <v>45309</v>
      </c>
      <c r="BR259" t="str">
        <f>+VLOOKUP(A259,'[1]ASIGNACION CONTRATISTAS'!$A$5:$AQ$275,40,FALSE)</f>
        <v>N/A</v>
      </c>
      <c r="BS259">
        <f>+VLOOKUP(A259,'[1]ASIGNACION CONTRATISTAS'!$A$5:$AQ$275,41,FALSE)</f>
        <v>0</v>
      </c>
      <c r="BT259">
        <f>+VLOOKUP(A259,'[1]ASIGNACION CONTRATISTAS'!$A$5:$AQ$275,42,FALSE)</f>
        <v>0</v>
      </c>
      <c r="BU259">
        <f>+VLOOKUP(A259,'[1]ASIGNACION CONTRATISTAS'!$A$5:$AQ$275,43,FALSE)</f>
        <v>25000000</v>
      </c>
    </row>
    <row r="260" spans="1:73" x14ac:dyDescent="0.25">
      <c r="A260" t="s">
        <v>1453</v>
      </c>
      <c r="B260" t="s">
        <v>1147</v>
      </c>
      <c r="C260" t="s">
        <v>1148</v>
      </c>
      <c r="E260" t="s">
        <v>239</v>
      </c>
      <c r="F260" t="s">
        <v>240</v>
      </c>
      <c r="G260">
        <v>152.150507</v>
      </c>
      <c r="H260">
        <v>25000000</v>
      </c>
      <c r="K260" t="s">
        <v>1454</v>
      </c>
      <c r="L260" t="s">
        <v>59</v>
      </c>
      <c r="M260" t="s">
        <v>1359</v>
      </c>
      <c r="N260" s="2">
        <v>45309</v>
      </c>
      <c r="S260">
        <v>25000000</v>
      </c>
      <c r="W260" s="2">
        <v>45220</v>
      </c>
      <c r="X260" t="s">
        <v>1455</v>
      </c>
      <c r="Y260" t="s">
        <v>46</v>
      </c>
      <c r="Z260">
        <v>0</v>
      </c>
      <c r="AA260">
        <v>156</v>
      </c>
      <c r="AB260" t="s">
        <v>1456</v>
      </c>
      <c r="AC260" t="s">
        <v>48</v>
      </c>
      <c r="AD260" t="s">
        <v>49</v>
      </c>
      <c r="AG260" t="s">
        <v>48</v>
      </c>
      <c r="AO260" t="str">
        <f>+VLOOKUP(A260,'[1]ASIGNACION CONTRATISTAS'!$A$5:$M$275,11,FALSE)</f>
        <v>SIN DATOS</v>
      </c>
      <c r="AP260" t="str">
        <f>+VLOOKUP(A260,'[1]ASIGNACION CONTRATISTAS'!$A$5:$M$275,12,FALSE)</f>
        <v>SIN DATOS</v>
      </c>
      <c r="AQ260" t="str">
        <f>+VLOOKUP(A260,'[1]ASIGNACION CONTRATISTAS'!$A$5:$M$275,13,FALSE)</f>
        <v>SIN DATOS</v>
      </c>
      <c r="AR260" t="str">
        <f>+VLOOKUP(A260,'[1]ASIGNACION CONTRATISTAS'!$A$5:$AQ$275,14,FALSE)</f>
        <v>SI</v>
      </c>
      <c r="AS260" t="str">
        <f>+VLOOKUP(A260,'[1]ASIGNACION CONTRATISTAS'!$A$5:$AQ$275,15,FALSE)</f>
        <v>SI</v>
      </c>
      <c r="AT260" t="str">
        <f>+VLOOKUP(A260,'[1]ASIGNACION CONTRATISTAS'!$A$5:$AQ$275,16,FALSE)</f>
        <v>SIN DATOS</v>
      </c>
      <c r="AU260" t="str">
        <f>+VLOOKUP(A260,'[1]ASIGNACION CONTRATISTAS'!$A$5:$AQ$275,17,FALSE)</f>
        <v xml:space="preserve">COMPLETO </v>
      </c>
      <c r="AV260" t="str">
        <f>+VLOOKUP(A260,'[1]ASIGNACION CONTRATISTAS'!$A$5:$AQ$275,18,FALSE)</f>
        <v>SIN DATOS</v>
      </c>
      <c r="AW260" t="str">
        <f>+VLOOKUP(A260,'[1]ASIGNACION CONTRATISTAS'!$A$5:$AQ$275,19,FALSE)</f>
        <v>SI</v>
      </c>
      <c r="AX260" t="str">
        <f>+VLOOKUP(A260,'[1]ASIGNACION CONTRATISTAS'!$A$5:$AQ$275,20,FALSE)</f>
        <v>NO</v>
      </c>
      <c r="AY260">
        <f>+VLOOKUP(A260,'[1]ASIGNACION CONTRATISTAS'!$A$5:$AQ$275,21,FALSE)</f>
        <v>0</v>
      </c>
      <c r="AZ260" t="str">
        <f>+VLOOKUP(A260,'[1]ASIGNACION CONTRATISTAS'!$A$5:$AQ$275,22,FALSE)</f>
        <v>COMPLETO</v>
      </c>
      <c r="BA260" t="str">
        <f>+VLOOKUP(A260,'[1]ASIGNACION CONTRATISTAS'!$A$5:$AQ$275,23,FALSE)</f>
        <v>SI</v>
      </c>
      <c r="BB260">
        <f>+VLOOKUP(A260,'[1]ASIGNACION CONTRATISTAS'!$A$5:$AQ$275,24,FALSE)</f>
        <v>0</v>
      </c>
      <c r="BC260" t="str">
        <f>+VLOOKUP(A260,'[1]ASIGNACION CONTRATISTAS'!$A$5:$AQ$275,25,FALSE)</f>
        <v>COMPLETO</v>
      </c>
      <c r="BD260" s="2" t="str">
        <f>+VLOOKUP(A260,'[1]ASIGNACION CONTRATISTAS'!$A$5:$AQ$275,26,FALSE)</f>
        <v>SIN CONTACTO</v>
      </c>
      <c r="BE260" t="str">
        <f>+VLOOKUP(A260,'[1]ASIGNACION CONTRATISTAS'!$A$5:$AQ$275,27,FALSE)</f>
        <v>NO PASA</v>
      </c>
      <c r="BF260">
        <f>+VLOOKUP(A260,'[1]ASIGNACION CONTRATISTAS'!$A$5:$AQ$275,28,FALSE)</f>
        <v>0</v>
      </c>
      <c r="BG260">
        <f>+VLOOKUP(A260,'[1]ASIGNACION CONTRATISTAS'!$A$5:$AQ$275,29,FALSE)</f>
        <v>0</v>
      </c>
      <c r="BH260">
        <f>+VLOOKUP(A260,'[1]ASIGNACION CONTRATISTAS'!$A$5:$AQ$275,30,FALSE)</f>
        <v>0</v>
      </c>
      <c r="BI260">
        <f>+VLOOKUP(A260,'[1]ASIGNACION CONTRATISTAS'!$A$5:$AQ$275,31,FALSE)</f>
        <v>0</v>
      </c>
      <c r="BJ260">
        <f>+VLOOKUP(A260,'[1]ASIGNACION CONTRATISTAS'!$A$5:$AQ$275,32,FALSE)</f>
        <v>0</v>
      </c>
      <c r="BK260" t="str">
        <f>+VLOOKUP(A260,'[1]ASIGNACION CONTRATISTAS'!$A$5:$AQ$275,33,FALSE)</f>
        <v xml:space="preserve">EN ESPERA DE RESPUESTA DE ANT </v>
      </c>
      <c r="BL260" t="str">
        <f>+VLOOKUP(A260,'[1]ASIGNACION CONTRATISTAS'!$A$5:$AQ$275,34,FALSE)</f>
        <v xml:space="preserve">SIN DATOS DE CONTACTO </v>
      </c>
      <c r="BM260" t="str">
        <f>+VLOOKUP(A260,'[1]ASIGNACION CONTRATISTAS'!$A$5:$AQ$275,35,FALSE)</f>
        <v>SE ENVIARON  CORREO CON SOLICITUD DE INFORMACION VALIDAR DIAS 23, 24, 26, 29 DE ENERO Y 01 DE FEBRERO</v>
      </c>
      <c r="BN260" t="str">
        <f>+VLOOKUP(A260,'[1]ASIGNACION CONTRATISTAS'!$A$5:$AQ$275,36,FALSE)</f>
        <v xml:space="preserve">EN ESPERA DE RESPUESTA DE ANT </v>
      </c>
      <c r="BO260" t="str">
        <f>+VLOOKUP(A260,'[1]ASIGNACION CONTRATISTAS'!$A$5:$AQ$275,37,FALSE)</f>
        <v xml:space="preserve">SIN DATOS DE CONTACTO </v>
      </c>
      <c r="BP260">
        <f>+VLOOKUP(A260,'[1]ASIGNACION CONTRATISTAS'!$A$5:$AQ$275,38,FALSE)</f>
        <v>0</v>
      </c>
      <c r="BQ260">
        <f>+VLOOKUP(A260,'[1]ASIGNACION CONTRATISTAS'!$A$5:$AQ$275,39,FALSE)</f>
        <v>45309</v>
      </c>
      <c r="BR260">
        <f>+VLOOKUP(A260,'[1]ASIGNACION CONTRATISTAS'!$A$5:$AQ$275,40,FALSE)</f>
        <v>0</v>
      </c>
      <c r="BS260">
        <f>+VLOOKUP(A260,'[1]ASIGNACION CONTRATISTAS'!$A$5:$AQ$275,41,FALSE)</f>
        <v>0</v>
      </c>
      <c r="BT260">
        <f>+VLOOKUP(A260,'[1]ASIGNACION CONTRATISTAS'!$A$5:$AQ$275,42,FALSE)</f>
        <v>0</v>
      </c>
      <c r="BU260">
        <f>+VLOOKUP(A260,'[1]ASIGNACION CONTRATISTAS'!$A$5:$AQ$275,43,FALSE)</f>
        <v>25000000</v>
      </c>
    </row>
    <row r="261" spans="1:73" x14ac:dyDescent="0.25">
      <c r="A261" t="s">
        <v>1457</v>
      </c>
      <c r="B261" t="s">
        <v>1147</v>
      </c>
      <c r="C261" t="s">
        <v>1148</v>
      </c>
      <c r="E261" t="s">
        <v>87</v>
      </c>
      <c r="F261" t="s">
        <v>1458</v>
      </c>
      <c r="G261">
        <v>122.627655</v>
      </c>
      <c r="H261">
        <v>25000000</v>
      </c>
      <c r="K261" t="s">
        <v>1459</v>
      </c>
      <c r="L261" t="s">
        <v>127</v>
      </c>
      <c r="N261" s="2">
        <v>45309</v>
      </c>
      <c r="O261" s="2">
        <v>45327</v>
      </c>
      <c r="P261" s="2">
        <v>45341</v>
      </c>
      <c r="S261">
        <v>25000000</v>
      </c>
      <c r="W261" s="2">
        <v>45225</v>
      </c>
      <c r="X261" t="s">
        <v>1460</v>
      </c>
      <c r="Y261" t="s">
        <v>46</v>
      </c>
      <c r="Z261">
        <v>0</v>
      </c>
      <c r="AA261">
        <v>123.1848</v>
      </c>
      <c r="AB261" t="s">
        <v>1461</v>
      </c>
      <c r="AC261" t="s">
        <v>48</v>
      </c>
      <c r="AD261" t="s">
        <v>49</v>
      </c>
      <c r="AG261" t="s">
        <v>48</v>
      </c>
      <c r="AO261" t="str">
        <f>+VLOOKUP(A261,'[1]ASIGNACION CONTRATISTAS'!$A$5:$M$275,11,FALSE)</f>
        <v>SIN DATOS</v>
      </c>
      <c r="AP261" t="str">
        <f>+VLOOKUP(A261,'[1]ASIGNACION CONTRATISTAS'!$A$5:$M$275,12,FALSE)</f>
        <v>SIN DATOS</v>
      </c>
      <c r="AQ261" t="str">
        <f>+VLOOKUP(A261,'[1]ASIGNACION CONTRATISTAS'!$A$5:$M$275,13,FALSE)</f>
        <v>SIN DATOS</v>
      </c>
      <c r="AR261" t="str">
        <f>+VLOOKUP(A261,'[1]ASIGNACION CONTRATISTAS'!$A$5:$AQ$275,14,FALSE)</f>
        <v>SI</v>
      </c>
      <c r="AS261" t="str">
        <f>+VLOOKUP(A261,'[1]ASIGNACION CONTRATISTAS'!$A$5:$AQ$275,15,FALSE)</f>
        <v>SI</v>
      </c>
      <c r="AT261" t="str">
        <f>+VLOOKUP(A261,'[1]ASIGNACION CONTRATISTAS'!$A$5:$AQ$275,16,FALSE)</f>
        <v>SIN DATOS</v>
      </c>
      <c r="AU261" t="str">
        <f>+VLOOKUP(A261,'[1]ASIGNACION CONTRATISTAS'!$A$5:$AQ$275,17,FALSE)</f>
        <v xml:space="preserve">COMPLETO </v>
      </c>
      <c r="AV261" t="str">
        <f>+VLOOKUP(A261,'[1]ASIGNACION CONTRATISTAS'!$A$5:$AQ$275,18,FALSE)</f>
        <v>SIN DATOS</v>
      </c>
      <c r="AW261" t="str">
        <f>+VLOOKUP(A261,'[1]ASIGNACION CONTRATISTAS'!$A$5:$AQ$275,19,FALSE)</f>
        <v>SI</v>
      </c>
      <c r="AX261" t="str">
        <f>+VLOOKUP(A261,'[1]ASIGNACION CONTRATISTAS'!$A$5:$AQ$275,20,FALSE)</f>
        <v>NO</v>
      </c>
      <c r="AY261">
        <f>+VLOOKUP(A261,'[1]ASIGNACION CONTRATISTAS'!$A$5:$AQ$275,21,FALSE)</f>
        <v>0</v>
      </c>
      <c r="AZ261" t="str">
        <f>+VLOOKUP(A261,'[1]ASIGNACION CONTRATISTAS'!$A$5:$AQ$275,22,FALSE)</f>
        <v>COMPLETO</v>
      </c>
      <c r="BA261" t="str">
        <f>+VLOOKUP(A261,'[1]ASIGNACION CONTRATISTAS'!$A$5:$AQ$275,23,FALSE)</f>
        <v>SI</v>
      </c>
      <c r="BB261">
        <f>+VLOOKUP(A261,'[1]ASIGNACION CONTRATISTAS'!$A$5:$AQ$275,24,FALSE)</f>
        <v>0</v>
      </c>
      <c r="BC261" t="str">
        <f>+VLOOKUP(A261,'[1]ASIGNACION CONTRATISTAS'!$A$5:$AQ$275,25,FALSE)</f>
        <v>COMPLETO</v>
      </c>
      <c r="BD261" s="2" t="str">
        <f>+VLOOKUP(A261,'[1]ASIGNACION CONTRATISTAS'!$A$5:$AQ$275,26,FALSE)</f>
        <v>SI TIENE</v>
      </c>
      <c r="BE261" t="str">
        <f>+VLOOKUP(A261,'[1]ASIGNACION CONTRATISTAS'!$A$5:$AQ$275,27,FALSE)</f>
        <v>PASA</v>
      </c>
      <c r="BF261">
        <f>+VLOOKUP(A261,'[1]ASIGNACION CONTRATISTAS'!$A$5:$AQ$275,28,FALSE)</f>
        <v>0</v>
      </c>
      <c r="BG261">
        <f>+VLOOKUP(A261,'[1]ASIGNACION CONTRATISTAS'!$A$5:$AQ$275,29,FALSE)</f>
        <v>45327</v>
      </c>
      <c r="BH261">
        <f>+VLOOKUP(A261,'[1]ASIGNACION CONTRATISTAS'!$A$5:$AQ$275,30,FALSE)</f>
        <v>0</v>
      </c>
      <c r="BI261">
        <f>+VLOOKUP(A261,'[1]ASIGNACION CONTRATISTAS'!$A$5:$AQ$275,31,FALSE)</f>
        <v>45341</v>
      </c>
      <c r="BJ261">
        <f>+VLOOKUP(A261,'[1]ASIGNACION CONTRATISTAS'!$A$5:$AQ$275,32,FALSE)</f>
        <v>0</v>
      </c>
      <c r="BK261" t="str">
        <f>+VLOOKUP(A261,'[1]ASIGNACION CONTRATISTAS'!$A$5:$AQ$275,33,FALSE)</f>
        <v>EN REVISION DE ANT</v>
      </c>
      <c r="BL261" t="str">
        <f>+VLOOKUP(A261,'[1]ASIGNACION CONTRATISTAS'!$A$5:$AQ$275,34,FALSE)</f>
        <v>APROBADO EN REUNION</v>
      </c>
      <c r="BM261">
        <f>+VLOOKUP(A261,'[1]ASIGNACION CONTRATISTAS'!$A$5:$AQ$275,35,FALSE)</f>
        <v>0</v>
      </c>
      <c r="BN261" t="str">
        <f>+VLOOKUP(A261,'[1]ASIGNACION CONTRATISTAS'!$A$5:$AQ$275,36,FALSE)</f>
        <v>EN REVISION ANT</v>
      </c>
      <c r="BO261">
        <f>+VLOOKUP(A261,'[1]ASIGNACION CONTRATISTAS'!$A$5:$AQ$275,37,FALSE)</f>
        <v>0</v>
      </c>
      <c r="BP261">
        <f>+VLOOKUP(A261,'[1]ASIGNACION CONTRATISTAS'!$A$5:$AQ$275,38,FALSE)</f>
        <v>0</v>
      </c>
      <c r="BQ261">
        <f>+VLOOKUP(A261,'[1]ASIGNACION CONTRATISTAS'!$A$5:$AQ$275,39,FALSE)</f>
        <v>45309</v>
      </c>
      <c r="BR261">
        <f>+VLOOKUP(A261,'[1]ASIGNACION CONTRATISTAS'!$A$5:$AQ$275,40,FALSE)</f>
        <v>45327</v>
      </c>
      <c r="BS261">
        <f>+VLOOKUP(A261,'[1]ASIGNACION CONTRATISTAS'!$A$5:$AQ$275,41,FALSE)</f>
        <v>0</v>
      </c>
      <c r="BT261">
        <f>+VLOOKUP(A261,'[1]ASIGNACION CONTRATISTAS'!$A$5:$AQ$275,42,FALSE)</f>
        <v>0</v>
      </c>
      <c r="BU261">
        <f>+VLOOKUP(A261,'[1]ASIGNACION CONTRATISTAS'!$A$5:$AQ$275,43,FALSE)</f>
        <v>25000000</v>
      </c>
    </row>
    <row r="262" spans="1:73" x14ac:dyDescent="0.25">
      <c r="A262" t="s">
        <v>1462</v>
      </c>
      <c r="B262" t="s">
        <v>1147</v>
      </c>
      <c r="C262" t="s">
        <v>1148</v>
      </c>
      <c r="E262" t="s">
        <v>41</v>
      </c>
      <c r="F262" t="s">
        <v>246</v>
      </c>
      <c r="G262">
        <v>67.207516999999996</v>
      </c>
      <c r="H262">
        <v>25000000</v>
      </c>
      <c r="K262" t="s">
        <v>1463</v>
      </c>
      <c r="L262" t="s">
        <v>74</v>
      </c>
      <c r="N262" s="2">
        <v>45309</v>
      </c>
      <c r="O262" s="2">
        <v>45351</v>
      </c>
      <c r="S262">
        <v>25000000</v>
      </c>
      <c r="W262" s="2">
        <v>45050</v>
      </c>
      <c r="X262" t="s">
        <v>1464</v>
      </c>
      <c r="Y262" t="s">
        <v>46</v>
      </c>
      <c r="Z262">
        <v>0</v>
      </c>
      <c r="AA262">
        <v>68.704700000000003</v>
      </c>
      <c r="AB262" t="s">
        <v>1465</v>
      </c>
      <c r="AC262" t="s">
        <v>48</v>
      </c>
      <c r="AD262" t="s">
        <v>49</v>
      </c>
      <c r="AG262" t="s">
        <v>48</v>
      </c>
      <c r="AO262" t="str">
        <f>+VLOOKUP(A262,'[1]ASIGNACION CONTRATISTAS'!$A$5:$M$275,11,FALSE)</f>
        <v>DOMICIANO</v>
      </c>
      <c r="AP262" t="str">
        <f>+VLOOKUP(A262,'[1]ASIGNACION CONTRATISTAS'!$A$5:$M$275,12,FALSE)</f>
        <v>DOMINGUEZ RINCÓN</v>
      </c>
      <c r="AQ262">
        <f>+VLOOKUP(A262,'[1]ASIGNACION CONTRATISTAS'!$A$5:$M$275,13,FALSE)</f>
        <v>0</v>
      </c>
      <c r="AR262" t="str">
        <f>+VLOOKUP(A262,'[1]ASIGNACION CONTRATISTAS'!$A$5:$AQ$275,14,FALSE)</f>
        <v>SI</v>
      </c>
      <c r="AS262" t="str">
        <f>+VLOOKUP(A262,'[1]ASIGNACION CONTRATISTAS'!$A$5:$AQ$275,15,FALSE)</f>
        <v>SI</v>
      </c>
      <c r="AT262" t="str">
        <f>+VLOOKUP(A262,'[1]ASIGNACION CONTRATISTAS'!$A$5:$AQ$275,16,FALSE)</f>
        <v>SIN DATOS</v>
      </c>
      <c r="AU262" t="str">
        <f>+VLOOKUP(A262,'[1]ASIGNACION CONTRATISTAS'!$A$5:$AQ$275,17,FALSE)</f>
        <v xml:space="preserve">COMPLETO </v>
      </c>
      <c r="AV262" t="str">
        <f>+VLOOKUP(A262,'[1]ASIGNACION CONTRATISTAS'!$A$5:$AQ$275,18,FALSE)</f>
        <v>SIN DATOS</v>
      </c>
      <c r="AW262" t="str">
        <f>+VLOOKUP(A262,'[1]ASIGNACION CONTRATISTAS'!$A$5:$AQ$275,19,FALSE)</f>
        <v>SI</v>
      </c>
      <c r="AX262" t="str">
        <f>+VLOOKUP(A262,'[1]ASIGNACION CONTRATISTAS'!$A$5:$AQ$275,20,FALSE)</f>
        <v>NO</v>
      </c>
      <c r="AY262">
        <f>+VLOOKUP(A262,'[1]ASIGNACION CONTRATISTAS'!$A$5:$AQ$275,21,FALSE)</f>
        <v>0</v>
      </c>
      <c r="AZ262" t="str">
        <f>+VLOOKUP(A262,'[1]ASIGNACION CONTRATISTAS'!$A$5:$AQ$275,22,FALSE)</f>
        <v>COMPLETO</v>
      </c>
      <c r="BA262" t="str">
        <f>+VLOOKUP(A262,'[1]ASIGNACION CONTRATISTAS'!$A$5:$AQ$275,23,FALSE)</f>
        <v>SI</v>
      </c>
      <c r="BB262">
        <f>+VLOOKUP(A262,'[1]ASIGNACION CONTRATISTAS'!$A$5:$AQ$275,24,FALSE)</f>
        <v>0</v>
      </c>
      <c r="BC262" t="str">
        <f>+VLOOKUP(A262,'[1]ASIGNACION CONTRATISTAS'!$A$5:$AQ$275,25,FALSE)</f>
        <v>COMPLETO</v>
      </c>
      <c r="BD262" s="2" t="str">
        <f>+VLOOKUP(A262,'[1]ASIGNACION CONTRATISTAS'!$A$5:$AQ$275,26,FALSE)</f>
        <v>SI TIENE</v>
      </c>
      <c r="BE262" t="str">
        <f>+VLOOKUP(A262,'[1]ASIGNACION CONTRATISTAS'!$A$5:$AQ$275,27,FALSE)</f>
        <v>PASA</v>
      </c>
      <c r="BF262">
        <f>+VLOOKUP(A262,'[1]ASIGNACION CONTRATISTAS'!$A$5:$AQ$275,28,FALSE)</f>
        <v>0</v>
      </c>
      <c r="BG262">
        <f>+VLOOKUP(A262,'[1]ASIGNACION CONTRATISTAS'!$A$5:$AQ$275,29,FALSE)</f>
        <v>45340</v>
      </c>
      <c r="BH262">
        <f>+VLOOKUP(A262,'[1]ASIGNACION CONTRATISTAS'!$A$5:$AQ$275,30,FALSE)</f>
        <v>0</v>
      </c>
      <c r="BI262">
        <f>+VLOOKUP(A262,'[1]ASIGNACION CONTRATISTAS'!$A$5:$AQ$275,31,FALSE)</f>
        <v>0</v>
      </c>
      <c r="BJ262">
        <f>+VLOOKUP(A262,'[1]ASIGNACION CONTRATISTAS'!$A$5:$AQ$275,32,FALSE)</f>
        <v>0</v>
      </c>
      <c r="BK262" t="str">
        <f>+VLOOKUP(A262,'[1]ASIGNACION CONTRATISTAS'!$A$5:$AQ$275,33,FALSE)</f>
        <v>EN ELABORACION DE INFORME</v>
      </c>
      <c r="BL262">
        <f>+VLOOKUP(A262,'[1]ASIGNACION CONTRATISTAS'!$A$5:$AQ$275,34,FALSE)</f>
        <v>0</v>
      </c>
      <c r="BM262">
        <f>+VLOOKUP(A262,'[1]ASIGNACION CONTRATISTAS'!$A$5:$AQ$275,35,FALSE)</f>
        <v>0</v>
      </c>
      <c r="BN262" t="str">
        <f>+VLOOKUP(A262,'[1]ASIGNACION CONTRATISTAS'!$A$5:$AQ$275,36,FALSE)</f>
        <v>EN ELABORACION DE INFORME</v>
      </c>
      <c r="BO262">
        <f>+VLOOKUP(A262,'[1]ASIGNACION CONTRATISTAS'!$A$5:$AQ$275,37,FALSE)</f>
        <v>0</v>
      </c>
      <c r="BP262">
        <f>+VLOOKUP(A262,'[1]ASIGNACION CONTRATISTAS'!$A$5:$AQ$275,38,FALSE)</f>
        <v>0</v>
      </c>
      <c r="BQ262">
        <f>+VLOOKUP(A262,'[1]ASIGNACION CONTRATISTAS'!$A$5:$AQ$275,39,FALSE)</f>
        <v>45309</v>
      </c>
      <c r="BR262">
        <f>+VLOOKUP(A262,'[1]ASIGNACION CONTRATISTAS'!$A$5:$AQ$275,40,FALSE)</f>
        <v>45351</v>
      </c>
      <c r="BS262">
        <f>+VLOOKUP(A262,'[1]ASIGNACION CONTRATISTAS'!$A$5:$AQ$275,41,FALSE)</f>
        <v>0</v>
      </c>
      <c r="BT262">
        <f>+VLOOKUP(A262,'[1]ASIGNACION CONTRATISTAS'!$A$5:$AQ$275,42,FALSE)</f>
        <v>0</v>
      </c>
      <c r="BU262">
        <f>+VLOOKUP(A262,'[1]ASIGNACION CONTRATISTAS'!$A$5:$AQ$275,43,FALSE)</f>
        <v>25000000</v>
      </c>
    </row>
    <row r="263" spans="1:73" x14ac:dyDescent="0.25">
      <c r="A263" t="s">
        <v>1466</v>
      </c>
      <c r="B263" t="s">
        <v>1147</v>
      </c>
      <c r="C263" t="s">
        <v>1148</v>
      </c>
      <c r="E263" t="s">
        <v>87</v>
      </c>
      <c r="F263" t="s">
        <v>1458</v>
      </c>
      <c r="G263">
        <v>53.224240999999999</v>
      </c>
      <c r="H263">
        <v>25000000</v>
      </c>
      <c r="K263" t="s">
        <v>1467</v>
      </c>
      <c r="L263" t="s">
        <v>127</v>
      </c>
      <c r="N263" s="2">
        <v>45309</v>
      </c>
      <c r="O263" s="2">
        <v>45327</v>
      </c>
      <c r="P263" s="2">
        <v>45338</v>
      </c>
      <c r="S263">
        <v>25000000</v>
      </c>
      <c r="W263" s="2">
        <v>45245</v>
      </c>
      <c r="X263" t="s">
        <v>1468</v>
      </c>
      <c r="Y263">
        <v>0</v>
      </c>
      <c r="Z263" t="s">
        <v>427</v>
      </c>
      <c r="AA263" t="s">
        <v>1469</v>
      </c>
      <c r="AB263" t="s">
        <v>1470</v>
      </c>
      <c r="AC263" t="s">
        <v>48</v>
      </c>
      <c r="AD263" t="s">
        <v>49</v>
      </c>
      <c r="AG263" t="s">
        <v>430</v>
      </c>
      <c r="AO263" t="str">
        <f>+VLOOKUP(A263,'[1]ASIGNACION CONTRATISTAS'!$A$5:$M$275,11,FALSE)</f>
        <v>Eucaris de Jesús</v>
      </c>
      <c r="AP263" t="str">
        <f>+VLOOKUP(A263,'[1]ASIGNACION CONTRATISTAS'!$A$5:$M$275,12,FALSE)</f>
        <v xml:space="preserve"> Ossa Marulanda</v>
      </c>
      <c r="AQ263">
        <f>+VLOOKUP(A263,'[1]ASIGNACION CONTRATISTAS'!$A$5:$M$275,13,FALSE)</f>
        <v>0</v>
      </c>
      <c r="AR263" t="str">
        <f>+VLOOKUP(A263,'[1]ASIGNACION CONTRATISTAS'!$A$5:$AQ$275,14,FALSE)</f>
        <v>SI</v>
      </c>
      <c r="AS263" t="str">
        <f>+VLOOKUP(A263,'[1]ASIGNACION CONTRATISTAS'!$A$5:$AQ$275,15,FALSE)</f>
        <v>SI</v>
      </c>
      <c r="AT263" t="str">
        <f>+VLOOKUP(A263,'[1]ASIGNACION CONTRATISTAS'!$A$5:$AQ$275,16,FALSE)</f>
        <v>SIN DATOS</v>
      </c>
      <c r="AU263" t="str">
        <f>+VLOOKUP(A263,'[1]ASIGNACION CONTRATISTAS'!$A$5:$AQ$275,17,FALSE)</f>
        <v xml:space="preserve">COMPLETO </v>
      </c>
      <c r="AV263" t="str">
        <f>+VLOOKUP(A263,'[1]ASIGNACION CONTRATISTAS'!$A$5:$AQ$275,18,FALSE)</f>
        <v>SIN DATOS</v>
      </c>
      <c r="AW263" t="str">
        <f>+VLOOKUP(A263,'[1]ASIGNACION CONTRATISTAS'!$A$5:$AQ$275,19,FALSE)</f>
        <v>SI</v>
      </c>
      <c r="AX263" t="str">
        <f>+VLOOKUP(A263,'[1]ASIGNACION CONTRATISTAS'!$A$5:$AQ$275,20,FALSE)</f>
        <v>NO</v>
      </c>
      <c r="AY263">
        <f>+VLOOKUP(A263,'[1]ASIGNACION CONTRATISTAS'!$A$5:$AQ$275,21,FALSE)</f>
        <v>0</v>
      </c>
      <c r="AZ263" t="str">
        <f>+VLOOKUP(A263,'[1]ASIGNACION CONTRATISTAS'!$A$5:$AQ$275,22,FALSE)</f>
        <v>COMPLETO</v>
      </c>
      <c r="BA263" t="str">
        <f>+VLOOKUP(A263,'[1]ASIGNACION CONTRATISTAS'!$A$5:$AQ$275,23,FALSE)</f>
        <v>SI</v>
      </c>
      <c r="BB263">
        <f>+VLOOKUP(A263,'[1]ASIGNACION CONTRATISTAS'!$A$5:$AQ$275,24,FALSE)</f>
        <v>0</v>
      </c>
      <c r="BC263" t="str">
        <f>+VLOOKUP(A263,'[1]ASIGNACION CONTRATISTAS'!$A$5:$AQ$275,25,FALSE)</f>
        <v>COMPLETO</v>
      </c>
      <c r="BD263" s="2" t="str">
        <f>+VLOOKUP(A263,'[1]ASIGNACION CONTRATISTAS'!$A$5:$AQ$275,26,FALSE)</f>
        <v>SI TIENE</v>
      </c>
      <c r="BE263" t="str">
        <f>+VLOOKUP(A263,'[1]ASIGNACION CONTRATISTAS'!$A$5:$AQ$275,27,FALSE)</f>
        <v>PASA</v>
      </c>
      <c r="BF263">
        <f>+VLOOKUP(A263,'[1]ASIGNACION CONTRATISTAS'!$A$5:$AQ$275,28,FALSE)</f>
        <v>0</v>
      </c>
      <c r="BG263">
        <f>+VLOOKUP(A263,'[1]ASIGNACION CONTRATISTAS'!$A$5:$AQ$275,29,FALSE)</f>
        <v>45327</v>
      </c>
      <c r="BH263">
        <f>+VLOOKUP(A263,'[1]ASIGNACION CONTRATISTAS'!$A$5:$AQ$275,30,FALSE)</f>
        <v>0</v>
      </c>
      <c r="BI263">
        <f>+VLOOKUP(A263,'[1]ASIGNACION CONTRATISTAS'!$A$5:$AQ$275,31,FALSE)</f>
        <v>45338</v>
      </c>
      <c r="BJ263">
        <f>+VLOOKUP(A263,'[1]ASIGNACION CONTRATISTAS'!$A$5:$AQ$275,32,FALSE)</f>
        <v>0</v>
      </c>
      <c r="BK263" t="str">
        <f>+VLOOKUP(A263,'[1]ASIGNACION CONTRATISTAS'!$A$5:$AQ$275,33,FALSE)</f>
        <v>EN REVISION DE ANT</v>
      </c>
      <c r="BL263">
        <f>+VLOOKUP(A263,'[1]ASIGNACION CONTRATISTAS'!$A$5:$AQ$275,34,FALSE)</f>
        <v>0</v>
      </c>
      <c r="BM263">
        <f>+VLOOKUP(A263,'[1]ASIGNACION CONTRATISTAS'!$A$5:$AQ$275,35,FALSE)</f>
        <v>0</v>
      </c>
      <c r="BN263" t="str">
        <f>+VLOOKUP(A263,'[1]ASIGNACION CONTRATISTAS'!$A$5:$AQ$275,36,FALSE)</f>
        <v>EN REVISION ANT</v>
      </c>
      <c r="BO263">
        <f>+VLOOKUP(A263,'[1]ASIGNACION CONTRATISTAS'!$A$5:$AQ$275,37,FALSE)</f>
        <v>0</v>
      </c>
      <c r="BP263">
        <f>+VLOOKUP(A263,'[1]ASIGNACION CONTRATISTAS'!$A$5:$AQ$275,38,FALSE)</f>
        <v>0</v>
      </c>
      <c r="BQ263">
        <f>+VLOOKUP(A263,'[1]ASIGNACION CONTRATISTAS'!$A$5:$AQ$275,39,FALSE)</f>
        <v>45309</v>
      </c>
      <c r="BR263">
        <f>+VLOOKUP(A263,'[1]ASIGNACION CONTRATISTAS'!$A$5:$AQ$275,40,FALSE)</f>
        <v>45327</v>
      </c>
      <c r="BS263">
        <f>+VLOOKUP(A263,'[1]ASIGNACION CONTRATISTAS'!$A$5:$AQ$275,41,FALSE)</f>
        <v>0</v>
      </c>
      <c r="BT263">
        <f>+VLOOKUP(A263,'[1]ASIGNACION CONTRATISTAS'!$A$5:$AQ$275,42,FALSE)</f>
        <v>0</v>
      </c>
      <c r="BU263">
        <f>+VLOOKUP(A263,'[1]ASIGNACION CONTRATISTAS'!$A$5:$AQ$275,43,FALSE)</f>
        <v>25000000</v>
      </c>
    </row>
    <row r="264" spans="1:73" x14ac:dyDescent="0.25">
      <c r="A264" t="s">
        <v>1471</v>
      </c>
      <c r="B264" t="s">
        <v>1147</v>
      </c>
      <c r="C264" t="s">
        <v>1148</v>
      </c>
      <c r="E264" t="s">
        <v>107</v>
      </c>
      <c r="F264" t="s">
        <v>108</v>
      </c>
      <c r="G264">
        <v>20.208859</v>
      </c>
      <c r="H264">
        <v>16600000</v>
      </c>
      <c r="K264" t="s">
        <v>1472</v>
      </c>
      <c r="L264" t="s">
        <v>127</v>
      </c>
      <c r="N264" s="2">
        <v>45309</v>
      </c>
      <c r="O264" s="2">
        <v>45328</v>
      </c>
      <c r="P264" s="2">
        <v>45338</v>
      </c>
      <c r="S264">
        <v>16600000</v>
      </c>
      <c r="W264" s="2">
        <v>45245</v>
      </c>
      <c r="X264" t="s">
        <v>1473</v>
      </c>
      <c r="Y264">
        <v>0</v>
      </c>
      <c r="Z264" t="s">
        <v>427</v>
      </c>
      <c r="AA264" t="s">
        <v>104</v>
      </c>
      <c r="AB264" t="s">
        <v>1474</v>
      </c>
      <c r="AC264" t="s">
        <v>48</v>
      </c>
      <c r="AD264" t="s">
        <v>49</v>
      </c>
      <c r="AG264" t="s">
        <v>430</v>
      </c>
      <c r="AO264" t="str">
        <f>+VLOOKUP(A264,'[1]ASIGNACION CONTRATISTAS'!$A$5:$M$275,11,FALSE)</f>
        <v>SIN DATOS</v>
      </c>
      <c r="AP264" t="str">
        <f>+VLOOKUP(A264,'[1]ASIGNACION CONTRATISTAS'!$A$5:$M$275,12,FALSE)</f>
        <v>SIN DATOS</v>
      </c>
      <c r="AQ264" t="str">
        <f>+VLOOKUP(A264,'[1]ASIGNACION CONTRATISTAS'!$A$5:$M$275,13,FALSE)</f>
        <v>SIN DATOS</v>
      </c>
      <c r="AR264" t="str">
        <f>+VLOOKUP(A264,'[1]ASIGNACION CONTRATISTAS'!$A$5:$AQ$275,14,FALSE)</f>
        <v>SI</v>
      </c>
      <c r="AS264" t="str">
        <f>+VLOOKUP(A264,'[1]ASIGNACION CONTRATISTAS'!$A$5:$AQ$275,15,FALSE)</f>
        <v>SI</v>
      </c>
      <c r="AT264" t="str">
        <f>+VLOOKUP(A264,'[1]ASIGNACION CONTRATISTAS'!$A$5:$AQ$275,16,FALSE)</f>
        <v>SIN DATOS</v>
      </c>
      <c r="AU264" t="str">
        <f>+VLOOKUP(A264,'[1]ASIGNACION CONTRATISTAS'!$A$5:$AQ$275,17,FALSE)</f>
        <v xml:space="preserve">COMPLETO </v>
      </c>
      <c r="AV264" t="str">
        <f>+VLOOKUP(A264,'[1]ASIGNACION CONTRATISTAS'!$A$5:$AQ$275,18,FALSE)</f>
        <v>SIN DATOS</v>
      </c>
      <c r="AW264" t="str">
        <f>+VLOOKUP(A264,'[1]ASIGNACION CONTRATISTAS'!$A$5:$AQ$275,19,FALSE)</f>
        <v>SI</v>
      </c>
      <c r="AX264" t="str">
        <f>+VLOOKUP(A264,'[1]ASIGNACION CONTRATISTAS'!$A$5:$AQ$275,20,FALSE)</f>
        <v>NO</v>
      </c>
      <c r="AY264">
        <f>+VLOOKUP(A264,'[1]ASIGNACION CONTRATISTAS'!$A$5:$AQ$275,21,FALSE)</f>
        <v>0</v>
      </c>
      <c r="AZ264" t="str">
        <f>+VLOOKUP(A264,'[1]ASIGNACION CONTRATISTAS'!$A$5:$AQ$275,22,FALSE)</f>
        <v>COMPLETO</v>
      </c>
      <c r="BA264" t="str">
        <f>+VLOOKUP(A264,'[1]ASIGNACION CONTRATISTAS'!$A$5:$AQ$275,23,FALSE)</f>
        <v>SI</v>
      </c>
      <c r="BB264">
        <f>+VLOOKUP(A264,'[1]ASIGNACION CONTRATISTAS'!$A$5:$AQ$275,24,FALSE)</f>
        <v>0</v>
      </c>
      <c r="BC264" t="str">
        <f>+VLOOKUP(A264,'[1]ASIGNACION CONTRATISTAS'!$A$5:$AQ$275,25,FALSE)</f>
        <v>COMPLETO</v>
      </c>
      <c r="BD264" s="2" t="str">
        <f>+VLOOKUP(A264,'[1]ASIGNACION CONTRATISTAS'!$A$5:$AQ$275,26,FALSE)</f>
        <v>SI TIENE</v>
      </c>
      <c r="BE264" t="str">
        <f>+VLOOKUP(A264,'[1]ASIGNACION CONTRATISTAS'!$A$5:$AQ$275,27,FALSE)</f>
        <v>PASA</v>
      </c>
      <c r="BF264">
        <f>+VLOOKUP(A264,'[1]ASIGNACION CONTRATISTAS'!$A$5:$AQ$275,28,FALSE)</f>
        <v>0</v>
      </c>
      <c r="BG264">
        <f>+VLOOKUP(A264,'[1]ASIGNACION CONTRATISTAS'!$A$5:$AQ$275,29,FALSE)</f>
        <v>45328</v>
      </c>
      <c r="BH264">
        <f>+VLOOKUP(A264,'[1]ASIGNACION CONTRATISTAS'!$A$5:$AQ$275,30,FALSE)</f>
        <v>0</v>
      </c>
      <c r="BI264">
        <f>+VLOOKUP(A264,'[1]ASIGNACION CONTRATISTAS'!$A$5:$AQ$275,31,FALSE)</f>
        <v>45338</v>
      </c>
      <c r="BJ264">
        <f>+VLOOKUP(A264,'[1]ASIGNACION CONTRATISTAS'!$A$5:$AQ$275,32,FALSE)</f>
        <v>0</v>
      </c>
      <c r="BK264" t="str">
        <f>+VLOOKUP(A264,'[1]ASIGNACION CONTRATISTAS'!$A$5:$AQ$275,33,FALSE)</f>
        <v>EN REVISION DE ANT</v>
      </c>
      <c r="BL264">
        <f>+VLOOKUP(A264,'[1]ASIGNACION CONTRATISTAS'!$A$5:$AQ$275,34,FALSE)</f>
        <v>0</v>
      </c>
      <c r="BM264">
        <f>+VLOOKUP(A264,'[1]ASIGNACION CONTRATISTAS'!$A$5:$AQ$275,35,FALSE)</f>
        <v>0</v>
      </c>
      <c r="BN264" t="str">
        <f>+VLOOKUP(A264,'[1]ASIGNACION CONTRATISTAS'!$A$5:$AQ$275,36,FALSE)</f>
        <v>EN REVISION ANT</v>
      </c>
      <c r="BO264">
        <f>+VLOOKUP(A264,'[1]ASIGNACION CONTRATISTAS'!$A$5:$AQ$275,37,FALSE)</f>
        <v>0</v>
      </c>
      <c r="BP264">
        <f>+VLOOKUP(A264,'[1]ASIGNACION CONTRATISTAS'!$A$5:$AQ$275,38,FALSE)</f>
        <v>0</v>
      </c>
      <c r="BQ264">
        <f>+VLOOKUP(A264,'[1]ASIGNACION CONTRATISTAS'!$A$5:$AQ$275,39,FALSE)</f>
        <v>45309</v>
      </c>
      <c r="BR264">
        <f>+VLOOKUP(A264,'[1]ASIGNACION CONTRATISTAS'!$A$5:$AQ$275,40,FALSE)</f>
        <v>45328</v>
      </c>
      <c r="BS264">
        <f>+VLOOKUP(A264,'[1]ASIGNACION CONTRATISTAS'!$A$5:$AQ$275,41,FALSE)</f>
        <v>0</v>
      </c>
      <c r="BT264">
        <f>+VLOOKUP(A264,'[1]ASIGNACION CONTRATISTAS'!$A$5:$AQ$275,42,FALSE)</f>
        <v>0</v>
      </c>
      <c r="BU264">
        <f>+VLOOKUP(A264,'[1]ASIGNACION CONTRATISTAS'!$A$5:$AQ$275,43,FALSE)</f>
        <v>16600000</v>
      </c>
    </row>
    <row r="265" spans="1:73" x14ac:dyDescent="0.25">
      <c r="A265" t="s">
        <v>1475</v>
      </c>
      <c r="B265" t="s">
        <v>1147</v>
      </c>
      <c r="C265" t="s">
        <v>1148</v>
      </c>
      <c r="E265" t="s">
        <v>41</v>
      </c>
      <c r="F265" t="s">
        <v>246</v>
      </c>
      <c r="G265">
        <v>18.249182000000001</v>
      </c>
      <c r="H265">
        <v>16600000</v>
      </c>
      <c r="K265" t="s">
        <v>1476</v>
      </c>
      <c r="L265" t="s">
        <v>74</v>
      </c>
      <c r="N265" s="2">
        <v>45309</v>
      </c>
      <c r="O265" s="2">
        <v>45351</v>
      </c>
      <c r="S265">
        <v>16600000</v>
      </c>
      <c r="W265" s="2">
        <v>45050</v>
      </c>
      <c r="X265" t="s">
        <v>1477</v>
      </c>
      <c r="Y265">
        <v>0</v>
      </c>
      <c r="Z265" t="s">
        <v>427</v>
      </c>
      <c r="AA265">
        <v>13.8</v>
      </c>
      <c r="AB265" t="s">
        <v>1478</v>
      </c>
      <c r="AC265" t="s">
        <v>48</v>
      </c>
      <c r="AD265" t="s">
        <v>49</v>
      </c>
      <c r="AG265" t="s">
        <v>430</v>
      </c>
      <c r="AO265" t="str">
        <f>+VLOOKUP(A265,'[1]ASIGNACION CONTRATISTAS'!$A$5:$M$275,11,FALSE)</f>
        <v>DOMICIANO</v>
      </c>
      <c r="AP265" t="str">
        <f>+VLOOKUP(A265,'[1]ASIGNACION CONTRATISTAS'!$A$5:$M$275,12,FALSE)</f>
        <v>DOMINGUEZ RINCÓN</v>
      </c>
      <c r="AQ265">
        <f>+VLOOKUP(A265,'[1]ASIGNACION CONTRATISTAS'!$A$5:$M$275,13,FALSE)</f>
        <v>0</v>
      </c>
      <c r="AR265" t="str">
        <f>+VLOOKUP(A265,'[1]ASIGNACION CONTRATISTAS'!$A$5:$AQ$275,14,FALSE)</f>
        <v>SI</v>
      </c>
      <c r="AS265" t="str">
        <f>+VLOOKUP(A265,'[1]ASIGNACION CONTRATISTAS'!$A$5:$AQ$275,15,FALSE)</f>
        <v>SI</v>
      </c>
      <c r="AT265" t="str">
        <f>+VLOOKUP(A265,'[1]ASIGNACION CONTRATISTAS'!$A$5:$AQ$275,16,FALSE)</f>
        <v>SIN DATOS</v>
      </c>
      <c r="AU265" t="str">
        <f>+VLOOKUP(A265,'[1]ASIGNACION CONTRATISTAS'!$A$5:$AQ$275,17,FALSE)</f>
        <v xml:space="preserve">COMPLETO </v>
      </c>
      <c r="AV265" t="str">
        <f>+VLOOKUP(A265,'[1]ASIGNACION CONTRATISTAS'!$A$5:$AQ$275,18,FALSE)</f>
        <v>SIN DATOS</v>
      </c>
      <c r="AW265" t="str">
        <f>+VLOOKUP(A265,'[1]ASIGNACION CONTRATISTAS'!$A$5:$AQ$275,19,FALSE)</f>
        <v>SI</v>
      </c>
      <c r="AX265" t="str">
        <f>+VLOOKUP(A265,'[1]ASIGNACION CONTRATISTAS'!$A$5:$AQ$275,20,FALSE)</f>
        <v>NO</v>
      </c>
      <c r="AY265">
        <f>+VLOOKUP(A265,'[1]ASIGNACION CONTRATISTAS'!$A$5:$AQ$275,21,FALSE)</f>
        <v>0</v>
      </c>
      <c r="AZ265" t="str">
        <f>+VLOOKUP(A265,'[1]ASIGNACION CONTRATISTAS'!$A$5:$AQ$275,22,FALSE)</f>
        <v>COMPLETO</v>
      </c>
      <c r="BA265" t="str">
        <f>+VLOOKUP(A265,'[1]ASIGNACION CONTRATISTAS'!$A$5:$AQ$275,23,FALSE)</f>
        <v>SI</v>
      </c>
      <c r="BB265">
        <f>+VLOOKUP(A265,'[1]ASIGNACION CONTRATISTAS'!$A$5:$AQ$275,24,FALSE)</f>
        <v>0</v>
      </c>
      <c r="BC265" t="str">
        <f>+VLOOKUP(A265,'[1]ASIGNACION CONTRATISTAS'!$A$5:$AQ$275,25,FALSE)</f>
        <v>COMPLETO</v>
      </c>
      <c r="BD265" s="2" t="str">
        <f>+VLOOKUP(A265,'[1]ASIGNACION CONTRATISTAS'!$A$5:$AQ$275,26,FALSE)</f>
        <v>SI TIENE</v>
      </c>
      <c r="BE265" t="str">
        <f>+VLOOKUP(A265,'[1]ASIGNACION CONTRATISTAS'!$A$5:$AQ$275,27,FALSE)</f>
        <v>PASA</v>
      </c>
      <c r="BF265">
        <f>+VLOOKUP(A265,'[1]ASIGNACION CONTRATISTAS'!$A$5:$AQ$275,28,FALSE)</f>
        <v>0</v>
      </c>
      <c r="BG265">
        <f>+VLOOKUP(A265,'[1]ASIGNACION CONTRATISTAS'!$A$5:$AQ$275,29,FALSE)</f>
        <v>45340</v>
      </c>
      <c r="BH265">
        <f>+VLOOKUP(A265,'[1]ASIGNACION CONTRATISTAS'!$A$5:$AQ$275,30,FALSE)</f>
        <v>0</v>
      </c>
      <c r="BI265">
        <f>+VLOOKUP(A265,'[1]ASIGNACION CONTRATISTAS'!$A$5:$AQ$275,31,FALSE)</f>
        <v>0</v>
      </c>
      <c r="BJ265">
        <f>+VLOOKUP(A265,'[1]ASIGNACION CONTRATISTAS'!$A$5:$AQ$275,32,FALSE)</f>
        <v>0</v>
      </c>
      <c r="BK265" t="str">
        <f>+VLOOKUP(A265,'[1]ASIGNACION CONTRATISTAS'!$A$5:$AQ$275,33,FALSE)</f>
        <v>EN ELABORACION DE INFORME</v>
      </c>
      <c r="BL265">
        <f>+VLOOKUP(A265,'[1]ASIGNACION CONTRATISTAS'!$A$5:$AQ$275,34,FALSE)</f>
        <v>0</v>
      </c>
      <c r="BM265">
        <f>+VLOOKUP(A265,'[1]ASIGNACION CONTRATISTAS'!$A$5:$AQ$275,35,FALSE)</f>
        <v>0</v>
      </c>
      <c r="BN265" t="str">
        <f>+VLOOKUP(A265,'[1]ASIGNACION CONTRATISTAS'!$A$5:$AQ$275,36,FALSE)</f>
        <v>EN ELABORACION DE INFORME</v>
      </c>
      <c r="BO265">
        <f>+VLOOKUP(A265,'[1]ASIGNACION CONTRATISTAS'!$A$5:$AQ$275,37,FALSE)</f>
        <v>0</v>
      </c>
      <c r="BP265">
        <f>+VLOOKUP(A265,'[1]ASIGNACION CONTRATISTAS'!$A$5:$AQ$275,38,FALSE)</f>
        <v>0</v>
      </c>
      <c r="BQ265">
        <f>+VLOOKUP(A265,'[1]ASIGNACION CONTRATISTAS'!$A$5:$AQ$275,39,FALSE)</f>
        <v>45309</v>
      </c>
      <c r="BR265">
        <f>+VLOOKUP(A265,'[1]ASIGNACION CONTRATISTAS'!$A$5:$AQ$275,40,FALSE)</f>
        <v>45351</v>
      </c>
      <c r="BS265">
        <f>+VLOOKUP(A265,'[1]ASIGNACION CONTRATISTAS'!$A$5:$AQ$275,41,FALSE)</f>
        <v>0</v>
      </c>
      <c r="BT265">
        <f>+VLOOKUP(A265,'[1]ASIGNACION CONTRATISTAS'!$A$5:$AQ$275,42,FALSE)</f>
        <v>0</v>
      </c>
      <c r="BU265">
        <f>+VLOOKUP(A265,'[1]ASIGNACION CONTRATISTAS'!$A$5:$AQ$275,43,FALSE)</f>
        <v>16600000</v>
      </c>
    </row>
    <row r="266" spans="1:73" x14ac:dyDescent="0.25">
      <c r="A266" t="s">
        <v>1479</v>
      </c>
      <c r="B266" t="s">
        <v>1147</v>
      </c>
      <c r="C266" t="s">
        <v>1148</v>
      </c>
      <c r="E266" t="s">
        <v>41</v>
      </c>
      <c r="F266" t="s">
        <v>246</v>
      </c>
      <c r="G266">
        <v>11.373035</v>
      </c>
      <c r="H266">
        <v>16600000</v>
      </c>
      <c r="K266" t="s">
        <v>1480</v>
      </c>
      <c r="L266" t="s">
        <v>74</v>
      </c>
      <c r="N266" s="2">
        <v>45309</v>
      </c>
      <c r="O266" s="2">
        <v>45351</v>
      </c>
      <c r="S266">
        <v>16600000</v>
      </c>
      <c r="W266" s="2">
        <v>45050</v>
      </c>
      <c r="X266" t="s">
        <v>1481</v>
      </c>
      <c r="Y266" t="s">
        <v>46</v>
      </c>
      <c r="Z266">
        <v>0</v>
      </c>
      <c r="AA266">
        <v>22.3917</v>
      </c>
      <c r="AB266" t="s">
        <v>1482</v>
      </c>
      <c r="AC266" t="s">
        <v>48</v>
      </c>
      <c r="AD266" t="s">
        <v>49</v>
      </c>
      <c r="AG266" t="s">
        <v>48</v>
      </c>
      <c r="AO266" t="str">
        <f>+VLOOKUP(A266,'[1]ASIGNACION CONTRATISTAS'!$A$5:$M$275,11,FALSE)</f>
        <v>DOMICIANO</v>
      </c>
      <c r="AP266" t="str">
        <f>+VLOOKUP(A266,'[1]ASIGNACION CONTRATISTAS'!$A$5:$M$275,12,FALSE)</f>
        <v>DOMINGUEZ RINCÓN</v>
      </c>
      <c r="AQ266">
        <f>+VLOOKUP(A266,'[1]ASIGNACION CONTRATISTAS'!$A$5:$M$275,13,FALSE)</f>
        <v>0</v>
      </c>
      <c r="AR266" t="str">
        <f>+VLOOKUP(A266,'[1]ASIGNACION CONTRATISTAS'!$A$5:$AQ$275,14,FALSE)</f>
        <v>SI</v>
      </c>
      <c r="AS266" t="str">
        <f>+VLOOKUP(A266,'[1]ASIGNACION CONTRATISTAS'!$A$5:$AQ$275,15,FALSE)</f>
        <v>SI</v>
      </c>
      <c r="AT266" t="str">
        <f>+VLOOKUP(A266,'[1]ASIGNACION CONTRATISTAS'!$A$5:$AQ$275,16,FALSE)</f>
        <v>SIN DATOS</v>
      </c>
      <c r="AU266" t="str">
        <f>+VLOOKUP(A266,'[1]ASIGNACION CONTRATISTAS'!$A$5:$AQ$275,17,FALSE)</f>
        <v xml:space="preserve">COMPLETO </v>
      </c>
      <c r="AV266" t="str">
        <f>+VLOOKUP(A266,'[1]ASIGNACION CONTRATISTAS'!$A$5:$AQ$275,18,FALSE)</f>
        <v>SIN DATOS</v>
      </c>
      <c r="AW266" t="str">
        <f>+VLOOKUP(A266,'[1]ASIGNACION CONTRATISTAS'!$A$5:$AQ$275,19,FALSE)</f>
        <v>SI</v>
      </c>
      <c r="AX266" t="str">
        <f>+VLOOKUP(A266,'[1]ASIGNACION CONTRATISTAS'!$A$5:$AQ$275,20,FALSE)</f>
        <v>NO</v>
      </c>
      <c r="AY266">
        <f>+VLOOKUP(A266,'[1]ASIGNACION CONTRATISTAS'!$A$5:$AQ$275,21,FALSE)</f>
        <v>0</v>
      </c>
      <c r="AZ266" t="str">
        <f>+VLOOKUP(A266,'[1]ASIGNACION CONTRATISTAS'!$A$5:$AQ$275,22,FALSE)</f>
        <v>COMPLETO</v>
      </c>
      <c r="BA266" t="str">
        <f>+VLOOKUP(A266,'[1]ASIGNACION CONTRATISTAS'!$A$5:$AQ$275,23,FALSE)</f>
        <v>SI</v>
      </c>
      <c r="BB266">
        <f>+VLOOKUP(A266,'[1]ASIGNACION CONTRATISTAS'!$A$5:$AQ$275,24,FALSE)</f>
        <v>0</v>
      </c>
      <c r="BC266" t="str">
        <f>+VLOOKUP(A266,'[1]ASIGNACION CONTRATISTAS'!$A$5:$AQ$275,25,FALSE)</f>
        <v>COMPLETO</v>
      </c>
      <c r="BD266" s="2" t="str">
        <f>+VLOOKUP(A266,'[1]ASIGNACION CONTRATISTAS'!$A$5:$AQ$275,26,FALSE)</f>
        <v>SI TIENE</v>
      </c>
      <c r="BE266" t="str">
        <f>+VLOOKUP(A266,'[1]ASIGNACION CONTRATISTAS'!$A$5:$AQ$275,27,FALSE)</f>
        <v>PASA</v>
      </c>
      <c r="BF266">
        <f>+VLOOKUP(A266,'[1]ASIGNACION CONTRATISTAS'!$A$5:$AQ$275,28,FALSE)</f>
        <v>0</v>
      </c>
      <c r="BG266">
        <f>+VLOOKUP(A266,'[1]ASIGNACION CONTRATISTAS'!$A$5:$AQ$275,29,FALSE)</f>
        <v>45340</v>
      </c>
      <c r="BH266">
        <f>+VLOOKUP(A266,'[1]ASIGNACION CONTRATISTAS'!$A$5:$AQ$275,30,FALSE)</f>
        <v>0</v>
      </c>
      <c r="BI266">
        <f>+VLOOKUP(A266,'[1]ASIGNACION CONTRATISTAS'!$A$5:$AQ$275,31,FALSE)</f>
        <v>0</v>
      </c>
      <c r="BJ266">
        <f>+VLOOKUP(A266,'[1]ASIGNACION CONTRATISTAS'!$A$5:$AQ$275,32,FALSE)</f>
        <v>0</v>
      </c>
      <c r="BK266" t="str">
        <f>+VLOOKUP(A266,'[1]ASIGNACION CONTRATISTAS'!$A$5:$AQ$275,33,FALSE)</f>
        <v>EN ELABORACION DE INFORME</v>
      </c>
      <c r="BL266">
        <f>+VLOOKUP(A266,'[1]ASIGNACION CONTRATISTAS'!$A$5:$AQ$275,34,FALSE)</f>
        <v>0</v>
      </c>
      <c r="BM266">
        <f>+VLOOKUP(A266,'[1]ASIGNACION CONTRATISTAS'!$A$5:$AQ$275,35,FALSE)</f>
        <v>0</v>
      </c>
      <c r="BN266" t="str">
        <f>+VLOOKUP(A266,'[1]ASIGNACION CONTRATISTAS'!$A$5:$AQ$275,36,FALSE)</f>
        <v>EN ELABORACION DE INFORME</v>
      </c>
      <c r="BO266">
        <f>+VLOOKUP(A266,'[1]ASIGNACION CONTRATISTAS'!$A$5:$AQ$275,37,FALSE)</f>
        <v>0</v>
      </c>
      <c r="BP266">
        <f>+VLOOKUP(A266,'[1]ASIGNACION CONTRATISTAS'!$A$5:$AQ$275,38,FALSE)</f>
        <v>0</v>
      </c>
      <c r="BQ266">
        <f>+VLOOKUP(A266,'[1]ASIGNACION CONTRATISTAS'!$A$5:$AQ$275,39,FALSE)</f>
        <v>45309</v>
      </c>
      <c r="BR266">
        <f>+VLOOKUP(A266,'[1]ASIGNACION CONTRATISTAS'!$A$5:$AQ$275,40,FALSE)</f>
        <v>45351</v>
      </c>
      <c r="BS266">
        <f>+VLOOKUP(A266,'[1]ASIGNACION CONTRATISTAS'!$A$5:$AQ$275,41,FALSE)</f>
        <v>0</v>
      </c>
      <c r="BT266">
        <f>+VLOOKUP(A266,'[1]ASIGNACION CONTRATISTAS'!$A$5:$AQ$275,42,FALSE)</f>
        <v>0</v>
      </c>
      <c r="BU266">
        <f>+VLOOKUP(A266,'[1]ASIGNACION CONTRATISTAS'!$A$5:$AQ$275,43,FALSE)</f>
        <v>16600000</v>
      </c>
    </row>
    <row r="267" spans="1:73" x14ac:dyDescent="0.25">
      <c r="A267" t="s">
        <v>1483</v>
      </c>
      <c r="B267" t="s">
        <v>1147</v>
      </c>
      <c r="C267" t="s">
        <v>1148</v>
      </c>
      <c r="E267" t="s">
        <v>107</v>
      </c>
      <c r="F267" t="s">
        <v>273</v>
      </c>
      <c r="G267">
        <v>6.871855</v>
      </c>
      <c r="H267">
        <v>12600000</v>
      </c>
      <c r="K267" t="s">
        <v>1484</v>
      </c>
      <c r="L267" t="s">
        <v>59</v>
      </c>
      <c r="M267" t="s">
        <v>1359</v>
      </c>
      <c r="N267" s="2">
        <v>45309</v>
      </c>
      <c r="S267">
        <v>12600000</v>
      </c>
      <c r="W267" s="2">
        <v>45245</v>
      </c>
      <c r="X267" t="s">
        <v>1485</v>
      </c>
      <c r="Y267" t="s">
        <v>46</v>
      </c>
      <c r="Z267">
        <v>0</v>
      </c>
      <c r="AA267">
        <v>6.9</v>
      </c>
      <c r="AB267" t="s">
        <v>1486</v>
      </c>
      <c r="AC267" t="s">
        <v>48</v>
      </c>
      <c r="AD267" t="s">
        <v>49</v>
      </c>
      <c r="AG267" t="s">
        <v>48</v>
      </c>
      <c r="AO267" t="str">
        <f>+VLOOKUP(A267,'[1]ASIGNACION CONTRATISTAS'!$A$5:$M$275,11,FALSE)</f>
        <v>SIN DATOS</v>
      </c>
      <c r="AP267" t="str">
        <f>+VLOOKUP(A267,'[1]ASIGNACION CONTRATISTAS'!$A$5:$M$275,12,FALSE)</f>
        <v>SIN DATOS</v>
      </c>
      <c r="AQ267" t="str">
        <f>+VLOOKUP(A267,'[1]ASIGNACION CONTRATISTAS'!$A$5:$M$275,13,FALSE)</f>
        <v>SIN DATOS</v>
      </c>
      <c r="AR267" t="str">
        <f>+VLOOKUP(A267,'[1]ASIGNACION CONTRATISTAS'!$A$5:$AQ$275,14,FALSE)</f>
        <v>SI</v>
      </c>
      <c r="AS267" t="str">
        <f>+VLOOKUP(A267,'[1]ASIGNACION CONTRATISTAS'!$A$5:$AQ$275,15,FALSE)</f>
        <v>SI</v>
      </c>
      <c r="AT267" t="str">
        <f>+VLOOKUP(A267,'[1]ASIGNACION CONTRATISTAS'!$A$5:$AQ$275,16,FALSE)</f>
        <v>SIN DATOS</v>
      </c>
      <c r="AU267" t="str">
        <f>+VLOOKUP(A267,'[1]ASIGNACION CONTRATISTAS'!$A$5:$AQ$275,17,FALSE)</f>
        <v xml:space="preserve">COMPLETO </v>
      </c>
      <c r="AV267" t="str">
        <f>+VLOOKUP(A267,'[1]ASIGNACION CONTRATISTAS'!$A$5:$AQ$275,18,FALSE)</f>
        <v>SIN DATOS</v>
      </c>
      <c r="AW267" t="str">
        <f>+VLOOKUP(A267,'[1]ASIGNACION CONTRATISTAS'!$A$5:$AQ$275,19,FALSE)</f>
        <v>SI</v>
      </c>
      <c r="AX267" t="str">
        <f>+VLOOKUP(A267,'[1]ASIGNACION CONTRATISTAS'!$A$5:$AQ$275,20,FALSE)</f>
        <v>NO</v>
      </c>
      <c r="AY267">
        <f>+VLOOKUP(A267,'[1]ASIGNACION CONTRATISTAS'!$A$5:$AQ$275,21,FALSE)</f>
        <v>0</v>
      </c>
      <c r="AZ267" t="str">
        <f>+VLOOKUP(A267,'[1]ASIGNACION CONTRATISTAS'!$A$5:$AQ$275,22,FALSE)</f>
        <v>COMPLETO</v>
      </c>
      <c r="BA267" t="str">
        <f>+VLOOKUP(A267,'[1]ASIGNACION CONTRATISTAS'!$A$5:$AQ$275,23,FALSE)</f>
        <v>SI</v>
      </c>
      <c r="BB267">
        <f>+VLOOKUP(A267,'[1]ASIGNACION CONTRATISTAS'!$A$5:$AQ$275,24,FALSE)</f>
        <v>0</v>
      </c>
      <c r="BC267" t="str">
        <f>+VLOOKUP(A267,'[1]ASIGNACION CONTRATISTAS'!$A$5:$AQ$275,25,FALSE)</f>
        <v>COMPLETO</v>
      </c>
      <c r="BD267" s="2" t="str">
        <f>+VLOOKUP(A267,'[1]ASIGNACION CONTRATISTAS'!$A$5:$AQ$275,26,FALSE)</f>
        <v>SIN CONTACTO</v>
      </c>
      <c r="BE267" t="str">
        <f>+VLOOKUP(A267,'[1]ASIGNACION CONTRATISTAS'!$A$5:$AQ$275,27,FALSE)</f>
        <v>NO PASA</v>
      </c>
      <c r="BF267">
        <f>+VLOOKUP(A267,'[1]ASIGNACION CONTRATISTAS'!$A$5:$AQ$275,28,FALSE)</f>
        <v>0</v>
      </c>
      <c r="BG267">
        <f>+VLOOKUP(A267,'[1]ASIGNACION CONTRATISTAS'!$A$5:$AQ$275,29,FALSE)</f>
        <v>0</v>
      </c>
      <c r="BH267">
        <f>+VLOOKUP(A267,'[1]ASIGNACION CONTRATISTAS'!$A$5:$AQ$275,30,FALSE)</f>
        <v>0</v>
      </c>
      <c r="BI267">
        <f>+VLOOKUP(A267,'[1]ASIGNACION CONTRATISTAS'!$A$5:$AQ$275,31,FALSE)</f>
        <v>0</v>
      </c>
      <c r="BJ267">
        <f>+VLOOKUP(A267,'[1]ASIGNACION CONTRATISTAS'!$A$5:$AQ$275,32,FALSE)</f>
        <v>0</v>
      </c>
      <c r="BK267" t="str">
        <f>+VLOOKUP(A267,'[1]ASIGNACION CONTRATISTAS'!$A$5:$AQ$275,33,FALSE)</f>
        <v xml:space="preserve">EN ESPERA DE RESPUESTA DE ANT </v>
      </c>
      <c r="BL267" t="str">
        <f>+VLOOKUP(A267,'[1]ASIGNACION CONTRATISTAS'!$A$5:$AQ$275,34,FALSE)</f>
        <v xml:space="preserve">SIN DATOS DE CONTACTO </v>
      </c>
      <c r="BM267" t="str">
        <f>+VLOOKUP(A267,'[1]ASIGNACION CONTRATISTAS'!$A$5:$AQ$275,35,FALSE)</f>
        <v>SE ENVIARON  CORREO CON SOLICITUD DE INFORMACION VALIDAR DIAS 23, 24, 26, 29 DE ENERO Y 01 DE FEBRERO</v>
      </c>
      <c r="BN267" t="str">
        <f>+VLOOKUP(A267,'[1]ASIGNACION CONTRATISTAS'!$A$5:$AQ$275,36,FALSE)</f>
        <v xml:space="preserve">EN ESPERA DE RESPUESTA DE ANT </v>
      </c>
      <c r="BO267" t="str">
        <f>+VLOOKUP(A267,'[1]ASIGNACION CONTRATISTAS'!$A$5:$AQ$275,37,FALSE)</f>
        <v xml:space="preserve">SIN DATOS DE CONTACTO </v>
      </c>
      <c r="BP267">
        <f>+VLOOKUP(A267,'[1]ASIGNACION CONTRATISTAS'!$A$5:$AQ$275,38,FALSE)</f>
        <v>0</v>
      </c>
      <c r="BQ267">
        <f>+VLOOKUP(A267,'[1]ASIGNACION CONTRATISTAS'!$A$5:$AQ$275,39,FALSE)</f>
        <v>45309</v>
      </c>
      <c r="BR267">
        <f>+VLOOKUP(A267,'[1]ASIGNACION CONTRATISTAS'!$A$5:$AQ$275,40,FALSE)</f>
        <v>0</v>
      </c>
      <c r="BS267">
        <f>+VLOOKUP(A267,'[1]ASIGNACION CONTRATISTAS'!$A$5:$AQ$275,41,FALSE)</f>
        <v>0</v>
      </c>
      <c r="BT267">
        <f>+VLOOKUP(A267,'[1]ASIGNACION CONTRATISTAS'!$A$5:$AQ$275,42,FALSE)</f>
        <v>0</v>
      </c>
      <c r="BU267">
        <f>+VLOOKUP(A267,'[1]ASIGNACION CONTRATISTAS'!$A$5:$AQ$275,43,FALSE)</f>
        <v>12600000</v>
      </c>
    </row>
    <row r="268" spans="1:73" x14ac:dyDescent="0.25">
      <c r="A268" t="s">
        <v>1487</v>
      </c>
      <c r="B268" t="s">
        <v>1147</v>
      </c>
      <c r="C268" t="s">
        <v>1148</v>
      </c>
      <c r="E268" t="s">
        <v>107</v>
      </c>
      <c r="F268" t="s">
        <v>273</v>
      </c>
      <c r="G268">
        <v>6.7098360000000001</v>
      </c>
      <c r="H268">
        <v>12600000</v>
      </c>
      <c r="K268" t="s">
        <v>1488</v>
      </c>
      <c r="L268" t="s">
        <v>59</v>
      </c>
      <c r="M268" t="s">
        <v>1359</v>
      </c>
      <c r="N268" s="2">
        <v>45309</v>
      </c>
      <c r="S268">
        <v>12600000</v>
      </c>
      <c r="W268" s="2">
        <v>45245</v>
      </c>
      <c r="X268" t="s">
        <v>1489</v>
      </c>
      <c r="Y268" t="s">
        <v>46</v>
      </c>
      <c r="Z268">
        <v>0</v>
      </c>
      <c r="AA268">
        <v>5.9</v>
      </c>
      <c r="AB268" t="s">
        <v>1490</v>
      </c>
      <c r="AC268" t="s">
        <v>48</v>
      </c>
      <c r="AD268" t="s">
        <v>49</v>
      </c>
      <c r="AG268" t="s">
        <v>48</v>
      </c>
      <c r="AO268" t="str">
        <f>+VLOOKUP(A268,'[1]ASIGNACION CONTRATISTAS'!$A$5:$M$275,11,FALSE)</f>
        <v>SIN DATOS</v>
      </c>
      <c r="AP268" t="str">
        <f>+VLOOKUP(A268,'[1]ASIGNACION CONTRATISTAS'!$A$5:$M$275,12,FALSE)</f>
        <v>SIN DATOS</v>
      </c>
      <c r="AQ268" t="str">
        <f>+VLOOKUP(A268,'[1]ASIGNACION CONTRATISTAS'!$A$5:$M$275,13,FALSE)</f>
        <v>SIN DATOS</v>
      </c>
      <c r="AR268" t="str">
        <f>+VLOOKUP(A268,'[1]ASIGNACION CONTRATISTAS'!$A$5:$AQ$275,14,FALSE)</f>
        <v>SI</v>
      </c>
      <c r="AS268" t="str">
        <f>+VLOOKUP(A268,'[1]ASIGNACION CONTRATISTAS'!$A$5:$AQ$275,15,FALSE)</f>
        <v>SI</v>
      </c>
      <c r="AT268" t="str">
        <f>+VLOOKUP(A268,'[1]ASIGNACION CONTRATISTAS'!$A$5:$AQ$275,16,FALSE)</f>
        <v>SIN DATOS</v>
      </c>
      <c r="AU268" t="str">
        <f>+VLOOKUP(A268,'[1]ASIGNACION CONTRATISTAS'!$A$5:$AQ$275,17,FALSE)</f>
        <v xml:space="preserve">COMPLETO </v>
      </c>
      <c r="AV268" t="str">
        <f>+VLOOKUP(A268,'[1]ASIGNACION CONTRATISTAS'!$A$5:$AQ$275,18,FALSE)</f>
        <v>SIN DATOS</v>
      </c>
      <c r="AW268" t="str">
        <f>+VLOOKUP(A268,'[1]ASIGNACION CONTRATISTAS'!$A$5:$AQ$275,19,FALSE)</f>
        <v>SI</v>
      </c>
      <c r="AX268" t="str">
        <f>+VLOOKUP(A268,'[1]ASIGNACION CONTRATISTAS'!$A$5:$AQ$275,20,FALSE)</f>
        <v>NO</v>
      </c>
      <c r="AY268">
        <f>+VLOOKUP(A268,'[1]ASIGNACION CONTRATISTAS'!$A$5:$AQ$275,21,FALSE)</f>
        <v>0</v>
      </c>
      <c r="AZ268" t="str">
        <f>+VLOOKUP(A268,'[1]ASIGNACION CONTRATISTAS'!$A$5:$AQ$275,22,FALSE)</f>
        <v>COMPLETO</v>
      </c>
      <c r="BA268" t="str">
        <f>+VLOOKUP(A268,'[1]ASIGNACION CONTRATISTAS'!$A$5:$AQ$275,23,FALSE)</f>
        <v>SI</v>
      </c>
      <c r="BB268">
        <f>+VLOOKUP(A268,'[1]ASIGNACION CONTRATISTAS'!$A$5:$AQ$275,24,FALSE)</f>
        <v>0</v>
      </c>
      <c r="BC268" t="str">
        <f>+VLOOKUP(A268,'[1]ASIGNACION CONTRATISTAS'!$A$5:$AQ$275,25,FALSE)</f>
        <v>COMPLETO</v>
      </c>
      <c r="BD268" s="2" t="str">
        <f>+VLOOKUP(A268,'[1]ASIGNACION CONTRATISTAS'!$A$5:$AQ$275,26,FALSE)</f>
        <v>SIN CONTACTO</v>
      </c>
      <c r="BE268" t="str">
        <f>+VLOOKUP(A268,'[1]ASIGNACION CONTRATISTAS'!$A$5:$AQ$275,27,FALSE)</f>
        <v>NO PASA</v>
      </c>
      <c r="BF268">
        <f>+VLOOKUP(A268,'[1]ASIGNACION CONTRATISTAS'!$A$5:$AQ$275,28,FALSE)</f>
        <v>0</v>
      </c>
      <c r="BG268">
        <f>+VLOOKUP(A268,'[1]ASIGNACION CONTRATISTAS'!$A$5:$AQ$275,29,FALSE)</f>
        <v>0</v>
      </c>
      <c r="BH268">
        <f>+VLOOKUP(A268,'[1]ASIGNACION CONTRATISTAS'!$A$5:$AQ$275,30,FALSE)</f>
        <v>0</v>
      </c>
      <c r="BI268">
        <f>+VLOOKUP(A268,'[1]ASIGNACION CONTRATISTAS'!$A$5:$AQ$275,31,FALSE)</f>
        <v>0</v>
      </c>
      <c r="BJ268">
        <f>+VLOOKUP(A268,'[1]ASIGNACION CONTRATISTAS'!$A$5:$AQ$275,32,FALSE)</f>
        <v>0</v>
      </c>
      <c r="BK268" t="str">
        <f>+VLOOKUP(A268,'[1]ASIGNACION CONTRATISTAS'!$A$5:$AQ$275,33,FALSE)</f>
        <v xml:space="preserve">EN ESPERA DE RESPUESTA DE ANT </v>
      </c>
      <c r="BL268" t="str">
        <f>+VLOOKUP(A268,'[1]ASIGNACION CONTRATISTAS'!$A$5:$AQ$275,34,FALSE)</f>
        <v xml:space="preserve">SIN DATOS DE CONTACTO </v>
      </c>
      <c r="BM268" t="str">
        <f>+VLOOKUP(A268,'[1]ASIGNACION CONTRATISTAS'!$A$5:$AQ$275,35,FALSE)</f>
        <v>SE ENVIARON  CORREO CON SOLICITUD DE INFORMACION VALIDAR DIAS 23, 24, 26, 29 DE ENERO Y 01 DE FEBRERO</v>
      </c>
      <c r="BN268" t="str">
        <f>+VLOOKUP(A268,'[1]ASIGNACION CONTRATISTAS'!$A$5:$AQ$275,36,FALSE)</f>
        <v xml:space="preserve">EN ESPERA DE RESPUESTA DE ANT </v>
      </c>
      <c r="BO268" t="str">
        <f>+VLOOKUP(A268,'[1]ASIGNACION CONTRATISTAS'!$A$5:$AQ$275,37,FALSE)</f>
        <v xml:space="preserve">SIN DATOS DE CONTACTO </v>
      </c>
      <c r="BP268">
        <f>+VLOOKUP(A268,'[1]ASIGNACION CONTRATISTAS'!$A$5:$AQ$275,38,FALSE)</f>
        <v>0</v>
      </c>
      <c r="BQ268">
        <f>+VLOOKUP(A268,'[1]ASIGNACION CONTRATISTAS'!$A$5:$AQ$275,39,FALSE)</f>
        <v>45309</v>
      </c>
      <c r="BR268">
        <f>+VLOOKUP(A268,'[1]ASIGNACION CONTRATISTAS'!$A$5:$AQ$275,40,FALSE)</f>
        <v>0</v>
      </c>
      <c r="BS268">
        <f>+VLOOKUP(A268,'[1]ASIGNACION CONTRATISTAS'!$A$5:$AQ$275,41,FALSE)</f>
        <v>0</v>
      </c>
      <c r="BT268">
        <f>+VLOOKUP(A268,'[1]ASIGNACION CONTRATISTAS'!$A$5:$AQ$275,42,FALSE)</f>
        <v>0</v>
      </c>
      <c r="BU268">
        <f>+VLOOKUP(A268,'[1]ASIGNACION CONTRATISTAS'!$A$5:$AQ$275,43,FALSE)</f>
        <v>12600000</v>
      </c>
    </row>
    <row r="269" spans="1:73" x14ac:dyDescent="0.25">
      <c r="A269" t="s">
        <v>1491</v>
      </c>
      <c r="B269" t="s">
        <v>1147</v>
      </c>
      <c r="C269" t="s">
        <v>1148</v>
      </c>
      <c r="E269" t="s">
        <v>455</v>
      </c>
      <c r="F269" t="s">
        <v>1492</v>
      </c>
      <c r="G269">
        <v>1100</v>
      </c>
      <c r="H269">
        <v>25000000</v>
      </c>
      <c r="K269" t="s">
        <v>1493</v>
      </c>
      <c r="L269" t="s">
        <v>127</v>
      </c>
      <c r="N269" s="2">
        <v>45328</v>
      </c>
      <c r="O269" s="2">
        <v>45333</v>
      </c>
      <c r="P269" s="2">
        <v>45344</v>
      </c>
      <c r="S269">
        <v>25000000</v>
      </c>
      <c r="W269" s="2">
        <v>45050</v>
      </c>
      <c r="X269">
        <v>0</v>
      </c>
      <c r="Y269" t="s">
        <v>46</v>
      </c>
      <c r="Z269">
        <v>0</v>
      </c>
      <c r="AA269">
        <v>1</v>
      </c>
      <c r="AB269" t="s">
        <v>1494</v>
      </c>
      <c r="AC269" t="s">
        <v>48</v>
      </c>
      <c r="AD269" t="s">
        <v>49</v>
      </c>
      <c r="AG269" t="s">
        <v>48</v>
      </c>
      <c r="AO269" t="str">
        <f>+VLOOKUP(A269,'[1]ASIGNACION CONTRATISTAS'!$A$5:$M$275,11,FALSE)</f>
        <v>MONICA MARIA</v>
      </c>
      <c r="AP269" t="str">
        <f>+VLOOKUP(A269,'[1]ASIGNACION CONTRATISTAS'!$A$5:$M$275,12,FALSE)</f>
        <v>LOPERA RODRIGUEZ</v>
      </c>
      <c r="AQ269">
        <f>+VLOOKUP(A269,'[1]ASIGNACION CONTRATISTAS'!$A$5:$M$275,13,FALSE)</f>
        <v>0</v>
      </c>
      <c r="AR269" t="str">
        <f>+VLOOKUP(A269,'[1]ASIGNACION CONTRATISTAS'!$A$5:$AQ$275,14,FALSE)</f>
        <v>SI</v>
      </c>
      <c r="AS269" t="str">
        <f>+VLOOKUP(A269,'[1]ASIGNACION CONTRATISTAS'!$A$5:$AQ$275,15,FALSE)</f>
        <v>SI</v>
      </c>
      <c r="AT269" t="str">
        <f>+VLOOKUP(A269,'[1]ASIGNACION CONTRATISTAS'!$A$5:$AQ$275,16,FALSE)</f>
        <v>SIN DATOS</v>
      </c>
      <c r="AU269" t="str">
        <f>+VLOOKUP(A269,'[1]ASIGNACION CONTRATISTAS'!$A$5:$AQ$275,17,FALSE)</f>
        <v xml:space="preserve">COMPLETO </v>
      </c>
      <c r="AV269" t="str">
        <f>+VLOOKUP(A269,'[1]ASIGNACION CONTRATISTAS'!$A$5:$AQ$275,18,FALSE)</f>
        <v>SIN DATOS</v>
      </c>
      <c r="AW269" t="str">
        <f>+VLOOKUP(A269,'[1]ASIGNACION CONTRATISTAS'!$A$5:$AQ$275,19,FALSE)</f>
        <v>SI</v>
      </c>
      <c r="AX269" t="str">
        <f>+VLOOKUP(A269,'[1]ASIGNACION CONTRATISTAS'!$A$5:$AQ$275,20,FALSE)</f>
        <v>NO</v>
      </c>
      <c r="AY269">
        <f>+VLOOKUP(A269,'[1]ASIGNACION CONTRATISTAS'!$A$5:$AQ$275,21,FALSE)</f>
        <v>0</v>
      </c>
      <c r="AZ269" t="str">
        <f>+VLOOKUP(A269,'[1]ASIGNACION CONTRATISTAS'!$A$5:$AQ$275,22,FALSE)</f>
        <v>COMPLETO</v>
      </c>
      <c r="BA269" t="str">
        <f>+VLOOKUP(A269,'[1]ASIGNACION CONTRATISTAS'!$A$5:$AQ$275,23,FALSE)</f>
        <v>SI</v>
      </c>
      <c r="BB269">
        <f>+VLOOKUP(A269,'[1]ASIGNACION CONTRATISTAS'!$A$5:$AQ$275,24,FALSE)</f>
        <v>0</v>
      </c>
      <c r="BC269" t="str">
        <f>+VLOOKUP(A269,'[1]ASIGNACION CONTRATISTAS'!$A$5:$AQ$275,25,FALSE)</f>
        <v>COMPLETO</v>
      </c>
      <c r="BD269" s="2" t="str">
        <f>+VLOOKUP(A269,'[1]ASIGNACION CONTRATISTAS'!$A$5:$AQ$275,26,FALSE)</f>
        <v>SI TIENE</v>
      </c>
      <c r="BE269" t="str">
        <f>+VLOOKUP(A269,'[1]ASIGNACION CONTRATISTAS'!$A$5:$AQ$275,27,FALSE)</f>
        <v>PASA</v>
      </c>
      <c r="BF269">
        <f>+VLOOKUP(A269,'[1]ASIGNACION CONTRATISTAS'!$A$5:$AQ$275,28,FALSE)</f>
        <v>0</v>
      </c>
      <c r="BG269">
        <f>+VLOOKUP(A269,'[1]ASIGNACION CONTRATISTAS'!$A$5:$AQ$275,29,FALSE)</f>
        <v>45333</v>
      </c>
      <c r="BH269">
        <f>+VLOOKUP(A269,'[1]ASIGNACION CONTRATISTAS'!$A$5:$AQ$275,30,FALSE)</f>
        <v>0</v>
      </c>
      <c r="BI269">
        <f>+VLOOKUP(A269,'[1]ASIGNACION CONTRATISTAS'!$A$5:$AQ$275,31,FALSE)</f>
        <v>45344</v>
      </c>
      <c r="BJ269">
        <f>+VLOOKUP(A269,'[1]ASIGNACION CONTRATISTAS'!$A$5:$AQ$275,32,FALSE)</f>
        <v>0</v>
      </c>
      <c r="BK269" t="str">
        <f>+VLOOKUP(A269,'[1]ASIGNACION CONTRATISTAS'!$A$5:$AQ$275,33,FALSE)</f>
        <v>EN REVISION DE ANT</v>
      </c>
      <c r="BL269">
        <f>+VLOOKUP(A269,'[1]ASIGNACION CONTRATISTAS'!$A$5:$AQ$275,34,FALSE)</f>
        <v>0</v>
      </c>
      <c r="BM269">
        <f>+VLOOKUP(A269,'[1]ASIGNACION CONTRATISTAS'!$A$5:$AQ$275,35,FALSE)</f>
        <v>0</v>
      </c>
      <c r="BN269" t="str">
        <f>+VLOOKUP(A269,'[1]ASIGNACION CONTRATISTAS'!$A$5:$AQ$275,36,FALSE)</f>
        <v>EN REVISION ANT</v>
      </c>
      <c r="BO269">
        <f>+VLOOKUP(A269,'[1]ASIGNACION CONTRATISTAS'!$A$5:$AQ$275,37,FALSE)</f>
        <v>0</v>
      </c>
      <c r="BP269">
        <f>+VLOOKUP(A269,'[1]ASIGNACION CONTRATISTAS'!$A$5:$AQ$275,38,FALSE)</f>
        <v>0</v>
      </c>
      <c r="BQ269">
        <f>+VLOOKUP(A269,'[1]ASIGNACION CONTRATISTAS'!$A$5:$AQ$275,39,FALSE)</f>
        <v>45328</v>
      </c>
      <c r="BR269">
        <f>+VLOOKUP(A269,'[1]ASIGNACION CONTRATISTAS'!$A$5:$AQ$275,40,FALSE)</f>
        <v>45333</v>
      </c>
      <c r="BS269">
        <f>+VLOOKUP(A269,'[1]ASIGNACION CONTRATISTAS'!$A$5:$AQ$275,41,FALSE)</f>
        <v>0</v>
      </c>
      <c r="BT269">
        <f>+VLOOKUP(A269,'[1]ASIGNACION CONTRATISTAS'!$A$5:$AQ$275,42,FALSE)</f>
        <v>0</v>
      </c>
      <c r="BU269">
        <f>+VLOOKUP(A269,'[1]ASIGNACION CONTRATISTAS'!$A$5:$AQ$275,43,FALSE)</f>
        <v>25000000</v>
      </c>
    </row>
    <row r="270" spans="1:73" x14ac:dyDescent="0.25">
      <c r="A270" t="s">
        <v>1495</v>
      </c>
      <c r="B270" t="s">
        <v>1147</v>
      </c>
      <c r="C270" t="s">
        <v>1148</v>
      </c>
      <c r="E270" t="s">
        <v>107</v>
      </c>
      <c r="F270" t="s">
        <v>1496</v>
      </c>
      <c r="G270">
        <v>364</v>
      </c>
      <c r="H270">
        <v>25000000</v>
      </c>
      <c r="K270" t="s">
        <v>1497</v>
      </c>
      <c r="L270" t="s">
        <v>74</v>
      </c>
      <c r="N270" s="2">
        <v>45328</v>
      </c>
      <c r="O270" s="2">
        <v>45343</v>
      </c>
      <c r="S270">
        <v>25000000</v>
      </c>
      <c r="W270" s="2">
        <v>45054</v>
      </c>
      <c r="X270" t="s">
        <v>1498</v>
      </c>
      <c r="Y270" t="s">
        <v>46</v>
      </c>
      <c r="Z270">
        <v>0</v>
      </c>
      <c r="AA270">
        <v>364</v>
      </c>
      <c r="AB270" t="s">
        <v>1499</v>
      </c>
      <c r="AC270" t="s">
        <v>49</v>
      </c>
      <c r="AD270" t="s">
        <v>48</v>
      </c>
      <c r="AG270" t="s">
        <v>49</v>
      </c>
      <c r="AO270" t="str">
        <f>+VLOOKUP(A270,'[1]ASIGNACION CONTRATISTAS'!$A$5:$M$275,11,FALSE)</f>
        <v>KIRA EUGENIA</v>
      </c>
      <c r="AP270" t="str">
        <f>+VLOOKUP(A270,'[1]ASIGNACION CONTRATISTAS'!$A$5:$M$275,12,FALSE)</f>
        <v>GUERRA ESPINOSA</v>
      </c>
      <c r="AQ270">
        <f>+VLOOKUP(A270,'[1]ASIGNACION CONTRATISTAS'!$A$5:$M$275,13,FALSE)</f>
        <v>0</v>
      </c>
      <c r="AR270" t="str">
        <f>+VLOOKUP(A270,'[1]ASIGNACION CONTRATISTAS'!$A$5:$AQ$275,14,FALSE)</f>
        <v>SI</v>
      </c>
      <c r="AS270" t="str">
        <f>+VLOOKUP(A270,'[1]ASIGNACION CONTRATISTAS'!$A$5:$AQ$275,15,FALSE)</f>
        <v>SI</v>
      </c>
      <c r="AT270" t="str">
        <f>+VLOOKUP(A270,'[1]ASIGNACION CONTRATISTAS'!$A$5:$AQ$275,16,FALSE)</f>
        <v>SIN DATOS</v>
      </c>
      <c r="AU270" t="str">
        <f>+VLOOKUP(A270,'[1]ASIGNACION CONTRATISTAS'!$A$5:$AQ$275,17,FALSE)</f>
        <v xml:space="preserve">COMPLETO </v>
      </c>
      <c r="AV270" t="str">
        <f>+VLOOKUP(A270,'[1]ASIGNACION CONTRATISTAS'!$A$5:$AQ$275,18,FALSE)</f>
        <v>SIN DATOS</v>
      </c>
      <c r="AW270" t="str">
        <f>+VLOOKUP(A270,'[1]ASIGNACION CONTRATISTAS'!$A$5:$AQ$275,19,FALSE)</f>
        <v>SI</v>
      </c>
      <c r="AX270" t="str">
        <f>+VLOOKUP(A270,'[1]ASIGNACION CONTRATISTAS'!$A$5:$AQ$275,20,FALSE)</f>
        <v>NO</v>
      </c>
      <c r="AY270">
        <f>+VLOOKUP(A270,'[1]ASIGNACION CONTRATISTAS'!$A$5:$AQ$275,21,FALSE)</f>
        <v>0</v>
      </c>
      <c r="AZ270" t="str">
        <f>+VLOOKUP(A270,'[1]ASIGNACION CONTRATISTAS'!$A$5:$AQ$275,22,FALSE)</f>
        <v>COMPLETO</v>
      </c>
      <c r="BA270" t="str">
        <f>+VLOOKUP(A270,'[1]ASIGNACION CONTRATISTAS'!$A$5:$AQ$275,23,FALSE)</f>
        <v>SI</v>
      </c>
      <c r="BB270">
        <f>+VLOOKUP(A270,'[1]ASIGNACION CONTRATISTAS'!$A$5:$AQ$275,24,FALSE)</f>
        <v>0</v>
      </c>
      <c r="BC270" t="str">
        <f>+VLOOKUP(A270,'[1]ASIGNACION CONTRATISTAS'!$A$5:$AQ$275,25,FALSE)</f>
        <v>COMPLETO</v>
      </c>
      <c r="BD270" s="2" t="str">
        <f>+VLOOKUP(A270,'[1]ASIGNACION CONTRATISTAS'!$A$5:$AQ$275,26,FALSE)</f>
        <v>SI TIENE</v>
      </c>
      <c r="BE270" t="str">
        <f>+VLOOKUP(A270,'[1]ASIGNACION CONTRATISTAS'!$A$5:$AQ$275,27,FALSE)</f>
        <v>PASA</v>
      </c>
      <c r="BF270">
        <f>+VLOOKUP(A270,'[1]ASIGNACION CONTRATISTAS'!$A$5:$AQ$275,28,FALSE)</f>
        <v>0</v>
      </c>
      <c r="BG270">
        <f>+VLOOKUP(A270,'[1]ASIGNACION CONTRATISTAS'!$A$5:$AQ$275,29,FALSE)</f>
        <v>45343</v>
      </c>
      <c r="BH270">
        <f>+VLOOKUP(A270,'[1]ASIGNACION CONTRATISTAS'!$A$5:$AQ$275,30,FALSE)</f>
        <v>0</v>
      </c>
      <c r="BI270">
        <f>+VLOOKUP(A270,'[1]ASIGNACION CONTRATISTAS'!$A$5:$AQ$275,31,FALSE)</f>
        <v>0</v>
      </c>
      <c r="BJ270">
        <f>+VLOOKUP(A270,'[1]ASIGNACION CONTRATISTAS'!$A$5:$AQ$275,32,FALSE)</f>
        <v>0</v>
      </c>
      <c r="BK270" t="str">
        <f>+VLOOKUP(A270,'[1]ASIGNACION CONTRATISTAS'!$A$5:$AQ$275,33,FALSE)</f>
        <v>EN ELABORACION DE INFORME</v>
      </c>
      <c r="BL270">
        <f>+VLOOKUP(A270,'[1]ASIGNACION CONTRATISTAS'!$A$5:$AQ$275,34,FALSE)</f>
        <v>0</v>
      </c>
      <c r="BM270">
        <f>+VLOOKUP(A270,'[1]ASIGNACION CONTRATISTAS'!$A$5:$AQ$275,35,FALSE)</f>
        <v>0</v>
      </c>
      <c r="BN270" t="str">
        <f>+VLOOKUP(A270,'[1]ASIGNACION CONTRATISTAS'!$A$5:$AQ$275,36,FALSE)</f>
        <v>EN ELABORACION DE INFORME</v>
      </c>
      <c r="BO270">
        <f>+VLOOKUP(A270,'[1]ASIGNACION CONTRATISTAS'!$A$5:$AQ$275,37,FALSE)</f>
        <v>0</v>
      </c>
      <c r="BP270">
        <f>+VLOOKUP(A270,'[1]ASIGNACION CONTRATISTAS'!$A$5:$AQ$275,38,FALSE)</f>
        <v>0</v>
      </c>
      <c r="BQ270">
        <f>+VLOOKUP(A270,'[1]ASIGNACION CONTRATISTAS'!$A$5:$AQ$275,39,FALSE)</f>
        <v>45328</v>
      </c>
      <c r="BR270">
        <f>+VLOOKUP(A270,'[1]ASIGNACION CONTRATISTAS'!$A$5:$AQ$275,40,FALSE)</f>
        <v>45343</v>
      </c>
      <c r="BS270">
        <f>+VLOOKUP(A270,'[1]ASIGNACION CONTRATISTAS'!$A$5:$AQ$275,41,FALSE)</f>
        <v>0</v>
      </c>
      <c r="BT270">
        <f>+VLOOKUP(A270,'[1]ASIGNACION CONTRATISTAS'!$A$5:$AQ$275,42,FALSE)</f>
        <v>0</v>
      </c>
      <c r="BU270">
        <f>+VLOOKUP(A270,'[1]ASIGNACION CONTRATISTAS'!$A$5:$AQ$275,43,FALSE)</f>
        <v>25000000</v>
      </c>
    </row>
    <row r="271" spans="1:73" x14ac:dyDescent="0.25">
      <c r="A271" s="1" t="s">
        <v>1500</v>
      </c>
      <c r="B271" t="s">
        <v>605</v>
      </c>
      <c r="C271" t="s">
        <v>665</v>
      </c>
      <c r="E271" t="s">
        <v>412</v>
      </c>
      <c r="F271" t="s">
        <v>516</v>
      </c>
      <c r="G271" s="1">
        <v>831.005</v>
      </c>
      <c r="H271">
        <v>0</v>
      </c>
      <c r="I271">
        <v>78422400</v>
      </c>
      <c r="J271">
        <v>78422400</v>
      </c>
      <c r="AO271" t="e">
        <f>+VLOOKUP(A271,'[1]ASIGNACION CONTRATISTAS'!$A$5:$M$275,11,FALSE)</f>
        <v>#N/A</v>
      </c>
      <c r="AP271" t="e">
        <f>+VLOOKUP(A271,'[1]ASIGNACION CONTRATISTAS'!$A$5:$M$275,12,FALSE)</f>
        <v>#N/A</v>
      </c>
      <c r="AQ271" t="e">
        <f>+VLOOKUP(A271,'[1]ASIGNACION CONTRATISTAS'!$A$5:$M$275,13,FALSE)</f>
        <v>#N/A</v>
      </c>
      <c r="AR271" t="e">
        <f>+VLOOKUP(A271,'[1]ASIGNACION CONTRATISTAS'!$A$5:$AQ$275,14,FALSE)</f>
        <v>#N/A</v>
      </c>
      <c r="AS271" t="e">
        <f>+VLOOKUP(A271,'[1]ASIGNACION CONTRATISTAS'!$A$5:$AQ$275,15,FALSE)</f>
        <v>#N/A</v>
      </c>
      <c r="AT271" t="e">
        <f>+VLOOKUP(A271,'[1]ASIGNACION CONTRATISTAS'!$A$5:$AQ$275,16,FALSE)</f>
        <v>#N/A</v>
      </c>
      <c r="AU271" t="e">
        <f>+VLOOKUP(A271,'[1]ASIGNACION CONTRATISTAS'!$A$5:$AQ$275,17,FALSE)</f>
        <v>#N/A</v>
      </c>
      <c r="AV271" t="e">
        <f>+VLOOKUP(A271,'[1]ASIGNACION CONTRATISTAS'!$A$5:$AQ$275,18,FALSE)</f>
        <v>#N/A</v>
      </c>
      <c r="AW271" t="e">
        <f>+VLOOKUP(A271,'[1]ASIGNACION CONTRATISTAS'!$A$5:$AQ$275,19,FALSE)</f>
        <v>#N/A</v>
      </c>
      <c r="AX271" t="e">
        <f>+VLOOKUP(A271,'[1]ASIGNACION CONTRATISTAS'!$A$5:$AQ$275,20,FALSE)</f>
        <v>#N/A</v>
      </c>
      <c r="AY271" t="e">
        <f>+VLOOKUP(A271,'[1]ASIGNACION CONTRATISTAS'!$A$5:$AQ$275,21,FALSE)</f>
        <v>#N/A</v>
      </c>
      <c r="AZ271" t="e">
        <f>+VLOOKUP(A271,'[1]ASIGNACION CONTRATISTAS'!$A$5:$AQ$275,22,FALSE)</f>
        <v>#N/A</v>
      </c>
      <c r="BA271" t="e">
        <f>+VLOOKUP(A271,'[1]ASIGNACION CONTRATISTAS'!$A$5:$AQ$275,23,FALSE)</f>
        <v>#N/A</v>
      </c>
      <c r="BB271" t="e">
        <f>+VLOOKUP(A271,'[1]ASIGNACION CONTRATISTAS'!$A$5:$AQ$275,24,FALSE)</f>
        <v>#N/A</v>
      </c>
      <c r="BC271" t="e">
        <f>+VLOOKUP(A271,'[1]ASIGNACION CONTRATISTAS'!$A$5:$AQ$275,25,FALSE)</f>
        <v>#N/A</v>
      </c>
      <c r="BD271" s="2" t="e">
        <f>+VLOOKUP(A271,'[1]ASIGNACION CONTRATISTAS'!$A$5:$AQ$275,26,FALSE)</f>
        <v>#N/A</v>
      </c>
      <c r="BE271" t="e">
        <f>+VLOOKUP(A271,'[1]ASIGNACION CONTRATISTAS'!$A$5:$AQ$275,27,FALSE)</f>
        <v>#N/A</v>
      </c>
      <c r="BF271" t="e">
        <f>+VLOOKUP(A271,'[1]ASIGNACION CONTRATISTAS'!$A$5:$AQ$275,28,FALSE)</f>
        <v>#N/A</v>
      </c>
      <c r="BG271" t="e">
        <f>+VLOOKUP(A271,'[1]ASIGNACION CONTRATISTAS'!$A$5:$AQ$275,29,FALSE)</f>
        <v>#N/A</v>
      </c>
      <c r="BH271" t="e">
        <f>+VLOOKUP(A271,'[1]ASIGNACION CONTRATISTAS'!$A$5:$AQ$275,30,FALSE)</f>
        <v>#N/A</v>
      </c>
      <c r="BI271" t="e">
        <f>+VLOOKUP(A271,'[1]ASIGNACION CONTRATISTAS'!$A$5:$AQ$275,31,FALSE)</f>
        <v>#N/A</v>
      </c>
      <c r="BJ271" t="e">
        <f>+VLOOKUP(A271,'[1]ASIGNACION CONTRATISTAS'!$A$5:$AQ$275,32,FALSE)</f>
        <v>#N/A</v>
      </c>
      <c r="BK271" t="e">
        <f>+VLOOKUP(A271,'[1]ASIGNACION CONTRATISTAS'!$A$5:$AQ$275,33,FALSE)</f>
        <v>#N/A</v>
      </c>
      <c r="BL271" t="e">
        <f>+VLOOKUP(A271,'[1]ASIGNACION CONTRATISTAS'!$A$5:$AQ$275,34,FALSE)</f>
        <v>#N/A</v>
      </c>
      <c r="BM271" t="e">
        <f>+VLOOKUP(A271,'[1]ASIGNACION CONTRATISTAS'!$A$5:$AQ$275,35,FALSE)</f>
        <v>#N/A</v>
      </c>
      <c r="BN271" t="e">
        <f>+VLOOKUP(A271,'[1]ASIGNACION CONTRATISTAS'!$A$5:$AQ$275,36,FALSE)</f>
        <v>#N/A</v>
      </c>
      <c r="BO271" t="e">
        <f>+VLOOKUP(A271,'[1]ASIGNACION CONTRATISTAS'!$A$5:$AQ$275,37,FALSE)</f>
        <v>#N/A</v>
      </c>
      <c r="BP271" t="e">
        <f>+VLOOKUP(A271,'[1]ASIGNACION CONTRATISTAS'!$A$5:$AQ$275,38,FALSE)</f>
        <v>#N/A</v>
      </c>
      <c r="BQ271" t="e">
        <f>+VLOOKUP(A271,'[1]ASIGNACION CONTRATISTAS'!$A$5:$AQ$275,39,FALSE)</f>
        <v>#N/A</v>
      </c>
      <c r="BR271" t="e">
        <f>+VLOOKUP(A271,'[1]ASIGNACION CONTRATISTAS'!$A$5:$AQ$275,40,FALSE)</f>
        <v>#N/A</v>
      </c>
      <c r="BS271" t="e">
        <f>+VLOOKUP(A271,'[1]ASIGNACION CONTRATISTAS'!$A$5:$AQ$275,41,FALSE)</f>
        <v>#N/A</v>
      </c>
      <c r="BT271" t="e">
        <f>+VLOOKUP(A271,'[1]ASIGNACION CONTRATISTAS'!$A$5:$AQ$275,42,FALSE)</f>
        <v>#N/A</v>
      </c>
      <c r="BU271" t="e">
        <f>+VLOOKUP(A271,'[1]ASIGNACION CONTRATISTAS'!$A$5:$AQ$275,43,FALSE)</f>
        <v>#N/A</v>
      </c>
    </row>
  </sheetData>
  <autoFilter ref="A1:BV1" xr:uid="{822BCBAE-D107-4D99-8439-85E07B36CFF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D533-B13F-4F93-8251-DFAACB631994}">
  <dimension ref="A3:I27"/>
  <sheetViews>
    <sheetView workbookViewId="0">
      <selection activeCell="D27" sqref="D27"/>
    </sheetView>
  </sheetViews>
  <sheetFormatPr baseColWidth="10" defaultRowHeight="12.5" x14ac:dyDescent="0.25"/>
  <cols>
    <col min="1" max="1" width="18" style="2" bestFit="1" customWidth="1"/>
    <col min="2" max="2" width="23" bestFit="1" customWidth="1"/>
    <col min="3" max="3" width="24.08984375" bestFit="1" customWidth="1"/>
    <col min="4" max="4" width="13.36328125" bestFit="1" customWidth="1"/>
    <col min="5" max="5" width="24.08984375" bestFit="1" customWidth="1"/>
    <col min="6" max="6" width="13.08984375" bestFit="1" customWidth="1"/>
    <col min="7" max="7" width="24.08984375" bestFit="1" customWidth="1"/>
    <col min="8" max="8" width="18.26953125" bestFit="1" customWidth="1"/>
    <col min="9" max="9" width="29.26953125" bestFit="1" customWidth="1"/>
    <col min="10" max="11" width="11.453125" bestFit="1" customWidth="1"/>
    <col min="12" max="12" width="11.54296875" bestFit="1" customWidth="1"/>
    <col min="13" max="13" width="13.08984375" bestFit="1" customWidth="1"/>
  </cols>
  <sheetData>
    <row r="3" spans="1:9" x14ac:dyDescent="0.25">
      <c r="B3" s="19" t="s">
        <v>1642</v>
      </c>
    </row>
    <row r="4" spans="1:9" x14ac:dyDescent="0.25">
      <c r="B4" t="s">
        <v>1147</v>
      </c>
      <c r="D4" t="s">
        <v>38</v>
      </c>
      <c r="F4" t="s">
        <v>605</v>
      </c>
      <c r="H4" t="s">
        <v>1644</v>
      </c>
      <c r="I4" t="s">
        <v>1645</v>
      </c>
    </row>
    <row r="5" spans="1:9" x14ac:dyDescent="0.25">
      <c r="A5" s="23" t="s">
        <v>1639</v>
      </c>
      <c r="B5" t="s">
        <v>1643</v>
      </c>
      <c r="C5" t="s">
        <v>1646</v>
      </c>
      <c r="D5" t="s">
        <v>1643</v>
      </c>
      <c r="E5" t="s">
        <v>1646</v>
      </c>
      <c r="F5" t="s">
        <v>1643</v>
      </c>
      <c r="G5" t="s">
        <v>1646</v>
      </c>
    </row>
    <row r="6" spans="1:9" x14ac:dyDescent="0.25">
      <c r="A6" s="22">
        <v>45304</v>
      </c>
      <c r="B6">
        <v>14</v>
      </c>
      <c r="C6" s="24">
        <v>305000000</v>
      </c>
      <c r="H6">
        <v>14</v>
      </c>
      <c r="I6">
        <v>305000000</v>
      </c>
    </row>
    <row r="7" spans="1:9" x14ac:dyDescent="0.25">
      <c r="A7" s="22">
        <v>45309</v>
      </c>
      <c r="B7">
        <v>57</v>
      </c>
      <c r="C7" s="24">
        <v>1174300000</v>
      </c>
      <c r="H7">
        <v>57</v>
      </c>
      <c r="I7">
        <v>1174300000</v>
      </c>
    </row>
    <row r="8" spans="1:9" x14ac:dyDescent="0.25">
      <c r="A8" s="22">
        <v>45328</v>
      </c>
      <c r="B8">
        <v>2</v>
      </c>
      <c r="C8" s="24">
        <v>50000000</v>
      </c>
      <c r="H8">
        <v>2</v>
      </c>
      <c r="I8">
        <v>50000000</v>
      </c>
    </row>
    <row r="9" spans="1:9" x14ac:dyDescent="0.25">
      <c r="A9" s="22">
        <v>45288</v>
      </c>
      <c r="D9">
        <v>16</v>
      </c>
      <c r="E9" s="24">
        <v>400000000</v>
      </c>
      <c r="H9">
        <v>16</v>
      </c>
      <c r="I9">
        <v>400000000</v>
      </c>
    </row>
    <row r="10" spans="1:9" x14ac:dyDescent="0.25">
      <c r="A10" s="22">
        <v>45310</v>
      </c>
      <c r="D10">
        <v>45</v>
      </c>
      <c r="E10" s="24">
        <v>1013900000</v>
      </c>
      <c r="H10">
        <v>45</v>
      </c>
      <c r="I10">
        <v>1013900000</v>
      </c>
    </row>
    <row r="11" spans="1:9" x14ac:dyDescent="0.25">
      <c r="A11" s="22">
        <v>45314</v>
      </c>
      <c r="D11">
        <v>8</v>
      </c>
      <c r="E11" s="24">
        <v>200000000</v>
      </c>
      <c r="H11">
        <v>8</v>
      </c>
      <c r="I11">
        <v>200000000</v>
      </c>
    </row>
    <row r="12" spans="1:9" x14ac:dyDescent="0.25">
      <c r="A12" s="22">
        <v>45321</v>
      </c>
      <c r="D12">
        <v>2</v>
      </c>
      <c r="E12" s="24">
        <v>50000000</v>
      </c>
      <c r="H12">
        <v>2</v>
      </c>
      <c r="I12">
        <v>50000000</v>
      </c>
    </row>
    <row r="13" spans="1:9" x14ac:dyDescent="0.25">
      <c r="A13" s="22">
        <v>45328</v>
      </c>
      <c r="D13">
        <v>21</v>
      </c>
      <c r="E13" s="24">
        <v>525000000</v>
      </c>
      <c r="H13">
        <v>21</v>
      </c>
      <c r="I13">
        <v>525000000</v>
      </c>
    </row>
    <row r="14" spans="1:9" x14ac:dyDescent="0.25">
      <c r="A14" s="22">
        <v>45329</v>
      </c>
      <c r="D14">
        <v>4</v>
      </c>
      <c r="E14" s="24">
        <v>66800000</v>
      </c>
      <c r="H14">
        <v>4</v>
      </c>
      <c r="I14">
        <v>66800000</v>
      </c>
    </row>
    <row r="15" spans="1:9" x14ac:dyDescent="0.25">
      <c r="A15" s="22">
        <v>45345</v>
      </c>
      <c r="D15">
        <v>1</v>
      </c>
      <c r="E15" s="24">
        <v>16600000</v>
      </c>
      <c r="H15">
        <v>1</v>
      </c>
      <c r="I15">
        <v>16600000</v>
      </c>
    </row>
    <row r="16" spans="1:9" x14ac:dyDescent="0.25">
      <c r="A16" s="22" t="s">
        <v>1641</v>
      </c>
      <c r="F16">
        <v>100</v>
      </c>
      <c r="G16">
        <v>2294000000</v>
      </c>
      <c r="H16">
        <v>100</v>
      </c>
      <c r="I16">
        <v>2294000000</v>
      </c>
    </row>
    <row r="17" spans="1:9" x14ac:dyDescent="0.25">
      <c r="A17" s="22" t="s">
        <v>1640</v>
      </c>
      <c r="B17">
        <v>73</v>
      </c>
      <c r="C17">
        <v>1529300000</v>
      </c>
      <c r="D17">
        <v>97</v>
      </c>
      <c r="E17">
        <v>2272300000</v>
      </c>
      <c r="F17">
        <v>100</v>
      </c>
      <c r="G17">
        <v>2294000000</v>
      </c>
      <c r="H17">
        <v>270</v>
      </c>
      <c r="I17">
        <v>6095600000</v>
      </c>
    </row>
    <row r="18" spans="1:9" ht="13" thickBot="1" x14ac:dyDescent="0.3"/>
    <row r="19" spans="1:9" x14ac:dyDescent="0.25">
      <c r="C19" s="25">
        <f>+GETPIVOTDATA("Suma de VALOR AVALUO",$A$3,"EMPRESA","AVALUAR VALORES ","FECHA ASIGNACION",45304)+GETPIVOTDATA("Suma de VALOR AVALUO",$A$3,"EMPRESA","AVALUAR VALORES ","FECHA ASIGNACION",45309)</f>
        <v>1479300000</v>
      </c>
      <c r="D19" s="26"/>
      <c r="E19" s="27"/>
    </row>
    <row r="20" spans="1:9" ht="13" thickBot="1" x14ac:dyDescent="0.3">
      <c r="C20" s="28"/>
      <c r="E20" s="29" cm="1">
        <f t="array" ref="E20:E23">+E9:E12</f>
        <v>400000000</v>
      </c>
    </row>
    <row r="21" spans="1:9" x14ac:dyDescent="0.25">
      <c r="C21" s="28"/>
      <c r="E21" s="30">
        <v>1013900000</v>
      </c>
      <c r="F21" s="34">
        <f>+GETPIVOTDATA("Suma de VALOR AVALUO",$A$3,"EMPRESA","GEOVALORES","FECHA ASIGNACION",DATE(2024,2,6))+GETPIVOTDATA("Suma de VALOR AVALUO",$A$3,"EMPRESA","GEOVALORES","FECHA ASIGNACION",DATE(2024,2,7))+GETPIVOTDATA("Suma de VALOR AVALUO",$A$3,"EMPRESA","GEOVALORES","FECHA ASIGNACION",DATE(2024,2,23))</f>
        <v>608400000</v>
      </c>
    </row>
    <row r="22" spans="1:9" x14ac:dyDescent="0.25">
      <c r="C22" s="28"/>
      <c r="E22" s="30">
        <v>200000000</v>
      </c>
      <c r="F22" s="35"/>
    </row>
    <row r="23" spans="1:9" x14ac:dyDescent="0.25">
      <c r="C23" s="28"/>
      <c r="E23" s="30">
        <v>50000000</v>
      </c>
      <c r="F23" s="36">
        <v>50000000</v>
      </c>
    </row>
    <row r="24" spans="1:9" ht="13" thickBot="1" x14ac:dyDescent="0.3">
      <c r="C24" s="28"/>
      <c r="E24" s="29">
        <f>+E20+E21+E22+E23</f>
        <v>1663900000</v>
      </c>
      <c r="F24" s="37">
        <f>+F21+F23</f>
        <v>658400000</v>
      </c>
    </row>
    <row r="25" spans="1:9" x14ac:dyDescent="0.25">
      <c r="C25" s="28"/>
      <c r="E25" s="30"/>
    </row>
    <row r="26" spans="1:9" ht="13" thickBot="1" x14ac:dyDescent="0.3">
      <c r="C26" s="31">
        <f>+C19+E24+GETPIVOTDATA("Suma de VALOR AVALUO",$A$3,"EMPRESA","LONJACUN","FECHA ASIGNACION",)</f>
        <v>5437200000</v>
      </c>
      <c r="D26" s="32"/>
      <c r="E26" s="33"/>
      <c r="F26" t="s">
        <v>1647</v>
      </c>
    </row>
    <row r="27" spans="1:9" x14ac:dyDescent="0.25">
      <c r="D27" t="s">
        <v>1648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E625-3977-4C28-AD04-E91EE720E7B7}">
  <dimension ref="A3:C15"/>
  <sheetViews>
    <sheetView workbookViewId="0">
      <selection activeCell="E17" sqref="E17"/>
    </sheetView>
  </sheetViews>
  <sheetFormatPr baseColWidth="10" defaultRowHeight="12.5" x14ac:dyDescent="0.25"/>
  <cols>
    <col min="1" max="1" width="46.54296875" bestFit="1" customWidth="1"/>
    <col min="2" max="2" width="13.08984375" bestFit="1" customWidth="1"/>
    <col min="3" max="3" width="24.08984375" bestFit="1" customWidth="1"/>
  </cols>
  <sheetData>
    <row r="3" spans="1:3" x14ac:dyDescent="0.25">
      <c r="A3" s="19" t="s">
        <v>1639</v>
      </c>
      <c r="B3" t="s">
        <v>1643</v>
      </c>
      <c r="C3" t="s">
        <v>1646</v>
      </c>
    </row>
    <row r="4" spans="1:3" x14ac:dyDescent="0.25">
      <c r="A4" s="20" t="s">
        <v>1147</v>
      </c>
      <c r="B4">
        <v>37</v>
      </c>
      <c r="C4" s="24">
        <v>846400000</v>
      </c>
    </row>
    <row r="5" spans="1:3" x14ac:dyDescent="0.25">
      <c r="A5" s="21" t="s">
        <v>44</v>
      </c>
      <c r="B5">
        <v>4</v>
      </c>
      <c r="C5" s="24">
        <v>91600000</v>
      </c>
    </row>
    <row r="6" spans="1:3" x14ac:dyDescent="0.25">
      <c r="A6" s="21" t="s">
        <v>1176</v>
      </c>
      <c r="B6">
        <v>2</v>
      </c>
      <c r="C6" s="24">
        <v>43400000</v>
      </c>
    </row>
    <row r="7" spans="1:3" x14ac:dyDescent="0.25">
      <c r="A7" s="21" t="s">
        <v>127</v>
      </c>
      <c r="B7">
        <v>16</v>
      </c>
      <c r="C7" s="24">
        <v>353200000</v>
      </c>
    </row>
    <row r="8" spans="1:3" x14ac:dyDescent="0.25">
      <c r="A8" s="21" t="s">
        <v>1649</v>
      </c>
      <c r="B8">
        <v>15</v>
      </c>
      <c r="C8" s="24">
        <v>358200000</v>
      </c>
    </row>
    <row r="9" spans="1:3" x14ac:dyDescent="0.25">
      <c r="A9" s="20" t="s">
        <v>38</v>
      </c>
      <c r="B9">
        <v>65</v>
      </c>
      <c r="C9" s="24">
        <v>1535300000</v>
      </c>
    </row>
    <row r="10" spans="1:3" x14ac:dyDescent="0.25">
      <c r="A10" s="21" t="s">
        <v>53</v>
      </c>
      <c r="B10">
        <v>18</v>
      </c>
      <c r="C10" s="24">
        <v>450000000</v>
      </c>
    </row>
    <row r="11" spans="1:3" x14ac:dyDescent="0.25">
      <c r="A11" s="21" t="s">
        <v>44</v>
      </c>
      <c r="B11">
        <v>12</v>
      </c>
      <c r="C11" s="24">
        <v>246000000</v>
      </c>
    </row>
    <row r="12" spans="1:3" x14ac:dyDescent="0.25">
      <c r="A12" s="21" t="s">
        <v>1649</v>
      </c>
      <c r="B12">
        <v>35</v>
      </c>
      <c r="C12" s="24">
        <v>839300000</v>
      </c>
    </row>
    <row r="13" spans="1:3" x14ac:dyDescent="0.25">
      <c r="A13" s="20" t="s">
        <v>605</v>
      </c>
      <c r="B13">
        <v>99</v>
      </c>
      <c r="C13" s="24">
        <v>2294000000</v>
      </c>
    </row>
    <row r="14" spans="1:3" x14ac:dyDescent="0.25">
      <c r="A14" s="21" t="s">
        <v>53</v>
      </c>
      <c r="B14">
        <v>99</v>
      </c>
      <c r="C14" s="24">
        <v>2294000000</v>
      </c>
    </row>
    <row r="15" spans="1:3" x14ac:dyDescent="0.25">
      <c r="A15" s="20" t="s">
        <v>1640</v>
      </c>
      <c r="B15">
        <v>201</v>
      </c>
      <c r="C15" s="24">
        <v>4675700000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7524-6271-4432-8B4A-6BC33C19FB21}">
  <sheetPr codeName="Hoja2"/>
  <dimension ref="A1:BU276"/>
  <sheetViews>
    <sheetView tabSelected="1" workbookViewId="0">
      <pane ySplit="6" topLeftCell="A197" activePane="bottomLeft" state="frozen"/>
      <selection pane="bottomLeft" activeCell="A6" sqref="A6:XFD6"/>
    </sheetView>
  </sheetViews>
  <sheetFormatPr baseColWidth="10" defaultRowHeight="12.5" x14ac:dyDescent="0.25"/>
  <cols>
    <col min="10" max="10" width="14.81640625" customWidth="1"/>
    <col min="15" max="15" width="19.36328125" style="2" bestFit="1" customWidth="1"/>
    <col min="57" max="57" width="10.90625" style="2"/>
    <col min="59" max="62" width="10.90625" style="2"/>
    <col min="69" max="72" width="10.90625" style="2"/>
  </cols>
  <sheetData>
    <row r="1" spans="1:73" x14ac:dyDescent="0.25">
      <c r="A1" s="38" t="s">
        <v>1636</v>
      </c>
      <c r="B1" s="38"/>
      <c r="C1" s="38"/>
      <c r="D1" s="38"/>
      <c r="E1" s="38"/>
      <c r="F1" s="38"/>
      <c r="G1" s="38"/>
      <c r="H1" s="38"/>
      <c r="I1" s="38"/>
      <c r="J1" s="38"/>
      <c r="K1" s="38"/>
    </row>
    <row r="2" spans="1:73" x14ac:dyDescent="0.25">
      <c r="A2" s="38"/>
      <c r="B2" s="38"/>
      <c r="C2" s="38"/>
      <c r="D2" s="38"/>
      <c r="E2" s="38"/>
      <c r="F2" s="38"/>
      <c r="G2" s="38"/>
      <c r="H2" s="38"/>
      <c r="I2" s="38"/>
      <c r="J2" s="38"/>
      <c r="K2" s="38"/>
      <c r="M2">
        <f>450/25</f>
        <v>18</v>
      </c>
    </row>
    <row r="3" spans="1:73" x14ac:dyDescent="0.25">
      <c r="A3" s="38"/>
      <c r="B3" s="38"/>
      <c r="C3" s="38"/>
      <c r="D3" s="38"/>
      <c r="E3" s="38"/>
      <c r="F3" s="38"/>
      <c r="G3" s="38"/>
      <c r="H3" s="38"/>
      <c r="I3" s="38"/>
      <c r="J3" s="38"/>
      <c r="K3" s="38"/>
    </row>
    <row r="4" spans="1:73" ht="25" thickBot="1" x14ac:dyDescent="0.3">
      <c r="A4" s="3"/>
      <c r="B4" s="3"/>
      <c r="C4" s="3"/>
      <c r="D4" s="3"/>
      <c r="E4" s="3"/>
      <c r="F4" s="3"/>
      <c r="G4" s="3"/>
      <c r="H4" s="3"/>
      <c r="I4" s="3"/>
      <c r="J4" s="3"/>
      <c r="K4" s="3"/>
    </row>
    <row r="5" spans="1:73" x14ac:dyDescent="0.25">
      <c r="AP5" s="39" t="s">
        <v>1637</v>
      </c>
      <c r="AQ5" s="40"/>
      <c r="AR5" s="41"/>
      <c r="AS5" s="42" t="s">
        <v>1509</v>
      </c>
      <c r="AT5" s="43"/>
      <c r="AU5" s="43"/>
      <c r="AV5" s="44"/>
      <c r="AW5" s="39" t="s">
        <v>1512</v>
      </c>
      <c r="AX5" s="40"/>
      <c r="AY5" s="40"/>
      <c r="AZ5" s="40"/>
      <c r="BA5" s="41"/>
      <c r="BB5" s="42" t="s">
        <v>1515</v>
      </c>
      <c r="BC5" s="43"/>
      <c r="BD5" s="44"/>
    </row>
    <row r="6" spans="1:73" x14ac:dyDescent="0.25">
      <c r="A6" s="6" t="s">
        <v>0</v>
      </c>
      <c r="B6" s="6" t="s">
        <v>1</v>
      </c>
      <c r="C6" s="6" t="s">
        <v>2</v>
      </c>
      <c r="D6" s="6" t="s">
        <v>3</v>
      </c>
      <c r="E6" s="6" t="s">
        <v>4</v>
      </c>
      <c r="F6" s="6" t="s">
        <v>5</v>
      </c>
      <c r="G6" s="6" t="s">
        <v>6</v>
      </c>
      <c r="H6" s="6" t="s">
        <v>7</v>
      </c>
      <c r="I6" s="6" t="s">
        <v>1638</v>
      </c>
      <c r="J6" s="6" t="s">
        <v>1504</v>
      </c>
      <c r="K6" s="6" t="s">
        <v>1505</v>
      </c>
      <c r="L6" s="6" t="s">
        <v>1506</v>
      </c>
      <c r="M6" s="6" t="s">
        <v>8</v>
      </c>
      <c r="N6" s="6" t="s">
        <v>9</v>
      </c>
      <c r="O6" s="7" t="s">
        <v>10</v>
      </c>
      <c r="P6" s="6" t="s">
        <v>11</v>
      </c>
      <c r="Q6" s="6" t="s">
        <v>12</v>
      </c>
      <c r="R6" s="6" t="s">
        <v>13</v>
      </c>
      <c r="S6" s="6" t="s">
        <v>14</v>
      </c>
      <c r="T6" s="6" t="s">
        <v>15</v>
      </c>
      <c r="U6" s="6" t="s">
        <v>16</v>
      </c>
      <c r="V6" s="6" t="s">
        <v>17</v>
      </c>
      <c r="W6" s="6" t="s">
        <v>18</v>
      </c>
      <c r="X6" s="6" t="s">
        <v>19</v>
      </c>
      <c r="Y6" s="6" t="s">
        <v>20</v>
      </c>
      <c r="Z6" s="6" t="s">
        <v>21</v>
      </c>
      <c r="AA6" s="6" t="s">
        <v>22</v>
      </c>
      <c r="AB6" s="6" t="s">
        <v>23</v>
      </c>
      <c r="AC6" s="6" t="s">
        <v>24</v>
      </c>
      <c r="AD6" s="6" t="s">
        <v>25</v>
      </c>
      <c r="AE6" s="6" t="s">
        <v>26</v>
      </c>
      <c r="AF6" s="6" t="s">
        <v>27</v>
      </c>
      <c r="AG6" s="6" t="s">
        <v>28</v>
      </c>
      <c r="AH6" s="6" t="s">
        <v>29</v>
      </c>
      <c r="AI6" s="6" t="s">
        <v>30</v>
      </c>
      <c r="AJ6" s="6" t="s">
        <v>31</v>
      </c>
      <c r="AK6" s="6" t="s">
        <v>32</v>
      </c>
      <c r="AL6" s="6" t="s">
        <v>33</v>
      </c>
      <c r="AM6" s="6" t="s">
        <v>34</v>
      </c>
      <c r="AN6" s="6" t="s">
        <v>35</v>
      </c>
      <c r="AO6" s="8" t="s">
        <v>36</v>
      </c>
      <c r="AP6" s="12" t="s">
        <v>1501</v>
      </c>
      <c r="AQ6" s="6" t="s">
        <v>1502</v>
      </c>
      <c r="AR6" s="13" t="s">
        <v>1503</v>
      </c>
      <c r="AS6" s="12" t="s">
        <v>1509</v>
      </c>
      <c r="AT6" s="6" t="s">
        <v>1510</v>
      </c>
      <c r="AU6" s="6" t="s">
        <v>24</v>
      </c>
      <c r="AV6" s="13" t="s">
        <v>1511</v>
      </c>
      <c r="AW6" s="12" t="s">
        <v>1512</v>
      </c>
      <c r="AX6" s="6" t="s">
        <v>1513</v>
      </c>
      <c r="AY6" s="6" t="s">
        <v>1514</v>
      </c>
      <c r="AZ6" s="6" t="s">
        <v>1507</v>
      </c>
      <c r="BA6" s="13" t="s">
        <v>1511</v>
      </c>
      <c r="BB6" s="12" t="s">
        <v>1515</v>
      </c>
      <c r="BC6" s="6" t="s">
        <v>1508</v>
      </c>
      <c r="BD6" s="13" t="s">
        <v>1511</v>
      </c>
      <c r="BE6" s="10" t="s">
        <v>1516</v>
      </c>
      <c r="BF6" s="6" t="s">
        <v>1517</v>
      </c>
      <c r="BG6" s="7" t="s">
        <v>1518</v>
      </c>
      <c r="BH6" s="7" t="s">
        <v>1519</v>
      </c>
      <c r="BI6" s="7" t="s">
        <v>1520</v>
      </c>
      <c r="BJ6" s="7" t="s">
        <v>1521</v>
      </c>
      <c r="BK6" s="6" t="s">
        <v>1522</v>
      </c>
      <c r="BL6" s="6" t="s">
        <v>1523</v>
      </c>
      <c r="BM6" s="6" t="s">
        <v>9</v>
      </c>
      <c r="BN6" s="6" t="s">
        <v>1524</v>
      </c>
      <c r="BO6" s="6" t="s">
        <v>1525</v>
      </c>
      <c r="BP6" s="6" t="s">
        <v>9</v>
      </c>
      <c r="BQ6" s="7" t="s">
        <v>11</v>
      </c>
      <c r="BR6" s="7" t="s">
        <v>12</v>
      </c>
      <c r="BS6" s="7" t="s">
        <v>13</v>
      </c>
      <c r="BT6" s="7" t="s">
        <v>14</v>
      </c>
      <c r="BU6" s="6" t="s">
        <v>15</v>
      </c>
    </row>
    <row r="7" spans="1:73" x14ac:dyDescent="0.25">
      <c r="A7" s="4" t="s">
        <v>37</v>
      </c>
      <c r="B7" s="4" t="s">
        <v>38</v>
      </c>
      <c r="C7" s="4" t="s">
        <v>39</v>
      </c>
      <c r="D7" s="4" t="s">
        <v>40</v>
      </c>
      <c r="E7" s="4" t="s">
        <v>41</v>
      </c>
      <c r="F7" s="4" t="s">
        <v>42</v>
      </c>
      <c r="G7" s="4">
        <v>987.99348499999996</v>
      </c>
      <c r="H7" s="4">
        <v>25000000</v>
      </c>
      <c r="I7" s="4">
        <f>+H7-T7</f>
        <v>0</v>
      </c>
      <c r="J7" s="4"/>
      <c r="K7" s="4"/>
      <c r="L7" s="4" t="s">
        <v>43</v>
      </c>
      <c r="M7" s="4" t="s">
        <v>44</v>
      </c>
      <c r="N7" s="4"/>
      <c r="O7" s="5">
        <v>45310</v>
      </c>
      <c r="P7" s="4">
        <v>45322</v>
      </c>
      <c r="Q7" s="4">
        <v>45336</v>
      </c>
      <c r="R7" s="4">
        <v>45348</v>
      </c>
      <c r="S7" s="4">
        <v>45362</v>
      </c>
      <c r="T7" s="4">
        <v>25000000</v>
      </c>
      <c r="U7" s="4"/>
      <c r="V7" s="4"/>
      <c r="W7" s="4"/>
      <c r="X7" s="4">
        <v>45030</v>
      </c>
      <c r="Y7" s="4" t="s">
        <v>45</v>
      </c>
      <c r="Z7" s="4" t="s">
        <v>46</v>
      </c>
      <c r="AA7" s="4">
        <v>0</v>
      </c>
      <c r="AB7" s="4">
        <v>1150</v>
      </c>
      <c r="AC7" s="4" t="s">
        <v>47</v>
      </c>
      <c r="AD7" s="4" t="s">
        <v>48</v>
      </c>
      <c r="AE7" s="4" t="s">
        <v>49</v>
      </c>
      <c r="AF7" s="4"/>
      <c r="AG7" s="4"/>
      <c r="AH7" s="4" t="s">
        <v>48</v>
      </c>
      <c r="AI7" s="4"/>
      <c r="AJ7" s="4"/>
      <c r="AK7" s="4"/>
      <c r="AL7" s="4"/>
      <c r="AM7" s="4"/>
      <c r="AN7" s="4"/>
      <c r="AO7" s="9"/>
      <c r="AP7" s="14" t="s">
        <v>57</v>
      </c>
      <c r="AQ7" s="4" t="s">
        <v>57</v>
      </c>
      <c r="AR7" s="15" t="s">
        <v>57</v>
      </c>
      <c r="AS7" s="14" t="s">
        <v>48</v>
      </c>
      <c r="AT7" s="4" t="s">
        <v>48</v>
      </c>
      <c r="AU7" s="4" t="s">
        <v>57</v>
      </c>
      <c r="AV7" s="15">
        <v>0</v>
      </c>
      <c r="AW7" s="14" t="s">
        <v>48</v>
      </c>
      <c r="AX7" s="4" t="s">
        <v>48</v>
      </c>
      <c r="AY7" s="4" t="s">
        <v>57</v>
      </c>
      <c r="AZ7" s="4">
        <v>0</v>
      </c>
      <c r="BA7" s="15">
        <v>0</v>
      </c>
      <c r="BB7" s="14" t="s">
        <v>48</v>
      </c>
      <c r="BC7" s="4">
        <v>0</v>
      </c>
      <c r="BD7" s="15">
        <v>0</v>
      </c>
      <c r="BE7" s="11">
        <v>45315</v>
      </c>
      <c r="BF7" s="4">
        <v>0</v>
      </c>
      <c r="BG7" s="5">
        <v>0</v>
      </c>
      <c r="BH7" s="5">
        <v>45322</v>
      </c>
      <c r="BI7" s="5">
        <v>0</v>
      </c>
      <c r="BJ7" s="5">
        <v>45337</v>
      </c>
      <c r="BK7" s="4">
        <v>0</v>
      </c>
      <c r="BL7" s="4" t="s">
        <v>1526</v>
      </c>
      <c r="BM7" s="4">
        <v>0</v>
      </c>
      <c r="BN7" s="4">
        <v>0</v>
      </c>
      <c r="BO7" s="4" t="s">
        <v>127</v>
      </c>
      <c r="BP7" s="4">
        <v>0</v>
      </c>
      <c r="BQ7" s="5">
        <v>45310</v>
      </c>
      <c r="BR7" s="5">
        <v>45322</v>
      </c>
      <c r="BS7" s="5">
        <v>45348</v>
      </c>
      <c r="BT7" s="5">
        <v>45362</v>
      </c>
      <c r="BU7" s="4">
        <v>25000000</v>
      </c>
    </row>
    <row r="8" spans="1:73" x14ac:dyDescent="0.25">
      <c r="A8" s="4" t="s">
        <v>50</v>
      </c>
      <c r="B8" s="4" t="s">
        <v>38</v>
      </c>
      <c r="C8" s="4" t="s">
        <v>39</v>
      </c>
      <c r="D8" s="4" t="s">
        <v>51</v>
      </c>
      <c r="E8" s="4" t="s">
        <v>41</v>
      </c>
      <c r="F8" s="4" t="s">
        <v>42</v>
      </c>
      <c r="G8" s="4">
        <v>684.44322099999999</v>
      </c>
      <c r="H8" s="4">
        <v>25000000</v>
      </c>
      <c r="I8" s="4">
        <f t="shared" ref="I8:I71" si="0">+H8-T8</f>
        <v>0</v>
      </c>
      <c r="J8" s="4"/>
      <c r="K8" s="4"/>
      <c r="L8" s="4" t="s">
        <v>52</v>
      </c>
      <c r="M8" s="4" t="s">
        <v>53</v>
      </c>
      <c r="N8" s="4"/>
      <c r="O8" s="5">
        <v>45310</v>
      </c>
      <c r="P8" s="4">
        <v>45322</v>
      </c>
      <c r="Q8" s="4">
        <v>45331</v>
      </c>
      <c r="R8" s="4"/>
      <c r="S8" s="4"/>
      <c r="T8" s="4">
        <v>25000000</v>
      </c>
      <c r="U8" s="4"/>
      <c r="V8" s="4"/>
      <c r="W8" s="4"/>
      <c r="X8" s="4">
        <v>45030</v>
      </c>
      <c r="Y8" s="4" t="s">
        <v>54</v>
      </c>
      <c r="Z8" s="4" t="s">
        <v>46</v>
      </c>
      <c r="AA8" s="4">
        <v>0</v>
      </c>
      <c r="AB8" s="4">
        <v>664.05719999999997</v>
      </c>
      <c r="AC8" s="4" t="s">
        <v>55</v>
      </c>
      <c r="AD8" s="4" t="s">
        <v>48</v>
      </c>
      <c r="AE8" s="4" t="s">
        <v>49</v>
      </c>
      <c r="AF8" s="4"/>
      <c r="AG8" s="4"/>
      <c r="AH8" s="4" t="s">
        <v>48</v>
      </c>
      <c r="AI8" s="4"/>
      <c r="AJ8" s="4"/>
      <c r="AK8" s="4"/>
      <c r="AL8" s="4"/>
      <c r="AM8" s="4"/>
      <c r="AN8" s="4"/>
      <c r="AO8" s="9"/>
      <c r="AP8" s="14" t="s">
        <v>57</v>
      </c>
      <c r="AQ8" s="4" t="s">
        <v>57</v>
      </c>
      <c r="AR8" s="15" t="s">
        <v>57</v>
      </c>
      <c r="AS8" s="14" t="s">
        <v>48</v>
      </c>
      <c r="AT8" s="4" t="s">
        <v>48</v>
      </c>
      <c r="AU8" s="4" t="s">
        <v>57</v>
      </c>
      <c r="AV8" s="15">
        <v>0</v>
      </c>
      <c r="AW8" s="14" t="s">
        <v>48</v>
      </c>
      <c r="AX8" s="4" t="s">
        <v>48</v>
      </c>
      <c r="AY8" s="4" t="s">
        <v>57</v>
      </c>
      <c r="AZ8" s="4">
        <v>0</v>
      </c>
      <c r="BA8" s="15">
        <v>0</v>
      </c>
      <c r="BB8" s="14" t="s">
        <v>48</v>
      </c>
      <c r="BC8" s="4">
        <v>0</v>
      </c>
      <c r="BD8" s="15">
        <v>0</v>
      </c>
      <c r="BE8" s="11">
        <v>45315</v>
      </c>
      <c r="BF8" s="4">
        <v>0</v>
      </c>
      <c r="BG8" s="5">
        <v>0</v>
      </c>
      <c r="BH8" s="5">
        <v>45322</v>
      </c>
      <c r="BI8" s="5">
        <v>0</v>
      </c>
      <c r="BJ8" s="5">
        <v>45331</v>
      </c>
      <c r="BK8" s="4">
        <v>0</v>
      </c>
      <c r="BL8" s="4" t="s">
        <v>1527</v>
      </c>
      <c r="BM8" s="4">
        <v>0</v>
      </c>
      <c r="BN8" s="4" t="s">
        <v>1528</v>
      </c>
      <c r="BO8" s="4" t="s">
        <v>53</v>
      </c>
      <c r="BP8" s="4">
        <v>0</v>
      </c>
      <c r="BQ8" s="5">
        <v>45310</v>
      </c>
      <c r="BR8" s="5">
        <v>45322</v>
      </c>
      <c r="BS8" s="5">
        <v>0</v>
      </c>
      <c r="BT8" s="5">
        <v>0</v>
      </c>
      <c r="BU8" s="4">
        <v>25000000</v>
      </c>
    </row>
    <row r="9" spans="1:73" x14ac:dyDescent="0.25">
      <c r="A9" s="4" t="s">
        <v>56</v>
      </c>
      <c r="B9" s="4" t="s">
        <v>38</v>
      </c>
      <c r="C9" s="4" t="s">
        <v>39</v>
      </c>
      <c r="D9" s="4" t="s">
        <v>57</v>
      </c>
      <c r="E9" s="4" t="s">
        <v>41</v>
      </c>
      <c r="F9" s="4" t="s">
        <v>42</v>
      </c>
      <c r="G9" s="4">
        <v>633.49654899999996</v>
      </c>
      <c r="H9" s="4">
        <v>25000000</v>
      </c>
      <c r="I9" s="4">
        <f t="shared" si="0"/>
        <v>0</v>
      </c>
      <c r="J9" s="4"/>
      <c r="K9" s="4"/>
      <c r="L9" s="4" t="s">
        <v>58</v>
      </c>
      <c r="M9" s="4" t="s">
        <v>59</v>
      </c>
      <c r="N9" s="4" t="s">
        <v>60</v>
      </c>
      <c r="O9" s="5">
        <v>45310</v>
      </c>
      <c r="P9" s="4"/>
      <c r="Q9" s="4"/>
      <c r="R9" s="4"/>
      <c r="S9" s="4"/>
      <c r="T9" s="4">
        <v>25000000</v>
      </c>
      <c r="U9" s="4"/>
      <c r="V9" s="4"/>
      <c r="W9" s="4"/>
      <c r="X9" s="4">
        <v>45208</v>
      </c>
      <c r="Y9" s="4" t="s">
        <v>61</v>
      </c>
      <c r="Z9" s="4" t="s">
        <v>46</v>
      </c>
      <c r="AA9" s="4">
        <v>0</v>
      </c>
      <c r="AB9" s="4">
        <v>923</v>
      </c>
      <c r="AC9" s="4" t="s">
        <v>62</v>
      </c>
      <c r="AD9" s="4" t="s">
        <v>48</v>
      </c>
      <c r="AE9" s="4"/>
      <c r="AF9" s="4"/>
      <c r="AG9" s="4"/>
      <c r="AH9" s="4" t="s">
        <v>48</v>
      </c>
      <c r="AI9" s="4"/>
      <c r="AJ9" s="4"/>
      <c r="AK9" s="4"/>
      <c r="AL9" s="4"/>
      <c r="AM9" s="4"/>
      <c r="AN9" s="4"/>
      <c r="AO9" s="9"/>
      <c r="AP9" s="14" t="s">
        <v>57</v>
      </c>
      <c r="AQ9" s="4" t="s">
        <v>57</v>
      </c>
      <c r="AR9" s="15" t="s">
        <v>57</v>
      </c>
      <c r="AS9" s="14" t="s">
        <v>48</v>
      </c>
      <c r="AT9" s="4" t="s">
        <v>48</v>
      </c>
      <c r="AU9" s="4" t="s">
        <v>57</v>
      </c>
      <c r="AV9" s="15">
        <v>0</v>
      </c>
      <c r="AW9" s="14" t="s">
        <v>48</v>
      </c>
      <c r="AX9" s="4" t="s">
        <v>48</v>
      </c>
      <c r="AY9" s="4" t="s">
        <v>57</v>
      </c>
      <c r="AZ9" s="4">
        <v>0</v>
      </c>
      <c r="BA9" s="15">
        <v>0</v>
      </c>
      <c r="BB9" s="14" t="s">
        <v>48</v>
      </c>
      <c r="BC9" s="4">
        <v>0</v>
      </c>
      <c r="BD9" s="15">
        <v>0</v>
      </c>
      <c r="BE9" s="11" t="s">
        <v>179</v>
      </c>
      <c r="BF9" s="4">
        <v>0</v>
      </c>
      <c r="BG9" s="5">
        <v>0</v>
      </c>
      <c r="BH9" s="5" t="s">
        <v>179</v>
      </c>
      <c r="BI9" s="5">
        <v>0</v>
      </c>
      <c r="BJ9" s="5" t="s">
        <v>179</v>
      </c>
      <c r="BK9" s="4">
        <v>0</v>
      </c>
      <c r="BL9" s="4" t="s">
        <v>59</v>
      </c>
      <c r="BM9" s="4" t="s">
        <v>60</v>
      </c>
      <c r="BN9" s="4" t="s">
        <v>1529</v>
      </c>
      <c r="BO9" s="4" t="s">
        <v>59</v>
      </c>
      <c r="BP9" s="4" t="s">
        <v>60</v>
      </c>
      <c r="BQ9" s="5">
        <v>45310</v>
      </c>
      <c r="BR9" s="5">
        <v>0</v>
      </c>
      <c r="BS9" s="5">
        <v>0</v>
      </c>
      <c r="BT9" s="5">
        <v>0</v>
      </c>
      <c r="BU9" s="4">
        <v>25000000</v>
      </c>
    </row>
    <row r="10" spans="1:73" x14ac:dyDescent="0.25">
      <c r="A10" s="4" t="s">
        <v>63</v>
      </c>
      <c r="B10" s="4" t="s">
        <v>38</v>
      </c>
      <c r="C10" s="4" t="s">
        <v>39</v>
      </c>
      <c r="D10" s="4" t="s">
        <v>64</v>
      </c>
      <c r="E10" s="4" t="s">
        <v>41</v>
      </c>
      <c r="F10" s="4" t="s">
        <v>65</v>
      </c>
      <c r="G10" s="4">
        <v>538.80978000000005</v>
      </c>
      <c r="H10" s="4">
        <v>25000000</v>
      </c>
      <c r="I10" s="4">
        <f t="shared" si="0"/>
        <v>0</v>
      </c>
      <c r="J10" s="4"/>
      <c r="K10" s="4"/>
      <c r="L10" s="4" t="s">
        <v>66</v>
      </c>
      <c r="M10" s="4" t="s">
        <v>53</v>
      </c>
      <c r="N10" s="4"/>
      <c r="O10" s="5">
        <v>45310</v>
      </c>
      <c r="P10" s="4">
        <v>45320</v>
      </c>
      <c r="Q10" s="4">
        <v>45324</v>
      </c>
      <c r="R10" s="4"/>
      <c r="S10" s="4"/>
      <c r="T10" s="4">
        <v>25000000</v>
      </c>
      <c r="U10" s="4"/>
      <c r="V10" s="4"/>
      <c r="W10" s="4"/>
      <c r="X10" s="4">
        <v>45019</v>
      </c>
      <c r="Y10" s="4" t="s">
        <v>67</v>
      </c>
      <c r="Z10" s="4" t="s">
        <v>46</v>
      </c>
      <c r="AA10" s="4">
        <v>0</v>
      </c>
      <c r="AB10" s="4">
        <v>1200</v>
      </c>
      <c r="AC10" s="4" t="s">
        <v>68</v>
      </c>
      <c r="AD10" s="4" t="s">
        <v>48</v>
      </c>
      <c r="AE10" s="4" t="s">
        <v>49</v>
      </c>
      <c r="AF10" s="4" t="s">
        <v>69</v>
      </c>
      <c r="AG10" s="4"/>
      <c r="AH10" s="4" t="s">
        <v>48</v>
      </c>
      <c r="AI10" s="4"/>
      <c r="AJ10" s="4"/>
      <c r="AK10" s="4"/>
      <c r="AL10" s="4"/>
      <c r="AM10" s="4"/>
      <c r="AN10" s="4"/>
      <c r="AO10" s="9"/>
      <c r="AP10" s="14" t="s">
        <v>57</v>
      </c>
      <c r="AQ10" s="4" t="s">
        <v>57</v>
      </c>
      <c r="AR10" s="15" t="s">
        <v>57</v>
      </c>
      <c r="AS10" s="14" t="s">
        <v>48</v>
      </c>
      <c r="AT10" s="4" t="s">
        <v>48</v>
      </c>
      <c r="AU10" s="4" t="s">
        <v>57</v>
      </c>
      <c r="AV10" s="15">
        <v>0</v>
      </c>
      <c r="AW10" s="14" t="s">
        <v>48</v>
      </c>
      <c r="AX10" s="4" t="s">
        <v>48</v>
      </c>
      <c r="AY10" s="4" t="s">
        <v>48</v>
      </c>
      <c r="AZ10" s="4">
        <v>0</v>
      </c>
      <c r="BA10" s="15">
        <v>0</v>
      </c>
      <c r="BB10" s="14" t="s">
        <v>48</v>
      </c>
      <c r="BC10" s="4">
        <v>0</v>
      </c>
      <c r="BD10" s="15">
        <v>0</v>
      </c>
      <c r="BE10" s="11">
        <v>45315</v>
      </c>
      <c r="BF10" s="4">
        <v>0</v>
      </c>
      <c r="BG10" s="5">
        <v>0</v>
      </c>
      <c r="BH10" s="5">
        <v>45320</v>
      </c>
      <c r="BI10" s="5">
        <v>0</v>
      </c>
      <c r="BJ10" s="5">
        <v>45327</v>
      </c>
      <c r="BK10" s="4">
        <v>0</v>
      </c>
      <c r="BL10" s="4" t="s">
        <v>1527</v>
      </c>
      <c r="BM10" s="4">
        <v>0</v>
      </c>
      <c r="BN10" s="4" t="s">
        <v>1528</v>
      </c>
      <c r="BO10" s="4" t="s">
        <v>53</v>
      </c>
      <c r="BP10" s="4">
        <v>0</v>
      </c>
      <c r="BQ10" s="5">
        <v>45310</v>
      </c>
      <c r="BR10" s="5">
        <v>45320</v>
      </c>
      <c r="BS10" s="5">
        <v>0</v>
      </c>
      <c r="BT10" s="5">
        <v>0</v>
      </c>
      <c r="BU10" s="4">
        <v>25000000</v>
      </c>
    </row>
    <row r="11" spans="1:73" x14ac:dyDescent="0.25">
      <c r="A11" s="4" t="s">
        <v>70</v>
      </c>
      <c r="B11" s="4" t="s">
        <v>38</v>
      </c>
      <c r="C11" s="4" t="s">
        <v>39</v>
      </c>
      <c r="D11" s="4" t="s">
        <v>71</v>
      </c>
      <c r="E11" s="4" t="s">
        <v>41</v>
      </c>
      <c r="F11" s="4" t="s">
        <v>72</v>
      </c>
      <c r="G11" s="4">
        <v>501.11795799999999</v>
      </c>
      <c r="H11" s="4">
        <v>25000000</v>
      </c>
      <c r="I11" s="4">
        <f t="shared" si="0"/>
        <v>0</v>
      </c>
      <c r="J11" s="4"/>
      <c r="K11" s="4"/>
      <c r="L11" s="4" t="s">
        <v>73</v>
      </c>
      <c r="M11" s="4" t="s">
        <v>1649</v>
      </c>
      <c r="N11" s="4" t="s">
        <v>75</v>
      </c>
      <c r="O11" s="5">
        <v>45310</v>
      </c>
      <c r="P11" s="4">
        <v>45322</v>
      </c>
      <c r="Q11" s="4" t="s">
        <v>76</v>
      </c>
      <c r="R11" s="4"/>
      <c r="S11" s="4"/>
      <c r="T11" s="4">
        <v>25000000</v>
      </c>
      <c r="U11" s="4"/>
      <c r="V11" s="4"/>
      <c r="W11" s="4"/>
      <c r="X11" s="4">
        <v>45253</v>
      </c>
      <c r="Y11" s="4" t="s">
        <v>77</v>
      </c>
      <c r="Z11" s="4" t="s">
        <v>46</v>
      </c>
      <c r="AA11" s="4">
        <v>0</v>
      </c>
      <c r="AB11" s="4" t="s">
        <v>78</v>
      </c>
      <c r="AC11" s="4" t="s">
        <v>79</v>
      </c>
      <c r="AD11" s="4" t="s">
        <v>48</v>
      </c>
      <c r="AE11" s="4"/>
      <c r="AF11" s="4"/>
      <c r="AG11" s="4"/>
      <c r="AH11" s="4" t="s">
        <v>48</v>
      </c>
      <c r="AI11" s="4"/>
      <c r="AJ11" s="4"/>
      <c r="AK11" s="4"/>
      <c r="AL11" s="4"/>
      <c r="AM11" s="4"/>
      <c r="AN11" s="4"/>
      <c r="AO11" s="9"/>
      <c r="AP11" s="14" t="s">
        <v>57</v>
      </c>
      <c r="AQ11" s="4" t="s">
        <v>57</v>
      </c>
      <c r="AR11" s="15" t="s">
        <v>57</v>
      </c>
      <c r="AS11" s="14" t="s">
        <v>48</v>
      </c>
      <c r="AT11" s="4" t="s">
        <v>48</v>
      </c>
      <c r="AU11" s="4" t="s">
        <v>57</v>
      </c>
      <c r="AV11" s="15">
        <v>0</v>
      </c>
      <c r="AW11" s="14" t="s">
        <v>48</v>
      </c>
      <c r="AX11" s="4" t="s">
        <v>48</v>
      </c>
      <c r="AY11" s="4" t="s">
        <v>57</v>
      </c>
      <c r="AZ11" s="4">
        <v>0</v>
      </c>
      <c r="BA11" s="15">
        <v>0</v>
      </c>
      <c r="BB11" s="14" t="s">
        <v>48</v>
      </c>
      <c r="BC11" s="4">
        <v>0</v>
      </c>
      <c r="BD11" s="15">
        <v>0</v>
      </c>
      <c r="BE11" s="11">
        <v>45315</v>
      </c>
      <c r="BF11" s="4">
        <v>0</v>
      </c>
      <c r="BG11" s="5">
        <v>0</v>
      </c>
      <c r="BH11" s="5">
        <v>45322</v>
      </c>
      <c r="BI11" s="5">
        <v>0</v>
      </c>
      <c r="BJ11" s="5">
        <v>45337</v>
      </c>
      <c r="BK11" s="4">
        <v>0</v>
      </c>
      <c r="BL11" s="4" t="s">
        <v>1530</v>
      </c>
      <c r="BM11" s="4" t="s">
        <v>1531</v>
      </c>
      <c r="BN11" s="4">
        <v>0</v>
      </c>
      <c r="BO11" s="4" t="s">
        <v>59</v>
      </c>
      <c r="BP11" s="4" t="s">
        <v>1531</v>
      </c>
      <c r="BQ11" s="5">
        <v>45310</v>
      </c>
      <c r="BR11" s="5">
        <v>45322</v>
      </c>
      <c r="BS11" s="5">
        <v>0</v>
      </c>
      <c r="BT11" s="5">
        <v>0</v>
      </c>
      <c r="BU11" s="4">
        <v>25000000</v>
      </c>
    </row>
    <row r="12" spans="1:73" x14ac:dyDescent="0.25">
      <c r="A12" s="4" t="s">
        <v>80</v>
      </c>
      <c r="B12" s="4" t="s">
        <v>38</v>
      </c>
      <c r="C12" s="4" t="s">
        <v>39</v>
      </c>
      <c r="D12" s="4" t="s">
        <v>81</v>
      </c>
      <c r="E12" s="4" t="s">
        <v>41</v>
      </c>
      <c r="F12" s="4" t="s">
        <v>42</v>
      </c>
      <c r="G12" s="4">
        <v>219.11644799999999</v>
      </c>
      <c r="H12" s="4">
        <v>25000000</v>
      </c>
      <c r="I12" s="4">
        <f t="shared" si="0"/>
        <v>0</v>
      </c>
      <c r="J12" s="4"/>
      <c r="K12" s="4"/>
      <c r="L12" s="4" t="s">
        <v>82</v>
      </c>
      <c r="M12" s="4" t="s">
        <v>44</v>
      </c>
      <c r="N12" s="4"/>
      <c r="O12" s="5">
        <v>45310</v>
      </c>
      <c r="P12" s="4">
        <v>45322</v>
      </c>
      <c r="Q12" s="4">
        <v>45334</v>
      </c>
      <c r="R12" s="4">
        <v>45346</v>
      </c>
      <c r="S12" s="4">
        <v>45362</v>
      </c>
      <c r="T12" s="4">
        <v>25000000</v>
      </c>
      <c r="U12" s="4"/>
      <c r="V12" s="4"/>
      <c r="W12" s="4"/>
      <c r="X12" s="4">
        <v>0</v>
      </c>
      <c r="Y12" s="4" t="s">
        <v>83</v>
      </c>
      <c r="Z12" s="4" t="s">
        <v>46</v>
      </c>
      <c r="AA12" s="4">
        <v>0</v>
      </c>
      <c r="AB12" s="4">
        <v>200</v>
      </c>
      <c r="AC12" s="4" t="s">
        <v>84</v>
      </c>
      <c r="AD12" s="4" t="s">
        <v>48</v>
      </c>
      <c r="AE12" s="4" t="s">
        <v>48</v>
      </c>
      <c r="AF12" s="4"/>
      <c r="AG12" s="4"/>
      <c r="AH12" s="4" t="s">
        <v>48</v>
      </c>
      <c r="AI12" s="4"/>
      <c r="AJ12" s="4"/>
      <c r="AK12" s="4"/>
      <c r="AL12" s="4"/>
      <c r="AM12" s="4"/>
      <c r="AN12" s="4"/>
      <c r="AO12" s="9"/>
      <c r="AP12" s="14" t="s">
        <v>57</v>
      </c>
      <c r="AQ12" s="4" t="s">
        <v>57</v>
      </c>
      <c r="AR12" s="15" t="s">
        <v>57</v>
      </c>
      <c r="AS12" s="14" t="s">
        <v>48</v>
      </c>
      <c r="AT12" s="4" t="s">
        <v>48</v>
      </c>
      <c r="AU12" s="4" t="s">
        <v>57</v>
      </c>
      <c r="AV12" s="15">
        <v>0</v>
      </c>
      <c r="AW12" s="14" t="s">
        <v>48</v>
      </c>
      <c r="AX12" s="4" t="s">
        <v>48</v>
      </c>
      <c r="AY12" s="4" t="s">
        <v>57</v>
      </c>
      <c r="AZ12" s="4">
        <v>0</v>
      </c>
      <c r="BA12" s="15">
        <v>0</v>
      </c>
      <c r="BB12" s="14" t="s">
        <v>48</v>
      </c>
      <c r="BC12" s="4">
        <v>0</v>
      </c>
      <c r="BD12" s="15">
        <v>0</v>
      </c>
      <c r="BE12" s="11">
        <v>45315</v>
      </c>
      <c r="BF12" s="4">
        <v>0</v>
      </c>
      <c r="BG12" s="5">
        <v>0</v>
      </c>
      <c r="BH12" s="5">
        <v>45322</v>
      </c>
      <c r="BI12" s="5">
        <v>0</v>
      </c>
      <c r="BJ12" s="5">
        <v>45334</v>
      </c>
      <c r="BK12" s="4">
        <v>0</v>
      </c>
      <c r="BL12" s="4" t="s">
        <v>1532</v>
      </c>
      <c r="BM12" s="4" t="s">
        <v>1533</v>
      </c>
      <c r="BN12" s="4">
        <v>0</v>
      </c>
      <c r="BO12" s="4" t="s">
        <v>74</v>
      </c>
      <c r="BP12" s="4">
        <v>0</v>
      </c>
      <c r="BQ12" s="5">
        <v>45310</v>
      </c>
      <c r="BR12" s="5">
        <v>45322</v>
      </c>
      <c r="BS12" s="5">
        <v>45346</v>
      </c>
      <c r="BT12" s="5">
        <v>45362</v>
      </c>
      <c r="BU12" s="4">
        <v>25000000</v>
      </c>
    </row>
    <row r="13" spans="1:73" x14ac:dyDescent="0.25">
      <c r="A13" s="4" t="s">
        <v>85</v>
      </c>
      <c r="B13" s="4" t="s">
        <v>38</v>
      </c>
      <c r="C13" s="4" t="s">
        <v>39</v>
      </c>
      <c r="D13" s="4" t="s">
        <v>86</v>
      </c>
      <c r="E13" s="4" t="s">
        <v>87</v>
      </c>
      <c r="F13" s="4" t="s">
        <v>88</v>
      </c>
      <c r="G13" s="4">
        <v>1961.539718</v>
      </c>
      <c r="H13" s="4">
        <v>25000000</v>
      </c>
      <c r="I13" s="4">
        <f t="shared" si="0"/>
        <v>0</v>
      </c>
      <c r="J13" s="4"/>
      <c r="K13" s="4"/>
      <c r="L13" s="4" t="s">
        <v>89</v>
      </c>
      <c r="M13" s="4" t="s">
        <v>1649</v>
      </c>
      <c r="N13" s="4"/>
      <c r="O13" s="5">
        <v>45310</v>
      </c>
      <c r="P13" s="4">
        <v>45329</v>
      </c>
      <c r="Q13" s="4">
        <v>45362</v>
      </c>
      <c r="R13" s="4"/>
      <c r="S13" s="4"/>
      <c r="T13" s="4">
        <v>25000000</v>
      </c>
      <c r="U13" s="4"/>
      <c r="V13" s="4"/>
      <c r="W13" s="4"/>
      <c r="X13" s="4">
        <v>45138</v>
      </c>
      <c r="Y13" s="4" t="s">
        <v>90</v>
      </c>
      <c r="Z13" s="4" t="s">
        <v>46</v>
      </c>
      <c r="AA13" s="4">
        <v>0</v>
      </c>
      <c r="AB13" s="4" t="s">
        <v>91</v>
      </c>
      <c r="AC13" s="4" t="s">
        <v>92</v>
      </c>
      <c r="AD13" s="4" t="s">
        <v>49</v>
      </c>
      <c r="AE13" s="4" t="s">
        <v>49</v>
      </c>
      <c r="AF13" s="4"/>
      <c r="AG13" s="4"/>
      <c r="AH13" s="4" t="s">
        <v>49</v>
      </c>
      <c r="AI13" s="4"/>
      <c r="AJ13" s="4"/>
      <c r="AK13" s="4"/>
      <c r="AL13" s="4"/>
      <c r="AM13" s="4"/>
      <c r="AN13" s="4"/>
      <c r="AO13" s="9"/>
      <c r="AP13" s="14" t="s">
        <v>57</v>
      </c>
      <c r="AQ13" s="4" t="s">
        <v>57</v>
      </c>
      <c r="AR13" s="15" t="s">
        <v>57</v>
      </c>
      <c r="AS13" s="14" t="s">
        <v>48</v>
      </c>
      <c r="AT13" s="4" t="s">
        <v>48</v>
      </c>
      <c r="AU13" s="4" t="s">
        <v>57</v>
      </c>
      <c r="AV13" s="15">
        <v>0</v>
      </c>
      <c r="AW13" s="14" t="s">
        <v>48</v>
      </c>
      <c r="AX13" s="4" t="s">
        <v>48</v>
      </c>
      <c r="AY13" s="4" t="s">
        <v>57</v>
      </c>
      <c r="AZ13" s="4">
        <v>0</v>
      </c>
      <c r="BA13" s="15">
        <v>0</v>
      </c>
      <c r="BB13" s="14" t="s">
        <v>48</v>
      </c>
      <c r="BC13" s="4">
        <v>0</v>
      </c>
      <c r="BD13" s="15">
        <v>0</v>
      </c>
      <c r="BE13" s="11">
        <v>45315</v>
      </c>
      <c r="BF13" s="4">
        <v>0</v>
      </c>
      <c r="BG13" s="5">
        <v>0</v>
      </c>
      <c r="BH13" s="5">
        <v>45329</v>
      </c>
      <c r="BI13" s="5">
        <v>0</v>
      </c>
      <c r="BJ13" s="5">
        <v>0</v>
      </c>
      <c r="BK13" s="4">
        <v>0</v>
      </c>
      <c r="BL13" s="4" t="s">
        <v>74</v>
      </c>
      <c r="BM13" s="4">
        <v>0</v>
      </c>
      <c r="BN13" s="4">
        <v>0</v>
      </c>
      <c r="BO13" s="4" t="s">
        <v>74</v>
      </c>
      <c r="BP13" s="4">
        <v>0</v>
      </c>
      <c r="BQ13" s="5">
        <v>45310</v>
      </c>
      <c r="BR13" s="5">
        <v>45329</v>
      </c>
      <c r="BS13" s="5">
        <v>0</v>
      </c>
      <c r="BT13" s="5">
        <v>0</v>
      </c>
      <c r="BU13" s="4">
        <v>25000000</v>
      </c>
    </row>
    <row r="14" spans="1:73" x14ac:dyDescent="0.25">
      <c r="A14" s="4" t="s">
        <v>93</v>
      </c>
      <c r="B14" s="4" t="s">
        <v>38</v>
      </c>
      <c r="C14" s="4" t="s">
        <v>39</v>
      </c>
      <c r="D14" s="4" t="s">
        <v>94</v>
      </c>
      <c r="E14" s="4" t="s">
        <v>87</v>
      </c>
      <c r="F14" s="4" t="s">
        <v>95</v>
      </c>
      <c r="G14" s="4">
        <v>1228.252379</v>
      </c>
      <c r="H14" s="4">
        <v>25000000</v>
      </c>
      <c r="I14" s="4">
        <f t="shared" si="0"/>
        <v>0</v>
      </c>
      <c r="J14" s="4"/>
      <c r="K14" s="4"/>
      <c r="L14" s="4" t="s">
        <v>96</v>
      </c>
      <c r="M14" s="4" t="s">
        <v>59</v>
      </c>
      <c r="N14" s="4" t="s">
        <v>97</v>
      </c>
      <c r="O14" s="5">
        <v>45310</v>
      </c>
      <c r="P14" s="4"/>
      <c r="Q14" s="4"/>
      <c r="R14" s="4"/>
      <c r="S14" s="4"/>
      <c r="T14" s="4">
        <v>25000000</v>
      </c>
      <c r="U14" s="4"/>
      <c r="V14" s="4"/>
      <c r="W14" s="4"/>
      <c r="X14" s="4">
        <v>45075</v>
      </c>
      <c r="Y14" s="4" t="s">
        <v>98</v>
      </c>
      <c r="Z14" s="4" t="s">
        <v>46</v>
      </c>
      <c r="AA14" s="4">
        <v>0</v>
      </c>
      <c r="AB14" s="4">
        <v>876</v>
      </c>
      <c r="AC14" s="4" t="s">
        <v>99</v>
      </c>
      <c r="AD14" s="4" t="s">
        <v>49</v>
      </c>
      <c r="AE14" s="4" t="s">
        <v>48</v>
      </c>
      <c r="AF14" s="4"/>
      <c r="AG14" s="4"/>
      <c r="AH14" s="4" t="s">
        <v>49</v>
      </c>
      <c r="AI14" s="4"/>
      <c r="AJ14" s="4"/>
      <c r="AK14" s="4"/>
      <c r="AL14" s="4"/>
      <c r="AM14" s="4"/>
      <c r="AN14" s="4"/>
      <c r="AO14" s="9"/>
      <c r="AP14" s="14" t="s">
        <v>57</v>
      </c>
      <c r="AQ14" s="4" t="s">
        <v>57</v>
      </c>
      <c r="AR14" s="15" t="s">
        <v>57</v>
      </c>
      <c r="AS14" s="14" t="s">
        <v>48</v>
      </c>
      <c r="AT14" s="4" t="s">
        <v>48</v>
      </c>
      <c r="AU14" s="4" t="s">
        <v>57</v>
      </c>
      <c r="AV14" s="15">
        <v>0</v>
      </c>
      <c r="AW14" s="14" t="s">
        <v>48</v>
      </c>
      <c r="AX14" s="4" t="s">
        <v>48</v>
      </c>
      <c r="AY14" s="4" t="s">
        <v>57</v>
      </c>
      <c r="AZ14" s="4">
        <v>0</v>
      </c>
      <c r="BA14" s="15">
        <v>0</v>
      </c>
      <c r="BB14" s="14" t="s">
        <v>48</v>
      </c>
      <c r="BC14" s="4">
        <v>0</v>
      </c>
      <c r="BD14" s="15">
        <v>0</v>
      </c>
      <c r="BE14" s="11" t="s">
        <v>179</v>
      </c>
      <c r="BF14" s="4">
        <v>0</v>
      </c>
      <c r="BG14" s="5">
        <v>0</v>
      </c>
      <c r="BH14" s="5" t="s">
        <v>179</v>
      </c>
      <c r="BI14" s="5">
        <v>0</v>
      </c>
      <c r="BJ14" s="5" t="s">
        <v>179</v>
      </c>
      <c r="BK14" s="4">
        <v>0</v>
      </c>
      <c r="BL14" s="4" t="s">
        <v>59</v>
      </c>
      <c r="BM14" s="4" t="s">
        <v>97</v>
      </c>
      <c r="BN14" s="4">
        <v>0</v>
      </c>
      <c r="BO14" s="4" t="s">
        <v>59</v>
      </c>
      <c r="BP14" s="4" t="s">
        <v>97</v>
      </c>
      <c r="BQ14" s="5">
        <v>45310</v>
      </c>
      <c r="BR14" s="5">
        <v>0</v>
      </c>
      <c r="BS14" s="5">
        <v>0</v>
      </c>
      <c r="BT14" s="5">
        <v>0</v>
      </c>
      <c r="BU14" s="4">
        <v>25000000</v>
      </c>
    </row>
    <row r="15" spans="1:73" x14ac:dyDescent="0.25">
      <c r="A15" s="4" t="s">
        <v>100</v>
      </c>
      <c r="B15" s="4" t="s">
        <v>38</v>
      </c>
      <c r="C15" s="4" t="s">
        <v>39</v>
      </c>
      <c r="D15" s="4" t="s">
        <v>101</v>
      </c>
      <c r="E15" s="4" t="s">
        <v>87</v>
      </c>
      <c r="F15" s="4" t="s">
        <v>95</v>
      </c>
      <c r="G15" s="4">
        <v>914.17600000000004</v>
      </c>
      <c r="H15" s="4">
        <v>25000000</v>
      </c>
      <c r="I15" s="4">
        <f t="shared" si="0"/>
        <v>0</v>
      </c>
      <c r="J15" s="4"/>
      <c r="K15" s="4"/>
      <c r="L15" s="4" t="s">
        <v>102</v>
      </c>
      <c r="M15" s="4" t="s">
        <v>59</v>
      </c>
      <c r="N15" s="4" t="s">
        <v>97</v>
      </c>
      <c r="O15" s="5">
        <v>45310</v>
      </c>
      <c r="P15" s="4"/>
      <c r="Q15" s="4"/>
      <c r="R15" s="4"/>
      <c r="S15" s="4"/>
      <c r="T15" s="4">
        <v>25000000</v>
      </c>
      <c r="U15" s="4"/>
      <c r="V15" s="4"/>
      <c r="W15" s="4"/>
      <c r="X15" s="4">
        <v>45190</v>
      </c>
      <c r="Y15" s="4" t="s">
        <v>103</v>
      </c>
      <c r="Z15" s="4" t="s">
        <v>46</v>
      </c>
      <c r="AA15" s="4">
        <v>0</v>
      </c>
      <c r="AB15" s="4" t="s">
        <v>104</v>
      </c>
      <c r="AC15" s="4" t="s">
        <v>105</v>
      </c>
      <c r="AD15" s="4" t="s">
        <v>48</v>
      </c>
      <c r="AE15" s="4" t="s">
        <v>49</v>
      </c>
      <c r="AF15" s="4"/>
      <c r="AG15" s="4"/>
      <c r="AH15" s="4" t="s">
        <v>48</v>
      </c>
      <c r="AI15" s="4"/>
      <c r="AJ15" s="4"/>
      <c r="AK15" s="4"/>
      <c r="AL15" s="4"/>
      <c r="AM15" s="4"/>
      <c r="AN15" s="4"/>
      <c r="AO15" s="9"/>
      <c r="AP15" s="14" t="s">
        <v>57</v>
      </c>
      <c r="AQ15" s="4" t="s">
        <v>57</v>
      </c>
      <c r="AR15" s="15" t="s">
        <v>57</v>
      </c>
      <c r="AS15" s="14" t="s">
        <v>48</v>
      </c>
      <c r="AT15" s="4" t="s">
        <v>48</v>
      </c>
      <c r="AU15" s="4" t="s">
        <v>57</v>
      </c>
      <c r="AV15" s="15">
        <v>0</v>
      </c>
      <c r="AW15" s="14" t="s">
        <v>48</v>
      </c>
      <c r="AX15" s="4" t="s">
        <v>48</v>
      </c>
      <c r="AY15" s="4" t="s">
        <v>57</v>
      </c>
      <c r="AZ15" s="4">
        <v>0</v>
      </c>
      <c r="BA15" s="15">
        <v>0</v>
      </c>
      <c r="BB15" s="14" t="s">
        <v>48</v>
      </c>
      <c r="BC15" s="4">
        <v>0</v>
      </c>
      <c r="BD15" s="15">
        <v>0</v>
      </c>
      <c r="BE15" s="11" t="s">
        <v>179</v>
      </c>
      <c r="BF15" s="4">
        <v>0</v>
      </c>
      <c r="BG15" s="5">
        <v>0</v>
      </c>
      <c r="BH15" s="5" t="s">
        <v>179</v>
      </c>
      <c r="BI15" s="5">
        <v>0</v>
      </c>
      <c r="BJ15" s="5" t="s">
        <v>179</v>
      </c>
      <c r="BK15" s="4">
        <v>0</v>
      </c>
      <c r="BL15" s="4" t="s">
        <v>59</v>
      </c>
      <c r="BM15" s="4" t="s">
        <v>97</v>
      </c>
      <c r="BN15" s="4">
        <v>0</v>
      </c>
      <c r="BO15" s="4" t="s">
        <v>59</v>
      </c>
      <c r="BP15" s="4" t="s">
        <v>97</v>
      </c>
      <c r="BQ15" s="5">
        <v>45310</v>
      </c>
      <c r="BR15" s="5">
        <v>0</v>
      </c>
      <c r="BS15" s="5">
        <v>0</v>
      </c>
      <c r="BT15" s="5">
        <v>0</v>
      </c>
      <c r="BU15" s="4">
        <v>25000000</v>
      </c>
    </row>
    <row r="16" spans="1:73" x14ac:dyDescent="0.25">
      <c r="A16" s="4" t="s">
        <v>106</v>
      </c>
      <c r="B16" s="4" t="s">
        <v>38</v>
      </c>
      <c r="C16" s="4" t="s">
        <v>39</v>
      </c>
      <c r="D16" s="4" t="s">
        <v>57</v>
      </c>
      <c r="E16" s="4" t="s">
        <v>107</v>
      </c>
      <c r="F16" s="4" t="s">
        <v>108</v>
      </c>
      <c r="G16" s="4">
        <v>515.22698000000003</v>
      </c>
      <c r="H16" s="4">
        <v>25000000</v>
      </c>
      <c r="I16" s="4">
        <f t="shared" si="0"/>
        <v>0</v>
      </c>
      <c r="J16" s="4"/>
      <c r="K16" s="4"/>
      <c r="L16" s="4" t="s">
        <v>109</v>
      </c>
      <c r="M16" s="4" t="s">
        <v>59</v>
      </c>
      <c r="N16" s="4" t="s">
        <v>110</v>
      </c>
      <c r="O16" s="5">
        <v>45310</v>
      </c>
      <c r="P16" s="4"/>
      <c r="Q16" s="4"/>
      <c r="R16" s="4"/>
      <c r="S16" s="4"/>
      <c r="T16" s="4">
        <v>25000000</v>
      </c>
      <c r="U16" s="4"/>
      <c r="V16" s="4"/>
      <c r="W16" s="4"/>
      <c r="X16" s="4">
        <v>0</v>
      </c>
      <c r="Y16" s="4" t="s">
        <v>111</v>
      </c>
      <c r="Z16" s="4" t="s">
        <v>46</v>
      </c>
      <c r="AA16" s="4">
        <v>0</v>
      </c>
      <c r="AB16" s="4">
        <v>0.05</v>
      </c>
      <c r="AC16" s="4" t="s">
        <v>112</v>
      </c>
      <c r="AD16" s="4" t="s">
        <v>48</v>
      </c>
      <c r="AE16" s="4" t="s">
        <v>48</v>
      </c>
      <c r="AF16" s="4"/>
      <c r="AG16" s="4"/>
      <c r="AH16" s="4" t="s">
        <v>49</v>
      </c>
      <c r="AI16" s="4"/>
      <c r="AJ16" s="4" t="s">
        <v>113</v>
      </c>
      <c r="AK16" s="4" t="s">
        <v>114</v>
      </c>
      <c r="AL16" s="4"/>
      <c r="AM16" s="4"/>
      <c r="AN16" s="4"/>
      <c r="AO16" s="9"/>
      <c r="AP16" s="14" t="s">
        <v>57</v>
      </c>
      <c r="AQ16" s="4" t="s">
        <v>57</v>
      </c>
      <c r="AR16" s="15" t="s">
        <v>57</v>
      </c>
      <c r="AS16" s="14" t="s">
        <v>48</v>
      </c>
      <c r="AT16" s="4" t="s">
        <v>48</v>
      </c>
      <c r="AU16" s="4" t="s">
        <v>57</v>
      </c>
      <c r="AV16" s="15">
        <v>0</v>
      </c>
      <c r="AW16" s="14" t="s">
        <v>48</v>
      </c>
      <c r="AX16" s="4" t="s">
        <v>48</v>
      </c>
      <c r="AY16" s="4" t="s">
        <v>57</v>
      </c>
      <c r="AZ16" s="4">
        <v>0</v>
      </c>
      <c r="BA16" s="15">
        <v>0</v>
      </c>
      <c r="BB16" s="14" t="s">
        <v>48</v>
      </c>
      <c r="BC16" s="4">
        <v>0</v>
      </c>
      <c r="BD16" s="15">
        <v>0</v>
      </c>
      <c r="BE16" s="11">
        <v>45315</v>
      </c>
      <c r="BF16" s="4">
        <v>0</v>
      </c>
      <c r="BG16" s="5">
        <v>0</v>
      </c>
      <c r="BH16" s="5" t="s">
        <v>179</v>
      </c>
      <c r="BI16" s="5">
        <v>0</v>
      </c>
      <c r="BJ16" s="5" t="s">
        <v>179</v>
      </c>
      <c r="BK16" s="4">
        <v>0</v>
      </c>
      <c r="BL16" s="4" t="s">
        <v>59</v>
      </c>
      <c r="BM16" s="4" t="s">
        <v>110</v>
      </c>
      <c r="BN16" s="4">
        <v>0</v>
      </c>
      <c r="BO16" s="4" t="s">
        <v>59</v>
      </c>
      <c r="BP16" s="4" t="s">
        <v>110</v>
      </c>
      <c r="BQ16" s="5">
        <v>45310</v>
      </c>
      <c r="BR16" s="5">
        <v>0</v>
      </c>
      <c r="BS16" s="5">
        <v>0</v>
      </c>
      <c r="BT16" s="5">
        <v>0</v>
      </c>
      <c r="BU16" s="4">
        <v>25000000</v>
      </c>
    </row>
    <row r="17" spans="1:73" x14ac:dyDescent="0.25">
      <c r="A17" s="4" t="s">
        <v>115</v>
      </c>
      <c r="B17" s="4" t="s">
        <v>38</v>
      </c>
      <c r="C17" s="4" t="s">
        <v>39</v>
      </c>
      <c r="D17" s="4" t="s">
        <v>116</v>
      </c>
      <c r="E17" s="4" t="s">
        <v>117</v>
      </c>
      <c r="F17" s="4" t="s">
        <v>118</v>
      </c>
      <c r="G17" s="4">
        <v>501.61624799999998</v>
      </c>
      <c r="H17" s="4">
        <v>25000000</v>
      </c>
      <c r="I17" s="4">
        <f t="shared" si="0"/>
        <v>0</v>
      </c>
      <c r="J17" s="4"/>
      <c r="K17" s="4"/>
      <c r="L17" s="4" t="s">
        <v>119</v>
      </c>
      <c r="M17" s="4" t="s">
        <v>1649</v>
      </c>
      <c r="N17" s="4" t="s">
        <v>120</v>
      </c>
      <c r="O17" s="5">
        <v>45310</v>
      </c>
      <c r="P17" s="4">
        <v>45329</v>
      </c>
      <c r="Q17" s="4">
        <v>45362</v>
      </c>
      <c r="R17" s="4"/>
      <c r="S17" s="4"/>
      <c r="T17" s="4">
        <v>25000000</v>
      </c>
      <c r="U17" s="4"/>
      <c r="V17" s="4"/>
      <c r="W17" s="4"/>
      <c r="X17" s="4">
        <v>0</v>
      </c>
      <c r="Y17" s="4" t="s">
        <v>121</v>
      </c>
      <c r="Z17" s="4" t="s">
        <v>46</v>
      </c>
      <c r="AA17" s="4">
        <v>0</v>
      </c>
      <c r="AB17" s="4">
        <v>420</v>
      </c>
      <c r="AC17" s="4" t="s">
        <v>122</v>
      </c>
      <c r="AD17" s="4" t="s">
        <v>49</v>
      </c>
      <c r="AE17" s="4" t="s">
        <v>48</v>
      </c>
      <c r="AF17" s="4"/>
      <c r="AG17" s="4"/>
      <c r="AH17" s="4" t="s">
        <v>49</v>
      </c>
      <c r="AI17" s="4"/>
      <c r="AJ17" s="4"/>
      <c r="AK17" s="4"/>
      <c r="AL17" s="4"/>
      <c r="AM17" s="4"/>
      <c r="AN17" s="4"/>
      <c r="AO17" s="9"/>
      <c r="AP17" s="14" t="s">
        <v>57</v>
      </c>
      <c r="AQ17" s="4" t="s">
        <v>57</v>
      </c>
      <c r="AR17" s="15" t="s">
        <v>57</v>
      </c>
      <c r="AS17" s="14" t="s">
        <v>48</v>
      </c>
      <c r="AT17" s="4" t="s">
        <v>48</v>
      </c>
      <c r="AU17" s="4" t="s">
        <v>57</v>
      </c>
      <c r="AV17" s="15">
        <v>0</v>
      </c>
      <c r="AW17" s="14" t="s">
        <v>48</v>
      </c>
      <c r="AX17" s="4" t="s">
        <v>48</v>
      </c>
      <c r="AY17" s="4" t="s">
        <v>48</v>
      </c>
      <c r="AZ17" s="4">
        <v>0</v>
      </c>
      <c r="BA17" s="15">
        <v>0</v>
      </c>
      <c r="BB17" s="14" t="s">
        <v>48</v>
      </c>
      <c r="BC17" s="4">
        <v>0</v>
      </c>
      <c r="BD17" s="15">
        <v>0</v>
      </c>
      <c r="BE17" s="11">
        <v>45315</v>
      </c>
      <c r="BF17" s="4">
        <v>0</v>
      </c>
      <c r="BG17" s="5">
        <v>0</v>
      </c>
      <c r="BH17" s="5">
        <v>45329</v>
      </c>
      <c r="BI17" s="5">
        <v>0</v>
      </c>
      <c r="BJ17" s="5">
        <v>0</v>
      </c>
      <c r="BK17" s="4">
        <v>0</v>
      </c>
      <c r="BL17" s="4" t="s">
        <v>74</v>
      </c>
      <c r="BM17" s="4">
        <v>45349</v>
      </c>
      <c r="BN17" s="4">
        <v>0</v>
      </c>
      <c r="BO17" s="4" t="s">
        <v>74</v>
      </c>
      <c r="BP17" s="4">
        <v>0</v>
      </c>
      <c r="BQ17" s="5">
        <v>45310</v>
      </c>
      <c r="BR17" s="5">
        <v>45329</v>
      </c>
      <c r="BS17" s="5">
        <v>0</v>
      </c>
      <c r="BT17" s="5">
        <v>0</v>
      </c>
      <c r="BU17" s="4">
        <v>25000000</v>
      </c>
    </row>
    <row r="18" spans="1:73" x14ac:dyDescent="0.25">
      <c r="A18" s="4" t="s">
        <v>123</v>
      </c>
      <c r="B18" s="4" t="s">
        <v>38</v>
      </c>
      <c r="C18" s="4" t="s">
        <v>39</v>
      </c>
      <c r="D18" s="4" t="s">
        <v>124</v>
      </c>
      <c r="E18" s="4" t="s">
        <v>87</v>
      </c>
      <c r="F18" s="4" t="s">
        <v>125</v>
      </c>
      <c r="G18" s="4">
        <v>443.20966499999997</v>
      </c>
      <c r="H18" s="4">
        <v>25000000</v>
      </c>
      <c r="I18" s="4">
        <f t="shared" si="0"/>
        <v>0</v>
      </c>
      <c r="J18" s="4"/>
      <c r="K18" s="4"/>
      <c r="L18" s="4" t="s">
        <v>126</v>
      </c>
      <c r="M18" s="4" t="s">
        <v>44</v>
      </c>
      <c r="N18" s="4"/>
      <c r="O18" s="5">
        <v>45310</v>
      </c>
      <c r="P18" s="4">
        <v>45325</v>
      </c>
      <c r="Q18" s="4">
        <v>45341</v>
      </c>
      <c r="R18" s="4"/>
      <c r="S18" s="4"/>
      <c r="T18" s="4">
        <v>25000000</v>
      </c>
      <c r="U18" s="4"/>
      <c r="V18" s="4"/>
      <c r="W18" s="4"/>
      <c r="X18" s="4">
        <v>45264</v>
      </c>
      <c r="Y18" s="4" t="s">
        <v>128</v>
      </c>
      <c r="Z18" s="4" t="s">
        <v>46</v>
      </c>
      <c r="AA18" s="4">
        <v>0</v>
      </c>
      <c r="AB18" s="4" t="s">
        <v>129</v>
      </c>
      <c r="AC18" s="4" t="s">
        <v>130</v>
      </c>
      <c r="AD18" s="4" t="s">
        <v>49</v>
      </c>
      <c r="AE18" s="4" t="s">
        <v>49</v>
      </c>
      <c r="AF18" s="4"/>
      <c r="AG18" s="4"/>
      <c r="AH18" s="4" t="s">
        <v>49</v>
      </c>
      <c r="AI18" s="4"/>
      <c r="AJ18" s="4"/>
      <c r="AK18" s="4"/>
      <c r="AL18" s="4"/>
      <c r="AM18" s="4"/>
      <c r="AN18" s="4"/>
      <c r="AO18" s="9"/>
      <c r="AP18" s="14" t="s">
        <v>57</v>
      </c>
      <c r="AQ18" s="4" t="s">
        <v>57</v>
      </c>
      <c r="AR18" s="15" t="s">
        <v>57</v>
      </c>
      <c r="AS18" s="14" t="s">
        <v>48</v>
      </c>
      <c r="AT18" s="4" t="s">
        <v>48</v>
      </c>
      <c r="AU18" s="4" t="s">
        <v>57</v>
      </c>
      <c r="AV18" s="15">
        <v>0</v>
      </c>
      <c r="AW18" s="14" t="s">
        <v>48</v>
      </c>
      <c r="AX18" s="4" t="s">
        <v>48</v>
      </c>
      <c r="AY18" s="4" t="s">
        <v>57</v>
      </c>
      <c r="AZ18" s="4">
        <v>0</v>
      </c>
      <c r="BA18" s="15">
        <v>0</v>
      </c>
      <c r="BB18" s="14" t="s">
        <v>48</v>
      </c>
      <c r="BC18" s="4">
        <v>0</v>
      </c>
      <c r="BD18" s="15">
        <v>0</v>
      </c>
      <c r="BE18" s="11">
        <v>45315</v>
      </c>
      <c r="BF18" s="4">
        <v>0</v>
      </c>
      <c r="BG18" s="5">
        <v>0</v>
      </c>
      <c r="BH18" s="5">
        <v>45325</v>
      </c>
      <c r="BI18" s="5">
        <v>0</v>
      </c>
      <c r="BJ18" s="5">
        <v>45341</v>
      </c>
      <c r="BK18" s="4">
        <v>0</v>
      </c>
      <c r="BL18" s="4" t="s">
        <v>1526</v>
      </c>
      <c r="BM18" s="4">
        <v>0</v>
      </c>
      <c r="BN18" s="4">
        <v>0</v>
      </c>
      <c r="BO18" s="4" t="s">
        <v>127</v>
      </c>
      <c r="BP18" s="4">
        <v>0</v>
      </c>
      <c r="BQ18" s="5">
        <v>45310</v>
      </c>
      <c r="BR18" s="5">
        <v>45325</v>
      </c>
      <c r="BS18" s="5">
        <v>0</v>
      </c>
      <c r="BT18" s="5">
        <v>0</v>
      </c>
      <c r="BU18" s="4">
        <v>25000000</v>
      </c>
    </row>
    <row r="19" spans="1:73" x14ac:dyDescent="0.25">
      <c r="A19" s="4" t="s">
        <v>131</v>
      </c>
      <c r="B19" s="4" t="s">
        <v>38</v>
      </c>
      <c r="C19" s="4" t="s">
        <v>39</v>
      </c>
      <c r="D19" s="4" t="s">
        <v>132</v>
      </c>
      <c r="E19" s="4" t="s">
        <v>87</v>
      </c>
      <c r="F19" s="4" t="s">
        <v>133</v>
      </c>
      <c r="G19" s="4">
        <v>405.38248199999998</v>
      </c>
      <c r="H19" s="4">
        <v>25000000</v>
      </c>
      <c r="I19" s="4">
        <f t="shared" si="0"/>
        <v>0</v>
      </c>
      <c r="J19" s="4"/>
      <c r="K19" s="4"/>
      <c r="L19" s="4" t="s">
        <v>134</v>
      </c>
      <c r="M19" s="4" t="s">
        <v>1649</v>
      </c>
      <c r="N19" s="4" t="s">
        <v>120</v>
      </c>
      <c r="O19" s="5">
        <v>45310</v>
      </c>
      <c r="P19" s="4">
        <v>45326</v>
      </c>
      <c r="Q19" s="4">
        <v>45362</v>
      </c>
      <c r="R19" s="4"/>
      <c r="S19" s="4"/>
      <c r="T19" s="4">
        <v>25000000</v>
      </c>
      <c r="U19" s="4"/>
      <c r="V19" s="4"/>
      <c r="W19" s="4"/>
      <c r="X19" s="4">
        <v>0</v>
      </c>
      <c r="Y19" s="4" t="s">
        <v>135</v>
      </c>
      <c r="Z19" s="4" t="s">
        <v>46</v>
      </c>
      <c r="AA19" s="4">
        <v>0</v>
      </c>
      <c r="AB19" s="4">
        <v>197</v>
      </c>
      <c r="AC19" s="4" t="s">
        <v>136</v>
      </c>
      <c r="AD19" s="4" t="s">
        <v>48</v>
      </c>
      <c r="AE19" s="4" t="s">
        <v>49</v>
      </c>
      <c r="AF19" s="4"/>
      <c r="AG19" s="4"/>
      <c r="AH19" s="4" t="s">
        <v>48</v>
      </c>
      <c r="AI19" s="4"/>
      <c r="AJ19" s="4"/>
      <c r="AK19" s="4"/>
      <c r="AL19" s="4"/>
      <c r="AM19" s="4"/>
      <c r="AN19" s="4"/>
      <c r="AO19" s="9"/>
      <c r="AP19" s="14" t="s">
        <v>57</v>
      </c>
      <c r="AQ19" s="4" t="s">
        <v>57</v>
      </c>
      <c r="AR19" s="15" t="s">
        <v>57</v>
      </c>
      <c r="AS19" s="14" t="s">
        <v>48</v>
      </c>
      <c r="AT19" s="4" t="s">
        <v>48</v>
      </c>
      <c r="AU19" s="4" t="s">
        <v>57</v>
      </c>
      <c r="AV19" s="15">
        <v>0</v>
      </c>
      <c r="AW19" s="14" t="s">
        <v>48</v>
      </c>
      <c r="AX19" s="4" t="s">
        <v>48</v>
      </c>
      <c r="AY19" s="4" t="s">
        <v>57</v>
      </c>
      <c r="AZ19" s="4">
        <v>0</v>
      </c>
      <c r="BA19" s="15">
        <v>0</v>
      </c>
      <c r="BB19" s="14" t="s">
        <v>48</v>
      </c>
      <c r="BC19" s="4">
        <v>0</v>
      </c>
      <c r="BD19" s="15">
        <v>0</v>
      </c>
      <c r="BE19" s="11">
        <v>45315</v>
      </c>
      <c r="BF19" s="4">
        <v>0</v>
      </c>
      <c r="BG19" s="5">
        <v>0</v>
      </c>
      <c r="BH19" s="5">
        <v>45326</v>
      </c>
      <c r="BI19" s="5">
        <v>0</v>
      </c>
      <c r="BJ19" s="5">
        <v>0</v>
      </c>
      <c r="BK19" s="4">
        <v>0</v>
      </c>
      <c r="BL19" s="4" t="s">
        <v>74</v>
      </c>
      <c r="BM19" s="4">
        <v>45349</v>
      </c>
      <c r="BN19" s="4">
        <v>0</v>
      </c>
      <c r="BO19" s="4" t="s">
        <v>74</v>
      </c>
      <c r="BP19" s="4">
        <v>0</v>
      </c>
      <c r="BQ19" s="5">
        <v>45310</v>
      </c>
      <c r="BR19" s="5">
        <v>45326</v>
      </c>
      <c r="BS19" s="5">
        <v>0</v>
      </c>
      <c r="BT19" s="5">
        <v>0</v>
      </c>
      <c r="BU19" s="4">
        <v>25000000</v>
      </c>
    </row>
    <row r="20" spans="1:73" x14ac:dyDescent="0.25">
      <c r="A20" s="4" t="s">
        <v>137</v>
      </c>
      <c r="B20" s="4" t="s">
        <v>38</v>
      </c>
      <c r="C20" s="4" t="s">
        <v>39</v>
      </c>
      <c r="D20" s="4" t="s">
        <v>138</v>
      </c>
      <c r="E20" s="4" t="s">
        <v>87</v>
      </c>
      <c r="F20" s="4" t="s">
        <v>133</v>
      </c>
      <c r="G20" s="4">
        <v>386.04010599999998</v>
      </c>
      <c r="H20" s="4">
        <v>25000000</v>
      </c>
      <c r="I20" s="4">
        <f t="shared" si="0"/>
        <v>0</v>
      </c>
      <c r="J20" s="4"/>
      <c r="K20" s="4"/>
      <c r="L20" s="4" t="s">
        <v>139</v>
      </c>
      <c r="M20" s="4" t="s">
        <v>1649</v>
      </c>
      <c r="N20" s="4" t="s">
        <v>120</v>
      </c>
      <c r="O20" s="5">
        <v>45310</v>
      </c>
      <c r="P20" s="4">
        <v>45326</v>
      </c>
      <c r="Q20" s="4">
        <v>45362</v>
      </c>
      <c r="R20" s="4"/>
      <c r="S20" s="4"/>
      <c r="T20" s="4">
        <v>25000000</v>
      </c>
      <c r="U20" s="4"/>
      <c r="V20" s="4"/>
      <c r="W20" s="4"/>
      <c r="X20" s="4">
        <v>45030</v>
      </c>
      <c r="Y20" s="4" t="s">
        <v>140</v>
      </c>
      <c r="Z20" s="4" t="s">
        <v>46</v>
      </c>
      <c r="AA20" s="4">
        <v>0</v>
      </c>
      <c r="AB20" s="4">
        <v>205.1576</v>
      </c>
      <c r="AC20" s="4" t="s">
        <v>141</v>
      </c>
      <c r="AD20" s="4" t="s">
        <v>48</v>
      </c>
      <c r="AE20" s="4" t="s">
        <v>49</v>
      </c>
      <c r="AF20" s="4"/>
      <c r="AG20" s="4"/>
      <c r="AH20" s="4" t="s">
        <v>48</v>
      </c>
      <c r="AI20" s="4"/>
      <c r="AJ20" s="4"/>
      <c r="AK20" s="4"/>
      <c r="AL20" s="4"/>
      <c r="AM20" s="4"/>
      <c r="AN20" s="4"/>
      <c r="AO20" s="9"/>
      <c r="AP20" s="14" t="s">
        <v>57</v>
      </c>
      <c r="AQ20" s="4" t="s">
        <v>57</v>
      </c>
      <c r="AR20" s="15" t="s">
        <v>57</v>
      </c>
      <c r="AS20" s="14" t="s">
        <v>48</v>
      </c>
      <c r="AT20" s="4" t="s">
        <v>48</v>
      </c>
      <c r="AU20" s="4" t="s">
        <v>57</v>
      </c>
      <c r="AV20" s="15">
        <v>0</v>
      </c>
      <c r="AW20" s="14" t="s">
        <v>48</v>
      </c>
      <c r="AX20" s="4" t="s">
        <v>48</v>
      </c>
      <c r="AY20" s="4" t="s">
        <v>57</v>
      </c>
      <c r="AZ20" s="4">
        <v>0</v>
      </c>
      <c r="BA20" s="15">
        <v>0</v>
      </c>
      <c r="BB20" s="14" t="s">
        <v>48</v>
      </c>
      <c r="BC20" s="4">
        <v>0</v>
      </c>
      <c r="BD20" s="15">
        <v>0</v>
      </c>
      <c r="BE20" s="11">
        <v>45315</v>
      </c>
      <c r="BF20" s="4">
        <v>0</v>
      </c>
      <c r="BG20" s="5">
        <v>0</v>
      </c>
      <c r="BH20" s="5">
        <v>45326</v>
      </c>
      <c r="BI20" s="5">
        <v>0</v>
      </c>
      <c r="BJ20" s="5">
        <v>0</v>
      </c>
      <c r="BK20" s="4">
        <v>0</v>
      </c>
      <c r="BL20" s="4" t="s">
        <v>74</v>
      </c>
      <c r="BM20" s="4">
        <v>45349</v>
      </c>
      <c r="BN20" s="4">
        <v>0</v>
      </c>
      <c r="BO20" s="4" t="s">
        <v>74</v>
      </c>
      <c r="BP20" s="4">
        <v>0</v>
      </c>
      <c r="BQ20" s="5">
        <v>45310</v>
      </c>
      <c r="BR20" s="5">
        <v>45326</v>
      </c>
      <c r="BS20" s="5">
        <v>0</v>
      </c>
      <c r="BT20" s="5">
        <v>0</v>
      </c>
      <c r="BU20" s="4">
        <v>25000000</v>
      </c>
    </row>
    <row r="21" spans="1:73" x14ac:dyDescent="0.25">
      <c r="A21" s="4" t="s">
        <v>142</v>
      </c>
      <c r="B21" s="4" t="s">
        <v>38</v>
      </c>
      <c r="C21" s="4" t="s">
        <v>39</v>
      </c>
      <c r="D21" s="4" t="s">
        <v>143</v>
      </c>
      <c r="E21" s="4" t="s">
        <v>144</v>
      </c>
      <c r="F21" s="4" t="s">
        <v>145</v>
      </c>
      <c r="G21" s="4">
        <v>385.03572200000002</v>
      </c>
      <c r="H21" s="4">
        <v>25000000</v>
      </c>
      <c r="I21" s="4">
        <f t="shared" si="0"/>
        <v>0</v>
      </c>
      <c r="J21" s="4"/>
      <c r="K21" s="4"/>
      <c r="L21" s="4" t="s">
        <v>146</v>
      </c>
      <c r="M21" s="4" t="s">
        <v>53</v>
      </c>
      <c r="N21" s="4"/>
      <c r="O21" s="5">
        <v>45310</v>
      </c>
      <c r="P21" s="4">
        <v>45319</v>
      </c>
      <c r="Q21" s="4">
        <v>45322</v>
      </c>
      <c r="R21" s="4"/>
      <c r="S21" s="4"/>
      <c r="T21" s="4">
        <v>25000000</v>
      </c>
      <c r="U21" s="4"/>
      <c r="V21" s="4"/>
      <c r="W21" s="4"/>
      <c r="X21" s="4">
        <v>45030</v>
      </c>
      <c r="Y21" s="4" t="s">
        <v>147</v>
      </c>
      <c r="Z21" s="4" t="s">
        <v>46</v>
      </c>
      <c r="AA21" s="4">
        <v>0</v>
      </c>
      <c r="AB21" s="4">
        <v>300</v>
      </c>
      <c r="AC21" s="4" t="s">
        <v>148</v>
      </c>
      <c r="AD21" s="4" t="s">
        <v>49</v>
      </c>
      <c r="AE21" s="4" t="s">
        <v>49</v>
      </c>
      <c r="AF21" s="4"/>
      <c r="AG21" s="4"/>
      <c r="AH21" s="4" t="s">
        <v>49</v>
      </c>
      <c r="AI21" s="4"/>
      <c r="AJ21" s="4"/>
      <c r="AK21" s="4"/>
      <c r="AL21" s="4"/>
      <c r="AM21" s="4"/>
      <c r="AN21" s="4"/>
      <c r="AO21" s="9"/>
      <c r="AP21" s="14" t="s">
        <v>57</v>
      </c>
      <c r="AQ21" s="4" t="s">
        <v>57</v>
      </c>
      <c r="AR21" s="15" t="s">
        <v>57</v>
      </c>
      <c r="AS21" s="14" t="s">
        <v>48</v>
      </c>
      <c r="AT21" s="4" t="s">
        <v>48</v>
      </c>
      <c r="AU21" s="4" t="s">
        <v>57</v>
      </c>
      <c r="AV21" s="15">
        <v>0</v>
      </c>
      <c r="AW21" s="14" t="s">
        <v>48</v>
      </c>
      <c r="AX21" s="4" t="s">
        <v>48</v>
      </c>
      <c r="AY21" s="4" t="s">
        <v>57</v>
      </c>
      <c r="AZ21" s="4">
        <v>0</v>
      </c>
      <c r="BA21" s="15">
        <v>0</v>
      </c>
      <c r="BB21" s="14" t="s">
        <v>48</v>
      </c>
      <c r="BC21" s="4">
        <v>0</v>
      </c>
      <c r="BD21" s="15">
        <v>0</v>
      </c>
      <c r="BE21" s="11" t="s">
        <v>1534</v>
      </c>
      <c r="BF21" s="4">
        <v>0</v>
      </c>
      <c r="BG21" s="5">
        <v>0</v>
      </c>
      <c r="BH21" s="5">
        <v>45319</v>
      </c>
      <c r="BI21" s="5">
        <v>0</v>
      </c>
      <c r="BJ21" s="5">
        <v>45322</v>
      </c>
      <c r="BK21" s="4">
        <v>0</v>
      </c>
      <c r="BL21" s="4" t="s">
        <v>1527</v>
      </c>
      <c r="BM21" s="4">
        <v>0</v>
      </c>
      <c r="BN21" s="4" t="s">
        <v>1528</v>
      </c>
      <c r="BO21" s="4" t="s">
        <v>53</v>
      </c>
      <c r="BP21" s="4">
        <v>0</v>
      </c>
      <c r="BQ21" s="5">
        <v>45310</v>
      </c>
      <c r="BR21" s="5">
        <v>45319</v>
      </c>
      <c r="BS21" s="5">
        <v>0</v>
      </c>
      <c r="BT21" s="5">
        <v>0</v>
      </c>
      <c r="BU21" s="4">
        <v>25000000</v>
      </c>
    </row>
    <row r="22" spans="1:73" x14ac:dyDescent="0.25">
      <c r="A22" s="4" t="s">
        <v>149</v>
      </c>
      <c r="B22" s="4" t="s">
        <v>38</v>
      </c>
      <c r="C22" s="4" t="s">
        <v>39</v>
      </c>
      <c r="D22" s="4" t="s">
        <v>150</v>
      </c>
      <c r="E22" s="4" t="s">
        <v>144</v>
      </c>
      <c r="F22" s="4" t="s">
        <v>145</v>
      </c>
      <c r="G22" s="4">
        <v>328.10512199999999</v>
      </c>
      <c r="H22" s="4">
        <v>25000000</v>
      </c>
      <c r="I22" s="4">
        <f t="shared" si="0"/>
        <v>0</v>
      </c>
      <c r="J22" s="4"/>
      <c r="K22" s="4"/>
      <c r="L22" s="4" t="s">
        <v>151</v>
      </c>
      <c r="M22" s="4" t="s">
        <v>53</v>
      </c>
      <c r="N22" s="4"/>
      <c r="O22" s="5">
        <v>45310</v>
      </c>
      <c r="P22" s="4">
        <v>45320</v>
      </c>
      <c r="Q22" s="4">
        <v>45322</v>
      </c>
      <c r="R22" s="4"/>
      <c r="S22" s="4"/>
      <c r="T22" s="4">
        <v>25000000</v>
      </c>
      <c r="U22" s="4"/>
      <c r="V22" s="4"/>
      <c r="W22" s="4"/>
      <c r="X22" s="4">
        <v>45069</v>
      </c>
      <c r="Y22" s="4" t="s">
        <v>152</v>
      </c>
      <c r="Z22" s="4" t="s">
        <v>46</v>
      </c>
      <c r="AA22" s="4">
        <v>0</v>
      </c>
      <c r="AB22" s="4" t="s">
        <v>153</v>
      </c>
      <c r="AC22" s="4" t="s">
        <v>154</v>
      </c>
      <c r="AD22" s="4" t="s">
        <v>48</v>
      </c>
      <c r="AE22" s="4" t="s">
        <v>49</v>
      </c>
      <c r="AF22" s="4"/>
      <c r="AG22" s="4"/>
      <c r="AH22" s="4" t="s">
        <v>48</v>
      </c>
      <c r="AI22" s="4"/>
      <c r="AJ22" s="4"/>
      <c r="AK22" s="4"/>
      <c r="AL22" s="4"/>
      <c r="AM22" s="4"/>
      <c r="AN22" s="4"/>
      <c r="AO22" s="9"/>
      <c r="AP22" s="14" t="s">
        <v>57</v>
      </c>
      <c r="AQ22" s="4" t="s">
        <v>57</v>
      </c>
      <c r="AR22" s="15" t="s">
        <v>57</v>
      </c>
      <c r="AS22" s="14" t="s">
        <v>48</v>
      </c>
      <c r="AT22" s="4" t="s">
        <v>48</v>
      </c>
      <c r="AU22" s="4" t="s">
        <v>57</v>
      </c>
      <c r="AV22" s="15">
        <v>0</v>
      </c>
      <c r="AW22" s="14" t="s">
        <v>48</v>
      </c>
      <c r="AX22" s="4" t="s">
        <v>48</v>
      </c>
      <c r="AY22" s="4" t="s">
        <v>57</v>
      </c>
      <c r="AZ22" s="4">
        <v>0</v>
      </c>
      <c r="BA22" s="15">
        <v>0</v>
      </c>
      <c r="BB22" s="14" t="s">
        <v>48</v>
      </c>
      <c r="BC22" s="4">
        <v>0</v>
      </c>
      <c r="BD22" s="15">
        <v>0</v>
      </c>
      <c r="BE22" s="11" t="s">
        <v>1534</v>
      </c>
      <c r="BF22" s="4">
        <v>0</v>
      </c>
      <c r="BG22" s="5">
        <v>0</v>
      </c>
      <c r="BH22" s="5">
        <v>45320</v>
      </c>
      <c r="BI22" s="5">
        <v>0</v>
      </c>
      <c r="BJ22" s="5">
        <v>45324</v>
      </c>
      <c r="BK22" s="4">
        <v>0</v>
      </c>
      <c r="BL22" s="4" t="s">
        <v>1527</v>
      </c>
      <c r="BM22" s="4">
        <v>0</v>
      </c>
      <c r="BN22" s="4" t="s">
        <v>1528</v>
      </c>
      <c r="BO22" s="4" t="s">
        <v>53</v>
      </c>
      <c r="BP22" s="4">
        <v>0</v>
      </c>
      <c r="BQ22" s="5">
        <v>45310</v>
      </c>
      <c r="BR22" s="5">
        <v>45320</v>
      </c>
      <c r="BS22" s="5">
        <v>0</v>
      </c>
      <c r="BT22" s="5">
        <v>0</v>
      </c>
      <c r="BU22" s="4">
        <v>25000000</v>
      </c>
    </row>
    <row r="23" spans="1:73" x14ac:dyDescent="0.25">
      <c r="A23" s="4" t="s">
        <v>155</v>
      </c>
      <c r="B23" s="4" t="s">
        <v>38</v>
      </c>
      <c r="C23" s="4" t="s">
        <v>39</v>
      </c>
      <c r="D23" s="4" t="s">
        <v>156</v>
      </c>
      <c r="E23" s="4" t="s">
        <v>157</v>
      </c>
      <c r="F23" s="4" t="s">
        <v>158</v>
      </c>
      <c r="G23" s="4">
        <v>321.74554599999999</v>
      </c>
      <c r="H23" s="4">
        <v>25000000</v>
      </c>
      <c r="I23" s="4">
        <f t="shared" si="0"/>
        <v>0</v>
      </c>
      <c r="J23" s="4"/>
      <c r="K23" s="4"/>
      <c r="L23" s="4" t="s">
        <v>159</v>
      </c>
      <c r="M23" s="4" t="s">
        <v>1649</v>
      </c>
      <c r="N23" s="4" t="s">
        <v>120</v>
      </c>
      <c r="O23" s="5">
        <v>45310</v>
      </c>
      <c r="P23" s="4">
        <v>45324</v>
      </c>
      <c r="Q23" s="4">
        <v>45362</v>
      </c>
      <c r="R23" s="4"/>
      <c r="S23" s="4"/>
      <c r="T23" s="4">
        <v>25000000</v>
      </c>
      <c r="U23" s="4"/>
      <c r="V23" s="4"/>
      <c r="W23" s="4"/>
      <c r="X23" s="4">
        <v>45183</v>
      </c>
      <c r="Y23" s="4" t="s">
        <v>160</v>
      </c>
      <c r="Z23" s="4" t="s">
        <v>46</v>
      </c>
      <c r="AA23" s="4">
        <v>0</v>
      </c>
      <c r="AB23" s="4" t="s">
        <v>161</v>
      </c>
      <c r="AC23" s="4" t="s">
        <v>162</v>
      </c>
      <c r="AD23" s="4" t="s">
        <v>48</v>
      </c>
      <c r="AE23" s="4" t="s">
        <v>49</v>
      </c>
      <c r="AF23" s="4" t="s">
        <v>163</v>
      </c>
      <c r="AG23" s="4"/>
      <c r="AH23" s="4" t="s">
        <v>48</v>
      </c>
      <c r="AI23" s="4"/>
      <c r="AJ23" s="4"/>
      <c r="AK23" s="4"/>
      <c r="AL23" s="4"/>
      <c r="AM23" s="4"/>
      <c r="AN23" s="4"/>
      <c r="AO23" s="9"/>
      <c r="AP23" s="14" t="s">
        <v>57</v>
      </c>
      <c r="AQ23" s="4" t="s">
        <v>57</v>
      </c>
      <c r="AR23" s="15" t="s">
        <v>57</v>
      </c>
      <c r="AS23" s="14" t="s">
        <v>48</v>
      </c>
      <c r="AT23" s="4" t="s">
        <v>48</v>
      </c>
      <c r="AU23" s="4" t="s">
        <v>57</v>
      </c>
      <c r="AV23" s="15">
        <v>0</v>
      </c>
      <c r="AW23" s="14" t="s">
        <v>48</v>
      </c>
      <c r="AX23" s="4" t="s">
        <v>48</v>
      </c>
      <c r="AY23" s="4" t="s">
        <v>57</v>
      </c>
      <c r="AZ23" s="4">
        <v>0</v>
      </c>
      <c r="BA23" s="15">
        <v>0</v>
      </c>
      <c r="BB23" s="14" t="s">
        <v>48</v>
      </c>
      <c r="BC23" s="4">
        <v>0</v>
      </c>
      <c r="BD23" s="15">
        <v>0</v>
      </c>
      <c r="BE23" s="11">
        <v>45315</v>
      </c>
      <c r="BF23" s="4">
        <v>0</v>
      </c>
      <c r="BG23" s="5">
        <v>0</v>
      </c>
      <c r="BH23" s="5">
        <v>45324</v>
      </c>
      <c r="BI23" s="5">
        <v>0</v>
      </c>
      <c r="BJ23" s="5">
        <v>0</v>
      </c>
      <c r="BK23" s="4">
        <v>0</v>
      </c>
      <c r="BL23" s="4" t="s">
        <v>74</v>
      </c>
      <c r="BM23" s="4">
        <v>45349</v>
      </c>
      <c r="BN23" s="4">
        <v>0</v>
      </c>
      <c r="BO23" s="4" t="s">
        <v>74</v>
      </c>
      <c r="BP23" s="4">
        <v>0</v>
      </c>
      <c r="BQ23" s="5">
        <v>45310</v>
      </c>
      <c r="BR23" s="5">
        <v>45324</v>
      </c>
      <c r="BS23" s="5">
        <v>0</v>
      </c>
      <c r="BT23" s="5">
        <v>0</v>
      </c>
      <c r="BU23" s="4">
        <v>25000000</v>
      </c>
    </row>
    <row r="24" spans="1:73" x14ac:dyDescent="0.25">
      <c r="A24" s="4" t="s">
        <v>164</v>
      </c>
      <c r="B24" s="4" t="s">
        <v>38</v>
      </c>
      <c r="C24" s="4" t="s">
        <v>39</v>
      </c>
      <c r="D24" s="4" t="s">
        <v>165</v>
      </c>
      <c r="E24" s="4" t="s">
        <v>87</v>
      </c>
      <c r="F24" s="4" t="s">
        <v>125</v>
      </c>
      <c r="G24" s="4">
        <v>300.03641699999997</v>
      </c>
      <c r="H24" s="4">
        <v>25000000</v>
      </c>
      <c r="I24" s="4">
        <f t="shared" si="0"/>
        <v>0</v>
      </c>
      <c r="J24" s="4"/>
      <c r="K24" s="4"/>
      <c r="L24" s="4" t="s">
        <v>166</v>
      </c>
      <c r="M24" s="4" t="s">
        <v>167</v>
      </c>
      <c r="N24" s="4"/>
      <c r="O24" s="5">
        <v>45310</v>
      </c>
      <c r="P24" s="4"/>
      <c r="Q24" s="4"/>
      <c r="R24" s="4"/>
      <c r="S24" s="4"/>
      <c r="T24" s="4">
        <v>25000000</v>
      </c>
      <c r="U24" s="4"/>
      <c r="V24" s="4"/>
      <c r="W24" s="4"/>
      <c r="X24" s="4">
        <v>45138</v>
      </c>
      <c r="Y24" s="4" t="s">
        <v>168</v>
      </c>
      <c r="Z24" s="4" t="s">
        <v>46</v>
      </c>
      <c r="AA24" s="4">
        <v>0</v>
      </c>
      <c r="AB24" s="4" t="s">
        <v>169</v>
      </c>
      <c r="AC24" s="4" t="s">
        <v>170</v>
      </c>
      <c r="AD24" s="4" t="s">
        <v>48</v>
      </c>
      <c r="AE24" s="4" t="s">
        <v>49</v>
      </c>
      <c r="AF24" s="4"/>
      <c r="AG24" s="4"/>
      <c r="AH24" s="4" t="s">
        <v>48</v>
      </c>
      <c r="AI24" s="4"/>
      <c r="AJ24" s="4"/>
      <c r="AK24" s="4"/>
      <c r="AL24" s="4"/>
      <c r="AM24" s="4"/>
      <c r="AN24" s="4"/>
      <c r="AO24" s="9"/>
      <c r="AP24" s="14" t="s">
        <v>57</v>
      </c>
      <c r="AQ24" s="4" t="s">
        <v>57</v>
      </c>
      <c r="AR24" s="15" t="s">
        <v>57</v>
      </c>
      <c r="AS24" s="14" t="s">
        <v>48</v>
      </c>
      <c r="AT24" s="4" t="s">
        <v>48</v>
      </c>
      <c r="AU24" s="4" t="s">
        <v>57</v>
      </c>
      <c r="AV24" s="15">
        <v>0</v>
      </c>
      <c r="AW24" s="14" t="s">
        <v>48</v>
      </c>
      <c r="AX24" s="4" t="s">
        <v>48</v>
      </c>
      <c r="AY24" s="4" t="s">
        <v>57</v>
      </c>
      <c r="AZ24" s="4">
        <v>0</v>
      </c>
      <c r="BA24" s="15">
        <v>0</v>
      </c>
      <c r="BB24" s="14" t="s">
        <v>48</v>
      </c>
      <c r="BC24" s="4">
        <v>0</v>
      </c>
      <c r="BD24" s="15">
        <v>0</v>
      </c>
      <c r="BE24" s="11" t="s">
        <v>179</v>
      </c>
      <c r="BF24" s="4">
        <v>0</v>
      </c>
      <c r="BG24" s="5">
        <v>0</v>
      </c>
      <c r="BH24" s="5" t="s">
        <v>179</v>
      </c>
      <c r="BI24" s="5">
        <v>0</v>
      </c>
      <c r="BJ24" s="5" t="s">
        <v>179</v>
      </c>
      <c r="BK24" s="4">
        <v>0</v>
      </c>
      <c r="BL24" s="4" t="s">
        <v>167</v>
      </c>
      <c r="BM24" s="4">
        <v>0</v>
      </c>
      <c r="BN24" s="4">
        <v>0</v>
      </c>
      <c r="BO24" s="4" t="s">
        <v>167</v>
      </c>
      <c r="BP24" s="4">
        <v>0</v>
      </c>
      <c r="BQ24" s="5">
        <v>45310</v>
      </c>
      <c r="BR24" s="5">
        <v>0</v>
      </c>
      <c r="BS24" s="5">
        <v>0</v>
      </c>
      <c r="BT24" s="5">
        <v>0</v>
      </c>
      <c r="BU24" s="4">
        <v>25000000</v>
      </c>
    </row>
    <row r="25" spans="1:73" x14ac:dyDescent="0.25">
      <c r="A25" s="4" t="s">
        <v>171</v>
      </c>
      <c r="B25" s="4" t="s">
        <v>38</v>
      </c>
      <c r="C25" s="4" t="s">
        <v>39</v>
      </c>
      <c r="D25" s="4" t="s">
        <v>172</v>
      </c>
      <c r="E25" s="4" t="s">
        <v>173</v>
      </c>
      <c r="F25" s="4" t="s">
        <v>174</v>
      </c>
      <c r="G25" s="4">
        <v>295.27125799999999</v>
      </c>
      <c r="H25" s="4">
        <v>25000000</v>
      </c>
      <c r="I25" s="4">
        <f t="shared" si="0"/>
        <v>0</v>
      </c>
      <c r="J25" s="4"/>
      <c r="K25" s="4"/>
      <c r="L25" s="4" t="s">
        <v>175</v>
      </c>
      <c r="M25" s="4" t="s">
        <v>1649</v>
      </c>
      <c r="N25" s="4" t="s">
        <v>120</v>
      </c>
      <c r="O25" s="5">
        <v>45310</v>
      </c>
      <c r="P25" s="4">
        <v>45324</v>
      </c>
      <c r="Q25" s="4">
        <v>45362</v>
      </c>
      <c r="R25" s="4"/>
      <c r="S25" s="4"/>
      <c r="T25" s="4">
        <v>25000000</v>
      </c>
      <c r="U25" s="4"/>
      <c r="V25" s="4"/>
      <c r="W25" s="4"/>
      <c r="X25" s="4">
        <v>45100</v>
      </c>
      <c r="Y25" s="4" t="s">
        <v>176</v>
      </c>
      <c r="Z25" s="4" t="s">
        <v>46</v>
      </c>
      <c r="AA25" s="4">
        <v>0</v>
      </c>
      <c r="AB25" s="4">
        <v>475.92</v>
      </c>
      <c r="AC25" s="4" t="s">
        <v>177</v>
      </c>
      <c r="AD25" s="4" t="s">
        <v>48</v>
      </c>
      <c r="AE25" s="4" t="s">
        <v>48</v>
      </c>
      <c r="AF25" s="4"/>
      <c r="AG25" s="4"/>
      <c r="AH25" s="4" t="s">
        <v>48</v>
      </c>
      <c r="AI25" s="4"/>
      <c r="AJ25" s="4"/>
      <c r="AK25" s="4"/>
      <c r="AL25" s="4"/>
      <c r="AM25" s="4"/>
      <c r="AN25" s="4"/>
      <c r="AO25" s="9"/>
      <c r="AP25" s="14" t="s">
        <v>57</v>
      </c>
      <c r="AQ25" s="4" t="s">
        <v>57</v>
      </c>
      <c r="AR25" s="15" t="s">
        <v>57</v>
      </c>
      <c r="AS25" s="14" t="s">
        <v>57</v>
      </c>
      <c r="AT25" s="4" t="s">
        <v>57</v>
      </c>
      <c r="AU25" s="4" t="s">
        <v>57</v>
      </c>
      <c r="AV25" s="15">
        <v>0</v>
      </c>
      <c r="AW25" s="14" t="s">
        <v>57</v>
      </c>
      <c r="AX25" s="4" t="s">
        <v>57</v>
      </c>
      <c r="AY25" s="4" t="s">
        <v>57</v>
      </c>
      <c r="AZ25" s="4">
        <v>0</v>
      </c>
      <c r="BA25" s="15">
        <v>0</v>
      </c>
      <c r="BB25" s="14" t="s">
        <v>57</v>
      </c>
      <c r="BC25" s="4">
        <v>0</v>
      </c>
      <c r="BD25" s="15">
        <v>0</v>
      </c>
      <c r="BE25" s="11">
        <v>45315</v>
      </c>
      <c r="BF25" s="4">
        <v>0</v>
      </c>
      <c r="BG25" s="5">
        <v>0</v>
      </c>
      <c r="BH25" s="5">
        <v>45324</v>
      </c>
      <c r="BI25" s="5">
        <v>0</v>
      </c>
      <c r="BJ25" s="5">
        <v>0</v>
      </c>
      <c r="BK25" s="4">
        <v>0</v>
      </c>
      <c r="BL25" s="4" t="s">
        <v>74</v>
      </c>
      <c r="BM25" s="4">
        <v>45349</v>
      </c>
      <c r="BN25" s="4">
        <v>0</v>
      </c>
      <c r="BO25" s="4" t="s">
        <v>74</v>
      </c>
      <c r="BP25" s="4">
        <v>0</v>
      </c>
      <c r="BQ25" s="5">
        <v>45310</v>
      </c>
      <c r="BR25" s="5">
        <v>45324</v>
      </c>
      <c r="BS25" s="5">
        <v>0</v>
      </c>
      <c r="BT25" s="5">
        <v>0</v>
      </c>
      <c r="BU25" s="4">
        <v>25000000</v>
      </c>
    </row>
    <row r="26" spans="1:73" x14ac:dyDescent="0.25">
      <c r="A26" s="4" t="s">
        <v>178</v>
      </c>
      <c r="B26" s="4" t="s">
        <v>38</v>
      </c>
      <c r="C26" s="4" t="s">
        <v>39</v>
      </c>
      <c r="D26" s="4" t="s">
        <v>179</v>
      </c>
      <c r="E26" s="4" t="s">
        <v>180</v>
      </c>
      <c r="F26" s="4" t="s">
        <v>181</v>
      </c>
      <c r="G26" s="4">
        <v>294.078553</v>
      </c>
      <c r="H26" s="4">
        <v>25000000</v>
      </c>
      <c r="I26" s="4">
        <f t="shared" si="0"/>
        <v>0</v>
      </c>
      <c r="J26" s="4"/>
      <c r="K26" s="4"/>
      <c r="L26" s="4" t="s">
        <v>182</v>
      </c>
      <c r="M26" s="4" t="s">
        <v>59</v>
      </c>
      <c r="N26" s="4" t="s">
        <v>97</v>
      </c>
      <c r="O26" s="5">
        <v>45310</v>
      </c>
      <c r="P26" s="4"/>
      <c r="Q26" s="4"/>
      <c r="R26" s="4"/>
      <c r="S26" s="4"/>
      <c r="T26" s="4">
        <v>25000000</v>
      </c>
      <c r="U26" s="4"/>
      <c r="V26" s="4"/>
      <c r="W26" s="4"/>
      <c r="X26" s="4">
        <v>45237</v>
      </c>
      <c r="Y26" s="4" t="s">
        <v>183</v>
      </c>
      <c r="Z26" s="4" t="s">
        <v>46</v>
      </c>
      <c r="AA26" s="4">
        <v>0</v>
      </c>
      <c r="AB26" s="4" t="s">
        <v>184</v>
      </c>
      <c r="AC26" s="4" t="s">
        <v>185</v>
      </c>
      <c r="AD26" s="4" t="s">
        <v>49</v>
      </c>
      <c r="AE26" s="4"/>
      <c r="AF26" s="4"/>
      <c r="AG26" s="4"/>
      <c r="AH26" s="4" t="s">
        <v>49</v>
      </c>
      <c r="AI26" s="4"/>
      <c r="AJ26" s="4"/>
      <c r="AK26" s="4"/>
      <c r="AL26" s="4"/>
      <c r="AM26" s="4"/>
      <c r="AN26" s="4"/>
      <c r="AO26" s="9"/>
      <c r="AP26" s="14" t="s">
        <v>57</v>
      </c>
      <c r="AQ26" s="4" t="s">
        <v>57</v>
      </c>
      <c r="AR26" s="15" t="s">
        <v>57</v>
      </c>
      <c r="AS26" s="14" t="s">
        <v>48</v>
      </c>
      <c r="AT26" s="4" t="s">
        <v>48</v>
      </c>
      <c r="AU26" s="4" t="s">
        <v>57</v>
      </c>
      <c r="AV26" s="15">
        <v>0</v>
      </c>
      <c r="AW26" s="14" t="s">
        <v>48</v>
      </c>
      <c r="AX26" s="4" t="s">
        <v>48</v>
      </c>
      <c r="AY26" s="4" t="s">
        <v>57</v>
      </c>
      <c r="AZ26" s="4">
        <v>0</v>
      </c>
      <c r="BA26" s="15">
        <v>0</v>
      </c>
      <c r="BB26" s="14" t="s">
        <v>48</v>
      </c>
      <c r="BC26" s="4">
        <v>0</v>
      </c>
      <c r="BD26" s="15">
        <v>0</v>
      </c>
      <c r="BE26" s="11" t="s">
        <v>179</v>
      </c>
      <c r="BF26" s="4">
        <v>0</v>
      </c>
      <c r="BG26" s="5">
        <v>0</v>
      </c>
      <c r="BH26" s="5" t="s">
        <v>179</v>
      </c>
      <c r="BI26" s="5">
        <v>0</v>
      </c>
      <c r="BJ26" s="5" t="s">
        <v>179</v>
      </c>
      <c r="BK26" s="4">
        <v>0</v>
      </c>
      <c r="BL26" s="4" t="s">
        <v>59</v>
      </c>
      <c r="BM26" s="4" t="s">
        <v>97</v>
      </c>
      <c r="BN26" s="4">
        <v>0</v>
      </c>
      <c r="BO26" s="4" t="s">
        <v>59</v>
      </c>
      <c r="BP26" s="4" t="s">
        <v>97</v>
      </c>
      <c r="BQ26" s="5">
        <v>45310</v>
      </c>
      <c r="BR26" s="5">
        <v>0</v>
      </c>
      <c r="BS26" s="5">
        <v>0</v>
      </c>
      <c r="BT26" s="5">
        <v>0</v>
      </c>
      <c r="BU26" s="4">
        <v>25000000</v>
      </c>
    </row>
    <row r="27" spans="1:73" x14ac:dyDescent="0.25">
      <c r="A27" s="4" t="s">
        <v>186</v>
      </c>
      <c r="B27" s="4" t="s">
        <v>38</v>
      </c>
      <c r="C27" s="4" t="s">
        <v>39</v>
      </c>
      <c r="D27" s="4" t="s">
        <v>187</v>
      </c>
      <c r="E27" s="4" t="s">
        <v>87</v>
      </c>
      <c r="F27" s="4" t="s">
        <v>125</v>
      </c>
      <c r="G27" s="4">
        <v>288.94340299999999</v>
      </c>
      <c r="H27" s="4">
        <v>25000000</v>
      </c>
      <c r="I27" s="4">
        <f t="shared" si="0"/>
        <v>0</v>
      </c>
      <c r="J27" s="4"/>
      <c r="K27" s="4"/>
      <c r="L27" s="4" t="s">
        <v>188</v>
      </c>
      <c r="M27" s="4" t="s">
        <v>44</v>
      </c>
      <c r="N27" s="4"/>
      <c r="O27" s="5">
        <v>45310</v>
      </c>
      <c r="P27" s="4">
        <v>45324</v>
      </c>
      <c r="Q27" s="4">
        <v>45342</v>
      </c>
      <c r="R27" s="4">
        <v>45346</v>
      </c>
      <c r="S27" s="4">
        <v>45362</v>
      </c>
      <c r="T27" s="4">
        <v>25000000</v>
      </c>
      <c r="U27" s="4"/>
      <c r="V27" s="4"/>
      <c r="W27" s="4"/>
      <c r="X27" s="4">
        <v>45086</v>
      </c>
      <c r="Y27" s="4" t="s">
        <v>189</v>
      </c>
      <c r="Z27" s="4" t="s">
        <v>46</v>
      </c>
      <c r="AA27" s="4">
        <v>0</v>
      </c>
      <c r="AB27" s="4">
        <v>195</v>
      </c>
      <c r="AC27" s="4" t="s">
        <v>190</v>
      </c>
      <c r="AD27" s="4" t="s">
        <v>48</v>
      </c>
      <c r="AE27" s="4" t="s">
        <v>49</v>
      </c>
      <c r="AF27" s="4"/>
      <c r="AG27" s="4"/>
      <c r="AH27" s="4" t="s">
        <v>48</v>
      </c>
      <c r="AI27" s="4"/>
      <c r="AJ27" s="4"/>
      <c r="AK27" s="4"/>
      <c r="AL27" s="4"/>
      <c r="AM27" s="4"/>
      <c r="AN27" s="4"/>
      <c r="AO27" s="9"/>
      <c r="AP27" s="14" t="s">
        <v>57</v>
      </c>
      <c r="AQ27" s="4" t="s">
        <v>57</v>
      </c>
      <c r="AR27" s="15" t="s">
        <v>57</v>
      </c>
      <c r="AS27" s="14" t="s">
        <v>48</v>
      </c>
      <c r="AT27" s="4" t="s">
        <v>48</v>
      </c>
      <c r="AU27" s="4" t="s">
        <v>57</v>
      </c>
      <c r="AV27" s="15">
        <v>0</v>
      </c>
      <c r="AW27" s="14" t="s">
        <v>48</v>
      </c>
      <c r="AX27" s="4" t="s">
        <v>48</v>
      </c>
      <c r="AY27" s="4" t="s">
        <v>57</v>
      </c>
      <c r="AZ27" s="4">
        <v>0</v>
      </c>
      <c r="BA27" s="15">
        <v>0</v>
      </c>
      <c r="BB27" s="14" t="s">
        <v>48</v>
      </c>
      <c r="BC27" s="4">
        <v>0</v>
      </c>
      <c r="BD27" s="15">
        <v>0</v>
      </c>
      <c r="BE27" s="11">
        <v>45315</v>
      </c>
      <c r="BF27" s="4">
        <v>0</v>
      </c>
      <c r="BG27" s="5">
        <v>0</v>
      </c>
      <c r="BH27" s="5">
        <v>45324</v>
      </c>
      <c r="BI27" s="5">
        <v>0</v>
      </c>
      <c r="BJ27" s="5">
        <v>45339</v>
      </c>
      <c r="BK27" s="4">
        <v>0</v>
      </c>
      <c r="BL27" s="4" t="s">
        <v>1532</v>
      </c>
      <c r="BM27" s="4" t="s">
        <v>1533</v>
      </c>
      <c r="BN27" s="4">
        <v>0</v>
      </c>
      <c r="BO27" s="4" t="s">
        <v>74</v>
      </c>
      <c r="BP27" s="4">
        <v>0</v>
      </c>
      <c r="BQ27" s="5">
        <v>45310</v>
      </c>
      <c r="BR27" s="5">
        <v>45324</v>
      </c>
      <c r="BS27" s="5">
        <v>45346</v>
      </c>
      <c r="BT27" s="5">
        <v>45362</v>
      </c>
      <c r="BU27" s="4">
        <v>25000000</v>
      </c>
    </row>
    <row r="28" spans="1:73" x14ac:dyDescent="0.25">
      <c r="A28" s="4" t="s">
        <v>191</v>
      </c>
      <c r="B28" s="4" t="s">
        <v>38</v>
      </c>
      <c r="C28" s="4" t="s">
        <v>39</v>
      </c>
      <c r="D28" s="4" t="s">
        <v>57</v>
      </c>
      <c r="E28" s="4" t="s">
        <v>87</v>
      </c>
      <c r="F28" s="4" t="s">
        <v>125</v>
      </c>
      <c r="G28" s="4">
        <v>257.37304799999998</v>
      </c>
      <c r="H28" s="4">
        <v>25000000</v>
      </c>
      <c r="I28" s="4">
        <f t="shared" si="0"/>
        <v>0</v>
      </c>
      <c r="J28" s="4"/>
      <c r="K28" s="4"/>
      <c r="L28" s="4" t="s">
        <v>192</v>
      </c>
      <c r="M28" s="4" t="s">
        <v>1649</v>
      </c>
      <c r="N28" s="4" t="s">
        <v>120</v>
      </c>
      <c r="O28" s="5">
        <v>45310</v>
      </c>
      <c r="P28" s="4">
        <v>45326</v>
      </c>
      <c r="Q28" s="4">
        <v>45362</v>
      </c>
      <c r="R28" s="4"/>
      <c r="S28" s="4"/>
      <c r="T28" s="4">
        <v>25000000</v>
      </c>
      <c r="U28" s="4"/>
      <c r="V28" s="4"/>
      <c r="W28" s="4"/>
      <c r="X28" s="4">
        <v>45264</v>
      </c>
      <c r="Y28" s="4">
        <v>0</v>
      </c>
      <c r="Z28" s="4" t="s">
        <v>46</v>
      </c>
      <c r="AA28" s="4">
        <v>0</v>
      </c>
      <c r="AB28" s="4" t="s">
        <v>129</v>
      </c>
      <c r="AC28" s="4" t="s">
        <v>193</v>
      </c>
      <c r="AD28" s="4" t="s">
        <v>48</v>
      </c>
      <c r="AE28" s="4" t="s">
        <v>49</v>
      </c>
      <c r="AF28" s="4"/>
      <c r="AG28" s="4"/>
      <c r="AH28" s="4" t="s">
        <v>48</v>
      </c>
      <c r="AI28" s="4"/>
      <c r="AJ28" s="4"/>
      <c r="AK28" s="4"/>
      <c r="AL28" s="4"/>
      <c r="AM28" s="4"/>
      <c r="AN28" s="4"/>
      <c r="AO28" s="9"/>
      <c r="AP28" s="14" t="s">
        <v>57</v>
      </c>
      <c r="AQ28" s="4" t="s">
        <v>57</v>
      </c>
      <c r="AR28" s="15" t="s">
        <v>57</v>
      </c>
      <c r="AS28" s="14" t="s">
        <v>48</v>
      </c>
      <c r="AT28" s="4" t="s">
        <v>48</v>
      </c>
      <c r="AU28" s="4" t="s">
        <v>57</v>
      </c>
      <c r="AV28" s="15">
        <v>0</v>
      </c>
      <c r="AW28" s="14" t="s">
        <v>48</v>
      </c>
      <c r="AX28" s="4" t="s">
        <v>48</v>
      </c>
      <c r="AY28" s="4" t="s">
        <v>57</v>
      </c>
      <c r="AZ28" s="4">
        <v>0</v>
      </c>
      <c r="BA28" s="15">
        <v>0</v>
      </c>
      <c r="BB28" s="14" t="s">
        <v>48</v>
      </c>
      <c r="BC28" s="4">
        <v>0</v>
      </c>
      <c r="BD28" s="15">
        <v>0</v>
      </c>
      <c r="BE28" s="11">
        <v>45315</v>
      </c>
      <c r="BF28" s="4">
        <v>0</v>
      </c>
      <c r="BG28" s="5">
        <v>0</v>
      </c>
      <c r="BH28" s="5">
        <v>45326</v>
      </c>
      <c r="BI28" s="5">
        <v>0</v>
      </c>
      <c r="BJ28" s="5">
        <v>0</v>
      </c>
      <c r="BK28" s="4">
        <v>0</v>
      </c>
      <c r="BL28" s="4" t="s">
        <v>74</v>
      </c>
      <c r="BM28" s="4">
        <v>45348</v>
      </c>
      <c r="BN28" s="4">
        <v>0</v>
      </c>
      <c r="BO28" s="4" t="s">
        <v>74</v>
      </c>
      <c r="BP28" s="4">
        <v>0</v>
      </c>
      <c r="BQ28" s="5">
        <v>45310</v>
      </c>
      <c r="BR28" s="5">
        <v>45326</v>
      </c>
      <c r="BS28" s="5">
        <v>0</v>
      </c>
      <c r="BT28" s="5">
        <v>0</v>
      </c>
      <c r="BU28" s="4">
        <v>25000000</v>
      </c>
    </row>
    <row r="29" spans="1:73" x14ac:dyDescent="0.25">
      <c r="A29" s="4" t="s">
        <v>194</v>
      </c>
      <c r="B29" s="4" t="s">
        <v>38</v>
      </c>
      <c r="C29" s="4" t="s">
        <v>39</v>
      </c>
      <c r="D29" s="4" t="s">
        <v>195</v>
      </c>
      <c r="E29" s="4" t="s">
        <v>173</v>
      </c>
      <c r="F29" s="4" t="s">
        <v>196</v>
      </c>
      <c r="G29" s="4">
        <v>247.858082</v>
      </c>
      <c r="H29" s="4">
        <v>25000000</v>
      </c>
      <c r="I29" s="4">
        <f t="shared" si="0"/>
        <v>0</v>
      </c>
      <c r="J29" s="4"/>
      <c r="K29" s="4"/>
      <c r="L29" s="4" t="s">
        <v>197</v>
      </c>
      <c r="M29" s="4" t="s">
        <v>167</v>
      </c>
      <c r="N29" s="4"/>
      <c r="O29" s="5">
        <v>45310</v>
      </c>
      <c r="P29" s="4"/>
      <c r="Q29" s="4"/>
      <c r="R29" s="4"/>
      <c r="S29" s="4"/>
      <c r="T29" s="4">
        <v>25000000</v>
      </c>
      <c r="U29" s="4"/>
      <c r="V29" s="4"/>
      <c r="W29" s="4"/>
      <c r="X29" s="4">
        <v>45208</v>
      </c>
      <c r="Y29" s="4" t="s">
        <v>198</v>
      </c>
      <c r="Z29" s="4" t="s">
        <v>46</v>
      </c>
      <c r="AA29" s="4">
        <v>0</v>
      </c>
      <c r="AB29" s="4" t="s">
        <v>199</v>
      </c>
      <c r="AC29" s="4" t="s">
        <v>200</v>
      </c>
      <c r="AD29" s="4" t="s">
        <v>48</v>
      </c>
      <c r="AE29" s="4" t="s">
        <v>49</v>
      </c>
      <c r="AF29" s="4"/>
      <c r="AG29" s="4"/>
      <c r="AH29" s="4" t="s">
        <v>49</v>
      </c>
      <c r="AI29" s="4"/>
      <c r="AJ29" s="4" t="s">
        <v>201</v>
      </c>
      <c r="AK29" s="4" t="s">
        <v>202</v>
      </c>
      <c r="AL29" s="4"/>
      <c r="AM29" s="4"/>
      <c r="AN29" s="4"/>
      <c r="AO29" s="9"/>
      <c r="AP29" s="14" t="s">
        <v>57</v>
      </c>
      <c r="AQ29" s="4" t="s">
        <v>57</v>
      </c>
      <c r="AR29" s="15" t="s">
        <v>57</v>
      </c>
      <c r="AS29" s="14" t="s">
        <v>48</v>
      </c>
      <c r="AT29" s="4" t="s">
        <v>48</v>
      </c>
      <c r="AU29" s="4" t="s">
        <v>57</v>
      </c>
      <c r="AV29" s="15">
        <v>0</v>
      </c>
      <c r="AW29" s="14" t="s">
        <v>48</v>
      </c>
      <c r="AX29" s="4" t="s">
        <v>48</v>
      </c>
      <c r="AY29" s="4" t="s">
        <v>57</v>
      </c>
      <c r="AZ29" s="4">
        <v>0</v>
      </c>
      <c r="BA29" s="15">
        <v>0</v>
      </c>
      <c r="BB29" s="14" t="s">
        <v>48</v>
      </c>
      <c r="BC29" s="4">
        <v>0</v>
      </c>
      <c r="BD29" s="15">
        <v>0</v>
      </c>
      <c r="BE29" s="11" t="s">
        <v>179</v>
      </c>
      <c r="BF29" s="4">
        <v>0</v>
      </c>
      <c r="BG29" s="5">
        <v>0</v>
      </c>
      <c r="BH29" s="5" t="s">
        <v>179</v>
      </c>
      <c r="BI29" s="5">
        <v>0</v>
      </c>
      <c r="BJ29" s="5" t="s">
        <v>179</v>
      </c>
      <c r="BK29" s="4">
        <v>0</v>
      </c>
      <c r="BL29" s="4" t="s">
        <v>167</v>
      </c>
      <c r="BM29" s="4">
        <v>0</v>
      </c>
      <c r="BN29" s="4">
        <v>0</v>
      </c>
      <c r="BO29" s="4" t="s">
        <v>167</v>
      </c>
      <c r="BP29" s="4">
        <v>0</v>
      </c>
      <c r="BQ29" s="5">
        <v>45310</v>
      </c>
      <c r="BR29" s="5">
        <v>0</v>
      </c>
      <c r="BS29" s="5">
        <v>0</v>
      </c>
      <c r="BT29" s="5">
        <v>0</v>
      </c>
      <c r="BU29" s="4">
        <v>25000000</v>
      </c>
    </row>
    <row r="30" spans="1:73" x14ac:dyDescent="0.25">
      <c r="A30" s="4" t="s">
        <v>203</v>
      </c>
      <c r="B30" s="4" t="s">
        <v>38</v>
      </c>
      <c r="C30" s="4" t="s">
        <v>39</v>
      </c>
      <c r="D30" s="4" t="s">
        <v>204</v>
      </c>
      <c r="E30" s="4" t="s">
        <v>87</v>
      </c>
      <c r="F30" s="4" t="s">
        <v>125</v>
      </c>
      <c r="G30" s="4">
        <v>230.37884700000001</v>
      </c>
      <c r="H30" s="4">
        <v>25000000</v>
      </c>
      <c r="I30" s="4">
        <f t="shared" si="0"/>
        <v>0</v>
      </c>
      <c r="J30" s="4"/>
      <c r="K30" s="4"/>
      <c r="L30" s="4" t="s">
        <v>205</v>
      </c>
      <c r="M30" s="4" t="s">
        <v>1649</v>
      </c>
      <c r="N30" s="4" t="s">
        <v>120</v>
      </c>
      <c r="O30" s="5">
        <v>45310</v>
      </c>
      <c r="P30" s="4">
        <v>45321</v>
      </c>
      <c r="Q30" s="4">
        <v>45362</v>
      </c>
      <c r="R30" s="4"/>
      <c r="S30" s="4"/>
      <c r="T30" s="4">
        <v>25000000</v>
      </c>
      <c r="U30" s="4"/>
      <c r="V30" s="4"/>
      <c r="W30" s="4"/>
      <c r="X30" s="4">
        <v>45169</v>
      </c>
      <c r="Y30" s="4" t="s">
        <v>206</v>
      </c>
      <c r="Z30" s="4" t="s">
        <v>46</v>
      </c>
      <c r="AA30" s="4">
        <v>0</v>
      </c>
      <c r="AB30" s="4">
        <v>673.65440000000001</v>
      </c>
      <c r="AC30" s="4" t="s">
        <v>207</v>
      </c>
      <c r="AD30" s="4" t="s">
        <v>48</v>
      </c>
      <c r="AE30" s="4" t="s">
        <v>48</v>
      </c>
      <c r="AF30" s="4"/>
      <c r="AG30" s="4"/>
      <c r="AH30" s="4" t="s">
        <v>48</v>
      </c>
      <c r="AI30" s="4"/>
      <c r="AJ30" s="4"/>
      <c r="AK30" s="4"/>
      <c r="AL30" s="4"/>
      <c r="AM30" s="4"/>
      <c r="AN30" s="4"/>
      <c r="AO30" s="9"/>
      <c r="AP30" s="14" t="s">
        <v>57</v>
      </c>
      <c r="AQ30" s="4" t="s">
        <v>57</v>
      </c>
      <c r="AR30" s="15" t="s">
        <v>57</v>
      </c>
      <c r="AS30" s="14" t="s">
        <v>48</v>
      </c>
      <c r="AT30" s="4" t="s">
        <v>48</v>
      </c>
      <c r="AU30" s="4" t="s">
        <v>57</v>
      </c>
      <c r="AV30" s="15">
        <v>0</v>
      </c>
      <c r="AW30" s="14" t="s">
        <v>48</v>
      </c>
      <c r="AX30" s="4" t="s">
        <v>48</v>
      </c>
      <c r="AY30" s="4" t="s">
        <v>57</v>
      </c>
      <c r="AZ30" s="4">
        <v>0</v>
      </c>
      <c r="BA30" s="15">
        <v>0</v>
      </c>
      <c r="BB30" s="14" t="s">
        <v>48</v>
      </c>
      <c r="BC30" s="4">
        <v>0</v>
      </c>
      <c r="BD30" s="15">
        <v>0</v>
      </c>
      <c r="BE30" s="11">
        <v>45315</v>
      </c>
      <c r="BF30" s="4">
        <v>0</v>
      </c>
      <c r="BG30" s="5">
        <v>0</v>
      </c>
      <c r="BH30" s="5">
        <v>45321</v>
      </c>
      <c r="BI30" s="5">
        <v>0</v>
      </c>
      <c r="BJ30" s="5">
        <v>0</v>
      </c>
      <c r="BK30" s="4">
        <v>0</v>
      </c>
      <c r="BL30" s="4" t="s">
        <v>74</v>
      </c>
      <c r="BM30" s="4">
        <v>45348</v>
      </c>
      <c r="BN30" s="4">
        <v>0</v>
      </c>
      <c r="BO30" s="4" t="s">
        <v>74</v>
      </c>
      <c r="BP30" s="4">
        <v>0</v>
      </c>
      <c r="BQ30" s="5">
        <v>45310</v>
      </c>
      <c r="BR30" s="5">
        <v>45321</v>
      </c>
      <c r="BS30" s="5">
        <v>0</v>
      </c>
      <c r="BT30" s="5">
        <v>0</v>
      </c>
      <c r="BU30" s="4">
        <v>25000000</v>
      </c>
    </row>
    <row r="31" spans="1:73" x14ac:dyDescent="0.25">
      <c r="A31" s="4" t="s">
        <v>208</v>
      </c>
      <c r="B31" s="4" t="s">
        <v>38</v>
      </c>
      <c r="C31" s="4" t="s">
        <v>39</v>
      </c>
      <c r="D31" s="4" t="s">
        <v>209</v>
      </c>
      <c r="E31" s="4" t="s">
        <v>180</v>
      </c>
      <c r="F31" s="4" t="s">
        <v>210</v>
      </c>
      <c r="G31" s="4">
        <v>229.23987600000001</v>
      </c>
      <c r="H31" s="4">
        <v>25000000</v>
      </c>
      <c r="I31" s="4">
        <f t="shared" si="0"/>
        <v>0</v>
      </c>
      <c r="J31" s="4"/>
      <c r="K31" s="4"/>
      <c r="L31" s="4" t="s">
        <v>211</v>
      </c>
      <c r="M31" s="4" t="s">
        <v>167</v>
      </c>
      <c r="N31" s="4"/>
      <c r="O31" s="5">
        <v>45310</v>
      </c>
      <c r="P31" s="4"/>
      <c r="Q31" s="4"/>
      <c r="R31" s="4"/>
      <c r="S31" s="4"/>
      <c r="T31" s="4">
        <v>25000000</v>
      </c>
      <c r="U31" s="4"/>
      <c r="V31" s="4"/>
      <c r="W31" s="4"/>
      <c r="X31" s="4">
        <v>0</v>
      </c>
      <c r="Y31" s="4" t="s">
        <v>212</v>
      </c>
      <c r="Z31" s="4" t="s">
        <v>46</v>
      </c>
      <c r="AA31" s="4">
        <v>0</v>
      </c>
      <c r="AB31" s="4">
        <v>221.71</v>
      </c>
      <c r="AC31" s="4" t="s">
        <v>213</v>
      </c>
      <c r="AD31" s="4" t="s">
        <v>49</v>
      </c>
      <c r="AE31" s="4" t="s">
        <v>49</v>
      </c>
      <c r="AF31" s="4"/>
      <c r="AG31" s="4"/>
      <c r="AH31" s="4" t="s">
        <v>49</v>
      </c>
      <c r="AI31" s="4"/>
      <c r="AJ31" s="4"/>
      <c r="AK31" s="4"/>
      <c r="AL31" s="4"/>
      <c r="AM31" s="4"/>
      <c r="AN31" s="4"/>
      <c r="AO31" s="9"/>
      <c r="AP31" s="14" t="s">
        <v>57</v>
      </c>
      <c r="AQ31" s="4" t="s">
        <v>57</v>
      </c>
      <c r="AR31" s="15" t="s">
        <v>57</v>
      </c>
      <c r="AS31" s="14" t="s">
        <v>48</v>
      </c>
      <c r="AT31" s="4" t="s">
        <v>48</v>
      </c>
      <c r="AU31" s="4" t="s">
        <v>57</v>
      </c>
      <c r="AV31" s="15">
        <v>0</v>
      </c>
      <c r="AW31" s="14" t="s">
        <v>48</v>
      </c>
      <c r="AX31" s="4" t="s">
        <v>48</v>
      </c>
      <c r="AY31" s="4" t="s">
        <v>57</v>
      </c>
      <c r="AZ31" s="4">
        <v>0</v>
      </c>
      <c r="BA31" s="15">
        <v>0</v>
      </c>
      <c r="BB31" s="14" t="s">
        <v>48</v>
      </c>
      <c r="BC31" s="4">
        <v>0</v>
      </c>
      <c r="BD31" s="15">
        <v>0</v>
      </c>
      <c r="BE31" s="11" t="s">
        <v>179</v>
      </c>
      <c r="BF31" s="4">
        <v>0</v>
      </c>
      <c r="BG31" s="5">
        <v>0</v>
      </c>
      <c r="BH31" s="5" t="s">
        <v>179</v>
      </c>
      <c r="BI31" s="5">
        <v>0</v>
      </c>
      <c r="BJ31" s="5" t="s">
        <v>179</v>
      </c>
      <c r="BK31" s="4">
        <v>0</v>
      </c>
      <c r="BL31" s="4" t="s">
        <v>167</v>
      </c>
      <c r="BM31" s="4">
        <v>0</v>
      </c>
      <c r="BN31" s="4">
        <v>0</v>
      </c>
      <c r="BO31" s="4" t="s">
        <v>167</v>
      </c>
      <c r="BP31" s="4">
        <v>0</v>
      </c>
      <c r="BQ31" s="5">
        <v>45310</v>
      </c>
      <c r="BR31" s="5">
        <v>0</v>
      </c>
      <c r="BS31" s="5">
        <v>0</v>
      </c>
      <c r="BT31" s="5">
        <v>0</v>
      </c>
      <c r="BU31" s="4">
        <v>25000000</v>
      </c>
    </row>
    <row r="32" spans="1:73" x14ac:dyDescent="0.25">
      <c r="A32" s="4" t="s">
        <v>214</v>
      </c>
      <c r="B32" s="4" t="s">
        <v>38</v>
      </c>
      <c r="C32" s="4" t="s">
        <v>39</v>
      </c>
      <c r="D32" s="4" t="s">
        <v>215</v>
      </c>
      <c r="E32" s="4" t="s">
        <v>87</v>
      </c>
      <c r="F32" s="4" t="s">
        <v>95</v>
      </c>
      <c r="G32" s="4">
        <v>216.47693699999999</v>
      </c>
      <c r="H32" s="4">
        <v>25000000</v>
      </c>
      <c r="I32" s="4">
        <f t="shared" si="0"/>
        <v>0</v>
      </c>
      <c r="J32" s="4"/>
      <c r="K32" s="4"/>
      <c r="L32" s="4" t="s">
        <v>216</v>
      </c>
      <c r="M32" s="4" t="s">
        <v>59</v>
      </c>
      <c r="N32" s="4" t="s">
        <v>97</v>
      </c>
      <c r="O32" s="5">
        <v>45310</v>
      </c>
      <c r="P32" s="4"/>
      <c r="Q32" s="4"/>
      <c r="R32" s="4"/>
      <c r="S32" s="4"/>
      <c r="T32" s="4">
        <v>25000000</v>
      </c>
      <c r="U32" s="4"/>
      <c r="V32" s="4"/>
      <c r="W32" s="4"/>
      <c r="X32" s="4">
        <v>45264</v>
      </c>
      <c r="Y32" s="4" t="s">
        <v>217</v>
      </c>
      <c r="Z32" s="4" t="s">
        <v>46</v>
      </c>
      <c r="AA32" s="4">
        <v>0</v>
      </c>
      <c r="AB32" s="4" t="s">
        <v>218</v>
      </c>
      <c r="AC32" s="4" t="s">
        <v>219</v>
      </c>
      <c r="AD32" s="4" t="s">
        <v>48</v>
      </c>
      <c r="AE32" s="4" t="s">
        <v>49</v>
      </c>
      <c r="AF32" s="4"/>
      <c r="AG32" s="4"/>
      <c r="AH32" s="4" t="s">
        <v>48</v>
      </c>
      <c r="AI32" s="4"/>
      <c r="AJ32" s="4"/>
      <c r="AK32" s="4"/>
      <c r="AL32" s="4"/>
      <c r="AM32" s="4"/>
      <c r="AN32" s="4"/>
      <c r="AO32" s="9"/>
      <c r="AP32" s="14" t="s">
        <v>57</v>
      </c>
      <c r="AQ32" s="4" t="s">
        <v>57</v>
      </c>
      <c r="AR32" s="15" t="s">
        <v>57</v>
      </c>
      <c r="AS32" s="14" t="s">
        <v>48</v>
      </c>
      <c r="AT32" s="4" t="s">
        <v>48</v>
      </c>
      <c r="AU32" s="4" t="s">
        <v>57</v>
      </c>
      <c r="AV32" s="15">
        <v>0</v>
      </c>
      <c r="AW32" s="14" t="s">
        <v>48</v>
      </c>
      <c r="AX32" s="4" t="s">
        <v>48</v>
      </c>
      <c r="AY32" s="4" t="s">
        <v>57</v>
      </c>
      <c r="AZ32" s="4">
        <v>0</v>
      </c>
      <c r="BA32" s="15">
        <v>0</v>
      </c>
      <c r="BB32" s="14" t="s">
        <v>48</v>
      </c>
      <c r="BC32" s="4">
        <v>0</v>
      </c>
      <c r="BD32" s="15">
        <v>0</v>
      </c>
      <c r="BE32" s="11">
        <v>45315</v>
      </c>
      <c r="BF32" s="4">
        <v>0</v>
      </c>
      <c r="BG32" s="5">
        <v>0</v>
      </c>
      <c r="BH32" s="5" t="s">
        <v>179</v>
      </c>
      <c r="BI32" s="5">
        <v>0</v>
      </c>
      <c r="BJ32" s="5" t="s">
        <v>179</v>
      </c>
      <c r="BK32" s="4">
        <v>0</v>
      </c>
      <c r="BL32" s="4" t="s">
        <v>59</v>
      </c>
      <c r="BM32" s="4" t="s">
        <v>97</v>
      </c>
      <c r="BN32" s="4">
        <v>0</v>
      </c>
      <c r="BO32" s="4" t="s">
        <v>59</v>
      </c>
      <c r="BP32" s="4" t="s">
        <v>97</v>
      </c>
      <c r="BQ32" s="5">
        <v>45310</v>
      </c>
      <c r="BR32" s="5">
        <v>0</v>
      </c>
      <c r="BS32" s="5">
        <v>0</v>
      </c>
      <c r="BT32" s="5">
        <v>0</v>
      </c>
      <c r="BU32" s="4">
        <v>25000000</v>
      </c>
    </row>
    <row r="33" spans="1:73" x14ac:dyDescent="0.25">
      <c r="A33" s="4" t="s">
        <v>220</v>
      </c>
      <c r="B33" s="4" t="s">
        <v>38</v>
      </c>
      <c r="C33" s="4" t="s">
        <v>39</v>
      </c>
      <c r="D33" s="4" t="s">
        <v>116</v>
      </c>
      <c r="E33" s="4" t="s">
        <v>117</v>
      </c>
      <c r="F33" s="4" t="s">
        <v>118</v>
      </c>
      <c r="G33" s="4">
        <v>203.26081199999999</v>
      </c>
      <c r="H33" s="4">
        <v>25000000</v>
      </c>
      <c r="I33" s="4">
        <f t="shared" si="0"/>
        <v>0</v>
      </c>
      <c r="J33" s="4"/>
      <c r="K33" s="4"/>
      <c r="L33" s="4" t="s">
        <v>221</v>
      </c>
      <c r="M33" s="4" t="s">
        <v>1649</v>
      </c>
      <c r="N33" s="4" t="s">
        <v>120</v>
      </c>
      <c r="O33" s="5">
        <v>45310</v>
      </c>
      <c r="P33" s="4">
        <v>45330</v>
      </c>
      <c r="Q33" s="4">
        <v>45362</v>
      </c>
      <c r="R33" s="4"/>
      <c r="S33" s="4"/>
      <c r="T33" s="4">
        <v>25000000</v>
      </c>
      <c r="U33" s="4"/>
      <c r="V33" s="4"/>
      <c r="W33" s="4"/>
      <c r="X33" s="4">
        <v>0</v>
      </c>
      <c r="Y33" s="4" t="s">
        <v>222</v>
      </c>
      <c r="Z33" s="4" t="s">
        <v>46</v>
      </c>
      <c r="AA33" s="4">
        <v>0</v>
      </c>
      <c r="AB33" s="4">
        <v>441.86</v>
      </c>
      <c r="AC33" s="4" t="s">
        <v>223</v>
      </c>
      <c r="AD33" s="4" t="s">
        <v>48</v>
      </c>
      <c r="AE33" s="4" t="s">
        <v>48</v>
      </c>
      <c r="AF33" s="4"/>
      <c r="AG33" s="4"/>
      <c r="AH33" s="4" t="s">
        <v>48</v>
      </c>
      <c r="AI33" s="4"/>
      <c r="AJ33" s="4"/>
      <c r="AK33" s="4"/>
      <c r="AL33" s="4"/>
      <c r="AM33" s="4"/>
      <c r="AN33" s="4"/>
      <c r="AO33" s="9"/>
      <c r="AP33" s="14" t="s">
        <v>57</v>
      </c>
      <c r="AQ33" s="4" t="s">
        <v>57</v>
      </c>
      <c r="AR33" s="15" t="s">
        <v>57</v>
      </c>
      <c r="AS33" s="14" t="s">
        <v>48</v>
      </c>
      <c r="AT33" s="4" t="s">
        <v>48</v>
      </c>
      <c r="AU33" s="4" t="s">
        <v>57</v>
      </c>
      <c r="AV33" s="15">
        <v>0</v>
      </c>
      <c r="AW33" s="14" t="s">
        <v>48</v>
      </c>
      <c r="AX33" s="4" t="s">
        <v>48</v>
      </c>
      <c r="AY33" s="4" t="s">
        <v>57</v>
      </c>
      <c r="AZ33" s="4">
        <v>0</v>
      </c>
      <c r="BA33" s="15">
        <v>0</v>
      </c>
      <c r="BB33" s="14" t="s">
        <v>48</v>
      </c>
      <c r="BC33" s="4">
        <v>0</v>
      </c>
      <c r="BD33" s="15">
        <v>0</v>
      </c>
      <c r="BE33" s="11">
        <v>45315</v>
      </c>
      <c r="BF33" s="4">
        <v>0</v>
      </c>
      <c r="BG33" s="5">
        <v>0</v>
      </c>
      <c r="BH33" s="5">
        <v>45330</v>
      </c>
      <c r="BI33" s="5">
        <v>0</v>
      </c>
      <c r="BJ33" s="5">
        <v>0</v>
      </c>
      <c r="BK33" s="4">
        <v>0</v>
      </c>
      <c r="BL33" s="4" t="s">
        <v>74</v>
      </c>
      <c r="BM33" s="4">
        <v>45349</v>
      </c>
      <c r="BN33" s="4">
        <v>0</v>
      </c>
      <c r="BO33" s="4" t="s">
        <v>74</v>
      </c>
      <c r="BP33" s="4">
        <v>0</v>
      </c>
      <c r="BQ33" s="5">
        <v>45310</v>
      </c>
      <c r="BR33" s="5">
        <v>45330</v>
      </c>
      <c r="BS33" s="5">
        <v>0</v>
      </c>
      <c r="BT33" s="5">
        <v>0</v>
      </c>
      <c r="BU33" s="4">
        <v>25000000</v>
      </c>
    </row>
    <row r="34" spans="1:73" x14ac:dyDescent="0.25">
      <c r="A34" s="4" t="s">
        <v>224</v>
      </c>
      <c r="B34" s="4" t="s">
        <v>38</v>
      </c>
      <c r="C34" s="4" t="s">
        <v>39</v>
      </c>
      <c r="D34" s="4" t="s">
        <v>225</v>
      </c>
      <c r="E34" s="4" t="s">
        <v>226</v>
      </c>
      <c r="F34" s="4" t="s">
        <v>227</v>
      </c>
      <c r="G34" s="4">
        <v>201.85618500000001</v>
      </c>
      <c r="H34" s="4">
        <v>25000000</v>
      </c>
      <c r="I34" s="4">
        <f t="shared" si="0"/>
        <v>0</v>
      </c>
      <c r="J34" s="4"/>
      <c r="K34" s="4"/>
      <c r="L34" s="4" t="s">
        <v>228</v>
      </c>
      <c r="M34" s="4" t="s">
        <v>1649</v>
      </c>
      <c r="N34" s="4" t="s">
        <v>120</v>
      </c>
      <c r="O34" s="5">
        <v>45310</v>
      </c>
      <c r="P34" s="4">
        <v>45323</v>
      </c>
      <c r="Q34" s="4">
        <v>45362</v>
      </c>
      <c r="R34" s="4"/>
      <c r="S34" s="4"/>
      <c r="T34" s="4">
        <v>25000000</v>
      </c>
      <c r="U34" s="4"/>
      <c r="V34" s="4"/>
      <c r="W34" s="4"/>
      <c r="X34" s="4">
        <v>45126</v>
      </c>
      <c r="Y34" s="4" t="s">
        <v>229</v>
      </c>
      <c r="Z34" s="4" t="s">
        <v>46</v>
      </c>
      <c r="AA34" s="4">
        <v>0</v>
      </c>
      <c r="AB34" s="4">
        <v>84.05</v>
      </c>
      <c r="AC34" s="4" t="s">
        <v>230</v>
      </c>
      <c r="AD34" s="4" t="s">
        <v>48</v>
      </c>
      <c r="AE34" s="4" t="s">
        <v>48</v>
      </c>
      <c r="AF34" s="4"/>
      <c r="AG34" s="4"/>
      <c r="AH34" s="4" t="s">
        <v>48</v>
      </c>
      <c r="AI34" s="4"/>
      <c r="AJ34" s="4"/>
      <c r="AK34" s="4"/>
      <c r="AL34" s="4"/>
      <c r="AM34" s="4"/>
      <c r="AN34" s="4"/>
      <c r="AO34" s="9"/>
      <c r="AP34" s="14" t="s">
        <v>57</v>
      </c>
      <c r="AQ34" s="4" t="s">
        <v>57</v>
      </c>
      <c r="AR34" s="15" t="s">
        <v>57</v>
      </c>
      <c r="AS34" s="14" t="s">
        <v>48</v>
      </c>
      <c r="AT34" s="4" t="s">
        <v>48</v>
      </c>
      <c r="AU34" s="4" t="s">
        <v>57</v>
      </c>
      <c r="AV34" s="15">
        <v>0</v>
      </c>
      <c r="AW34" s="14" t="s">
        <v>48</v>
      </c>
      <c r="AX34" s="4" t="s">
        <v>48</v>
      </c>
      <c r="AY34" s="4" t="s">
        <v>57</v>
      </c>
      <c r="AZ34" s="4">
        <v>0</v>
      </c>
      <c r="BA34" s="15">
        <v>0</v>
      </c>
      <c r="BB34" s="14" t="s">
        <v>48</v>
      </c>
      <c r="BC34" s="4">
        <v>0</v>
      </c>
      <c r="BD34" s="15">
        <v>0</v>
      </c>
      <c r="BE34" s="11">
        <v>45315</v>
      </c>
      <c r="BF34" s="4">
        <v>0</v>
      </c>
      <c r="BG34" s="5">
        <v>0</v>
      </c>
      <c r="BH34" s="5">
        <v>45323</v>
      </c>
      <c r="BI34" s="5">
        <v>0</v>
      </c>
      <c r="BJ34" s="5">
        <v>0</v>
      </c>
      <c r="BK34" s="4">
        <v>0</v>
      </c>
      <c r="BL34" s="4" t="s">
        <v>74</v>
      </c>
      <c r="BM34" s="4">
        <v>45349</v>
      </c>
      <c r="BN34" s="4">
        <v>0</v>
      </c>
      <c r="BO34" s="4" t="s">
        <v>74</v>
      </c>
      <c r="BP34" s="4">
        <v>0</v>
      </c>
      <c r="BQ34" s="5">
        <v>45310</v>
      </c>
      <c r="BR34" s="5">
        <v>45323</v>
      </c>
      <c r="BS34" s="5">
        <v>0</v>
      </c>
      <c r="BT34" s="5">
        <v>0</v>
      </c>
      <c r="BU34" s="4">
        <v>25000000</v>
      </c>
    </row>
    <row r="35" spans="1:73" x14ac:dyDescent="0.25">
      <c r="A35" s="4" t="s">
        <v>231</v>
      </c>
      <c r="B35" s="4" t="s">
        <v>38</v>
      </c>
      <c r="C35" s="4" t="s">
        <v>39</v>
      </c>
      <c r="D35" s="4" t="s">
        <v>232</v>
      </c>
      <c r="E35" s="4" t="s">
        <v>87</v>
      </c>
      <c r="F35" s="4" t="s">
        <v>233</v>
      </c>
      <c r="G35" s="4">
        <v>252.05138700000001</v>
      </c>
      <c r="H35" s="4">
        <v>25000000</v>
      </c>
      <c r="I35" s="4">
        <f t="shared" si="0"/>
        <v>0</v>
      </c>
      <c r="J35" s="4"/>
      <c r="K35" s="4"/>
      <c r="L35" s="4" t="s">
        <v>234</v>
      </c>
      <c r="M35" s="4" t="s">
        <v>53</v>
      </c>
      <c r="N35" s="4"/>
      <c r="O35" s="5">
        <v>45310</v>
      </c>
      <c r="P35" s="4">
        <v>45320</v>
      </c>
      <c r="Q35" s="4">
        <v>45335</v>
      </c>
      <c r="R35" s="4"/>
      <c r="S35" s="4"/>
      <c r="T35" s="4">
        <v>25000000</v>
      </c>
      <c r="U35" s="4"/>
      <c r="V35" s="4"/>
      <c r="W35" s="4"/>
      <c r="X35" s="4">
        <v>45085</v>
      </c>
      <c r="Y35" s="4" t="s">
        <v>235</v>
      </c>
      <c r="Z35" s="4" t="s">
        <v>46</v>
      </c>
      <c r="AA35" s="4">
        <v>0</v>
      </c>
      <c r="AB35" s="4">
        <v>0</v>
      </c>
      <c r="AC35" s="4" t="s">
        <v>236</v>
      </c>
      <c r="AD35" s="4" t="s">
        <v>48</v>
      </c>
      <c r="AE35" s="4" t="s">
        <v>49</v>
      </c>
      <c r="AF35" s="4"/>
      <c r="AG35" s="4"/>
      <c r="AH35" s="4" t="s">
        <v>48</v>
      </c>
      <c r="AI35" s="4"/>
      <c r="AJ35" s="4"/>
      <c r="AK35" s="4"/>
      <c r="AL35" s="4"/>
      <c r="AM35" s="4"/>
      <c r="AN35" s="4"/>
      <c r="AO35" s="9"/>
      <c r="AP35" s="14" t="s">
        <v>57</v>
      </c>
      <c r="AQ35" s="4" t="s">
        <v>57</v>
      </c>
      <c r="AR35" s="15" t="s">
        <v>57</v>
      </c>
      <c r="AS35" s="14" t="s">
        <v>48</v>
      </c>
      <c r="AT35" s="4" t="s">
        <v>48</v>
      </c>
      <c r="AU35" s="4" t="s">
        <v>57</v>
      </c>
      <c r="AV35" s="15">
        <v>0</v>
      </c>
      <c r="AW35" s="14" t="s">
        <v>48</v>
      </c>
      <c r="AX35" s="4" t="s">
        <v>48</v>
      </c>
      <c r="AY35" s="4" t="s">
        <v>57</v>
      </c>
      <c r="AZ35" s="4">
        <v>0</v>
      </c>
      <c r="BA35" s="15">
        <v>0</v>
      </c>
      <c r="BB35" s="14" t="s">
        <v>48</v>
      </c>
      <c r="BC35" s="4">
        <v>0</v>
      </c>
      <c r="BD35" s="15">
        <v>0</v>
      </c>
      <c r="BE35" s="11">
        <v>45315</v>
      </c>
      <c r="BF35" s="4">
        <v>0</v>
      </c>
      <c r="BG35" s="5">
        <v>0</v>
      </c>
      <c r="BH35" s="5">
        <v>45320</v>
      </c>
      <c r="BI35" s="5">
        <v>0</v>
      </c>
      <c r="BJ35" s="5">
        <v>45327</v>
      </c>
      <c r="BK35" s="4">
        <v>0</v>
      </c>
      <c r="BL35" s="4" t="s">
        <v>1527</v>
      </c>
      <c r="BM35" s="4">
        <v>0</v>
      </c>
      <c r="BN35" s="4" t="s">
        <v>1528</v>
      </c>
      <c r="BO35" s="4" t="s">
        <v>53</v>
      </c>
      <c r="BP35" s="4">
        <v>0</v>
      </c>
      <c r="BQ35" s="5">
        <v>45310</v>
      </c>
      <c r="BR35" s="5">
        <v>45320</v>
      </c>
      <c r="BS35" s="5">
        <v>0</v>
      </c>
      <c r="BT35" s="5">
        <v>0</v>
      </c>
      <c r="BU35" s="4">
        <v>25000000</v>
      </c>
    </row>
    <row r="36" spans="1:73" x14ac:dyDescent="0.25">
      <c r="A36" s="4" t="s">
        <v>237</v>
      </c>
      <c r="B36" s="4" t="s">
        <v>38</v>
      </c>
      <c r="C36" s="4" t="s">
        <v>39</v>
      </c>
      <c r="D36" s="4" t="s">
        <v>238</v>
      </c>
      <c r="E36" s="4" t="s">
        <v>239</v>
      </c>
      <c r="F36" s="4" t="s">
        <v>240</v>
      </c>
      <c r="G36" s="4">
        <v>187.06492299999999</v>
      </c>
      <c r="H36" s="4">
        <v>25000000</v>
      </c>
      <c r="I36" s="4">
        <f t="shared" si="0"/>
        <v>0</v>
      </c>
      <c r="J36" s="4"/>
      <c r="K36" s="4"/>
      <c r="L36" s="4" t="s">
        <v>241</v>
      </c>
      <c r="M36" s="4" t="s">
        <v>1649</v>
      </c>
      <c r="N36" s="4" t="s">
        <v>120</v>
      </c>
      <c r="O36" s="5">
        <v>45310</v>
      </c>
      <c r="P36" s="4">
        <v>45331</v>
      </c>
      <c r="Q36" s="4">
        <v>45362</v>
      </c>
      <c r="R36" s="4"/>
      <c r="S36" s="4"/>
      <c r="T36" s="4">
        <v>25000000</v>
      </c>
      <c r="U36" s="4"/>
      <c r="V36" s="4"/>
      <c r="W36" s="4"/>
      <c r="X36" s="4">
        <v>45152</v>
      </c>
      <c r="Y36" s="4" t="s">
        <v>242</v>
      </c>
      <c r="Z36" s="4" t="s">
        <v>46</v>
      </c>
      <c r="AA36" s="4">
        <v>0</v>
      </c>
      <c r="AB36" s="4">
        <v>179</v>
      </c>
      <c r="AC36" s="4" t="s">
        <v>243</v>
      </c>
      <c r="AD36" s="4" t="s">
        <v>48</v>
      </c>
      <c r="AE36" s="4" t="s">
        <v>49</v>
      </c>
      <c r="AF36" s="4"/>
      <c r="AG36" s="4"/>
      <c r="AH36" s="4" t="s">
        <v>48</v>
      </c>
      <c r="AI36" s="4"/>
      <c r="AJ36" s="4"/>
      <c r="AK36" s="4"/>
      <c r="AL36" s="4"/>
      <c r="AM36" s="4"/>
      <c r="AN36" s="4"/>
      <c r="AO36" s="9"/>
      <c r="AP36" s="14" t="s">
        <v>57</v>
      </c>
      <c r="AQ36" s="4" t="s">
        <v>57</v>
      </c>
      <c r="AR36" s="15" t="s">
        <v>57</v>
      </c>
      <c r="AS36" s="14" t="s">
        <v>48</v>
      </c>
      <c r="AT36" s="4" t="s">
        <v>48</v>
      </c>
      <c r="AU36" s="4" t="s">
        <v>57</v>
      </c>
      <c r="AV36" s="15">
        <v>0</v>
      </c>
      <c r="AW36" s="14" t="s">
        <v>48</v>
      </c>
      <c r="AX36" s="4" t="s">
        <v>48</v>
      </c>
      <c r="AY36" s="4" t="s">
        <v>57</v>
      </c>
      <c r="AZ36" s="4">
        <v>0</v>
      </c>
      <c r="BA36" s="15">
        <v>0</v>
      </c>
      <c r="BB36" s="14" t="s">
        <v>48</v>
      </c>
      <c r="BC36" s="4">
        <v>0</v>
      </c>
      <c r="BD36" s="15">
        <v>0</v>
      </c>
      <c r="BE36" s="11">
        <v>45315</v>
      </c>
      <c r="BF36" s="4">
        <v>0</v>
      </c>
      <c r="BG36" s="5">
        <v>0</v>
      </c>
      <c r="BH36" s="5">
        <v>45331</v>
      </c>
      <c r="BI36" s="5">
        <v>0</v>
      </c>
      <c r="BJ36" s="5">
        <v>0</v>
      </c>
      <c r="BK36" s="4">
        <v>0</v>
      </c>
      <c r="BL36" s="4" t="s">
        <v>74</v>
      </c>
      <c r="BM36" s="4" t="s">
        <v>1535</v>
      </c>
      <c r="BN36" s="4">
        <v>0</v>
      </c>
      <c r="BO36" s="4" t="s">
        <v>74</v>
      </c>
      <c r="BP36" s="4">
        <v>0</v>
      </c>
      <c r="BQ36" s="5">
        <v>45310</v>
      </c>
      <c r="BR36" s="5">
        <v>45331</v>
      </c>
      <c r="BS36" s="5">
        <v>0</v>
      </c>
      <c r="BT36" s="5">
        <v>0</v>
      </c>
      <c r="BU36" s="4">
        <v>25000000</v>
      </c>
    </row>
    <row r="37" spans="1:73" x14ac:dyDescent="0.25">
      <c r="A37" s="4" t="s">
        <v>244</v>
      </c>
      <c r="B37" s="4" t="s">
        <v>38</v>
      </c>
      <c r="C37" s="4" t="s">
        <v>39</v>
      </c>
      <c r="D37" s="4" t="s">
        <v>245</v>
      </c>
      <c r="E37" s="4" t="s">
        <v>41</v>
      </c>
      <c r="F37" s="4" t="s">
        <v>246</v>
      </c>
      <c r="G37" s="4">
        <v>76.686357000000001</v>
      </c>
      <c r="H37" s="4">
        <v>25000000</v>
      </c>
      <c r="I37" s="4">
        <f t="shared" si="0"/>
        <v>0</v>
      </c>
      <c r="J37" s="4"/>
      <c r="K37" s="4"/>
      <c r="L37" s="4" t="s">
        <v>247</v>
      </c>
      <c r="M37" s="4" t="s">
        <v>167</v>
      </c>
      <c r="N37" s="4"/>
      <c r="O37" s="5">
        <v>45310</v>
      </c>
      <c r="P37" s="4"/>
      <c r="Q37" s="4"/>
      <c r="R37" s="4"/>
      <c r="S37" s="4"/>
      <c r="T37" s="4">
        <v>25000000</v>
      </c>
      <c r="U37" s="4"/>
      <c r="V37" s="4"/>
      <c r="W37" s="4"/>
      <c r="X37" s="4">
        <v>45050</v>
      </c>
      <c r="Y37" s="4" t="s">
        <v>248</v>
      </c>
      <c r="Z37" s="4" t="s">
        <v>46</v>
      </c>
      <c r="AA37" s="4">
        <v>0</v>
      </c>
      <c r="AB37" s="4">
        <v>92</v>
      </c>
      <c r="AC37" s="4" t="s">
        <v>249</v>
      </c>
      <c r="AD37" s="4" t="s">
        <v>48</v>
      </c>
      <c r="AE37" s="4" t="s">
        <v>49</v>
      </c>
      <c r="AF37" s="4"/>
      <c r="AG37" s="4"/>
      <c r="AH37" s="4" t="s">
        <v>49</v>
      </c>
      <c r="AI37" s="4"/>
      <c r="AJ37" s="4" t="s">
        <v>201</v>
      </c>
      <c r="AK37" s="4" t="s">
        <v>250</v>
      </c>
      <c r="AL37" s="4"/>
      <c r="AM37" s="4"/>
      <c r="AN37" s="4"/>
      <c r="AO37" s="9"/>
      <c r="AP37" s="14" t="s">
        <v>57</v>
      </c>
      <c r="AQ37" s="4" t="s">
        <v>57</v>
      </c>
      <c r="AR37" s="15" t="s">
        <v>57</v>
      </c>
      <c r="AS37" s="14" t="s">
        <v>48</v>
      </c>
      <c r="AT37" s="4" t="s">
        <v>48</v>
      </c>
      <c r="AU37" s="4" t="s">
        <v>57</v>
      </c>
      <c r="AV37" s="15">
        <v>0</v>
      </c>
      <c r="AW37" s="14" t="s">
        <v>48</v>
      </c>
      <c r="AX37" s="4" t="s">
        <v>48</v>
      </c>
      <c r="AY37" s="4" t="s">
        <v>57</v>
      </c>
      <c r="AZ37" s="4">
        <v>0</v>
      </c>
      <c r="BA37" s="15">
        <v>0</v>
      </c>
      <c r="BB37" s="14" t="s">
        <v>48</v>
      </c>
      <c r="BC37" s="4">
        <v>0</v>
      </c>
      <c r="BD37" s="15">
        <v>0</v>
      </c>
      <c r="BE37" s="11">
        <v>45315</v>
      </c>
      <c r="BF37" s="4">
        <v>0</v>
      </c>
      <c r="BG37" s="5">
        <v>0</v>
      </c>
      <c r="BH37" s="5" t="s">
        <v>179</v>
      </c>
      <c r="BI37" s="5">
        <v>0</v>
      </c>
      <c r="BJ37" s="5" t="s">
        <v>179</v>
      </c>
      <c r="BK37" s="4">
        <v>0</v>
      </c>
      <c r="BL37" s="4" t="s">
        <v>167</v>
      </c>
      <c r="BM37" s="4">
        <v>0</v>
      </c>
      <c r="BN37" s="4">
        <v>0</v>
      </c>
      <c r="BO37" s="4" t="s">
        <v>167</v>
      </c>
      <c r="BP37" s="4">
        <v>0</v>
      </c>
      <c r="BQ37" s="5">
        <v>45310</v>
      </c>
      <c r="BR37" s="5">
        <v>0</v>
      </c>
      <c r="BS37" s="5">
        <v>0</v>
      </c>
      <c r="BT37" s="5">
        <v>0</v>
      </c>
      <c r="BU37" s="4">
        <v>25000000</v>
      </c>
    </row>
    <row r="38" spans="1:73" x14ac:dyDescent="0.25">
      <c r="A38" s="4" t="s">
        <v>251</v>
      </c>
      <c r="B38" s="4" t="s">
        <v>38</v>
      </c>
      <c r="C38" s="4" t="s">
        <v>39</v>
      </c>
      <c r="D38" s="4" t="s">
        <v>252</v>
      </c>
      <c r="E38" s="4" t="s">
        <v>41</v>
      </c>
      <c r="F38" s="4" t="s">
        <v>246</v>
      </c>
      <c r="G38" s="4">
        <v>62.138522000000002</v>
      </c>
      <c r="H38" s="4">
        <v>25000000</v>
      </c>
      <c r="I38" s="4">
        <f t="shared" si="0"/>
        <v>0</v>
      </c>
      <c r="J38" s="4"/>
      <c r="K38" s="4"/>
      <c r="L38" s="4" t="s">
        <v>253</v>
      </c>
      <c r="M38" s="4" t="s">
        <v>44</v>
      </c>
      <c r="N38" s="4"/>
      <c r="O38" s="5">
        <v>45310</v>
      </c>
      <c r="P38" s="4">
        <v>45326</v>
      </c>
      <c r="Q38" s="4">
        <v>45336</v>
      </c>
      <c r="R38" s="4"/>
      <c r="S38" s="4"/>
      <c r="T38" s="4">
        <v>25000000</v>
      </c>
      <c r="U38" s="4"/>
      <c r="V38" s="4"/>
      <c r="W38" s="4"/>
      <c r="X38" s="4">
        <v>45057</v>
      </c>
      <c r="Y38" s="4" t="s">
        <v>254</v>
      </c>
      <c r="Z38" s="4" t="s">
        <v>46</v>
      </c>
      <c r="AA38" s="4">
        <v>0</v>
      </c>
      <c r="AB38" s="4">
        <v>143.35</v>
      </c>
      <c r="AC38" s="4" t="s">
        <v>255</v>
      </c>
      <c r="AD38" s="4" t="s">
        <v>48</v>
      </c>
      <c r="AE38" s="4" t="s">
        <v>49</v>
      </c>
      <c r="AF38" s="4"/>
      <c r="AG38" s="4"/>
      <c r="AH38" s="4" t="s">
        <v>48</v>
      </c>
      <c r="AI38" s="4"/>
      <c r="AJ38" s="4"/>
      <c r="AK38" s="4"/>
      <c r="AL38" s="4"/>
      <c r="AM38" s="4"/>
      <c r="AN38" s="4"/>
      <c r="AO38" s="9"/>
      <c r="AP38" s="14" t="s">
        <v>57</v>
      </c>
      <c r="AQ38" s="4" t="s">
        <v>57</v>
      </c>
      <c r="AR38" s="15" t="s">
        <v>57</v>
      </c>
      <c r="AS38" s="14" t="s">
        <v>48</v>
      </c>
      <c r="AT38" s="4" t="s">
        <v>48</v>
      </c>
      <c r="AU38" s="4" t="s">
        <v>57</v>
      </c>
      <c r="AV38" s="15">
        <v>0</v>
      </c>
      <c r="AW38" s="14" t="s">
        <v>48</v>
      </c>
      <c r="AX38" s="4" t="s">
        <v>48</v>
      </c>
      <c r="AY38" s="4" t="s">
        <v>57</v>
      </c>
      <c r="AZ38" s="4">
        <v>0</v>
      </c>
      <c r="BA38" s="15">
        <v>0</v>
      </c>
      <c r="BB38" s="14" t="s">
        <v>48</v>
      </c>
      <c r="BC38" s="4">
        <v>0</v>
      </c>
      <c r="BD38" s="15">
        <v>0</v>
      </c>
      <c r="BE38" s="11">
        <v>45315</v>
      </c>
      <c r="BF38" s="4">
        <v>0</v>
      </c>
      <c r="BG38" s="5">
        <v>0</v>
      </c>
      <c r="BH38" s="5">
        <v>45326</v>
      </c>
      <c r="BI38" s="5">
        <v>0</v>
      </c>
      <c r="BJ38" s="5">
        <v>45336</v>
      </c>
      <c r="BK38" s="4">
        <v>0</v>
      </c>
      <c r="BL38" s="4" t="s">
        <v>1526</v>
      </c>
      <c r="BM38" s="4">
        <v>0</v>
      </c>
      <c r="BN38" s="4">
        <v>0</v>
      </c>
      <c r="BO38" s="4" t="s">
        <v>127</v>
      </c>
      <c r="BP38" s="4">
        <v>0</v>
      </c>
      <c r="BQ38" s="5">
        <v>45310</v>
      </c>
      <c r="BR38" s="5">
        <v>45326</v>
      </c>
      <c r="BS38" s="5">
        <v>0</v>
      </c>
      <c r="BT38" s="5">
        <v>0</v>
      </c>
      <c r="BU38" s="4">
        <v>25000000</v>
      </c>
    </row>
    <row r="39" spans="1:73" x14ac:dyDescent="0.25">
      <c r="A39" s="4" t="s">
        <v>256</v>
      </c>
      <c r="B39" s="4" t="s">
        <v>38</v>
      </c>
      <c r="C39" s="4" t="s">
        <v>39</v>
      </c>
      <c r="D39" s="4" t="s">
        <v>257</v>
      </c>
      <c r="E39" s="4" t="s">
        <v>41</v>
      </c>
      <c r="F39" s="4" t="s">
        <v>246</v>
      </c>
      <c r="G39" s="4">
        <v>50.565142000000002</v>
      </c>
      <c r="H39" s="4">
        <v>25000000</v>
      </c>
      <c r="I39" s="4">
        <f t="shared" si="0"/>
        <v>0</v>
      </c>
      <c r="J39" s="4"/>
      <c r="K39" s="4"/>
      <c r="L39" s="4" t="s">
        <v>258</v>
      </c>
      <c r="M39" s="4" t="s">
        <v>44</v>
      </c>
      <c r="N39" s="4"/>
      <c r="O39" s="5">
        <v>45310</v>
      </c>
      <c r="P39" s="4">
        <v>45322</v>
      </c>
      <c r="Q39" s="4">
        <v>45341</v>
      </c>
      <c r="R39" s="4">
        <v>45349</v>
      </c>
      <c r="S39" s="4">
        <v>45362</v>
      </c>
      <c r="T39" s="4">
        <v>25000000</v>
      </c>
      <c r="U39" s="4"/>
      <c r="V39" s="4"/>
      <c r="W39" s="4"/>
      <c r="X39" s="4">
        <v>45050</v>
      </c>
      <c r="Y39" s="4" t="s">
        <v>259</v>
      </c>
      <c r="Z39" s="4" t="s">
        <v>46</v>
      </c>
      <c r="AA39" s="4">
        <v>0</v>
      </c>
      <c r="AB39" s="4">
        <v>16.375</v>
      </c>
      <c r="AC39" s="4" t="s">
        <v>260</v>
      </c>
      <c r="AD39" s="4" t="s">
        <v>48</v>
      </c>
      <c r="AE39" s="4" t="s">
        <v>49</v>
      </c>
      <c r="AF39" s="4"/>
      <c r="AG39" s="4"/>
      <c r="AH39" s="4" t="s">
        <v>48</v>
      </c>
      <c r="AI39" s="4"/>
      <c r="AJ39" s="4"/>
      <c r="AK39" s="4"/>
      <c r="AL39" s="4"/>
      <c r="AM39" s="4"/>
      <c r="AN39" s="4"/>
      <c r="AO39" s="9"/>
      <c r="AP39" s="14" t="s">
        <v>57</v>
      </c>
      <c r="AQ39" s="4" t="s">
        <v>57</v>
      </c>
      <c r="AR39" s="15" t="s">
        <v>57</v>
      </c>
      <c r="AS39" s="14" t="s">
        <v>48</v>
      </c>
      <c r="AT39" s="4" t="s">
        <v>48</v>
      </c>
      <c r="AU39" s="4" t="s">
        <v>57</v>
      </c>
      <c r="AV39" s="15">
        <v>0</v>
      </c>
      <c r="AW39" s="14" t="s">
        <v>48</v>
      </c>
      <c r="AX39" s="4" t="s">
        <v>48</v>
      </c>
      <c r="AY39" s="4" t="s">
        <v>57</v>
      </c>
      <c r="AZ39" s="4">
        <v>0</v>
      </c>
      <c r="BA39" s="15">
        <v>0</v>
      </c>
      <c r="BB39" s="14" t="s">
        <v>48</v>
      </c>
      <c r="BC39" s="4">
        <v>0</v>
      </c>
      <c r="BD39" s="15">
        <v>0</v>
      </c>
      <c r="BE39" s="11">
        <v>45315</v>
      </c>
      <c r="BF39" s="4">
        <v>0</v>
      </c>
      <c r="BG39" s="5">
        <v>0</v>
      </c>
      <c r="BH39" s="5">
        <v>45322</v>
      </c>
      <c r="BI39" s="5">
        <v>0</v>
      </c>
      <c r="BJ39" s="5">
        <v>45339</v>
      </c>
      <c r="BK39" s="4">
        <v>0</v>
      </c>
      <c r="BL39" s="4" t="s">
        <v>1526</v>
      </c>
      <c r="BM39" s="4">
        <v>0</v>
      </c>
      <c r="BN39" s="4">
        <v>0</v>
      </c>
      <c r="BO39" s="4" t="s">
        <v>1536</v>
      </c>
      <c r="BP39" s="4">
        <v>0</v>
      </c>
      <c r="BQ39" s="5">
        <v>45310</v>
      </c>
      <c r="BR39" s="5">
        <v>45322</v>
      </c>
      <c r="BS39" s="5">
        <v>45349</v>
      </c>
      <c r="BT39" s="5">
        <v>45362</v>
      </c>
      <c r="BU39" s="4">
        <v>25000000</v>
      </c>
    </row>
    <row r="40" spans="1:73" x14ac:dyDescent="0.25">
      <c r="A40" s="4" t="s">
        <v>261</v>
      </c>
      <c r="B40" s="4" t="s">
        <v>38</v>
      </c>
      <c r="C40" s="4" t="s">
        <v>39</v>
      </c>
      <c r="D40" s="4" t="s">
        <v>262</v>
      </c>
      <c r="E40" s="4" t="s">
        <v>41</v>
      </c>
      <c r="F40" s="4" t="s">
        <v>246</v>
      </c>
      <c r="G40" s="4">
        <v>18.281704999999999</v>
      </c>
      <c r="H40" s="4">
        <v>16600000</v>
      </c>
      <c r="I40" s="4">
        <f t="shared" si="0"/>
        <v>0</v>
      </c>
      <c r="J40" s="4"/>
      <c r="K40" s="4"/>
      <c r="L40" s="4" t="s">
        <v>263</v>
      </c>
      <c r="M40" s="4" t="s">
        <v>44</v>
      </c>
      <c r="N40" s="4"/>
      <c r="O40" s="5">
        <v>45310</v>
      </c>
      <c r="P40" s="4">
        <v>45326</v>
      </c>
      <c r="Q40" s="4">
        <v>45335</v>
      </c>
      <c r="R40" s="4">
        <v>45346</v>
      </c>
      <c r="S40" s="4">
        <v>45362</v>
      </c>
      <c r="T40" s="4">
        <v>16600000</v>
      </c>
      <c r="U40" s="4"/>
      <c r="V40" s="4"/>
      <c r="W40" s="4"/>
      <c r="X40" s="4">
        <v>45057</v>
      </c>
      <c r="Y40" s="4" t="s">
        <v>264</v>
      </c>
      <c r="Z40" s="4" t="s">
        <v>46</v>
      </c>
      <c r="AA40" s="4">
        <v>0</v>
      </c>
      <c r="AB40" s="4">
        <v>20.25</v>
      </c>
      <c r="AC40" s="4" t="s">
        <v>265</v>
      </c>
      <c r="AD40" s="4" t="s">
        <v>48</v>
      </c>
      <c r="AE40" s="4" t="s">
        <v>49</v>
      </c>
      <c r="AF40" s="4"/>
      <c r="AG40" s="4"/>
      <c r="AH40" s="4" t="s">
        <v>48</v>
      </c>
      <c r="AI40" s="4"/>
      <c r="AJ40" s="4"/>
      <c r="AK40" s="4"/>
      <c r="AL40" s="4"/>
      <c r="AM40" s="4"/>
      <c r="AN40" s="4"/>
      <c r="AO40" s="9"/>
      <c r="AP40" s="14" t="s">
        <v>57</v>
      </c>
      <c r="AQ40" s="4" t="s">
        <v>57</v>
      </c>
      <c r="AR40" s="15" t="s">
        <v>57</v>
      </c>
      <c r="AS40" s="14" t="s">
        <v>48</v>
      </c>
      <c r="AT40" s="4" t="s">
        <v>48</v>
      </c>
      <c r="AU40" s="4" t="s">
        <v>57</v>
      </c>
      <c r="AV40" s="15">
        <v>0</v>
      </c>
      <c r="AW40" s="14" t="s">
        <v>48</v>
      </c>
      <c r="AX40" s="4" t="s">
        <v>48</v>
      </c>
      <c r="AY40" s="4" t="s">
        <v>57</v>
      </c>
      <c r="AZ40" s="4">
        <v>0</v>
      </c>
      <c r="BA40" s="15">
        <v>0</v>
      </c>
      <c r="BB40" s="14" t="s">
        <v>48</v>
      </c>
      <c r="BC40" s="4">
        <v>0</v>
      </c>
      <c r="BD40" s="15">
        <v>0</v>
      </c>
      <c r="BE40" s="11">
        <v>45315</v>
      </c>
      <c r="BF40" s="4">
        <v>0</v>
      </c>
      <c r="BG40" s="5">
        <v>0</v>
      </c>
      <c r="BH40" s="5">
        <v>45326</v>
      </c>
      <c r="BI40" s="5">
        <v>0</v>
      </c>
      <c r="BJ40" s="5">
        <v>45336</v>
      </c>
      <c r="BK40" s="4">
        <v>0</v>
      </c>
      <c r="BL40" s="4" t="s">
        <v>1532</v>
      </c>
      <c r="BM40" s="4" t="s">
        <v>1533</v>
      </c>
      <c r="BN40" s="4">
        <v>0</v>
      </c>
      <c r="BO40" s="4" t="s">
        <v>74</v>
      </c>
      <c r="BP40" s="4">
        <v>0</v>
      </c>
      <c r="BQ40" s="5">
        <v>45310</v>
      </c>
      <c r="BR40" s="5">
        <v>45326</v>
      </c>
      <c r="BS40" s="5">
        <v>45346</v>
      </c>
      <c r="BT40" s="5">
        <v>45362</v>
      </c>
      <c r="BU40" s="4">
        <v>16600000</v>
      </c>
    </row>
    <row r="41" spans="1:73" x14ac:dyDescent="0.25">
      <c r="A41" s="4" t="s">
        <v>266</v>
      </c>
      <c r="B41" s="4" t="s">
        <v>38</v>
      </c>
      <c r="C41" s="4" t="s">
        <v>39</v>
      </c>
      <c r="D41" s="4" t="s">
        <v>267</v>
      </c>
      <c r="E41" s="4" t="s">
        <v>41</v>
      </c>
      <c r="F41" s="4" t="s">
        <v>246</v>
      </c>
      <c r="G41" s="4">
        <v>6.8362020000000001</v>
      </c>
      <c r="H41" s="4">
        <v>12600000</v>
      </c>
      <c r="I41" s="4">
        <f t="shared" si="0"/>
        <v>0</v>
      </c>
      <c r="J41" s="4"/>
      <c r="K41" s="4"/>
      <c r="L41" s="4" t="s">
        <v>268</v>
      </c>
      <c r="M41" s="4" t="s">
        <v>44</v>
      </c>
      <c r="N41" s="4"/>
      <c r="O41" s="5">
        <v>45310</v>
      </c>
      <c r="P41" s="4">
        <v>45326</v>
      </c>
      <c r="Q41" s="4">
        <v>45339</v>
      </c>
      <c r="R41" s="4">
        <v>45351</v>
      </c>
      <c r="S41" s="4">
        <v>45362</v>
      </c>
      <c r="T41" s="4">
        <v>12600000</v>
      </c>
      <c r="U41" s="4"/>
      <c r="V41" s="4"/>
      <c r="W41" s="4"/>
      <c r="X41" s="4">
        <v>45050</v>
      </c>
      <c r="Y41" s="4" t="s">
        <v>269</v>
      </c>
      <c r="Z41" s="4" t="s">
        <v>46</v>
      </c>
      <c r="AA41" s="4">
        <v>0</v>
      </c>
      <c r="AB41" s="4">
        <v>6</v>
      </c>
      <c r="AC41" s="4" t="s">
        <v>270</v>
      </c>
      <c r="AD41" s="4" t="s">
        <v>48</v>
      </c>
      <c r="AE41" s="4" t="s">
        <v>49</v>
      </c>
      <c r="AF41" s="4"/>
      <c r="AG41" s="4"/>
      <c r="AH41" s="4" t="s">
        <v>48</v>
      </c>
      <c r="AI41" s="4"/>
      <c r="AJ41" s="4"/>
      <c r="AK41" s="4"/>
      <c r="AL41" s="4"/>
      <c r="AM41" s="4"/>
      <c r="AN41" s="4"/>
      <c r="AO41" s="9"/>
      <c r="AP41" s="14" t="s">
        <v>57</v>
      </c>
      <c r="AQ41" s="4" t="s">
        <v>57</v>
      </c>
      <c r="AR41" s="15" t="s">
        <v>57</v>
      </c>
      <c r="AS41" s="14" t="s">
        <v>48</v>
      </c>
      <c r="AT41" s="4" t="s">
        <v>48</v>
      </c>
      <c r="AU41" s="4" t="s">
        <v>57</v>
      </c>
      <c r="AV41" s="15">
        <v>0</v>
      </c>
      <c r="AW41" s="14" t="s">
        <v>48</v>
      </c>
      <c r="AX41" s="4" t="s">
        <v>48</v>
      </c>
      <c r="AY41" s="4" t="s">
        <v>57</v>
      </c>
      <c r="AZ41" s="4">
        <v>0</v>
      </c>
      <c r="BA41" s="15">
        <v>0</v>
      </c>
      <c r="BB41" s="14" t="s">
        <v>48</v>
      </c>
      <c r="BC41" s="4">
        <v>0</v>
      </c>
      <c r="BD41" s="15">
        <v>0</v>
      </c>
      <c r="BE41" s="11">
        <v>45315</v>
      </c>
      <c r="BF41" s="4">
        <v>0</v>
      </c>
      <c r="BG41" s="5">
        <v>0</v>
      </c>
      <c r="BH41" s="5">
        <v>45326</v>
      </c>
      <c r="BI41" s="5">
        <v>0</v>
      </c>
      <c r="BJ41" s="5">
        <v>45339</v>
      </c>
      <c r="BK41" s="4">
        <v>0</v>
      </c>
      <c r="BL41" s="4" t="s">
        <v>1526</v>
      </c>
      <c r="BM41" s="4">
        <v>0</v>
      </c>
      <c r="BN41" s="4">
        <v>0</v>
      </c>
      <c r="BO41" s="4" t="s">
        <v>127</v>
      </c>
      <c r="BP41" s="4">
        <v>0</v>
      </c>
      <c r="BQ41" s="5">
        <v>45310</v>
      </c>
      <c r="BR41" s="5">
        <v>45326</v>
      </c>
      <c r="BS41" s="5">
        <v>45351</v>
      </c>
      <c r="BT41" s="5">
        <v>45362</v>
      </c>
      <c r="BU41" s="4">
        <v>12600000</v>
      </c>
    </row>
    <row r="42" spans="1:73" x14ac:dyDescent="0.25">
      <c r="A42" s="4" t="s">
        <v>271</v>
      </c>
      <c r="B42" s="4" t="s">
        <v>38</v>
      </c>
      <c r="C42" s="4" t="s">
        <v>39</v>
      </c>
      <c r="D42" s="4" t="s">
        <v>272</v>
      </c>
      <c r="E42" s="4" t="s">
        <v>107</v>
      </c>
      <c r="F42" s="4" t="s">
        <v>273</v>
      </c>
      <c r="G42" s="4">
        <v>5.8922819999999998</v>
      </c>
      <c r="H42" s="4">
        <v>12600000</v>
      </c>
      <c r="I42" s="4">
        <f t="shared" si="0"/>
        <v>0</v>
      </c>
      <c r="J42" s="4"/>
      <c r="K42" s="4"/>
      <c r="L42" s="4" t="s">
        <v>274</v>
      </c>
      <c r="M42" s="4" t="s">
        <v>59</v>
      </c>
      <c r="N42" s="4" t="s">
        <v>97</v>
      </c>
      <c r="O42" s="5">
        <v>45310</v>
      </c>
      <c r="P42" s="4"/>
      <c r="Q42" s="4"/>
      <c r="R42" s="4"/>
      <c r="S42" s="4"/>
      <c r="T42" s="4">
        <v>12600000</v>
      </c>
      <c r="U42" s="4"/>
      <c r="V42" s="4"/>
      <c r="W42" s="4"/>
      <c r="X42" s="4">
        <v>45245</v>
      </c>
      <c r="Y42" s="4" t="s">
        <v>275</v>
      </c>
      <c r="Z42" s="4" t="s">
        <v>46</v>
      </c>
      <c r="AA42" s="4">
        <v>0</v>
      </c>
      <c r="AB42" s="4">
        <v>5.9</v>
      </c>
      <c r="AC42" s="4" t="s">
        <v>276</v>
      </c>
      <c r="AD42" s="4" t="s">
        <v>48</v>
      </c>
      <c r="AE42" s="4" t="s">
        <v>49</v>
      </c>
      <c r="AF42" s="4"/>
      <c r="AG42" s="4"/>
      <c r="AH42" s="4" t="s">
        <v>48</v>
      </c>
      <c r="AI42" s="4"/>
      <c r="AJ42" s="4"/>
      <c r="AK42" s="4"/>
      <c r="AL42" s="4"/>
      <c r="AM42" s="4"/>
      <c r="AN42" s="4"/>
      <c r="AO42" s="9"/>
      <c r="AP42" s="14" t="s">
        <v>57</v>
      </c>
      <c r="AQ42" s="4" t="s">
        <v>57</v>
      </c>
      <c r="AR42" s="15" t="s">
        <v>57</v>
      </c>
      <c r="AS42" s="14" t="s">
        <v>48</v>
      </c>
      <c r="AT42" s="4" t="s">
        <v>48</v>
      </c>
      <c r="AU42" s="4" t="s">
        <v>57</v>
      </c>
      <c r="AV42" s="15">
        <v>0</v>
      </c>
      <c r="AW42" s="14" t="s">
        <v>48</v>
      </c>
      <c r="AX42" s="4" t="s">
        <v>48</v>
      </c>
      <c r="AY42" s="4" t="s">
        <v>57</v>
      </c>
      <c r="AZ42" s="4">
        <v>0</v>
      </c>
      <c r="BA42" s="15">
        <v>0</v>
      </c>
      <c r="BB42" s="14" t="s">
        <v>48</v>
      </c>
      <c r="BC42" s="4">
        <v>0</v>
      </c>
      <c r="BD42" s="15">
        <v>0</v>
      </c>
      <c r="BE42" s="11" t="s">
        <v>179</v>
      </c>
      <c r="BF42" s="4">
        <v>0</v>
      </c>
      <c r="BG42" s="5">
        <v>0</v>
      </c>
      <c r="BH42" s="5" t="s">
        <v>179</v>
      </c>
      <c r="BI42" s="5">
        <v>0</v>
      </c>
      <c r="BJ42" s="5" t="s">
        <v>179</v>
      </c>
      <c r="BK42" s="4">
        <v>0</v>
      </c>
      <c r="BL42" s="4" t="s">
        <v>59</v>
      </c>
      <c r="BM42" s="4" t="s">
        <v>97</v>
      </c>
      <c r="BN42" s="4">
        <v>0</v>
      </c>
      <c r="BO42" s="4" t="s">
        <v>59</v>
      </c>
      <c r="BP42" s="4" t="s">
        <v>97</v>
      </c>
      <c r="BQ42" s="5">
        <v>45310</v>
      </c>
      <c r="BR42" s="5">
        <v>0</v>
      </c>
      <c r="BS42" s="5">
        <v>0</v>
      </c>
      <c r="BT42" s="5">
        <v>0</v>
      </c>
      <c r="BU42" s="4">
        <v>12600000</v>
      </c>
    </row>
    <row r="43" spans="1:73" x14ac:dyDescent="0.25">
      <c r="A43" s="4" t="s">
        <v>277</v>
      </c>
      <c r="B43" s="4" t="s">
        <v>38</v>
      </c>
      <c r="C43" s="4" t="s">
        <v>39</v>
      </c>
      <c r="D43" s="4" t="s">
        <v>278</v>
      </c>
      <c r="E43" s="4" t="s">
        <v>279</v>
      </c>
      <c r="F43" s="4" t="s">
        <v>280</v>
      </c>
      <c r="G43" s="4">
        <v>5.2046049999999999</v>
      </c>
      <c r="H43" s="4">
        <v>12600000</v>
      </c>
      <c r="I43" s="4">
        <f>+H43-T43</f>
        <v>2500000</v>
      </c>
      <c r="J43" s="4"/>
      <c r="K43" s="4"/>
      <c r="L43" s="4" t="s">
        <v>281</v>
      </c>
      <c r="M43" s="4" t="s">
        <v>1649</v>
      </c>
      <c r="N43" s="4"/>
      <c r="O43" s="5">
        <v>45310</v>
      </c>
      <c r="P43" s="4">
        <v>45349</v>
      </c>
      <c r="Q43" s="4">
        <v>45362</v>
      </c>
      <c r="R43" s="4"/>
      <c r="S43" s="4"/>
      <c r="T43" s="4">
        <v>10100000</v>
      </c>
      <c r="U43" s="4"/>
      <c r="V43" s="4"/>
      <c r="W43" s="4"/>
      <c r="X43" s="4">
        <v>45113</v>
      </c>
      <c r="Y43" s="4" t="s">
        <v>282</v>
      </c>
      <c r="Z43" s="4" t="s">
        <v>46</v>
      </c>
      <c r="AA43" s="4">
        <v>0</v>
      </c>
      <c r="AB43" s="4">
        <v>5.2020999999999997</v>
      </c>
      <c r="AC43" s="4" t="s">
        <v>283</v>
      </c>
      <c r="AD43" s="4" t="s">
        <v>48</v>
      </c>
      <c r="AE43" s="4" t="s">
        <v>49</v>
      </c>
      <c r="AF43" s="4"/>
      <c r="AG43" s="4"/>
      <c r="AH43" s="4" t="s">
        <v>48</v>
      </c>
      <c r="AI43" s="4"/>
      <c r="AJ43" s="4"/>
      <c r="AK43" s="4"/>
      <c r="AL43" s="4"/>
      <c r="AM43" s="4"/>
      <c r="AN43" s="4"/>
      <c r="AO43" s="9"/>
      <c r="AP43" s="14" t="s">
        <v>57</v>
      </c>
      <c r="AQ43" s="4" t="s">
        <v>57</v>
      </c>
      <c r="AR43" s="15" t="s">
        <v>57</v>
      </c>
      <c r="AS43" s="14" t="s">
        <v>48</v>
      </c>
      <c r="AT43" s="4" t="s">
        <v>48</v>
      </c>
      <c r="AU43" s="4" t="s">
        <v>57</v>
      </c>
      <c r="AV43" s="15">
        <v>0</v>
      </c>
      <c r="AW43" s="14" t="s">
        <v>48</v>
      </c>
      <c r="AX43" s="4" t="s">
        <v>48</v>
      </c>
      <c r="AY43" s="4" t="s">
        <v>57</v>
      </c>
      <c r="AZ43" s="4">
        <v>0</v>
      </c>
      <c r="BA43" s="15">
        <v>0</v>
      </c>
      <c r="BB43" s="14" t="s">
        <v>48</v>
      </c>
      <c r="BC43" s="4">
        <v>0</v>
      </c>
      <c r="BD43" s="15">
        <v>0</v>
      </c>
      <c r="BE43" s="11" t="s">
        <v>179</v>
      </c>
      <c r="BF43" s="4">
        <v>0</v>
      </c>
      <c r="BG43" s="5">
        <v>0</v>
      </c>
      <c r="BH43" s="5" t="s">
        <v>179</v>
      </c>
      <c r="BI43" s="5">
        <v>0</v>
      </c>
      <c r="BJ43" s="5" t="s">
        <v>179</v>
      </c>
      <c r="BK43" s="4">
        <v>0</v>
      </c>
      <c r="BL43" s="4" t="s">
        <v>59</v>
      </c>
      <c r="BM43" s="4" t="s">
        <v>97</v>
      </c>
      <c r="BN43" s="4">
        <v>0</v>
      </c>
      <c r="BO43" s="4" t="s">
        <v>74</v>
      </c>
      <c r="BP43" s="4">
        <v>0</v>
      </c>
      <c r="BQ43" s="5">
        <v>45310</v>
      </c>
      <c r="BR43" s="5">
        <v>45349</v>
      </c>
      <c r="BS43" s="5">
        <v>0</v>
      </c>
      <c r="BT43" s="5">
        <v>0</v>
      </c>
      <c r="BU43" s="4">
        <v>10100000</v>
      </c>
    </row>
    <row r="44" spans="1:73" x14ac:dyDescent="0.25">
      <c r="A44" s="4" t="s">
        <v>284</v>
      </c>
      <c r="B44" s="4" t="s">
        <v>38</v>
      </c>
      <c r="C44" s="4" t="s">
        <v>39</v>
      </c>
      <c r="D44" s="4" t="s">
        <v>285</v>
      </c>
      <c r="E44" s="4" t="s">
        <v>279</v>
      </c>
      <c r="F44" s="4" t="s">
        <v>280</v>
      </c>
      <c r="G44" s="4">
        <v>3.5337499999999999</v>
      </c>
      <c r="H44" s="4">
        <v>10100000</v>
      </c>
      <c r="I44" s="4">
        <f t="shared" si="0"/>
        <v>0</v>
      </c>
      <c r="J44" s="4"/>
      <c r="K44" s="4"/>
      <c r="L44" s="4" t="s">
        <v>286</v>
      </c>
      <c r="M44" s="4" t="s">
        <v>1649</v>
      </c>
      <c r="N44" s="4"/>
      <c r="O44" s="5">
        <v>45310</v>
      </c>
      <c r="P44" s="4">
        <v>45349</v>
      </c>
      <c r="Q44" s="4">
        <v>45362</v>
      </c>
      <c r="R44" s="4"/>
      <c r="S44" s="4"/>
      <c r="T44" s="4">
        <v>10100000</v>
      </c>
      <c r="U44" s="4"/>
      <c r="V44" s="4"/>
      <c r="W44" s="4"/>
      <c r="X44" s="4">
        <v>45113</v>
      </c>
      <c r="Y44" s="4" t="s">
        <v>287</v>
      </c>
      <c r="Z44" s="4" t="s">
        <v>46</v>
      </c>
      <c r="AA44" s="4">
        <v>0</v>
      </c>
      <c r="AB44" s="4">
        <v>3.532</v>
      </c>
      <c r="AC44" s="4" t="s">
        <v>288</v>
      </c>
      <c r="AD44" s="4" t="s">
        <v>48</v>
      </c>
      <c r="AE44" s="4" t="s">
        <v>49</v>
      </c>
      <c r="AF44" s="4"/>
      <c r="AG44" s="4"/>
      <c r="AH44" s="4" t="s">
        <v>48</v>
      </c>
      <c r="AI44" s="4"/>
      <c r="AJ44" s="4"/>
      <c r="AK44" s="4"/>
      <c r="AL44" s="4"/>
      <c r="AM44" s="4"/>
      <c r="AN44" s="4"/>
      <c r="AO44" s="9"/>
      <c r="AP44" s="14" t="s">
        <v>57</v>
      </c>
      <c r="AQ44" s="4" t="s">
        <v>57</v>
      </c>
      <c r="AR44" s="15" t="s">
        <v>57</v>
      </c>
      <c r="AS44" s="14" t="s">
        <v>48</v>
      </c>
      <c r="AT44" s="4" t="s">
        <v>48</v>
      </c>
      <c r="AU44" s="4" t="s">
        <v>57</v>
      </c>
      <c r="AV44" s="15">
        <v>0</v>
      </c>
      <c r="AW44" s="14" t="s">
        <v>48</v>
      </c>
      <c r="AX44" s="4" t="s">
        <v>48</v>
      </c>
      <c r="AY44" s="4" t="s">
        <v>57</v>
      </c>
      <c r="AZ44" s="4">
        <v>0</v>
      </c>
      <c r="BA44" s="15">
        <v>0</v>
      </c>
      <c r="BB44" s="14" t="s">
        <v>48</v>
      </c>
      <c r="BC44" s="4">
        <v>0</v>
      </c>
      <c r="BD44" s="15">
        <v>0</v>
      </c>
      <c r="BE44" s="11" t="s">
        <v>179</v>
      </c>
      <c r="BF44" s="4">
        <v>0</v>
      </c>
      <c r="BG44" s="5">
        <v>0</v>
      </c>
      <c r="BH44" s="5" t="s">
        <v>179</v>
      </c>
      <c r="BI44" s="5">
        <v>0</v>
      </c>
      <c r="BJ44" s="5" t="s">
        <v>179</v>
      </c>
      <c r="BK44" s="4">
        <v>0</v>
      </c>
      <c r="BL44" s="4" t="s">
        <v>59</v>
      </c>
      <c r="BM44" s="4" t="s">
        <v>97</v>
      </c>
      <c r="BN44" s="4">
        <v>0</v>
      </c>
      <c r="BO44" s="4" t="s">
        <v>74</v>
      </c>
      <c r="BP44" s="4">
        <v>0</v>
      </c>
      <c r="BQ44" s="5">
        <v>45310</v>
      </c>
      <c r="BR44" s="5">
        <v>45349</v>
      </c>
      <c r="BS44" s="5">
        <v>0</v>
      </c>
      <c r="BT44" s="5">
        <v>0</v>
      </c>
      <c r="BU44" s="4">
        <v>10100000</v>
      </c>
    </row>
    <row r="45" spans="1:73" x14ac:dyDescent="0.25">
      <c r="A45" s="4" t="s">
        <v>289</v>
      </c>
      <c r="B45" s="4" t="s">
        <v>38</v>
      </c>
      <c r="C45" s="4" t="s">
        <v>39</v>
      </c>
      <c r="D45" s="4" t="s">
        <v>57</v>
      </c>
      <c r="E45" s="4" t="s">
        <v>239</v>
      </c>
      <c r="F45" s="4" t="s">
        <v>240</v>
      </c>
      <c r="G45" s="4">
        <v>241.97424899999999</v>
      </c>
      <c r="H45" s="4">
        <v>25000000</v>
      </c>
      <c r="I45" s="4">
        <f t="shared" si="0"/>
        <v>0</v>
      </c>
      <c r="J45" s="4"/>
      <c r="K45" s="4"/>
      <c r="L45" s="4" t="s">
        <v>290</v>
      </c>
      <c r="M45" s="4" t="s">
        <v>59</v>
      </c>
      <c r="N45" s="4" t="s">
        <v>97</v>
      </c>
      <c r="O45" s="5">
        <v>45310</v>
      </c>
      <c r="P45" s="4"/>
      <c r="Q45" s="4"/>
      <c r="R45" s="4"/>
      <c r="S45" s="4"/>
      <c r="T45" s="4">
        <v>25000000</v>
      </c>
      <c r="U45" s="4"/>
      <c r="V45" s="4"/>
      <c r="W45" s="4"/>
      <c r="X45" s="4">
        <v>0</v>
      </c>
      <c r="Y45" s="4" t="s">
        <v>291</v>
      </c>
      <c r="Z45" s="4" t="s">
        <v>46</v>
      </c>
      <c r="AA45" s="4">
        <v>0</v>
      </c>
      <c r="AB45" s="4">
        <v>160.18459999999999</v>
      </c>
      <c r="AC45" s="4" t="s">
        <v>292</v>
      </c>
      <c r="AD45" s="4" t="s">
        <v>48</v>
      </c>
      <c r="AE45" s="4" t="s">
        <v>49</v>
      </c>
      <c r="AF45" s="4"/>
      <c r="AG45" s="4"/>
      <c r="AH45" s="4" t="s">
        <v>48</v>
      </c>
      <c r="AI45" s="4"/>
      <c r="AJ45" s="4"/>
      <c r="AK45" s="4"/>
      <c r="AL45" s="4"/>
      <c r="AM45" s="4"/>
      <c r="AN45" s="4"/>
      <c r="AO45" s="9"/>
      <c r="AP45" s="14" t="s">
        <v>57</v>
      </c>
      <c r="AQ45" s="4" t="s">
        <v>57</v>
      </c>
      <c r="AR45" s="15" t="s">
        <v>57</v>
      </c>
      <c r="AS45" s="14" t="s">
        <v>48</v>
      </c>
      <c r="AT45" s="4" t="s">
        <v>48</v>
      </c>
      <c r="AU45" s="4" t="s">
        <v>57</v>
      </c>
      <c r="AV45" s="15">
        <v>0</v>
      </c>
      <c r="AW45" s="14" t="s">
        <v>48</v>
      </c>
      <c r="AX45" s="4" t="s">
        <v>48</v>
      </c>
      <c r="AY45" s="4" t="s">
        <v>57</v>
      </c>
      <c r="AZ45" s="4">
        <v>0</v>
      </c>
      <c r="BA45" s="15">
        <v>0</v>
      </c>
      <c r="BB45" s="14" t="s">
        <v>48</v>
      </c>
      <c r="BC45" s="4">
        <v>0</v>
      </c>
      <c r="BD45" s="15">
        <v>0</v>
      </c>
      <c r="BE45" s="11" t="s">
        <v>179</v>
      </c>
      <c r="BF45" s="4">
        <v>0</v>
      </c>
      <c r="BG45" s="5">
        <v>0</v>
      </c>
      <c r="BH45" s="5" t="s">
        <v>179</v>
      </c>
      <c r="BI45" s="5">
        <v>0</v>
      </c>
      <c r="BJ45" s="5" t="s">
        <v>179</v>
      </c>
      <c r="BK45" s="4">
        <v>0</v>
      </c>
      <c r="BL45" s="4" t="s">
        <v>59</v>
      </c>
      <c r="BM45" s="4" t="s">
        <v>97</v>
      </c>
      <c r="BN45" s="4">
        <v>0</v>
      </c>
      <c r="BO45" s="4" t="s">
        <v>59</v>
      </c>
      <c r="BP45" s="4" t="s">
        <v>97</v>
      </c>
      <c r="BQ45" s="5">
        <v>45310</v>
      </c>
      <c r="BR45" s="5">
        <v>0</v>
      </c>
      <c r="BS45" s="5">
        <v>0</v>
      </c>
      <c r="BT45" s="5">
        <v>0</v>
      </c>
      <c r="BU45" s="4">
        <v>25000000</v>
      </c>
    </row>
    <row r="46" spans="1:73" x14ac:dyDescent="0.25">
      <c r="A46" s="4" t="s">
        <v>293</v>
      </c>
      <c r="B46" s="4" t="s">
        <v>38</v>
      </c>
      <c r="C46" s="4" t="s">
        <v>167</v>
      </c>
      <c r="D46" s="4" t="s">
        <v>294</v>
      </c>
      <c r="E46" s="4" t="s">
        <v>295</v>
      </c>
      <c r="F46" s="4" t="s">
        <v>296</v>
      </c>
      <c r="G46" s="4">
        <v>27.309114000000001</v>
      </c>
      <c r="H46" s="4">
        <v>16600000</v>
      </c>
      <c r="I46" s="4">
        <f t="shared" si="0"/>
        <v>0</v>
      </c>
      <c r="J46" s="4"/>
      <c r="K46" s="4"/>
      <c r="L46" s="4" t="s">
        <v>297</v>
      </c>
      <c r="M46" s="4" t="s">
        <v>167</v>
      </c>
      <c r="N46" s="4"/>
      <c r="O46" s="5">
        <v>45310</v>
      </c>
      <c r="P46" s="4"/>
      <c r="Q46" s="4"/>
      <c r="R46" s="4"/>
      <c r="S46" s="4"/>
      <c r="T46" s="4">
        <v>16600000</v>
      </c>
      <c r="U46" s="4"/>
      <c r="V46" s="4"/>
      <c r="W46" s="4"/>
      <c r="X46" s="4">
        <v>45240</v>
      </c>
      <c r="Y46" s="4" t="s">
        <v>298</v>
      </c>
      <c r="Z46" s="4" t="s">
        <v>46</v>
      </c>
      <c r="AA46" s="4">
        <v>0</v>
      </c>
      <c r="AB46" s="4" t="s">
        <v>299</v>
      </c>
      <c r="AC46" s="4" t="s">
        <v>300</v>
      </c>
      <c r="AD46" s="4" t="s">
        <v>48</v>
      </c>
      <c r="AE46" s="4" t="s">
        <v>49</v>
      </c>
      <c r="AF46" s="4"/>
      <c r="AG46" s="4"/>
      <c r="AH46" s="4" t="s">
        <v>48</v>
      </c>
      <c r="AI46" s="4"/>
      <c r="AJ46" s="4"/>
      <c r="AK46" s="4"/>
      <c r="AL46" s="4"/>
      <c r="AM46" s="4"/>
      <c r="AN46" s="4"/>
      <c r="AO46" s="9"/>
      <c r="AP46" s="14" t="s">
        <v>57</v>
      </c>
      <c r="AQ46" s="4" t="s">
        <v>57</v>
      </c>
      <c r="AR46" s="15" t="s">
        <v>57</v>
      </c>
      <c r="AS46" s="14" t="s">
        <v>57</v>
      </c>
      <c r="AT46" s="4" t="s">
        <v>57</v>
      </c>
      <c r="AU46" s="4" t="s">
        <v>57</v>
      </c>
      <c r="AV46" s="15">
        <v>0</v>
      </c>
      <c r="AW46" s="14" t="s">
        <v>57</v>
      </c>
      <c r="AX46" s="4" t="s">
        <v>57</v>
      </c>
      <c r="AY46" s="4" t="s">
        <v>57</v>
      </c>
      <c r="AZ46" s="4">
        <v>0</v>
      </c>
      <c r="BA46" s="15">
        <v>0</v>
      </c>
      <c r="BB46" s="14" t="s">
        <v>57</v>
      </c>
      <c r="BC46" s="4">
        <v>0</v>
      </c>
      <c r="BD46" s="15">
        <v>0</v>
      </c>
      <c r="BE46" s="11" t="s">
        <v>179</v>
      </c>
      <c r="BF46" s="4">
        <v>0</v>
      </c>
      <c r="BG46" s="5">
        <v>0</v>
      </c>
      <c r="BH46" s="5" t="s">
        <v>179</v>
      </c>
      <c r="BI46" s="5">
        <v>0</v>
      </c>
      <c r="BJ46" s="5" t="s">
        <v>179</v>
      </c>
      <c r="BK46" s="4">
        <v>0</v>
      </c>
      <c r="BL46" s="4" t="s">
        <v>167</v>
      </c>
      <c r="BM46" s="4">
        <v>0</v>
      </c>
      <c r="BN46" s="4">
        <v>0</v>
      </c>
      <c r="BO46" s="4" t="s">
        <v>167</v>
      </c>
      <c r="BP46" s="4">
        <v>0</v>
      </c>
      <c r="BQ46" s="5">
        <v>45310</v>
      </c>
      <c r="BR46" s="5">
        <v>0</v>
      </c>
      <c r="BS46" s="5">
        <v>0</v>
      </c>
      <c r="BT46" s="5">
        <v>0</v>
      </c>
      <c r="BU46" s="4">
        <v>16600000</v>
      </c>
    </row>
    <row r="47" spans="1:73" x14ac:dyDescent="0.25">
      <c r="A47" s="4" t="s">
        <v>301</v>
      </c>
      <c r="B47" s="4" t="s">
        <v>38</v>
      </c>
      <c r="C47" s="4" t="s">
        <v>39</v>
      </c>
      <c r="D47" s="4" t="s">
        <v>302</v>
      </c>
      <c r="E47" s="4" t="s">
        <v>279</v>
      </c>
      <c r="F47" s="4" t="s">
        <v>303</v>
      </c>
      <c r="G47" s="4">
        <v>3.5024289999999998</v>
      </c>
      <c r="H47" s="4">
        <v>10100000</v>
      </c>
      <c r="I47" s="4">
        <f t="shared" si="0"/>
        <v>0</v>
      </c>
      <c r="J47" s="4"/>
      <c r="K47" s="4"/>
      <c r="L47" s="4" t="s">
        <v>304</v>
      </c>
      <c r="M47" s="4" t="s">
        <v>167</v>
      </c>
      <c r="N47" s="4"/>
      <c r="O47" s="5">
        <v>45310</v>
      </c>
      <c r="P47" s="4"/>
      <c r="Q47" s="4"/>
      <c r="R47" s="4"/>
      <c r="S47" s="4"/>
      <c r="T47" s="4">
        <v>10100000</v>
      </c>
      <c r="U47" s="4"/>
      <c r="V47" s="4"/>
      <c r="W47" s="4"/>
      <c r="X47" s="4">
        <v>45216</v>
      </c>
      <c r="Y47" s="4" t="s">
        <v>305</v>
      </c>
      <c r="Z47" s="4" t="s">
        <v>46</v>
      </c>
      <c r="AA47" s="4">
        <v>0</v>
      </c>
      <c r="AB47" s="4">
        <v>3.3144</v>
      </c>
      <c r="AC47" s="4" t="s">
        <v>306</v>
      </c>
      <c r="AD47" s="4" t="s">
        <v>48</v>
      </c>
      <c r="AE47" s="4" t="s">
        <v>49</v>
      </c>
      <c r="AF47" s="4"/>
      <c r="AG47" s="4"/>
      <c r="AH47" s="4" t="s">
        <v>48</v>
      </c>
      <c r="AI47" s="4"/>
      <c r="AJ47" s="4"/>
      <c r="AK47" s="4"/>
      <c r="AL47" s="4"/>
      <c r="AM47" s="4"/>
      <c r="AN47" s="4"/>
      <c r="AO47" s="9"/>
      <c r="AP47" s="14" t="s">
        <v>57</v>
      </c>
      <c r="AQ47" s="4" t="s">
        <v>57</v>
      </c>
      <c r="AR47" s="15" t="s">
        <v>57</v>
      </c>
      <c r="AS47" s="14" t="s">
        <v>48</v>
      </c>
      <c r="AT47" s="4" t="s">
        <v>48</v>
      </c>
      <c r="AU47" s="4" t="s">
        <v>57</v>
      </c>
      <c r="AV47" s="15">
        <v>0</v>
      </c>
      <c r="AW47" s="14" t="s">
        <v>48</v>
      </c>
      <c r="AX47" s="4" t="s">
        <v>48</v>
      </c>
      <c r="AY47" s="4" t="s">
        <v>57</v>
      </c>
      <c r="AZ47" s="4">
        <v>0</v>
      </c>
      <c r="BA47" s="15">
        <v>0</v>
      </c>
      <c r="BB47" s="14" t="s">
        <v>48</v>
      </c>
      <c r="BC47" s="4">
        <v>0</v>
      </c>
      <c r="BD47" s="15">
        <v>0</v>
      </c>
      <c r="BE47" s="11" t="s">
        <v>179</v>
      </c>
      <c r="BF47" s="4">
        <v>0</v>
      </c>
      <c r="BG47" s="5">
        <v>0</v>
      </c>
      <c r="BH47" s="5" t="s">
        <v>179</v>
      </c>
      <c r="BI47" s="5">
        <v>0</v>
      </c>
      <c r="BJ47" s="5" t="s">
        <v>179</v>
      </c>
      <c r="BK47" s="4">
        <v>0</v>
      </c>
      <c r="BL47" s="4" t="s">
        <v>167</v>
      </c>
      <c r="BM47" s="4">
        <v>0</v>
      </c>
      <c r="BN47" s="4">
        <v>0</v>
      </c>
      <c r="BO47" s="4" t="s">
        <v>167</v>
      </c>
      <c r="BP47" s="4">
        <v>0</v>
      </c>
      <c r="BQ47" s="5">
        <v>45310</v>
      </c>
      <c r="BR47" s="5">
        <v>0</v>
      </c>
      <c r="BS47" s="5">
        <v>0</v>
      </c>
      <c r="BT47" s="5">
        <v>0</v>
      </c>
      <c r="BU47" s="4">
        <v>10100000</v>
      </c>
    </row>
    <row r="48" spans="1:73" x14ac:dyDescent="0.25">
      <c r="A48" s="4" t="s">
        <v>307</v>
      </c>
      <c r="B48" s="4" t="s">
        <v>38</v>
      </c>
      <c r="C48" s="4" t="s">
        <v>39</v>
      </c>
      <c r="D48" s="4" t="s">
        <v>308</v>
      </c>
      <c r="E48" s="4" t="s">
        <v>173</v>
      </c>
      <c r="F48" s="4" t="s">
        <v>309</v>
      </c>
      <c r="G48" s="4">
        <v>9.0837029999999999</v>
      </c>
      <c r="H48" s="4">
        <v>12600000</v>
      </c>
      <c r="I48" s="4">
        <f t="shared" si="0"/>
        <v>0</v>
      </c>
      <c r="J48" s="4"/>
      <c r="K48" s="4"/>
      <c r="L48" s="4" t="s">
        <v>310</v>
      </c>
      <c r="M48" s="4" t="s">
        <v>59</v>
      </c>
      <c r="N48" s="4" t="s">
        <v>97</v>
      </c>
      <c r="O48" s="5">
        <v>45310</v>
      </c>
      <c r="P48" s="4"/>
      <c r="Q48" s="4"/>
      <c r="R48" s="4"/>
      <c r="S48" s="4"/>
      <c r="T48" s="4">
        <v>12600000</v>
      </c>
      <c r="U48" s="4"/>
      <c r="V48" s="4"/>
      <c r="W48" s="4"/>
      <c r="X48" s="4">
        <v>45259</v>
      </c>
      <c r="Y48" s="4" t="s">
        <v>184</v>
      </c>
      <c r="Z48" s="4" t="s">
        <v>46</v>
      </c>
      <c r="AA48" s="4">
        <v>0</v>
      </c>
      <c r="AB48" s="4" t="s">
        <v>311</v>
      </c>
      <c r="AC48" s="4" t="s">
        <v>312</v>
      </c>
      <c r="AD48" s="4" t="s">
        <v>48</v>
      </c>
      <c r="AE48" s="4"/>
      <c r="AF48" s="4"/>
      <c r="AG48" s="4"/>
      <c r="AH48" s="4" t="s">
        <v>48</v>
      </c>
      <c r="AI48" s="4"/>
      <c r="AJ48" s="4"/>
      <c r="AK48" s="4"/>
      <c r="AL48" s="4"/>
      <c r="AM48" s="4"/>
      <c r="AN48" s="4"/>
      <c r="AO48" s="9"/>
      <c r="AP48" s="14" t="s">
        <v>57</v>
      </c>
      <c r="AQ48" s="4" t="s">
        <v>57</v>
      </c>
      <c r="AR48" s="15" t="s">
        <v>57</v>
      </c>
      <c r="AS48" s="14" t="s">
        <v>48</v>
      </c>
      <c r="AT48" s="4" t="s">
        <v>48</v>
      </c>
      <c r="AU48" s="4" t="s">
        <v>57</v>
      </c>
      <c r="AV48" s="15">
        <v>0</v>
      </c>
      <c r="AW48" s="14" t="s">
        <v>48</v>
      </c>
      <c r="AX48" s="4" t="s">
        <v>48</v>
      </c>
      <c r="AY48" s="4" t="s">
        <v>57</v>
      </c>
      <c r="AZ48" s="4">
        <v>0</v>
      </c>
      <c r="BA48" s="15">
        <v>0</v>
      </c>
      <c r="BB48" s="14" t="s">
        <v>48</v>
      </c>
      <c r="BC48" s="4">
        <v>0</v>
      </c>
      <c r="BD48" s="15">
        <v>0</v>
      </c>
      <c r="BE48" s="11" t="s">
        <v>179</v>
      </c>
      <c r="BF48" s="4">
        <v>0</v>
      </c>
      <c r="BG48" s="5">
        <v>0</v>
      </c>
      <c r="BH48" s="5" t="s">
        <v>179</v>
      </c>
      <c r="BI48" s="5">
        <v>0</v>
      </c>
      <c r="BJ48" s="5" t="s">
        <v>179</v>
      </c>
      <c r="BK48" s="4">
        <v>0</v>
      </c>
      <c r="BL48" s="4" t="s">
        <v>59</v>
      </c>
      <c r="BM48" s="4" t="s">
        <v>97</v>
      </c>
      <c r="BN48" s="4">
        <v>0</v>
      </c>
      <c r="BO48" s="4" t="s">
        <v>59</v>
      </c>
      <c r="BP48" s="4" t="s">
        <v>97</v>
      </c>
      <c r="BQ48" s="5">
        <v>45310</v>
      </c>
      <c r="BR48" s="5">
        <v>0</v>
      </c>
      <c r="BS48" s="5">
        <v>0</v>
      </c>
      <c r="BT48" s="5">
        <v>0</v>
      </c>
      <c r="BU48" s="4">
        <v>12600000</v>
      </c>
    </row>
    <row r="49" spans="1:73" x14ac:dyDescent="0.25">
      <c r="A49" s="4" t="s">
        <v>313</v>
      </c>
      <c r="B49" s="4" t="s">
        <v>38</v>
      </c>
      <c r="C49" s="4" t="s">
        <v>39</v>
      </c>
      <c r="D49" s="4" t="s">
        <v>314</v>
      </c>
      <c r="E49" s="4" t="s">
        <v>279</v>
      </c>
      <c r="F49" s="4" t="s">
        <v>303</v>
      </c>
      <c r="G49" s="4">
        <v>3.6447409999999998</v>
      </c>
      <c r="H49" s="4">
        <v>10100000</v>
      </c>
      <c r="I49" s="4">
        <f t="shared" si="0"/>
        <v>0</v>
      </c>
      <c r="J49" s="4"/>
      <c r="K49" s="4"/>
      <c r="L49" s="4" t="s">
        <v>315</v>
      </c>
      <c r="M49" s="4" t="s">
        <v>167</v>
      </c>
      <c r="N49" s="4"/>
      <c r="O49" s="5">
        <v>45310</v>
      </c>
      <c r="P49" s="4"/>
      <c r="Q49" s="4"/>
      <c r="R49" s="4"/>
      <c r="S49" s="4"/>
      <c r="T49" s="4">
        <v>10100000</v>
      </c>
      <c r="U49" s="4"/>
      <c r="V49" s="4"/>
      <c r="W49" s="4"/>
      <c r="X49" s="4">
        <v>45216</v>
      </c>
      <c r="Y49" s="4" t="s">
        <v>316</v>
      </c>
      <c r="Z49" s="4" t="s">
        <v>46</v>
      </c>
      <c r="AA49" s="4">
        <v>0</v>
      </c>
      <c r="AB49" s="4">
        <v>3.3144</v>
      </c>
      <c r="AC49" s="4" t="s">
        <v>317</v>
      </c>
      <c r="AD49" s="4" t="s">
        <v>48</v>
      </c>
      <c r="AE49" s="4" t="s">
        <v>49</v>
      </c>
      <c r="AF49" s="4"/>
      <c r="AG49" s="4"/>
      <c r="AH49" s="4" t="s">
        <v>48</v>
      </c>
      <c r="AI49" s="4"/>
      <c r="AJ49" s="4"/>
      <c r="AK49" s="4"/>
      <c r="AL49" s="4"/>
      <c r="AM49" s="4"/>
      <c r="AN49" s="4"/>
      <c r="AO49" s="9"/>
      <c r="AP49" s="14" t="s">
        <v>57</v>
      </c>
      <c r="AQ49" s="4" t="s">
        <v>57</v>
      </c>
      <c r="AR49" s="15" t="s">
        <v>57</v>
      </c>
      <c r="AS49" s="14" t="s">
        <v>48</v>
      </c>
      <c r="AT49" s="4" t="s">
        <v>48</v>
      </c>
      <c r="AU49" s="4" t="s">
        <v>57</v>
      </c>
      <c r="AV49" s="15">
        <v>0</v>
      </c>
      <c r="AW49" s="14" t="s">
        <v>48</v>
      </c>
      <c r="AX49" s="4" t="s">
        <v>48</v>
      </c>
      <c r="AY49" s="4" t="s">
        <v>48</v>
      </c>
      <c r="AZ49" s="4">
        <v>0</v>
      </c>
      <c r="BA49" s="15">
        <v>0</v>
      </c>
      <c r="BB49" s="14" t="s">
        <v>48</v>
      </c>
      <c r="BC49" s="4">
        <v>0</v>
      </c>
      <c r="BD49" s="15">
        <v>0</v>
      </c>
      <c r="BE49" s="11" t="s">
        <v>179</v>
      </c>
      <c r="BF49" s="4">
        <v>0</v>
      </c>
      <c r="BG49" s="5">
        <v>0</v>
      </c>
      <c r="BH49" s="5" t="s">
        <v>179</v>
      </c>
      <c r="BI49" s="5">
        <v>0</v>
      </c>
      <c r="BJ49" s="5" t="s">
        <v>179</v>
      </c>
      <c r="BK49" s="4">
        <v>0</v>
      </c>
      <c r="BL49" s="4" t="s">
        <v>167</v>
      </c>
      <c r="BM49" s="4">
        <v>0</v>
      </c>
      <c r="BN49" s="4">
        <v>0</v>
      </c>
      <c r="BO49" s="4" t="s">
        <v>167</v>
      </c>
      <c r="BP49" s="4">
        <v>0</v>
      </c>
      <c r="BQ49" s="5">
        <v>45310</v>
      </c>
      <c r="BR49" s="5">
        <v>0</v>
      </c>
      <c r="BS49" s="5">
        <v>0</v>
      </c>
      <c r="BT49" s="5">
        <v>0</v>
      </c>
      <c r="BU49" s="4">
        <v>10100000</v>
      </c>
    </row>
    <row r="50" spans="1:73" x14ac:dyDescent="0.25">
      <c r="A50" s="4" t="s">
        <v>318</v>
      </c>
      <c r="B50" s="4" t="s">
        <v>38</v>
      </c>
      <c r="C50" s="4" t="s">
        <v>39</v>
      </c>
      <c r="D50" s="4" t="s">
        <v>319</v>
      </c>
      <c r="E50" s="4" t="s">
        <v>320</v>
      </c>
      <c r="F50" s="4" t="s">
        <v>321</v>
      </c>
      <c r="G50" s="4">
        <v>181.104659</v>
      </c>
      <c r="H50" s="4">
        <v>25000000</v>
      </c>
      <c r="I50" s="4">
        <f t="shared" si="0"/>
        <v>0</v>
      </c>
      <c r="J50" s="4"/>
      <c r="K50" s="4"/>
      <c r="L50" s="4" t="s">
        <v>322</v>
      </c>
      <c r="M50" s="4" t="s">
        <v>167</v>
      </c>
      <c r="N50" s="4"/>
      <c r="O50" s="5">
        <v>45310</v>
      </c>
      <c r="P50" s="4"/>
      <c r="Q50" s="4"/>
      <c r="R50" s="4"/>
      <c r="S50" s="4"/>
      <c r="T50" s="4">
        <v>25000000</v>
      </c>
      <c r="U50" s="4"/>
      <c r="V50" s="4"/>
      <c r="W50" s="4"/>
      <c r="X50" s="4">
        <v>45034</v>
      </c>
      <c r="Y50" s="4" t="s">
        <v>323</v>
      </c>
      <c r="Z50" s="4" t="s">
        <v>46</v>
      </c>
      <c r="AA50" s="4">
        <v>0</v>
      </c>
      <c r="AB50" s="4" t="s">
        <v>324</v>
      </c>
      <c r="AC50" s="4" t="s">
        <v>325</v>
      </c>
      <c r="AD50" s="4" t="s">
        <v>48</v>
      </c>
      <c r="AE50" s="4" t="s">
        <v>49</v>
      </c>
      <c r="AF50" s="4"/>
      <c r="AG50" s="4">
        <v>50</v>
      </c>
      <c r="AH50" s="4" t="s">
        <v>49</v>
      </c>
      <c r="AI50" s="4"/>
      <c r="AJ50" s="4" t="s">
        <v>201</v>
      </c>
      <c r="AK50" s="4" t="s">
        <v>202</v>
      </c>
      <c r="AL50" s="4"/>
      <c r="AM50" s="4"/>
      <c r="AN50" s="4"/>
      <c r="AO50" s="9"/>
      <c r="AP50" s="14" t="s">
        <v>57</v>
      </c>
      <c r="AQ50" s="4" t="s">
        <v>57</v>
      </c>
      <c r="AR50" s="15" t="s">
        <v>57</v>
      </c>
      <c r="AS50" s="14" t="s">
        <v>48</v>
      </c>
      <c r="AT50" s="4" t="s">
        <v>48</v>
      </c>
      <c r="AU50" s="4" t="s">
        <v>57</v>
      </c>
      <c r="AV50" s="15">
        <v>0</v>
      </c>
      <c r="AW50" s="14" t="s">
        <v>48</v>
      </c>
      <c r="AX50" s="4" t="s">
        <v>48</v>
      </c>
      <c r="AY50" s="4" t="s">
        <v>57</v>
      </c>
      <c r="AZ50" s="4">
        <v>0</v>
      </c>
      <c r="BA50" s="15">
        <v>0</v>
      </c>
      <c r="BB50" s="14" t="s">
        <v>48</v>
      </c>
      <c r="BC50" s="4">
        <v>0</v>
      </c>
      <c r="BD50" s="15">
        <v>0</v>
      </c>
      <c r="BE50" s="11" t="s">
        <v>179</v>
      </c>
      <c r="BF50" s="4">
        <v>0</v>
      </c>
      <c r="BG50" s="5">
        <v>0</v>
      </c>
      <c r="BH50" s="5" t="s">
        <v>179</v>
      </c>
      <c r="BI50" s="5">
        <v>0</v>
      </c>
      <c r="BJ50" s="5" t="s">
        <v>179</v>
      </c>
      <c r="BK50" s="4">
        <v>0</v>
      </c>
      <c r="BL50" s="4" t="s">
        <v>167</v>
      </c>
      <c r="BM50" s="4">
        <v>0</v>
      </c>
      <c r="BN50" s="4">
        <v>0</v>
      </c>
      <c r="BO50" s="4" t="s">
        <v>167</v>
      </c>
      <c r="BP50" s="4">
        <v>0</v>
      </c>
      <c r="BQ50" s="5">
        <v>45310</v>
      </c>
      <c r="BR50" s="5">
        <v>0</v>
      </c>
      <c r="BS50" s="5">
        <v>0</v>
      </c>
      <c r="BT50" s="5">
        <v>0</v>
      </c>
      <c r="BU50" s="4">
        <v>25000000</v>
      </c>
    </row>
    <row r="51" spans="1:73" x14ac:dyDescent="0.25">
      <c r="A51" s="4" t="s">
        <v>326</v>
      </c>
      <c r="B51" s="4" t="s">
        <v>38</v>
      </c>
      <c r="C51" s="4" t="s">
        <v>39</v>
      </c>
      <c r="D51" s="4" t="s">
        <v>327</v>
      </c>
      <c r="E51" s="4" t="s">
        <v>328</v>
      </c>
      <c r="F51" s="4" t="s">
        <v>329</v>
      </c>
      <c r="G51" s="4">
        <v>58.748497999999998</v>
      </c>
      <c r="H51" s="4">
        <v>25000000</v>
      </c>
      <c r="I51" s="4">
        <f t="shared" si="0"/>
        <v>0</v>
      </c>
      <c r="J51" s="4"/>
      <c r="K51" s="4"/>
      <c r="L51" s="4" t="s">
        <v>330</v>
      </c>
      <c r="M51" s="4" t="s">
        <v>59</v>
      </c>
      <c r="N51" s="4" t="s">
        <v>97</v>
      </c>
      <c r="O51" s="5">
        <v>45310</v>
      </c>
      <c r="P51" s="4"/>
      <c r="Q51" s="4"/>
      <c r="R51" s="4"/>
      <c r="S51" s="4"/>
      <c r="T51" s="4">
        <v>25000000</v>
      </c>
      <c r="U51" s="4"/>
      <c r="V51" s="4"/>
      <c r="W51" s="4"/>
      <c r="X51" s="4">
        <v>45225</v>
      </c>
      <c r="Y51" s="4" t="s">
        <v>331</v>
      </c>
      <c r="Z51" s="4" t="s">
        <v>46</v>
      </c>
      <c r="AA51" s="4">
        <v>0</v>
      </c>
      <c r="AB51" s="4">
        <v>50.539299999999997</v>
      </c>
      <c r="AC51" s="4" t="s">
        <v>332</v>
      </c>
      <c r="AD51" s="4" t="s">
        <v>48</v>
      </c>
      <c r="AE51" s="4" t="s">
        <v>49</v>
      </c>
      <c r="AF51" s="4"/>
      <c r="AG51" s="4"/>
      <c r="AH51" s="4" t="s">
        <v>48</v>
      </c>
      <c r="AI51" s="4"/>
      <c r="AJ51" s="4"/>
      <c r="AK51" s="4"/>
      <c r="AL51" s="4"/>
      <c r="AM51" s="4"/>
      <c r="AN51" s="4"/>
      <c r="AO51" s="9"/>
      <c r="AP51" s="14" t="s">
        <v>57</v>
      </c>
      <c r="AQ51" s="4" t="s">
        <v>57</v>
      </c>
      <c r="AR51" s="15" t="s">
        <v>57</v>
      </c>
      <c r="AS51" s="14" t="s">
        <v>48</v>
      </c>
      <c r="AT51" s="4" t="s">
        <v>48</v>
      </c>
      <c r="AU51" s="4" t="s">
        <v>57</v>
      </c>
      <c r="AV51" s="15">
        <v>0</v>
      </c>
      <c r="AW51" s="14" t="s">
        <v>48</v>
      </c>
      <c r="AX51" s="4" t="s">
        <v>48</v>
      </c>
      <c r="AY51" s="4" t="s">
        <v>57</v>
      </c>
      <c r="AZ51" s="4">
        <v>0</v>
      </c>
      <c r="BA51" s="15">
        <v>0</v>
      </c>
      <c r="BB51" s="14" t="s">
        <v>48</v>
      </c>
      <c r="BC51" s="4">
        <v>0</v>
      </c>
      <c r="BD51" s="15">
        <v>0</v>
      </c>
      <c r="BE51" s="11" t="s">
        <v>179</v>
      </c>
      <c r="BF51" s="4">
        <v>0</v>
      </c>
      <c r="BG51" s="5">
        <v>0</v>
      </c>
      <c r="BH51" s="5" t="s">
        <v>179</v>
      </c>
      <c r="BI51" s="5">
        <v>0</v>
      </c>
      <c r="BJ51" s="5" t="s">
        <v>179</v>
      </c>
      <c r="BK51" s="4">
        <v>0</v>
      </c>
      <c r="BL51" s="4" t="s">
        <v>59</v>
      </c>
      <c r="BM51" s="4" t="s">
        <v>97</v>
      </c>
      <c r="BN51" s="4">
        <v>0</v>
      </c>
      <c r="BO51" s="4" t="s">
        <v>59</v>
      </c>
      <c r="BP51" s="4" t="s">
        <v>97</v>
      </c>
      <c r="BQ51" s="5">
        <v>45310</v>
      </c>
      <c r="BR51" s="5">
        <v>0</v>
      </c>
      <c r="BS51" s="5">
        <v>0</v>
      </c>
      <c r="BT51" s="5">
        <v>0</v>
      </c>
      <c r="BU51" s="4">
        <v>25000000</v>
      </c>
    </row>
    <row r="52" spans="1:73" x14ac:dyDescent="0.25">
      <c r="A52" s="4" t="s">
        <v>333</v>
      </c>
      <c r="B52" s="4" t="s">
        <v>38</v>
      </c>
      <c r="C52" s="4" t="s">
        <v>39</v>
      </c>
      <c r="D52" s="4" t="s">
        <v>334</v>
      </c>
      <c r="E52" s="4" t="s">
        <v>335</v>
      </c>
      <c r="F52" s="4" t="s">
        <v>336</v>
      </c>
      <c r="G52" s="4">
        <v>514.20282299999997</v>
      </c>
      <c r="H52" s="4">
        <v>25000000</v>
      </c>
      <c r="I52" s="4">
        <f t="shared" si="0"/>
        <v>0</v>
      </c>
      <c r="J52" s="4"/>
      <c r="K52" s="4"/>
      <c r="L52" s="4" t="s">
        <v>337</v>
      </c>
      <c r="M52" s="4" t="s">
        <v>167</v>
      </c>
      <c r="N52" s="4"/>
      <c r="O52" s="5">
        <v>45314</v>
      </c>
      <c r="P52" s="4"/>
      <c r="Q52" s="4"/>
      <c r="R52" s="4"/>
      <c r="S52" s="4"/>
      <c r="T52" s="4">
        <v>25000000</v>
      </c>
      <c r="U52" s="4"/>
      <c r="V52" s="4"/>
      <c r="W52" s="4"/>
      <c r="X52" s="4">
        <v>0</v>
      </c>
      <c r="Y52" s="4" t="s">
        <v>338</v>
      </c>
      <c r="Z52" s="4" t="s">
        <v>46</v>
      </c>
      <c r="AA52" s="4">
        <v>0</v>
      </c>
      <c r="AB52" s="4">
        <v>491</v>
      </c>
      <c r="AC52" s="4" t="s">
        <v>339</v>
      </c>
      <c r="AD52" s="4" t="s">
        <v>48</v>
      </c>
      <c r="AE52" s="4" t="s">
        <v>49</v>
      </c>
      <c r="AF52" s="4"/>
      <c r="AG52" s="4" t="s">
        <v>53</v>
      </c>
      <c r="AH52" s="4" t="s">
        <v>48</v>
      </c>
      <c r="AI52" s="4" t="s">
        <v>340</v>
      </c>
      <c r="AJ52" s="4"/>
      <c r="AK52" s="4"/>
      <c r="AL52" s="4"/>
      <c r="AM52" s="4"/>
      <c r="AN52" s="4"/>
      <c r="AO52" s="9"/>
      <c r="AP52" s="14" t="s">
        <v>57</v>
      </c>
      <c r="AQ52" s="4" t="s">
        <v>57</v>
      </c>
      <c r="AR52" s="15" t="s">
        <v>57</v>
      </c>
      <c r="AS52" s="14" t="s">
        <v>48</v>
      </c>
      <c r="AT52" s="4" t="s">
        <v>48</v>
      </c>
      <c r="AU52" s="4" t="s">
        <v>57</v>
      </c>
      <c r="AV52" s="15">
        <v>0</v>
      </c>
      <c r="AW52" s="14" t="s">
        <v>48</v>
      </c>
      <c r="AX52" s="4" t="s">
        <v>48</v>
      </c>
      <c r="AY52" s="4" t="s">
        <v>48</v>
      </c>
      <c r="AZ52" s="4">
        <v>0</v>
      </c>
      <c r="BA52" s="15">
        <v>0</v>
      </c>
      <c r="BB52" s="14" t="s">
        <v>48</v>
      </c>
      <c r="BC52" s="4">
        <v>0</v>
      </c>
      <c r="BD52" s="15">
        <v>0</v>
      </c>
      <c r="BE52" s="11" t="s">
        <v>179</v>
      </c>
      <c r="BF52" s="4">
        <v>0</v>
      </c>
      <c r="BG52" s="5">
        <v>0</v>
      </c>
      <c r="BH52" s="5" t="s">
        <v>179</v>
      </c>
      <c r="BI52" s="5">
        <v>0</v>
      </c>
      <c r="BJ52" s="5" t="s">
        <v>179</v>
      </c>
      <c r="BK52" s="4">
        <v>0</v>
      </c>
      <c r="BL52" s="4" t="s">
        <v>59</v>
      </c>
      <c r="BM52" s="4" t="s">
        <v>97</v>
      </c>
      <c r="BN52" s="4">
        <v>0</v>
      </c>
      <c r="BO52" s="4" t="s">
        <v>167</v>
      </c>
      <c r="BP52" s="4">
        <v>0</v>
      </c>
      <c r="BQ52" s="5">
        <v>45314</v>
      </c>
      <c r="BR52" s="5">
        <v>0</v>
      </c>
      <c r="BS52" s="5">
        <v>0</v>
      </c>
      <c r="BT52" s="5">
        <v>0</v>
      </c>
      <c r="BU52" s="4">
        <v>25000000</v>
      </c>
    </row>
    <row r="53" spans="1:73" x14ac:dyDescent="0.25">
      <c r="A53" s="4" t="s">
        <v>341</v>
      </c>
      <c r="B53" s="4" t="s">
        <v>38</v>
      </c>
      <c r="C53" s="4" t="s">
        <v>39</v>
      </c>
      <c r="D53" s="4" t="s">
        <v>342</v>
      </c>
      <c r="E53" s="4" t="s">
        <v>335</v>
      </c>
      <c r="F53" s="4" t="s">
        <v>336</v>
      </c>
      <c r="G53" s="4">
        <v>1397.658355</v>
      </c>
      <c r="H53" s="4">
        <v>25000000</v>
      </c>
      <c r="I53" s="4">
        <f t="shared" si="0"/>
        <v>0</v>
      </c>
      <c r="J53" s="4"/>
      <c r="K53" s="4"/>
      <c r="L53" s="4" t="s">
        <v>343</v>
      </c>
      <c r="M53" s="4" t="s">
        <v>167</v>
      </c>
      <c r="N53" s="4"/>
      <c r="O53" s="5">
        <v>45314</v>
      </c>
      <c r="P53" s="4"/>
      <c r="Q53" s="4"/>
      <c r="R53" s="4"/>
      <c r="S53" s="4"/>
      <c r="T53" s="4">
        <v>25000000</v>
      </c>
      <c r="U53" s="4"/>
      <c r="V53" s="4"/>
      <c r="W53" s="4"/>
      <c r="X53" s="4">
        <v>45134</v>
      </c>
      <c r="Y53" s="4" t="s">
        <v>344</v>
      </c>
      <c r="Z53" s="4" t="s">
        <v>46</v>
      </c>
      <c r="AA53" s="4">
        <v>0</v>
      </c>
      <c r="AB53" s="4" t="s">
        <v>345</v>
      </c>
      <c r="AC53" s="4" t="s">
        <v>346</v>
      </c>
      <c r="AD53" s="4" t="s">
        <v>48</v>
      </c>
      <c r="AE53" s="4" t="s">
        <v>49</v>
      </c>
      <c r="AF53" s="4"/>
      <c r="AG53" s="4" t="s">
        <v>347</v>
      </c>
      <c r="AH53" s="4" t="s">
        <v>48</v>
      </c>
      <c r="AI53" s="4" t="s">
        <v>340</v>
      </c>
      <c r="AJ53" s="4"/>
      <c r="AK53" s="4"/>
      <c r="AL53" s="4"/>
      <c r="AM53" s="4"/>
      <c r="AN53" s="4"/>
      <c r="AO53" s="9"/>
      <c r="AP53" s="14" t="s">
        <v>57</v>
      </c>
      <c r="AQ53" s="4" t="s">
        <v>57</v>
      </c>
      <c r="AR53" s="15" t="s">
        <v>57</v>
      </c>
      <c r="AS53" s="14" t="s">
        <v>48</v>
      </c>
      <c r="AT53" s="4" t="s">
        <v>48</v>
      </c>
      <c r="AU53" s="4" t="s">
        <v>57</v>
      </c>
      <c r="AV53" s="15">
        <v>0</v>
      </c>
      <c r="AW53" s="14" t="s">
        <v>48</v>
      </c>
      <c r="AX53" s="4" t="s">
        <v>48</v>
      </c>
      <c r="AY53" s="4" t="s">
        <v>57</v>
      </c>
      <c r="AZ53" s="4">
        <v>0</v>
      </c>
      <c r="BA53" s="15">
        <v>0</v>
      </c>
      <c r="BB53" s="14" t="s">
        <v>48</v>
      </c>
      <c r="BC53" s="4">
        <v>0</v>
      </c>
      <c r="BD53" s="15">
        <v>0</v>
      </c>
      <c r="BE53" s="11" t="s">
        <v>179</v>
      </c>
      <c r="BF53" s="4">
        <v>0</v>
      </c>
      <c r="BG53" s="5">
        <v>0</v>
      </c>
      <c r="BH53" s="5" t="s">
        <v>179</v>
      </c>
      <c r="BI53" s="5">
        <v>0</v>
      </c>
      <c r="BJ53" s="5" t="s">
        <v>179</v>
      </c>
      <c r="BK53" s="4">
        <v>0</v>
      </c>
      <c r="BL53" s="4" t="s">
        <v>59</v>
      </c>
      <c r="BM53" s="4" t="s">
        <v>97</v>
      </c>
      <c r="BN53" s="4">
        <v>0</v>
      </c>
      <c r="BO53" s="4" t="s">
        <v>167</v>
      </c>
      <c r="BP53" s="4">
        <v>0</v>
      </c>
      <c r="BQ53" s="5">
        <v>45314</v>
      </c>
      <c r="BR53" s="5">
        <v>0</v>
      </c>
      <c r="BS53" s="5">
        <v>0</v>
      </c>
      <c r="BT53" s="5">
        <v>0</v>
      </c>
      <c r="BU53" s="4">
        <v>25000000</v>
      </c>
    </row>
    <row r="54" spans="1:73" x14ac:dyDescent="0.25">
      <c r="A54" s="4" t="s">
        <v>348</v>
      </c>
      <c r="B54" s="4" t="s">
        <v>38</v>
      </c>
      <c r="C54" s="4" t="s">
        <v>39</v>
      </c>
      <c r="D54" s="4" t="s">
        <v>349</v>
      </c>
      <c r="E54" s="4" t="s">
        <v>180</v>
      </c>
      <c r="F54" s="4" t="s">
        <v>350</v>
      </c>
      <c r="G54" s="4">
        <v>414.90929299999999</v>
      </c>
      <c r="H54" s="4">
        <v>25000000</v>
      </c>
      <c r="I54" s="4">
        <f t="shared" si="0"/>
        <v>0</v>
      </c>
      <c r="J54" s="4"/>
      <c r="K54" s="4"/>
      <c r="L54" s="4" t="s">
        <v>351</v>
      </c>
      <c r="M54" s="4" t="s">
        <v>59</v>
      </c>
      <c r="N54" s="4" t="s">
        <v>97</v>
      </c>
      <c r="O54" s="5">
        <v>45314</v>
      </c>
      <c r="P54" s="4"/>
      <c r="Q54" s="4"/>
      <c r="R54" s="4"/>
      <c r="S54" s="4"/>
      <c r="T54" s="4">
        <v>25000000</v>
      </c>
      <c r="U54" s="4"/>
      <c r="V54" s="4"/>
      <c r="W54" s="4"/>
      <c r="X54" s="4">
        <v>0</v>
      </c>
      <c r="Y54" s="4" t="s">
        <v>352</v>
      </c>
      <c r="Z54" s="4" t="s">
        <v>46</v>
      </c>
      <c r="AA54" s="4">
        <v>0</v>
      </c>
      <c r="AB54" s="4">
        <v>520</v>
      </c>
      <c r="AC54" s="4" t="s">
        <v>353</v>
      </c>
      <c r="AD54" s="4" t="s">
        <v>48</v>
      </c>
      <c r="AE54" s="4" t="s">
        <v>49</v>
      </c>
      <c r="AF54" s="4"/>
      <c r="AG54" s="4"/>
      <c r="AH54" s="4" t="s">
        <v>48</v>
      </c>
      <c r="AI54" s="4"/>
      <c r="AJ54" s="4"/>
      <c r="AK54" s="4"/>
      <c r="AL54" s="4"/>
      <c r="AM54" s="4"/>
      <c r="AN54" s="4"/>
      <c r="AO54" s="9"/>
      <c r="AP54" s="14" t="s">
        <v>57</v>
      </c>
      <c r="AQ54" s="4" t="s">
        <v>57</v>
      </c>
      <c r="AR54" s="15" t="s">
        <v>57</v>
      </c>
      <c r="AS54" s="14" t="s">
        <v>48</v>
      </c>
      <c r="AT54" s="4" t="s">
        <v>48</v>
      </c>
      <c r="AU54" s="4" t="s">
        <v>57</v>
      </c>
      <c r="AV54" s="15">
        <v>0</v>
      </c>
      <c r="AW54" s="14" t="s">
        <v>48</v>
      </c>
      <c r="AX54" s="4" t="s">
        <v>48</v>
      </c>
      <c r="AY54" s="4" t="s">
        <v>57</v>
      </c>
      <c r="AZ54" s="4">
        <v>0</v>
      </c>
      <c r="BA54" s="15">
        <v>0</v>
      </c>
      <c r="BB54" s="14" t="s">
        <v>48</v>
      </c>
      <c r="BC54" s="4">
        <v>0</v>
      </c>
      <c r="BD54" s="15">
        <v>0</v>
      </c>
      <c r="BE54" s="11" t="s">
        <v>179</v>
      </c>
      <c r="BF54" s="4">
        <v>0</v>
      </c>
      <c r="BG54" s="5">
        <v>0</v>
      </c>
      <c r="BH54" s="5" t="s">
        <v>179</v>
      </c>
      <c r="BI54" s="5">
        <v>0</v>
      </c>
      <c r="BJ54" s="5" t="s">
        <v>179</v>
      </c>
      <c r="BK54" s="4">
        <v>0</v>
      </c>
      <c r="BL54" s="4" t="s">
        <v>59</v>
      </c>
      <c r="BM54" s="4" t="s">
        <v>97</v>
      </c>
      <c r="BN54" s="4">
        <v>0</v>
      </c>
      <c r="BO54" s="4" t="s">
        <v>59</v>
      </c>
      <c r="BP54" s="4" t="s">
        <v>97</v>
      </c>
      <c r="BQ54" s="5">
        <v>45314</v>
      </c>
      <c r="BR54" s="5">
        <v>0</v>
      </c>
      <c r="BS54" s="5">
        <v>0</v>
      </c>
      <c r="BT54" s="5">
        <v>0</v>
      </c>
      <c r="BU54" s="4">
        <v>25000000</v>
      </c>
    </row>
    <row r="55" spans="1:73" x14ac:dyDescent="0.25">
      <c r="A55" s="4" t="s">
        <v>354</v>
      </c>
      <c r="B55" s="4" t="s">
        <v>38</v>
      </c>
      <c r="C55" s="4" t="s">
        <v>39</v>
      </c>
      <c r="D55" s="4" t="s">
        <v>355</v>
      </c>
      <c r="E55" s="4" t="s">
        <v>335</v>
      </c>
      <c r="F55" s="4" t="s">
        <v>336</v>
      </c>
      <c r="G55" s="4">
        <v>1181.2235049999999</v>
      </c>
      <c r="H55" s="4">
        <v>25000000</v>
      </c>
      <c r="I55" s="4">
        <f t="shared" si="0"/>
        <v>0</v>
      </c>
      <c r="J55" s="4"/>
      <c r="K55" s="4"/>
      <c r="L55" s="4" t="s">
        <v>356</v>
      </c>
      <c r="M55" s="4" t="s">
        <v>167</v>
      </c>
      <c r="N55" s="4"/>
      <c r="O55" s="5">
        <v>45314</v>
      </c>
      <c r="P55" s="4"/>
      <c r="Q55" s="4"/>
      <c r="R55" s="4"/>
      <c r="S55" s="4"/>
      <c r="T55" s="4">
        <v>25000000</v>
      </c>
      <c r="U55" s="4"/>
      <c r="V55" s="4"/>
      <c r="W55" s="4"/>
      <c r="X55" s="4">
        <v>45138</v>
      </c>
      <c r="Y55" s="4" t="s">
        <v>357</v>
      </c>
      <c r="Z55" s="4" t="s">
        <v>46</v>
      </c>
      <c r="AA55" s="4">
        <v>0</v>
      </c>
      <c r="AB55" s="4">
        <v>1215.1137000000001</v>
      </c>
      <c r="AC55" s="4" t="s">
        <v>358</v>
      </c>
      <c r="AD55" s="4" t="s">
        <v>48</v>
      </c>
      <c r="AE55" s="4" t="s">
        <v>49</v>
      </c>
      <c r="AF55" s="4"/>
      <c r="AG55" s="4" t="s">
        <v>53</v>
      </c>
      <c r="AH55" s="4" t="s">
        <v>48</v>
      </c>
      <c r="AI55" s="4" t="s">
        <v>340</v>
      </c>
      <c r="AJ55" s="4"/>
      <c r="AK55" s="4"/>
      <c r="AL55" s="4"/>
      <c r="AM55" s="4"/>
      <c r="AN55" s="4"/>
      <c r="AO55" s="9"/>
      <c r="AP55" s="14" t="s">
        <v>57</v>
      </c>
      <c r="AQ55" s="4" t="s">
        <v>57</v>
      </c>
      <c r="AR55" s="15" t="s">
        <v>57</v>
      </c>
      <c r="AS55" s="14" t="s">
        <v>48</v>
      </c>
      <c r="AT55" s="4" t="s">
        <v>48</v>
      </c>
      <c r="AU55" s="4" t="s">
        <v>57</v>
      </c>
      <c r="AV55" s="15">
        <v>0</v>
      </c>
      <c r="AW55" s="14" t="s">
        <v>48</v>
      </c>
      <c r="AX55" s="4" t="s">
        <v>48</v>
      </c>
      <c r="AY55" s="4" t="s">
        <v>57</v>
      </c>
      <c r="AZ55" s="4">
        <v>0</v>
      </c>
      <c r="BA55" s="15">
        <v>0</v>
      </c>
      <c r="BB55" s="14" t="s">
        <v>48</v>
      </c>
      <c r="BC55" s="4">
        <v>0</v>
      </c>
      <c r="BD55" s="15">
        <v>0</v>
      </c>
      <c r="BE55" s="11" t="s">
        <v>179</v>
      </c>
      <c r="BF55" s="4">
        <v>0</v>
      </c>
      <c r="BG55" s="5">
        <v>0</v>
      </c>
      <c r="BH55" s="5" t="s">
        <v>179</v>
      </c>
      <c r="BI55" s="5">
        <v>0</v>
      </c>
      <c r="BJ55" s="5" t="s">
        <v>179</v>
      </c>
      <c r="BK55" s="4">
        <v>0</v>
      </c>
      <c r="BL55" s="4" t="s">
        <v>59</v>
      </c>
      <c r="BM55" s="4" t="s">
        <v>97</v>
      </c>
      <c r="BN55" s="4">
        <v>0</v>
      </c>
      <c r="BO55" s="4" t="s">
        <v>167</v>
      </c>
      <c r="BP55" s="4">
        <v>0</v>
      </c>
      <c r="BQ55" s="5">
        <v>45314</v>
      </c>
      <c r="BR55" s="5">
        <v>0</v>
      </c>
      <c r="BS55" s="5">
        <v>0</v>
      </c>
      <c r="BT55" s="5">
        <v>0</v>
      </c>
      <c r="BU55" s="4">
        <v>25000000</v>
      </c>
    </row>
    <row r="56" spans="1:73" x14ac:dyDescent="0.25">
      <c r="A56" s="4" t="s">
        <v>359</v>
      </c>
      <c r="B56" s="4" t="s">
        <v>38</v>
      </c>
      <c r="C56" s="4" t="s">
        <v>39</v>
      </c>
      <c r="D56" s="4" t="s">
        <v>232</v>
      </c>
      <c r="E56" s="4" t="s">
        <v>180</v>
      </c>
      <c r="F56" s="4" t="s">
        <v>117</v>
      </c>
      <c r="G56" s="4">
        <v>292.41381200000001</v>
      </c>
      <c r="H56" s="4">
        <v>25000000</v>
      </c>
      <c r="I56" s="4">
        <f t="shared" si="0"/>
        <v>0</v>
      </c>
      <c r="J56" s="4"/>
      <c r="K56" s="4"/>
      <c r="L56" s="4" t="s">
        <v>360</v>
      </c>
      <c r="M56" s="4" t="s">
        <v>59</v>
      </c>
      <c r="N56" s="4" t="s">
        <v>97</v>
      </c>
      <c r="O56" s="5">
        <v>45314</v>
      </c>
      <c r="P56" s="4"/>
      <c r="Q56" s="4"/>
      <c r="R56" s="4"/>
      <c r="S56" s="4"/>
      <c r="T56" s="4">
        <v>25000000</v>
      </c>
      <c r="U56" s="4"/>
      <c r="V56" s="4"/>
      <c r="W56" s="4"/>
      <c r="X56" s="4">
        <v>0</v>
      </c>
      <c r="Y56" s="4" t="s">
        <v>361</v>
      </c>
      <c r="Z56" s="4" t="s">
        <v>46</v>
      </c>
      <c r="AA56" s="4">
        <v>0</v>
      </c>
      <c r="AB56" s="4">
        <v>100</v>
      </c>
      <c r="AC56" s="4" t="s">
        <v>362</v>
      </c>
      <c r="AD56" s="4" t="s">
        <v>48</v>
      </c>
      <c r="AE56" s="4" t="s">
        <v>49</v>
      </c>
      <c r="AF56" s="4"/>
      <c r="AG56" s="4"/>
      <c r="AH56" s="4" t="s">
        <v>48</v>
      </c>
      <c r="AI56" s="4"/>
      <c r="AJ56" s="4"/>
      <c r="AK56" s="4"/>
      <c r="AL56" s="4"/>
      <c r="AM56" s="4"/>
      <c r="AN56" s="4"/>
      <c r="AO56" s="9"/>
      <c r="AP56" s="14" t="s">
        <v>57</v>
      </c>
      <c r="AQ56" s="4" t="s">
        <v>57</v>
      </c>
      <c r="AR56" s="15" t="s">
        <v>57</v>
      </c>
      <c r="AS56" s="14" t="s">
        <v>48</v>
      </c>
      <c r="AT56" s="4" t="s">
        <v>48</v>
      </c>
      <c r="AU56" s="4" t="s">
        <v>57</v>
      </c>
      <c r="AV56" s="15">
        <v>0</v>
      </c>
      <c r="AW56" s="14" t="s">
        <v>48</v>
      </c>
      <c r="AX56" s="4" t="s">
        <v>48</v>
      </c>
      <c r="AY56" s="4" t="s">
        <v>57</v>
      </c>
      <c r="AZ56" s="4">
        <v>0</v>
      </c>
      <c r="BA56" s="15">
        <v>0</v>
      </c>
      <c r="BB56" s="14" t="s">
        <v>48</v>
      </c>
      <c r="BC56" s="4">
        <v>0</v>
      </c>
      <c r="BD56" s="15">
        <v>0</v>
      </c>
      <c r="BE56" s="11" t="s">
        <v>179</v>
      </c>
      <c r="BF56" s="4">
        <v>0</v>
      </c>
      <c r="BG56" s="5">
        <v>0</v>
      </c>
      <c r="BH56" s="5" t="s">
        <v>179</v>
      </c>
      <c r="BI56" s="5">
        <v>0</v>
      </c>
      <c r="BJ56" s="5" t="s">
        <v>179</v>
      </c>
      <c r="BK56" s="4">
        <v>0</v>
      </c>
      <c r="BL56" s="4" t="s">
        <v>59</v>
      </c>
      <c r="BM56" s="4" t="s">
        <v>97</v>
      </c>
      <c r="BN56" s="4">
        <v>0</v>
      </c>
      <c r="BO56" s="4" t="s">
        <v>59</v>
      </c>
      <c r="BP56" s="4" t="s">
        <v>97</v>
      </c>
      <c r="BQ56" s="5">
        <v>45314</v>
      </c>
      <c r="BR56" s="5">
        <v>0</v>
      </c>
      <c r="BS56" s="5">
        <v>0</v>
      </c>
      <c r="BT56" s="5">
        <v>0</v>
      </c>
      <c r="BU56" s="4">
        <v>25000000</v>
      </c>
    </row>
    <row r="57" spans="1:73" x14ac:dyDescent="0.25">
      <c r="A57" s="4" t="s">
        <v>363</v>
      </c>
      <c r="B57" s="4" t="s">
        <v>38</v>
      </c>
      <c r="C57" s="4" t="s">
        <v>39</v>
      </c>
      <c r="D57" s="4" t="s">
        <v>364</v>
      </c>
      <c r="E57" s="4" t="s">
        <v>335</v>
      </c>
      <c r="F57" s="4" t="s">
        <v>336</v>
      </c>
      <c r="G57" s="4">
        <v>1407.0442860000001</v>
      </c>
      <c r="H57" s="4">
        <v>25000000</v>
      </c>
      <c r="I57" s="4">
        <f t="shared" si="0"/>
        <v>0</v>
      </c>
      <c r="J57" s="4"/>
      <c r="K57" s="4"/>
      <c r="L57" s="4" t="s">
        <v>365</v>
      </c>
      <c r="M57" s="4" t="s">
        <v>167</v>
      </c>
      <c r="N57" s="4"/>
      <c r="O57" s="5">
        <v>45314</v>
      </c>
      <c r="P57" s="4"/>
      <c r="Q57" s="4"/>
      <c r="R57" s="4"/>
      <c r="S57" s="4"/>
      <c r="T57" s="4">
        <v>25000000</v>
      </c>
      <c r="U57" s="4"/>
      <c r="V57" s="4"/>
      <c r="W57" s="4"/>
      <c r="X57" s="4">
        <v>45138</v>
      </c>
      <c r="Y57" s="4" t="s">
        <v>366</v>
      </c>
      <c r="Z57" s="4" t="s">
        <v>46</v>
      </c>
      <c r="AA57" s="4">
        <v>0</v>
      </c>
      <c r="AB57" s="4">
        <v>1213.6151</v>
      </c>
      <c r="AC57" s="4" t="s">
        <v>367</v>
      </c>
      <c r="AD57" s="4" t="s">
        <v>48</v>
      </c>
      <c r="AE57" s="4" t="s">
        <v>49</v>
      </c>
      <c r="AF57" s="4"/>
      <c r="AG57" s="4" t="s">
        <v>53</v>
      </c>
      <c r="AH57" s="4" t="s">
        <v>48</v>
      </c>
      <c r="AI57" s="4" t="s">
        <v>340</v>
      </c>
      <c r="AJ57" s="4"/>
      <c r="AK57" s="4"/>
      <c r="AL57" s="4"/>
      <c r="AM57" s="4"/>
      <c r="AN57" s="4"/>
      <c r="AO57" s="9"/>
      <c r="AP57" s="14" t="s">
        <v>57</v>
      </c>
      <c r="AQ57" s="4" t="s">
        <v>57</v>
      </c>
      <c r="AR57" s="15" t="s">
        <v>57</v>
      </c>
      <c r="AS57" s="14" t="s">
        <v>48</v>
      </c>
      <c r="AT57" s="4" t="s">
        <v>48</v>
      </c>
      <c r="AU57" s="4" t="s">
        <v>57</v>
      </c>
      <c r="AV57" s="15">
        <v>0</v>
      </c>
      <c r="AW57" s="14" t="s">
        <v>48</v>
      </c>
      <c r="AX57" s="4" t="s">
        <v>48</v>
      </c>
      <c r="AY57" s="4" t="s">
        <v>57</v>
      </c>
      <c r="AZ57" s="4">
        <v>0</v>
      </c>
      <c r="BA57" s="15">
        <v>0</v>
      </c>
      <c r="BB57" s="14" t="s">
        <v>48</v>
      </c>
      <c r="BC57" s="4">
        <v>0</v>
      </c>
      <c r="BD57" s="15">
        <v>0</v>
      </c>
      <c r="BE57" s="11" t="s">
        <v>179</v>
      </c>
      <c r="BF57" s="4">
        <v>0</v>
      </c>
      <c r="BG57" s="5">
        <v>0</v>
      </c>
      <c r="BH57" s="5" t="s">
        <v>179</v>
      </c>
      <c r="BI57" s="5">
        <v>0</v>
      </c>
      <c r="BJ57" s="5" t="s">
        <v>179</v>
      </c>
      <c r="BK57" s="4">
        <v>0</v>
      </c>
      <c r="BL57" s="4" t="s">
        <v>59</v>
      </c>
      <c r="BM57" s="4" t="s">
        <v>97</v>
      </c>
      <c r="BN57" s="4">
        <v>0</v>
      </c>
      <c r="BO57" s="4" t="s">
        <v>167</v>
      </c>
      <c r="BP57" s="4">
        <v>0</v>
      </c>
      <c r="BQ57" s="5">
        <v>45314</v>
      </c>
      <c r="BR57" s="5">
        <v>0</v>
      </c>
      <c r="BS57" s="5">
        <v>0</v>
      </c>
      <c r="BT57" s="5">
        <v>0</v>
      </c>
      <c r="BU57" s="4">
        <v>25000000</v>
      </c>
    </row>
    <row r="58" spans="1:73" x14ac:dyDescent="0.25">
      <c r="A58" s="4" t="s">
        <v>368</v>
      </c>
      <c r="B58" s="4" t="s">
        <v>38</v>
      </c>
      <c r="C58" s="4" t="s">
        <v>39</v>
      </c>
      <c r="D58" s="4" t="s">
        <v>369</v>
      </c>
      <c r="E58" s="4" t="s">
        <v>335</v>
      </c>
      <c r="F58" s="4" t="s">
        <v>336</v>
      </c>
      <c r="G58" s="4">
        <v>1356.600997</v>
      </c>
      <c r="H58" s="4">
        <v>25000000</v>
      </c>
      <c r="I58" s="4">
        <f t="shared" si="0"/>
        <v>0</v>
      </c>
      <c r="J58" s="4"/>
      <c r="K58" s="4"/>
      <c r="L58" s="4" t="s">
        <v>370</v>
      </c>
      <c r="M58" s="4" t="s">
        <v>167</v>
      </c>
      <c r="N58" s="4"/>
      <c r="O58" s="5">
        <v>45314</v>
      </c>
      <c r="P58" s="4"/>
      <c r="Q58" s="4"/>
      <c r="R58" s="4"/>
      <c r="S58" s="4"/>
      <c r="T58" s="4">
        <v>25000000</v>
      </c>
      <c r="U58" s="4"/>
      <c r="V58" s="4"/>
      <c r="W58" s="4"/>
      <c r="X58" s="4">
        <v>45138</v>
      </c>
      <c r="Y58" s="4" t="s">
        <v>371</v>
      </c>
      <c r="Z58" s="4" t="s">
        <v>46</v>
      </c>
      <c r="AA58" s="4">
        <v>0</v>
      </c>
      <c r="AB58" s="4">
        <v>1215.3963000000001</v>
      </c>
      <c r="AC58" s="4" t="s">
        <v>372</v>
      </c>
      <c r="AD58" s="4" t="s">
        <v>48</v>
      </c>
      <c r="AE58" s="4" t="s">
        <v>49</v>
      </c>
      <c r="AF58" s="4"/>
      <c r="AG58" s="4" t="s">
        <v>53</v>
      </c>
      <c r="AH58" s="4" t="s">
        <v>48</v>
      </c>
      <c r="AI58" s="4" t="s">
        <v>340</v>
      </c>
      <c r="AJ58" s="4"/>
      <c r="AK58" s="4"/>
      <c r="AL58" s="4"/>
      <c r="AM58" s="4"/>
      <c r="AN58" s="4"/>
      <c r="AO58" s="9"/>
      <c r="AP58" s="14" t="s">
        <v>57</v>
      </c>
      <c r="AQ58" s="4" t="s">
        <v>57</v>
      </c>
      <c r="AR58" s="15" t="s">
        <v>57</v>
      </c>
      <c r="AS58" s="14" t="s">
        <v>48</v>
      </c>
      <c r="AT58" s="4" t="s">
        <v>48</v>
      </c>
      <c r="AU58" s="4" t="s">
        <v>57</v>
      </c>
      <c r="AV58" s="15">
        <v>0</v>
      </c>
      <c r="AW58" s="14" t="s">
        <v>48</v>
      </c>
      <c r="AX58" s="4" t="s">
        <v>48</v>
      </c>
      <c r="AY58" s="4" t="s">
        <v>48</v>
      </c>
      <c r="AZ58" s="4">
        <v>0</v>
      </c>
      <c r="BA58" s="15">
        <v>0</v>
      </c>
      <c r="BB58" s="14" t="s">
        <v>48</v>
      </c>
      <c r="BC58" s="4">
        <v>0</v>
      </c>
      <c r="BD58" s="15">
        <v>0</v>
      </c>
      <c r="BE58" s="11" t="s">
        <v>179</v>
      </c>
      <c r="BF58" s="4">
        <v>0</v>
      </c>
      <c r="BG58" s="5">
        <v>0</v>
      </c>
      <c r="BH58" s="5" t="s">
        <v>179</v>
      </c>
      <c r="BI58" s="5">
        <v>0</v>
      </c>
      <c r="BJ58" s="5" t="s">
        <v>179</v>
      </c>
      <c r="BK58" s="4">
        <v>0</v>
      </c>
      <c r="BL58" s="4" t="s">
        <v>59</v>
      </c>
      <c r="BM58" s="4" t="s">
        <v>97</v>
      </c>
      <c r="BN58" s="4">
        <v>0</v>
      </c>
      <c r="BO58" s="4" t="s">
        <v>167</v>
      </c>
      <c r="BP58" s="4">
        <v>0</v>
      </c>
      <c r="BQ58" s="5">
        <v>45314</v>
      </c>
      <c r="BR58" s="5">
        <v>0</v>
      </c>
      <c r="BS58" s="5">
        <v>0</v>
      </c>
      <c r="BT58" s="5">
        <v>0</v>
      </c>
      <c r="BU58" s="4">
        <v>25000000</v>
      </c>
    </row>
    <row r="59" spans="1:73" x14ac:dyDescent="0.25">
      <c r="A59" s="4" t="s">
        <v>373</v>
      </c>
      <c r="B59" s="4" t="s">
        <v>38</v>
      </c>
      <c r="C59" s="4" t="s">
        <v>39</v>
      </c>
      <c r="D59" s="4" t="s">
        <v>374</v>
      </c>
      <c r="E59" s="4" t="s">
        <v>335</v>
      </c>
      <c r="F59" s="4" t="s">
        <v>336</v>
      </c>
      <c r="G59" s="4">
        <v>259.44513499999999</v>
      </c>
      <c r="H59" s="4">
        <v>25000000</v>
      </c>
      <c r="I59" s="4">
        <f t="shared" si="0"/>
        <v>0</v>
      </c>
      <c r="J59" s="4"/>
      <c r="K59" s="4"/>
      <c r="L59" s="4" t="s">
        <v>375</v>
      </c>
      <c r="M59" s="4" t="s">
        <v>167</v>
      </c>
      <c r="N59" s="4"/>
      <c r="O59" s="5">
        <v>45314</v>
      </c>
      <c r="P59" s="4"/>
      <c r="Q59" s="4"/>
      <c r="R59" s="4"/>
      <c r="S59" s="4"/>
      <c r="T59" s="4">
        <v>25000000</v>
      </c>
      <c r="U59" s="4"/>
      <c r="V59" s="4"/>
      <c r="W59" s="4"/>
      <c r="X59" s="4">
        <v>45111</v>
      </c>
      <c r="Y59" s="4" t="s">
        <v>376</v>
      </c>
      <c r="Z59" s="4" t="s">
        <v>46</v>
      </c>
      <c r="AA59" s="4">
        <v>0</v>
      </c>
      <c r="AB59" s="4">
        <v>299.10169999999999</v>
      </c>
      <c r="AC59" s="4" t="s">
        <v>377</v>
      </c>
      <c r="AD59" s="4" t="s">
        <v>48</v>
      </c>
      <c r="AE59" s="4" t="s">
        <v>49</v>
      </c>
      <c r="AF59" s="4"/>
      <c r="AG59" s="4" t="s">
        <v>347</v>
      </c>
      <c r="AH59" s="4" t="s">
        <v>48</v>
      </c>
      <c r="AI59" s="4" t="s">
        <v>340</v>
      </c>
      <c r="AJ59" s="4"/>
      <c r="AK59" s="4"/>
      <c r="AL59" s="4"/>
      <c r="AM59" s="4"/>
      <c r="AN59" s="4"/>
      <c r="AO59" s="9"/>
      <c r="AP59" s="14" t="s">
        <v>57</v>
      </c>
      <c r="AQ59" s="4" t="s">
        <v>57</v>
      </c>
      <c r="AR59" s="15" t="s">
        <v>57</v>
      </c>
      <c r="AS59" s="14" t="s">
        <v>48</v>
      </c>
      <c r="AT59" s="4" t="s">
        <v>48</v>
      </c>
      <c r="AU59" s="4" t="s">
        <v>57</v>
      </c>
      <c r="AV59" s="15">
        <v>0</v>
      </c>
      <c r="AW59" s="14" t="s">
        <v>48</v>
      </c>
      <c r="AX59" s="4" t="s">
        <v>48</v>
      </c>
      <c r="AY59" s="4" t="s">
        <v>57</v>
      </c>
      <c r="AZ59" s="4">
        <v>0</v>
      </c>
      <c r="BA59" s="15">
        <v>0</v>
      </c>
      <c r="BB59" s="14" t="s">
        <v>48</v>
      </c>
      <c r="BC59" s="4">
        <v>0</v>
      </c>
      <c r="BD59" s="15">
        <v>0</v>
      </c>
      <c r="BE59" s="11" t="s">
        <v>179</v>
      </c>
      <c r="BF59" s="4">
        <v>0</v>
      </c>
      <c r="BG59" s="5">
        <v>0</v>
      </c>
      <c r="BH59" s="5" t="s">
        <v>179</v>
      </c>
      <c r="BI59" s="5">
        <v>0</v>
      </c>
      <c r="BJ59" s="5" t="s">
        <v>179</v>
      </c>
      <c r="BK59" s="4">
        <v>0</v>
      </c>
      <c r="BL59" s="4" t="s">
        <v>59</v>
      </c>
      <c r="BM59" s="4" t="s">
        <v>97</v>
      </c>
      <c r="BN59" s="4">
        <v>0</v>
      </c>
      <c r="BO59" s="4" t="s">
        <v>167</v>
      </c>
      <c r="BP59" s="4">
        <v>0</v>
      </c>
      <c r="BQ59" s="5">
        <v>45314</v>
      </c>
      <c r="BR59" s="5">
        <v>0</v>
      </c>
      <c r="BS59" s="5">
        <v>0</v>
      </c>
      <c r="BT59" s="5">
        <v>0</v>
      </c>
      <c r="BU59" s="4">
        <v>25000000</v>
      </c>
    </row>
    <row r="60" spans="1:73" x14ac:dyDescent="0.25">
      <c r="A60" s="4" t="s">
        <v>378</v>
      </c>
      <c r="B60" s="4" t="s">
        <v>38</v>
      </c>
      <c r="C60" s="4" t="s">
        <v>379</v>
      </c>
      <c r="D60" s="4"/>
      <c r="E60" s="4" t="s">
        <v>380</v>
      </c>
      <c r="F60" s="4" t="s">
        <v>381</v>
      </c>
      <c r="G60" s="4">
        <v>64.474400000000003</v>
      </c>
      <c r="H60" s="4">
        <v>25000000</v>
      </c>
      <c r="I60" s="4">
        <f t="shared" si="0"/>
        <v>0</v>
      </c>
      <c r="J60" s="4"/>
      <c r="K60" s="4"/>
      <c r="L60" s="4" t="s">
        <v>382</v>
      </c>
      <c r="M60" s="4" t="s">
        <v>53</v>
      </c>
      <c r="N60" s="4"/>
      <c r="O60" s="5">
        <v>45288</v>
      </c>
      <c r="P60" s="4">
        <v>45302</v>
      </c>
      <c r="Q60" s="4">
        <v>45335</v>
      </c>
      <c r="R60" s="4"/>
      <c r="S60" s="4"/>
      <c r="T60" s="4">
        <v>25000000</v>
      </c>
      <c r="U60" s="4"/>
      <c r="V60" s="4" t="s">
        <v>48</v>
      </c>
      <c r="W60" s="4"/>
      <c r="X60" s="4">
        <v>45183</v>
      </c>
      <c r="Y60" s="4" t="s">
        <v>383</v>
      </c>
      <c r="Z60" s="4" t="s">
        <v>46</v>
      </c>
      <c r="AA60" s="4">
        <v>0</v>
      </c>
      <c r="AB60" s="4" t="s">
        <v>384</v>
      </c>
      <c r="AC60" s="4" t="s">
        <v>385</v>
      </c>
      <c r="AD60" s="4" t="s">
        <v>48</v>
      </c>
      <c r="AE60" s="4" t="s">
        <v>49</v>
      </c>
      <c r="AF60" s="4"/>
      <c r="AG60" s="4" t="s">
        <v>53</v>
      </c>
      <c r="AH60" s="4" t="s">
        <v>48</v>
      </c>
      <c r="AI60" s="4" t="s">
        <v>340</v>
      </c>
      <c r="AJ60" s="4"/>
      <c r="AK60" s="4"/>
      <c r="AL60" s="4"/>
      <c r="AM60" s="4"/>
      <c r="AN60" s="4"/>
      <c r="AO60" s="9"/>
      <c r="AP60" s="14" t="s">
        <v>57</v>
      </c>
      <c r="AQ60" s="4" t="s">
        <v>57</v>
      </c>
      <c r="AR60" s="15" t="s">
        <v>57</v>
      </c>
      <c r="AS60" s="14" t="s">
        <v>57</v>
      </c>
      <c r="AT60" s="4" t="s">
        <v>57</v>
      </c>
      <c r="AU60" s="4" t="s">
        <v>57</v>
      </c>
      <c r="AV60" s="15">
        <v>0</v>
      </c>
      <c r="AW60" s="14" t="s">
        <v>57</v>
      </c>
      <c r="AX60" s="4" t="s">
        <v>57</v>
      </c>
      <c r="AY60" s="4" t="s">
        <v>57</v>
      </c>
      <c r="AZ60" s="4">
        <v>0</v>
      </c>
      <c r="BA60" s="15">
        <v>0</v>
      </c>
      <c r="BB60" s="14" t="s">
        <v>57</v>
      </c>
      <c r="BC60" s="4">
        <v>0</v>
      </c>
      <c r="BD60" s="15">
        <v>0</v>
      </c>
      <c r="BE60" s="11">
        <v>0</v>
      </c>
      <c r="BF60" s="4">
        <v>0</v>
      </c>
      <c r="BG60" s="5">
        <v>0</v>
      </c>
      <c r="BH60" s="5">
        <v>0</v>
      </c>
      <c r="BI60" s="5">
        <v>45313</v>
      </c>
      <c r="BJ60" s="5">
        <v>0</v>
      </c>
      <c r="BK60" s="4">
        <v>0</v>
      </c>
      <c r="BL60" s="4" t="s">
        <v>1527</v>
      </c>
      <c r="BM60" s="4">
        <v>0</v>
      </c>
      <c r="BN60" s="4" t="s">
        <v>1528</v>
      </c>
      <c r="BO60" s="4" t="s">
        <v>53</v>
      </c>
      <c r="BP60" s="4">
        <v>0</v>
      </c>
      <c r="BQ60" s="5">
        <v>45288</v>
      </c>
      <c r="BR60" s="5">
        <v>45302</v>
      </c>
      <c r="BS60" s="5">
        <v>0</v>
      </c>
      <c r="BT60" s="5">
        <v>0</v>
      </c>
      <c r="BU60" s="4">
        <v>25000000</v>
      </c>
    </row>
    <row r="61" spans="1:73" x14ac:dyDescent="0.25">
      <c r="A61" s="4" t="s">
        <v>386</v>
      </c>
      <c r="B61" s="4" t="s">
        <v>38</v>
      </c>
      <c r="C61" s="4" t="s">
        <v>379</v>
      </c>
      <c r="D61" s="4"/>
      <c r="E61" s="4" t="s">
        <v>380</v>
      </c>
      <c r="F61" s="4" t="s">
        <v>387</v>
      </c>
      <c r="G61" s="4">
        <v>269.39999999999998</v>
      </c>
      <c r="H61" s="4">
        <v>25000000</v>
      </c>
      <c r="I61" s="4">
        <f t="shared" si="0"/>
        <v>0</v>
      </c>
      <c r="J61" s="4"/>
      <c r="K61" s="4"/>
      <c r="L61" s="4" t="s">
        <v>388</v>
      </c>
      <c r="M61" s="4" t="s">
        <v>53</v>
      </c>
      <c r="N61" s="4"/>
      <c r="O61" s="5">
        <v>45288</v>
      </c>
      <c r="P61" s="4">
        <v>45302</v>
      </c>
      <c r="Q61" s="4">
        <v>45335</v>
      </c>
      <c r="R61" s="4"/>
      <c r="S61" s="4"/>
      <c r="T61" s="4">
        <v>25000000</v>
      </c>
      <c r="U61" s="4"/>
      <c r="V61" s="4"/>
      <c r="W61" s="4"/>
      <c r="X61" s="4">
        <v>45224</v>
      </c>
      <c r="Y61" s="4" t="s">
        <v>389</v>
      </c>
      <c r="Z61" s="4" t="s">
        <v>46</v>
      </c>
      <c r="AA61" s="4">
        <v>0</v>
      </c>
      <c r="AB61" s="4">
        <v>269.39999999999998</v>
      </c>
      <c r="AC61" s="4" t="s">
        <v>390</v>
      </c>
      <c r="AD61" s="4" t="s">
        <v>48</v>
      </c>
      <c r="AE61" s="4" t="s">
        <v>49</v>
      </c>
      <c r="AF61" s="4"/>
      <c r="AG61" s="4" t="s">
        <v>53</v>
      </c>
      <c r="AH61" s="4" t="s">
        <v>48</v>
      </c>
      <c r="AI61" s="4" t="s">
        <v>340</v>
      </c>
      <c r="AJ61" s="4"/>
      <c r="AK61" s="4"/>
      <c r="AL61" s="4"/>
      <c r="AM61" s="4"/>
      <c r="AN61" s="4"/>
      <c r="AO61" s="9"/>
      <c r="AP61" s="14" t="s">
        <v>57</v>
      </c>
      <c r="AQ61" s="4" t="s">
        <v>57</v>
      </c>
      <c r="AR61" s="15" t="s">
        <v>57</v>
      </c>
      <c r="AS61" s="14" t="s">
        <v>57</v>
      </c>
      <c r="AT61" s="4" t="s">
        <v>57</v>
      </c>
      <c r="AU61" s="4" t="s">
        <v>57</v>
      </c>
      <c r="AV61" s="15">
        <v>0</v>
      </c>
      <c r="AW61" s="14" t="s">
        <v>57</v>
      </c>
      <c r="AX61" s="4" t="s">
        <v>57</v>
      </c>
      <c r="AY61" s="4" t="s">
        <v>57</v>
      </c>
      <c r="AZ61" s="4">
        <v>0</v>
      </c>
      <c r="BA61" s="15">
        <v>0</v>
      </c>
      <c r="BB61" s="14" t="s">
        <v>57</v>
      </c>
      <c r="BC61" s="4">
        <v>0</v>
      </c>
      <c r="BD61" s="15">
        <v>0</v>
      </c>
      <c r="BE61" s="11">
        <v>0</v>
      </c>
      <c r="BF61" s="4">
        <v>0</v>
      </c>
      <c r="BG61" s="5">
        <v>0</v>
      </c>
      <c r="BH61" s="5">
        <v>0</v>
      </c>
      <c r="BI61" s="5">
        <v>45313</v>
      </c>
      <c r="BJ61" s="5">
        <v>0</v>
      </c>
      <c r="BK61" s="4">
        <v>0</v>
      </c>
      <c r="BL61" s="4" t="s">
        <v>1527</v>
      </c>
      <c r="BM61" s="4">
        <v>0</v>
      </c>
      <c r="BN61" s="4" t="s">
        <v>1528</v>
      </c>
      <c r="BO61" s="4" t="s">
        <v>53</v>
      </c>
      <c r="BP61" s="4">
        <v>0</v>
      </c>
      <c r="BQ61" s="5">
        <v>45288</v>
      </c>
      <c r="BR61" s="5">
        <v>45302</v>
      </c>
      <c r="BS61" s="5">
        <v>0</v>
      </c>
      <c r="BT61" s="5">
        <v>0</v>
      </c>
      <c r="BU61" s="4">
        <v>25000000</v>
      </c>
    </row>
    <row r="62" spans="1:73" x14ac:dyDescent="0.25">
      <c r="A62" s="4" t="s">
        <v>391</v>
      </c>
      <c r="B62" s="4" t="s">
        <v>38</v>
      </c>
      <c r="C62" s="4" t="s">
        <v>379</v>
      </c>
      <c r="D62" s="4"/>
      <c r="E62" s="4" t="s">
        <v>380</v>
      </c>
      <c r="F62" s="4" t="s">
        <v>381</v>
      </c>
      <c r="G62" s="4">
        <v>453.2</v>
      </c>
      <c r="H62" s="4">
        <v>25000000</v>
      </c>
      <c r="I62" s="4">
        <f t="shared" si="0"/>
        <v>0</v>
      </c>
      <c r="J62" s="4"/>
      <c r="K62" s="4"/>
      <c r="L62" s="4" t="s">
        <v>392</v>
      </c>
      <c r="M62" s="4" t="s">
        <v>53</v>
      </c>
      <c r="N62" s="4"/>
      <c r="O62" s="5">
        <v>45288</v>
      </c>
      <c r="P62" s="4">
        <v>45302</v>
      </c>
      <c r="Q62" s="4">
        <v>45335</v>
      </c>
      <c r="R62" s="4"/>
      <c r="S62" s="4"/>
      <c r="T62" s="4">
        <v>25000000</v>
      </c>
      <c r="U62" s="4"/>
      <c r="V62" s="4"/>
      <c r="W62" s="4"/>
      <c r="X62" s="4">
        <v>45224</v>
      </c>
      <c r="Y62" s="4" t="s">
        <v>393</v>
      </c>
      <c r="Z62" s="4" t="s">
        <v>394</v>
      </c>
      <c r="AA62" s="4">
        <v>0</v>
      </c>
      <c r="AB62" s="4" t="s">
        <v>395</v>
      </c>
      <c r="AC62" s="4" t="s">
        <v>396</v>
      </c>
      <c r="AD62" s="4" t="s">
        <v>48</v>
      </c>
      <c r="AE62" s="4" t="s">
        <v>49</v>
      </c>
      <c r="AF62" s="4"/>
      <c r="AG62" s="4" t="s">
        <v>53</v>
      </c>
      <c r="AH62" s="4" t="s">
        <v>49</v>
      </c>
      <c r="AI62" s="4" t="s">
        <v>340</v>
      </c>
      <c r="AJ62" s="4"/>
      <c r="AK62" s="4"/>
      <c r="AL62" s="4"/>
      <c r="AM62" s="4"/>
      <c r="AN62" s="4"/>
      <c r="AO62" s="9"/>
      <c r="AP62" s="14" t="s">
        <v>57</v>
      </c>
      <c r="AQ62" s="4" t="s">
        <v>57</v>
      </c>
      <c r="AR62" s="15" t="s">
        <v>57</v>
      </c>
      <c r="AS62" s="14" t="s">
        <v>57</v>
      </c>
      <c r="AT62" s="4" t="s">
        <v>57</v>
      </c>
      <c r="AU62" s="4" t="s">
        <v>57</v>
      </c>
      <c r="AV62" s="15">
        <v>0</v>
      </c>
      <c r="AW62" s="14" t="s">
        <v>57</v>
      </c>
      <c r="AX62" s="4" t="s">
        <v>57</v>
      </c>
      <c r="AY62" s="4" t="s">
        <v>57</v>
      </c>
      <c r="AZ62" s="4">
        <v>0</v>
      </c>
      <c r="BA62" s="15">
        <v>0</v>
      </c>
      <c r="BB62" s="14" t="s">
        <v>57</v>
      </c>
      <c r="BC62" s="4">
        <v>0</v>
      </c>
      <c r="BD62" s="15">
        <v>0</v>
      </c>
      <c r="BE62" s="11">
        <v>0</v>
      </c>
      <c r="BF62" s="4">
        <v>0</v>
      </c>
      <c r="BG62" s="5">
        <v>0</v>
      </c>
      <c r="BH62" s="5">
        <v>0</v>
      </c>
      <c r="BI62" s="5">
        <v>45313</v>
      </c>
      <c r="BJ62" s="5">
        <v>0</v>
      </c>
      <c r="BK62" s="4">
        <v>0</v>
      </c>
      <c r="BL62" s="4" t="s">
        <v>1527</v>
      </c>
      <c r="BM62" s="4">
        <v>0</v>
      </c>
      <c r="BN62" s="4" t="s">
        <v>1528</v>
      </c>
      <c r="BO62" s="4" t="s">
        <v>53</v>
      </c>
      <c r="BP62" s="4">
        <v>0</v>
      </c>
      <c r="BQ62" s="5">
        <v>45288</v>
      </c>
      <c r="BR62" s="5">
        <v>45302</v>
      </c>
      <c r="BS62" s="5">
        <v>0</v>
      </c>
      <c r="BT62" s="5">
        <v>0</v>
      </c>
      <c r="BU62" s="4">
        <v>25000000</v>
      </c>
    </row>
    <row r="63" spans="1:73" x14ac:dyDescent="0.25">
      <c r="A63" s="4" t="s">
        <v>397</v>
      </c>
      <c r="B63" s="4" t="s">
        <v>38</v>
      </c>
      <c r="C63" s="4" t="s">
        <v>379</v>
      </c>
      <c r="D63" s="4"/>
      <c r="E63" s="4" t="s">
        <v>380</v>
      </c>
      <c r="F63" s="4" t="s">
        <v>387</v>
      </c>
      <c r="G63" s="4">
        <v>66.358000000000004</v>
      </c>
      <c r="H63" s="4">
        <v>25000000</v>
      </c>
      <c r="I63" s="4">
        <f t="shared" si="0"/>
        <v>0</v>
      </c>
      <c r="J63" s="4"/>
      <c r="K63" s="4"/>
      <c r="L63" s="4" t="s">
        <v>398</v>
      </c>
      <c r="M63" s="4" t="s">
        <v>53</v>
      </c>
      <c r="N63" s="4"/>
      <c r="O63" s="5">
        <v>45288</v>
      </c>
      <c r="P63" s="4">
        <v>45302</v>
      </c>
      <c r="Q63" s="4">
        <v>45335</v>
      </c>
      <c r="R63" s="4"/>
      <c r="S63" s="4"/>
      <c r="T63" s="4">
        <v>25000000</v>
      </c>
      <c r="U63" s="4"/>
      <c r="V63" s="4"/>
      <c r="W63" s="4"/>
      <c r="X63" s="4">
        <v>45224</v>
      </c>
      <c r="Y63" s="4" t="s">
        <v>399</v>
      </c>
      <c r="Z63" s="4" t="s">
        <v>46</v>
      </c>
      <c r="AA63" s="4">
        <v>0</v>
      </c>
      <c r="AB63" s="4">
        <v>66.358000000000004</v>
      </c>
      <c r="AC63" s="4" t="s">
        <v>400</v>
      </c>
      <c r="AD63" s="4" t="s">
        <v>49</v>
      </c>
      <c r="AE63" s="4" t="s">
        <v>49</v>
      </c>
      <c r="AF63" s="4"/>
      <c r="AG63" s="4" t="s">
        <v>53</v>
      </c>
      <c r="AH63" s="4" t="s">
        <v>49</v>
      </c>
      <c r="AI63" s="4" t="s">
        <v>340</v>
      </c>
      <c r="AJ63" s="4"/>
      <c r="AK63" s="4"/>
      <c r="AL63" s="4"/>
      <c r="AM63" s="4"/>
      <c r="AN63" s="4"/>
      <c r="AO63" s="9"/>
      <c r="AP63" s="14" t="s">
        <v>57</v>
      </c>
      <c r="AQ63" s="4" t="s">
        <v>57</v>
      </c>
      <c r="AR63" s="15" t="s">
        <v>57</v>
      </c>
      <c r="AS63" s="14" t="s">
        <v>57</v>
      </c>
      <c r="AT63" s="4" t="s">
        <v>57</v>
      </c>
      <c r="AU63" s="4" t="s">
        <v>57</v>
      </c>
      <c r="AV63" s="15">
        <v>0</v>
      </c>
      <c r="AW63" s="14" t="s">
        <v>57</v>
      </c>
      <c r="AX63" s="4" t="s">
        <v>57</v>
      </c>
      <c r="AY63" s="4" t="s">
        <v>57</v>
      </c>
      <c r="AZ63" s="4">
        <v>0</v>
      </c>
      <c r="BA63" s="15">
        <v>0</v>
      </c>
      <c r="BB63" s="14" t="s">
        <v>57</v>
      </c>
      <c r="BC63" s="4">
        <v>0</v>
      </c>
      <c r="BD63" s="15">
        <v>0</v>
      </c>
      <c r="BE63" s="11">
        <v>0</v>
      </c>
      <c r="BF63" s="4">
        <v>0</v>
      </c>
      <c r="BG63" s="5">
        <v>0</v>
      </c>
      <c r="BH63" s="5">
        <v>0</v>
      </c>
      <c r="BI63" s="5">
        <v>45313</v>
      </c>
      <c r="BJ63" s="5">
        <v>0</v>
      </c>
      <c r="BK63" s="4">
        <v>0</v>
      </c>
      <c r="BL63" s="4" t="s">
        <v>1527</v>
      </c>
      <c r="BM63" s="4">
        <v>0</v>
      </c>
      <c r="BN63" s="4" t="s">
        <v>1528</v>
      </c>
      <c r="BO63" s="4" t="s">
        <v>53</v>
      </c>
      <c r="BP63" s="4">
        <v>0</v>
      </c>
      <c r="BQ63" s="5">
        <v>45288</v>
      </c>
      <c r="BR63" s="5">
        <v>45302</v>
      </c>
      <c r="BS63" s="5">
        <v>0</v>
      </c>
      <c r="BT63" s="5">
        <v>0</v>
      </c>
      <c r="BU63" s="4">
        <v>25000000</v>
      </c>
    </row>
    <row r="64" spans="1:73" x14ac:dyDescent="0.25">
      <c r="A64" s="4" t="s">
        <v>401</v>
      </c>
      <c r="B64" s="4" t="s">
        <v>38</v>
      </c>
      <c r="C64" s="4" t="s">
        <v>379</v>
      </c>
      <c r="D64" s="4"/>
      <c r="E64" s="4" t="s">
        <v>380</v>
      </c>
      <c r="F64" s="4" t="s">
        <v>387</v>
      </c>
      <c r="G64" s="4">
        <v>65.510000000000005</v>
      </c>
      <c r="H64" s="4">
        <v>25000000</v>
      </c>
      <c r="I64" s="4">
        <f t="shared" si="0"/>
        <v>0</v>
      </c>
      <c r="J64" s="4"/>
      <c r="K64" s="4"/>
      <c r="L64" s="4" t="s">
        <v>402</v>
      </c>
      <c r="M64" s="4" t="s">
        <v>53</v>
      </c>
      <c r="N64" s="4"/>
      <c r="O64" s="5">
        <v>45288</v>
      </c>
      <c r="P64" s="4">
        <v>45302</v>
      </c>
      <c r="Q64" s="4">
        <v>45335</v>
      </c>
      <c r="R64" s="4"/>
      <c r="S64" s="4"/>
      <c r="T64" s="4">
        <v>25000000</v>
      </c>
      <c r="U64" s="4"/>
      <c r="V64" s="4"/>
      <c r="W64" s="4"/>
      <c r="X64" s="4">
        <v>45224</v>
      </c>
      <c r="Y64" s="4" t="s">
        <v>403</v>
      </c>
      <c r="Z64" s="4" t="s">
        <v>46</v>
      </c>
      <c r="AA64" s="4">
        <v>0</v>
      </c>
      <c r="AB64" s="4" t="s">
        <v>404</v>
      </c>
      <c r="AC64" s="4" t="s">
        <v>405</v>
      </c>
      <c r="AD64" s="4" t="s">
        <v>48</v>
      </c>
      <c r="AE64" s="4" t="s">
        <v>49</v>
      </c>
      <c r="AF64" s="4"/>
      <c r="AG64" s="4" t="s">
        <v>53</v>
      </c>
      <c r="AH64" s="4" t="s">
        <v>48</v>
      </c>
      <c r="AI64" s="4" t="s">
        <v>340</v>
      </c>
      <c r="AJ64" s="4"/>
      <c r="AK64" s="4"/>
      <c r="AL64" s="4"/>
      <c r="AM64" s="4"/>
      <c r="AN64" s="4"/>
      <c r="AO64" s="9"/>
      <c r="AP64" s="14" t="s">
        <v>57</v>
      </c>
      <c r="AQ64" s="4" t="s">
        <v>57</v>
      </c>
      <c r="AR64" s="15" t="s">
        <v>57</v>
      </c>
      <c r="AS64" s="14" t="s">
        <v>57</v>
      </c>
      <c r="AT64" s="4" t="s">
        <v>57</v>
      </c>
      <c r="AU64" s="4" t="s">
        <v>57</v>
      </c>
      <c r="AV64" s="15">
        <v>0</v>
      </c>
      <c r="AW64" s="14" t="s">
        <v>57</v>
      </c>
      <c r="AX64" s="4" t="s">
        <v>57</v>
      </c>
      <c r="AY64" s="4" t="s">
        <v>57</v>
      </c>
      <c r="AZ64" s="4">
        <v>0</v>
      </c>
      <c r="BA64" s="15">
        <v>0</v>
      </c>
      <c r="BB64" s="14" t="s">
        <v>57</v>
      </c>
      <c r="BC64" s="4">
        <v>0</v>
      </c>
      <c r="BD64" s="15">
        <v>0</v>
      </c>
      <c r="BE64" s="11">
        <v>0</v>
      </c>
      <c r="BF64" s="4">
        <v>0</v>
      </c>
      <c r="BG64" s="5">
        <v>0</v>
      </c>
      <c r="BH64" s="5">
        <v>0</v>
      </c>
      <c r="BI64" s="5">
        <v>45313</v>
      </c>
      <c r="BJ64" s="5">
        <v>0</v>
      </c>
      <c r="BK64" s="4">
        <v>0</v>
      </c>
      <c r="BL64" s="4" t="s">
        <v>1527</v>
      </c>
      <c r="BM64" s="4">
        <v>0</v>
      </c>
      <c r="BN64" s="4" t="s">
        <v>1528</v>
      </c>
      <c r="BO64" s="4" t="s">
        <v>53</v>
      </c>
      <c r="BP64" s="4">
        <v>0</v>
      </c>
      <c r="BQ64" s="5">
        <v>45288</v>
      </c>
      <c r="BR64" s="5">
        <v>45302</v>
      </c>
      <c r="BS64" s="5">
        <v>0</v>
      </c>
      <c r="BT64" s="5">
        <v>0</v>
      </c>
      <c r="BU64" s="4">
        <v>25000000</v>
      </c>
    </row>
    <row r="65" spans="1:73" x14ac:dyDescent="0.25">
      <c r="A65" s="4" t="s">
        <v>406</v>
      </c>
      <c r="B65" s="4" t="s">
        <v>38</v>
      </c>
      <c r="C65" s="4" t="s">
        <v>379</v>
      </c>
      <c r="D65" s="4"/>
      <c r="E65" s="4" t="s">
        <v>180</v>
      </c>
      <c r="F65" s="4" t="s">
        <v>210</v>
      </c>
      <c r="G65" s="4">
        <v>409.48759999999999</v>
      </c>
      <c r="H65" s="4">
        <v>25000000</v>
      </c>
      <c r="I65" s="4">
        <f t="shared" si="0"/>
        <v>0</v>
      </c>
      <c r="J65" s="4"/>
      <c r="K65" s="4"/>
      <c r="L65" s="4" t="s">
        <v>407</v>
      </c>
      <c r="M65" s="4" t="s">
        <v>53</v>
      </c>
      <c r="N65" s="4"/>
      <c r="O65" s="5">
        <v>45288</v>
      </c>
      <c r="P65" s="4"/>
      <c r="Q65" s="4">
        <v>45314</v>
      </c>
      <c r="R65" s="4"/>
      <c r="S65" s="4"/>
      <c r="T65" s="4">
        <v>25000000</v>
      </c>
      <c r="U65" s="4"/>
      <c r="V65" s="4" t="s">
        <v>48</v>
      </c>
      <c r="W65" s="4"/>
      <c r="X65" s="4">
        <v>45064</v>
      </c>
      <c r="Y65" s="4" t="s">
        <v>408</v>
      </c>
      <c r="Z65" s="4" t="s">
        <v>46</v>
      </c>
      <c r="AA65" s="4">
        <v>0</v>
      </c>
      <c r="AB65" s="4">
        <v>444.8</v>
      </c>
      <c r="AC65" s="4" t="s">
        <v>409</v>
      </c>
      <c r="AD65" s="4" t="s">
        <v>48</v>
      </c>
      <c r="AE65" s="4" t="s">
        <v>49</v>
      </c>
      <c r="AF65" s="4"/>
      <c r="AG65" s="4"/>
      <c r="AH65" s="4" t="s">
        <v>49</v>
      </c>
      <c r="AI65" s="4"/>
      <c r="AJ65" s="4" t="s">
        <v>167</v>
      </c>
      <c r="AK65" s="4" t="s">
        <v>410</v>
      </c>
      <c r="AL65" s="4"/>
      <c r="AM65" s="4"/>
      <c r="AN65" s="4"/>
      <c r="AO65" s="9"/>
      <c r="AP65" s="14" t="s">
        <v>57</v>
      </c>
      <c r="AQ65" s="4" t="s">
        <v>57</v>
      </c>
      <c r="AR65" s="15" t="s">
        <v>57</v>
      </c>
      <c r="AS65" s="14" t="s">
        <v>57</v>
      </c>
      <c r="AT65" s="4" t="s">
        <v>57</v>
      </c>
      <c r="AU65" s="4" t="s">
        <v>57</v>
      </c>
      <c r="AV65" s="15">
        <v>0</v>
      </c>
      <c r="AW65" s="14" t="s">
        <v>57</v>
      </c>
      <c r="AX65" s="4" t="s">
        <v>57</v>
      </c>
      <c r="AY65" s="4" t="s">
        <v>57</v>
      </c>
      <c r="AZ65" s="4">
        <v>0</v>
      </c>
      <c r="BA65" s="15">
        <v>0</v>
      </c>
      <c r="BB65" s="14" t="s">
        <v>57</v>
      </c>
      <c r="BC65" s="4">
        <v>0</v>
      </c>
      <c r="BD65" s="15">
        <v>0</v>
      </c>
      <c r="BE65" s="11">
        <v>0</v>
      </c>
      <c r="BF65" s="4">
        <v>0</v>
      </c>
      <c r="BG65" s="5">
        <v>0</v>
      </c>
      <c r="BH65" s="5">
        <v>0</v>
      </c>
      <c r="BI65" s="5">
        <v>45314</v>
      </c>
      <c r="BJ65" s="5">
        <v>0</v>
      </c>
      <c r="BK65" s="4">
        <v>0</v>
      </c>
      <c r="BL65" s="4" t="s">
        <v>1527</v>
      </c>
      <c r="BM65" s="4">
        <v>0</v>
      </c>
      <c r="BN65" s="4" t="s">
        <v>1528</v>
      </c>
      <c r="BO65" s="4" t="s">
        <v>53</v>
      </c>
      <c r="BP65" s="4">
        <v>0</v>
      </c>
      <c r="BQ65" s="5">
        <v>45288</v>
      </c>
      <c r="BR65" s="5">
        <v>0</v>
      </c>
      <c r="BS65" s="5">
        <v>0</v>
      </c>
      <c r="BT65" s="5">
        <v>0</v>
      </c>
      <c r="BU65" s="4">
        <v>25000000</v>
      </c>
    </row>
    <row r="66" spans="1:73" x14ac:dyDescent="0.25">
      <c r="A66" s="4" t="s">
        <v>411</v>
      </c>
      <c r="B66" s="4" t="s">
        <v>38</v>
      </c>
      <c r="C66" s="4" t="s">
        <v>379</v>
      </c>
      <c r="D66" s="4"/>
      <c r="E66" s="4" t="s">
        <v>412</v>
      </c>
      <c r="F66" s="4" t="s">
        <v>413</v>
      </c>
      <c r="G66" s="4">
        <v>399.11360000000002</v>
      </c>
      <c r="H66" s="4">
        <v>25000000</v>
      </c>
      <c r="I66" s="4">
        <f t="shared" si="0"/>
        <v>0</v>
      </c>
      <c r="J66" s="4"/>
      <c r="K66" s="4"/>
      <c r="L66" s="4" t="s">
        <v>414</v>
      </c>
      <c r="M66" s="4" t="s">
        <v>53</v>
      </c>
      <c r="N66" s="4"/>
      <c r="O66" s="5">
        <v>45288</v>
      </c>
      <c r="P66" s="4"/>
      <c r="Q66" s="4">
        <v>45310</v>
      </c>
      <c r="R66" s="4"/>
      <c r="S66" s="4"/>
      <c r="T66" s="4">
        <v>25000000</v>
      </c>
      <c r="U66" s="4"/>
      <c r="V66" s="4"/>
      <c r="W66" s="4"/>
      <c r="X66" s="4">
        <v>45085</v>
      </c>
      <c r="Y66" s="4" t="s">
        <v>415</v>
      </c>
      <c r="Z66" s="4" t="s">
        <v>46</v>
      </c>
      <c r="AA66" s="4">
        <v>0</v>
      </c>
      <c r="AB66" s="4" t="s">
        <v>416</v>
      </c>
      <c r="AC66" s="4" t="s">
        <v>417</v>
      </c>
      <c r="AD66" s="4" t="s">
        <v>49</v>
      </c>
      <c r="AE66" s="4" t="s">
        <v>49</v>
      </c>
      <c r="AF66" s="4"/>
      <c r="AG66" s="4" t="s">
        <v>347</v>
      </c>
      <c r="AH66" s="4" t="s">
        <v>49</v>
      </c>
      <c r="AI66" s="4" t="s">
        <v>340</v>
      </c>
      <c r="AJ66" s="4" t="s">
        <v>167</v>
      </c>
      <c r="AK66" s="4" t="s">
        <v>418</v>
      </c>
      <c r="AL66" s="4"/>
      <c r="AM66" s="4"/>
      <c r="AN66" s="4"/>
      <c r="AO66" s="9"/>
      <c r="AP66" s="14" t="s">
        <v>57</v>
      </c>
      <c r="AQ66" s="4" t="s">
        <v>57</v>
      </c>
      <c r="AR66" s="15" t="s">
        <v>57</v>
      </c>
      <c r="AS66" s="14" t="s">
        <v>57</v>
      </c>
      <c r="AT66" s="4" t="s">
        <v>57</v>
      </c>
      <c r="AU66" s="4" t="s">
        <v>57</v>
      </c>
      <c r="AV66" s="15">
        <v>0</v>
      </c>
      <c r="AW66" s="14" t="s">
        <v>57</v>
      </c>
      <c r="AX66" s="4" t="s">
        <v>57</v>
      </c>
      <c r="AY66" s="4" t="s">
        <v>57</v>
      </c>
      <c r="AZ66" s="4">
        <v>0</v>
      </c>
      <c r="BA66" s="15">
        <v>0</v>
      </c>
      <c r="BB66" s="14" t="s">
        <v>57</v>
      </c>
      <c r="BC66" s="4">
        <v>0</v>
      </c>
      <c r="BD66" s="15">
        <v>0</v>
      </c>
      <c r="BE66" s="11">
        <v>0</v>
      </c>
      <c r="BF66" s="4">
        <v>0</v>
      </c>
      <c r="BG66" s="5">
        <v>0</v>
      </c>
      <c r="BH66" s="5">
        <v>0</v>
      </c>
      <c r="BI66" s="5">
        <v>45310</v>
      </c>
      <c r="BJ66" s="5">
        <v>0</v>
      </c>
      <c r="BK66" s="4">
        <v>0</v>
      </c>
      <c r="BL66" s="4" t="s">
        <v>1527</v>
      </c>
      <c r="BM66" s="4">
        <v>0</v>
      </c>
      <c r="BN66" s="4" t="s">
        <v>1528</v>
      </c>
      <c r="BO66" s="4" t="s">
        <v>53</v>
      </c>
      <c r="BP66" s="4">
        <v>0</v>
      </c>
      <c r="BQ66" s="5">
        <v>45288</v>
      </c>
      <c r="BR66" s="5">
        <v>0</v>
      </c>
      <c r="BS66" s="5">
        <v>0</v>
      </c>
      <c r="BT66" s="5">
        <v>0</v>
      </c>
      <c r="BU66" s="4">
        <v>25000000</v>
      </c>
    </row>
    <row r="67" spans="1:73" x14ac:dyDescent="0.25">
      <c r="A67" s="4" t="s">
        <v>419</v>
      </c>
      <c r="B67" s="4" t="s">
        <v>38</v>
      </c>
      <c r="C67" s="4" t="s">
        <v>379</v>
      </c>
      <c r="D67" s="4"/>
      <c r="E67" s="4" t="s">
        <v>412</v>
      </c>
      <c r="F67" s="4" t="s">
        <v>413</v>
      </c>
      <c r="G67" s="4">
        <v>444.08010000000002</v>
      </c>
      <c r="H67" s="4">
        <v>25000000</v>
      </c>
      <c r="I67" s="4">
        <f t="shared" si="0"/>
        <v>0</v>
      </c>
      <c r="J67" s="4"/>
      <c r="K67" s="4"/>
      <c r="L67" s="4" t="s">
        <v>420</v>
      </c>
      <c r="M67" s="4" t="s">
        <v>53</v>
      </c>
      <c r="N67" s="4"/>
      <c r="O67" s="5">
        <v>45288</v>
      </c>
      <c r="P67" s="4"/>
      <c r="Q67" s="4">
        <v>45313</v>
      </c>
      <c r="R67" s="4"/>
      <c r="S67" s="4"/>
      <c r="T67" s="4">
        <v>25000000</v>
      </c>
      <c r="U67" s="4"/>
      <c r="V67" s="4"/>
      <c r="W67" s="4"/>
      <c r="X67" s="4">
        <v>45162</v>
      </c>
      <c r="Y67" s="4" t="s">
        <v>421</v>
      </c>
      <c r="Z67" s="4" t="s">
        <v>46</v>
      </c>
      <c r="AA67" s="4">
        <v>0</v>
      </c>
      <c r="AB67" s="4">
        <v>0</v>
      </c>
      <c r="AC67" s="4" t="s">
        <v>422</v>
      </c>
      <c r="AD67" s="4" t="s">
        <v>49</v>
      </c>
      <c r="AE67" s="4" t="s">
        <v>49</v>
      </c>
      <c r="AF67" s="4"/>
      <c r="AG67" s="4" t="s">
        <v>347</v>
      </c>
      <c r="AH67" s="4" t="s">
        <v>49</v>
      </c>
      <c r="AI67" s="4" t="s">
        <v>340</v>
      </c>
      <c r="AJ67" s="4"/>
      <c r="AK67" s="4"/>
      <c r="AL67" s="4"/>
      <c r="AM67" s="4"/>
      <c r="AN67" s="4"/>
      <c r="AO67" s="9"/>
      <c r="AP67" s="14" t="s">
        <v>57</v>
      </c>
      <c r="AQ67" s="4" t="s">
        <v>57</v>
      </c>
      <c r="AR67" s="15" t="s">
        <v>57</v>
      </c>
      <c r="AS67" s="14" t="s">
        <v>57</v>
      </c>
      <c r="AT67" s="4" t="s">
        <v>57</v>
      </c>
      <c r="AU67" s="4" t="s">
        <v>57</v>
      </c>
      <c r="AV67" s="15">
        <v>0</v>
      </c>
      <c r="AW67" s="14" t="s">
        <v>57</v>
      </c>
      <c r="AX67" s="4" t="s">
        <v>57</v>
      </c>
      <c r="AY67" s="4" t="s">
        <v>57</v>
      </c>
      <c r="AZ67" s="4">
        <v>0</v>
      </c>
      <c r="BA67" s="15">
        <v>0</v>
      </c>
      <c r="BB67" s="14" t="s">
        <v>57</v>
      </c>
      <c r="BC67" s="4">
        <v>0</v>
      </c>
      <c r="BD67" s="15">
        <v>0</v>
      </c>
      <c r="BE67" s="11">
        <v>0</v>
      </c>
      <c r="BF67" s="4">
        <v>0</v>
      </c>
      <c r="BG67" s="5">
        <v>0</v>
      </c>
      <c r="BH67" s="5">
        <v>0</v>
      </c>
      <c r="BI67" s="5">
        <v>45313</v>
      </c>
      <c r="BJ67" s="5">
        <v>0</v>
      </c>
      <c r="BK67" s="4">
        <v>0</v>
      </c>
      <c r="BL67" s="4" t="s">
        <v>1527</v>
      </c>
      <c r="BM67" s="4">
        <v>0</v>
      </c>
      <c r="BN67" s="4" t="s">
        <v>1528</v>
      </c>
      <c r="BO67" s="4" t="s">
        <v>53</v>
      </c>
      <c r="BP67" s="4">
        <v>0</v>
      </c>
      <c r="BQ67" s="5">
        <v>45288</v>
      </c>
      <c r="BR67" s="5">
        <v>0</v>
      </c>
      <c r="BS67" s="5">
        <v>0</v>
      </c>
      <c r="BT67" s="5">
        <v>0</v>
      </c>
      <c r="BU67" s="4">
        <v>25000000</v>
      </c>
    </row>
    <row r="68" spans="1:73" x14ac:dyDescent="0.25">
      <c r="A68" s="4" t="s">
        <v>423</v>
      </c>
      <c r="B68" s="4" t="s">
        <v>38</v>
      </c>
      <c r="C68" s="4" t="s">
        <v>379</v>
      </c>
      <c r="D68" s="4"/>
      <c r="E68" s="4" t="s">
        <v>87</v>
      </c>
      <c r="F68" s="4" t="s">
        <v>424</v>
      </c>
      <c r="G68" s="4">
        <v>1041.1647</v>
      </c>
      <c r="H68" s="4">
        <v>25000000</v>
      </c>
      <c r="I68" s="4">
        <f t="shared" si="0"/>
        <v>0</v>
      </c>
      <c r="J68" s="4"/>
      <c r="K68" s="4"/>
      <c r="L68" s="4" t="s">
        <v>425</v>
      </c>
      <c r="M68" s="4" t="s">
        <v>53</v>
      </c>
      <c r="N68" s="4"/>
      <c r="O68" s="5">
        <v>45288</v>
      </c>
      <c r="P68" s="4"/>
      <c r="Q68" s="4">
        <v>45300</v>
      </c>
      <c r="R68" s="4"/>
      <c r="S68" s="4"/>
      <c r="T68" s="4">
        <v>25000000</v>
      </c>
      <c r="U68" s="4"/>
      <c r="V68" s="4" t="s">
        <v>48</v>
      </c>
      <c r="W68" s="4" t="s">
        <v>49</v>
      </c>
      <c r="X68" s="4">
        <v>45091</v>
      </c>
      <c r="Y68" s="4" t="s">
        <v>426</v>
      </c>
      <c r="Z68" s="4">
        <v>0</v>
      </c>
      <c r="AA68" s="4" t="s">
        <v>427</v>
      </c>
      <c r="AB68" s="4" t="s">
        <v>428</v>
      </c>
      <c r="AC68" s="4" t="s">
        <v>429</v>
      </c>
      <c r="AD68" s="4" t="s">
        <v>48</v>
      </c>
      <c r="AE68" s="4" t="s">
        <v>49</v>
      </c>
      <c r="AF68" s="4"/>
      <c r="AG68" s="4"/>
      <c r="AH68" s="4" t="s">
        <v>430</v>
      </c>
      <c r="AI68" s="4"/>
      <c r="AJ68" s="4"/>
      <c r="AK68" s="4"/>
      <c r="AL68" s="4"/>
      <c r="AM68" s="4"/>
      <c r="AN68" s="4"/>
      <c r="AO68" s="9"/>
      <c r="AP68" s="14" t="s">
        <v>57</v>
      </c>
      <c r="AQ68" s="4" t="s">
        <v>57</v>
      </c>
      <c r="AR68" s="15" t="s">
        <v>57</v>
      </c>
      <c r="AS68" s="14" t="s">
        <v>57</v>
      </c>
      <c r="AT68" s="4" t="s">
        <v>57</v>
      </c>
      <c r="AU68" s="4" t="s">
        <v>57</v>
      </c>
      <c r="AV68" s="15">
        <v>0</v>
      </c>
      <c r="AW68" s="14" t="s">
        <v>57</v>
      </c>
      <c r="AX68" s="4" t="s">
        <v>57</v>
      </c>
      <c r="AY68" s="4" t="s">
        <v>57</v>
      </c>
      <c r="AZ68" s="4">
        <v>0</v>
      </c>
      <c r="BA68" s="15">
        <v>0</v>
      </c>
      <c r="BB68" s="14" t="s">
        <v>57</v>
      </c>
      <c r="BC68" s="4">
        <v>0</v>
      </c>
      <c r="BD68" s="15">
        <v>0</v>
      </c>
      <c r="BE68" s="11">
        <v>0</v>
      </c>
      <c r="BF68" s="4">
        <v>0</v>
      </c>
      <c r="BG68" s="5">
        <v>0</v>
      </c>
      <c r="BH68" s="5">
        <v>0</v>
      </c>
      <c r="BI68" s="5">
        <v>45300</v>
      </c>
      <c r="BJ68" s="5">
        <v>0</v>
      </c>
      <c r="BK68" s="4">
        <v>0</v>
      </c>
      <c r="BL68" s="4" t="s">
        <v>1526</v>
      </c>
      <c r="BM68" s="4" t="s">
        <v>1537</v>
      </c>
      <c r="BN68" s="4">
        <v>0</v>
      </c>
      <c r="BO68" s="4" t="s">
        <v>127</v>
      </c>
      <c r="BP68" s="4">
        <v>0</v>
      </c>
      <c r="BQ68" s="5">
        <v>45288</v>
      </c>
      <c r="BR68" s="5">
        <v>0</v>
      </c>
      <c r="BS68" s="5">
        <v>0</v>
      </c>
      <c r="BT68" s="5">
        <v>0</v>
      </c>
      <c r="BU68" s="4">
        <v>25000000</v>
      </c>
    </row>
    <row r="69" spans="1:73" x14ac:dyDescent="0.25">
      <c r="A69" s="4" t="s">
        <v>431</v>
      </c>
      <c r="B69" s="4" t="s">
        <v>38</v>
      </c>
      <c r="C69" s="4" t="s">
        <v>379</v>
      </c>
      <c r="D69" s="4"/>
      <c r="E69" s="4" t="s">
        <v>173</v>
      </c>
      <c r="F69" s="4" t="s">
        <v>432</v>
      </c>
      <c r="G69" s="4">
        <v>329.94839999999999</v>
      </c>
      <c r="H69" s="4">
        <v>25000000</v>
      </c>
      <c r="I69" s="4">
        <f t="shared" si="0"/>
        <v>0</v>
      </c>
      <c r="J69" s="4"/>
      <c r="K69" s="4"/>
      <c r="L69" s="4" t="s">
        <v>433</v>
      </c>
      <c r="M69" s="4" t="s">
        <v>53</v>
      </c>
      <c r="N69" s="4"/>
      <c r="O69" s="5">
        <v>45288</v>
      </c>
      <c r="P69" s="4"/>
      <c r="Q69" s="4">
        <v>45300</v>
      </c>
      <c r="R69" s="4"/>
      <c r="S69" s="4"/>
      <c r="T69" s="4">
        <v>25000000</v>
      </c>
      <c r="U69" s="4"/>
      <c r="V69" s="4" t="e">
        <v>#N/A</v>
      </c>
      <c r="W69" s="4" t="e">
        <v>#N/A</v>
      </c>
      <c r="X69" s="4" t="e">
        <v>#N/A</v>
      </c>
      <c r="Y69" s="4" t="e">
        <v>#N/A</v>
      </c>
      <c r="Z69" s="4" t="e">
        <v>#N/A</v>
      </c>
      <c r="AA69" s="4" t="e">
        <v>#N/A</v>
      </c>
      <c r="AB69" s="4" t="e">
        <v>#N/A</v>
      </c>
      <c r="AC69" s="4" t="e">
        <v>#N/A</v>
      </c>
      <c r="AD69" s="4" t="e">
        <v>#N/A</v>
      </c>
      <c r="AE69" s="4" t="e">
        <v>#N/A</v>
      </c>
      <c r="AF69" s="4" t="e">
        <v>#N/A</v>
      </c>
      <c r="AG69" s="4" t="e">
        <v>#N/A</v>
      </c>
      <c r="AH69" s="4" t="e">
        <v>#N/A</v>
      </c>
      <c r="AI69" s="4" t="e">
        <v>#N/A</v>
      </c>
      <c r="AJ69" s="4" t="e">
        <v>#N/A</v>
      </c>
      <c r="AK69" s="4" t="e">
        <v>#N/A</v>
      </c>
      <c r="AL69" s="4" t="e">
        <v>#N/A</v>
      </c>
      <c r="AM69" s="4" t="e">
        <v>#N/A</v>
      </c>
      <c r="AN69" s="4" t="e">
        <v>#N/A</v>
      </c>
      <c r="AO69" s="9" t="e">
        <v>#N/A</v>
      </c>
      <c r="AP69" s="14" t="s">
        <v>57</v>
      </c>
      <c r="AQ69" s="4" t="s">
        <v>57</v>
      </c>
      <c r="AR69" s="15" t="s">
        <v>57</v>
      </c>
      <c r="AS69" s="14" t="s">
        <v>57</v>
      </c>
      <c r="AT69" s="4" t="s">
        <v>57</v>
      </c>
      <c r="AU69" s="4" t="s">
        <v>57</v>
      </c>
      <c r="AV69" s="15">
        <v>0</v>
      </c>
      <c r="AW69" s="14" t="s">
        <v>57</v>
      </c>
      <c r="AX69" s="4" t="s">
        <v>57</v>
      </c>
      <c r="AY69" s="4" t="s">
        <v>57</v>
      </c>
      <c r="AZ69" s="4">
        <v>0</v>
      </c>
      <c r="BA69" s="15">
        <v>0</v>
      </c>
      <c r="BB69" s="14" t="s">
        <v>57</v>
      </c>
      <c r="BC69" s="4">
        <v>0</v>
      </c>
      <c r="BD69" s="15">
        <v>0</v>
      </c>
      <c r="BE69" s="11">
        <v>0</v>
      </c>
      <c r="BF69" s="4">
        <v>0</v>
      </c>
      <c r="BG69" s="5">
        <v>0</v>
      </c>
      <c r="BH69" s="5">
        <v>0</v>
      </c>
      <c r="BI69" s="5">
        <v>45300</v>
      </c>
      <c r="BJ69" s="5">
        <v>0</v>
      </c>
      <c r="BK69" s="4">
        <v>0</v>
      </c>
      <c r="BL69" s="4" t="s">
        <v>1527</v>
      </c>
      <c r="BM69" s="4">
        <v>0</v>
      </c>
      <c r="BN69" s="4" t="s">
        <v>1528</v>
      </c>
      <c r="BO69" s="4" t="s">
        <v>53</v>
      </c>
      <c r="BP69" s="4">
        <v>0</v>
      </c>
      <c r="BQ69" s="5">
        <v>45288</v>
      </c>
      <c r="BR69" s="5">
        <v>0</v>
      </c>
      <c r="BS69" s="5">
        <v>0</v>
      </c>
      <c r="BT69" s="5">
        <v>0</v>
      </c>
      <c r="BU69" s="4">
        <v>25000000</v>
      </c>
    </row>
    <row r="70" spans="1:73" x14ac:dyDescent="0.25">
      <c r="A70" s="4" t="s">
        <v>434</v>
      </c>
      <c r="B70" s="4" t="s">
        <v>38</v>
      </c>
      <c r="C70" s="4" t="s">
        <v>379</v>
      </c>
      <c r="D70" s="4"/>
      <c r="E70" s="4" t="s">
        <v>435</v>
      </c>
      <c r="F70" s="4" t="s">
        <v>436</v>
      </c>
      <c r="G70" s="4">
        <v>746.05820000000006</v>
      </c>
      <c r="H70" s="4">
        <v>25000000</v>
      </c>
      <c r="I70" s="4">
        <f t="shared" si="0"/>
        <v>0</v>
      </c>
      <c r="J70" s="4"/>
      <c r="K70" s="4"/>
      <c r="L70" s="4" t="s">
        <v>437</v>
      </c>
      <c r="M70" s="4" t="s">
        <v>53</v>
      </c>
      <c r="N70" s="4"/>
      <c r="O70" s="5">
        <v>45288</v>
      </c>
      <c r="P70" s="4"/>
      <c r="Q70" s="4">
        <v>45317</v>
      </c>
      <c r="R70" s="4"/>
      <c r="S70" s="4"/>
      <c r="T70" s="4">
        <v>25000000</v>
      </c>
      <c r="U70" s="4"/>
      <c r="V70" s="4"/>
      <c r="W70" s="4"/>
      <c r="X70" s="4">
        <v>45152</v>
      </c>
      <c r="Y70" s="4" t="s">
        <v>438</v>
      </c>
      <c r="Z70" s="4" t="s">
        <v>394</v>
      </c>
      <c r="AA70" s="4">
        <v>0</v>
      </c>
      <c r="AB70" s="4">
        <v>178.56</v>
      </c>
      <c r="AC70" s="4" t="s">
        <v>439</v>
      </c>
      <c r="AD70" s="4" t="s">
        <v>440</v>
      </c>
      <c r="AE70" s="4"/>
      <c r="AF70" s="4"/>
      <c r="AG70" s="4" t="s">
        <v>53</v>
      </c>
      <c r="AH70" s="4" t="s">
        <v>49</v>
      </c>
      <c r="AI70" s="4" t="s">
        <v>340</v>
      </c>
      <c r="AJ70" s="4" t="s">
        <v>167</v>
      </c>
      <c r="AK70" s="4" t="s">
        <v>441</v>
      </c>
      <c r="AL70" s="4"/>
      <c r="AM70" s="4"/>
      <c r="AN70" s="4"/>
      <c r="AO70" s="9"/>
      <c r="AP70" s="14" t="s">
        <v>57</v>
      </c>
      <c r="AQ70" s="4" t="s">
        <v>57</v>
      </c>
      <c r="AR70" s="15" t="s">
        <v>57</v>
      </c>
      <c r="AS70" s="14" t="s">
        <v>57</v>
      </c>
      <c r="AT70" s="4" t="s">
        <v>57</v>
      </c>
      <c r="AU70" s="4" t="s">
        <v>57</v>
      </c>
      <c r="AV70" s="15">
        <v>0</v>
      </c>
      <c r="AW70" s="14" t="s">
        <v>57</v>
      </c>
      <c r="AX70" s="4" t="s">
        <v>57</v>
      </c>
      <c r="AY70" s="4" t="s">
        <v>57</v>
      </c>
      <c r="AZ70" s="4">
        <v>0</v>
      </c>
      <c r="BA70" s="15">
        <v>0</v>
      </c>
      <c r="BB70" s="14" t="s">
        <v>57</v>
      </c>
      <c r="BC70" s="4">
        <v>0</v>
      </c>
      <c r="BD70" s="15">
        <v>0</v>
      </c>
      <c r="BE70" s="11">
        <v>0</v>
      </c>
      <c r="BF70" s="4">
        <v>0</v>
      </c>
      <c r="BG70" s="5">
        <v>0</v>
      </c>
      <c r="BH70" s="5">
        <v>0</v>
      </c>
      <c r="BI70" s="5">
        <v>45317</v>
      </c>
      <c r="BJ70" s="5">
        <v>0</v>
      </c>
      <c r="BK70" s="4">
        <v>0</v>
      </c>
      <c r="BL70" s="4" t="s">
        <v>1527</v>
      </c>
      <c r="BM70" s="4">
        <v>0</v>
      </c>
      <c r="BN70" s="4" t="s">
        <v>1528</v>
      </c>
      <c r="BO70" s="4" t="s">
        <v>53</v>
      </c>
      <c r="BP70" s="4">
        <v>0</v>
      </c>
      <c r="BQ70" s="5">
        <v>45288</v>
      </c>
      <c r="BR70" s="5">
        <v>0</v>
      </c>
      <c r="BS70" s="5">
        <v>0</v>
      </c>
      <c r="BT70" s="5">
        <v>0</v>
      </c>
      <c r="BU70" s="4">
        <v>25000000</v>
      </c>
    </row>
    <row r="71" spans="1:73" x14ac:dyDescent="0.25">
      <c r="A71" s="4" t="s">
        <v>442</v>
      </c>
      <c r="B71" s="4" t="s">
        <v>38</v>
      </c>
      <c r="C71" s="4" t="s">
        <v>379</v>
      </c>
      <c r="D71" s="4"/>
      <c r="E71" s="4" t="s">
        <v>173</v>
      </c>
      <c r="F71" s="4" t="s">
        <v>443</v>
      </c>
      <c r="G71" s="4">
        <v>708.19039999999995</v>
      </c>
      <c r="H71" s="4">
        <v>25000000</v>
      </c>
      <c r="I71" s="4">
        <f t="shared" si="0"/>
        <v>0</v>
      </c>
      <c r="J71" s="4"/>
      <c r="K71" s="4"/>
      <c r="L71" s="4" t="s">
        <v>444</v>
      </c>
      <c r="M71" s="4" t="s">
        <v>53</v>
      </c>
      <c r="N71" s="4"/>
      <c r="O71" s="5">
        <v>45288</v>
      </c>
      <c r="P71" s="4"/>
      <c r="Q71" s="4">
        <v>45300</v>
      </c>
      <c r="R71" s="4"/>
      <c r="S71" s="4"/>
      <c r="T71" s="4">
        <v>25000000</v>
      </c>
      <c r="U71" s="4"/>
      <c r="V71" s="4"/>
      <c r="W71" s="4"/>
      <c r="X71" s="4">
        <v>45051</v>
      </c>
      <c r="Y71" s="4" t="s">
        <v>445</v>
      </c>
      <c r="Z71" s="4" t="s">
        <v>46</v>
      </c>
      <c r="AA71" s="4">
        <v>0</v>
      </c>
      <c r="AB71" s="4" t="s">
        <v>446</v>
      </c>
      <c r="AC71" s="4" t="s">
        <v>447</v>
      </c>
      <c r="AD71" s="4" t="s">
        <v>49</v>
      </c>
      <c r="AE71" s="4" t="s">
        <v>49</v>
      </c>
      <c r="AF71" s="4"/>
      <c r="AG71" s="4"/>
      <c r="AH71" s="4" t="s">
        <v>49</v>
      </c>
      <c r="AI71" s="4"/>
      <c r="AJ71" s="4"/>
      <c r="AK71" s="4"/>
      <c r="AL71" s="4"/>
      <c r="AM71" s="4"/>
      <c r="AN71" s="4"/>
      <c r="AO71" s="9"/>
      <c r="AP71" s="14" t="s">
        <v>57</v>
      </c>
      <c r="AQ71" s="4" t="s">
        <v>57</v>
      </c>
      <c r="AR71" s="15" t="s">
        <v>57</v>
      </c>
      <c r="AS71" s="14" t="s">
        <v>57</v>
      </c>
      <c r="AT71" s="4" t="s">
        <v>57</v>
      </c>
      <c r="AU71" s="4" t="s">
        <v>57</v>
      </c>
      <c r="AV71" s="15">
        <v>0</v>
      </c>
      <c r="AW71" s="14" t="s">
        <v>57</v>
      </c>
      <c r="AX71" s="4" t="s">
        <v>57</v>
      </c>
      <c r="AY71" s="4" t="s">
        <v>57</v>
      </c>
      <c r="AZ71" s="4">
        <v>0</v>
      </c>
      <c r="BA71" s="15">
        <v>0</v>
      </c>
      <c r="BB71" s="14" t="s">
        <v>57</v>
      </c>
      <c r="BC71" s="4">
        <v>0</v>
      </c>
      <c r="BD71" s="15">
        <v>0</v>
      </c>
      <c r="BE71" s="11">
        <v>0</v>
      </c>
      <c r="BF71" s="4">
        <v>0</v>
      </c>
      <c r="BG71" s="5">
        <v>0</v>
      </c>
      <c r="BH71" s="5">
        <v>0</v>
      </c>
      <c r="BI71" s="5">
        <v>45300</v>
      </c>
      <c r="BJ71" s="5">
        <v>0</v>
      </c>
      <c r="BK71" s="4">
        <v>0</v>
      </c>
      <c r="BL71" s="4" t="s">
        <v>1527</v>
      </c>
      <c r="BM71" s="4">
        <v>0</v>
      </c>
      <c r="BN71" s="4" t="s">
        <v>1528</v>
      </c>
      <c r="BO71" s="4" t="s">
        <v>53</v>
      </c>
      <c r="BP71" s="4">
        <v>0</v>
      </c>
      <c r="BQ71" s="5">
        <v>45288</v>
      </c>
      <c r="BR71" s="5">
        <v>0</v>
      </c>
      <c r="BS71" s="5">
        <v>0</v>
      </c>
      <c r="BT71" s="5">
        <v>0</v>
      </c>
      <c r="BU71" s="4">
        <v>25000000</v>
      </c>
    </row>
    <row r="72" spans="1:73" x14ac:dyDescent="0.25">
      <c r="A72" s="4" t="s">
        <v>448</v>
      </c>
      <c r="B72" s="4" t="s">
        <v>38</v>
      </c>
      <c r="C72" s="4" t="s">
        <v>379</v>
      </c>
      <c r="D72" s="4"/>
      <c r="E72" s="4" t="s">
        <v>449</v>
      </c>
      <c r="F72" s="4" t="s">
        <v>450</v>
      </c>
      <c r="G72" s="4">
        <v>305.53429999999997</v>
      </c>
      <c r="H72" s="4">
        <v>25000000</v>
      </c>
      <c r="I72" s="4">
        <f t="shared" ref="I72:I135" si="1">+H72-T72</f>
        <v>0</v>
      </c>
      <c r="J72" s="4"/>
      <c r="K72" s="4"/>
      <c r="L72" s="4" t="s">
        <v>451</v>
      </c>
      <c r="M72" s="4" t="s">
        <v>53</v>
      </c>
      <c r="N72" s="4"/>
      <c r="O72" s="5">
        <v>45288</v>
      </c>
      <c r="P72" s="4"/>
      <c r="Q72" s="4">
        <v>45314</v>
      </c>
      <c r="R72" s="4"/>
      <c r="S72" s="4"/>
      <c r="T72" s="4">
        <v>25000000</v>
      </c>
      <c r="U72" s="4"/>
      <c r="V72" s="4"/>
      <c r="W72" s="4"/>
      <c r="X72" s="4">
        <v>45013</v>
      </c>
      <c r="Y72" s="4" t="s">
        <v>452</v>
      </c>
      <c r="Z72" s="4">
        <v>0</v>
      </c>
      <c r="AA72" s="4" t="s">
        <v>427</v>
      </c>
      <c r="AB72" s="4">
        <v>333</v>
      </c>
      <c r="AC72" s="4" t="s">
        <v>453</v>
      </c>
      <c r="AD72" s="4" t="s">
        <v>48</v>
      </c>
      <c r="AE72" s="4" t="s">
        <v>49</v>
      </c>
      <c r="AF72" s="4"/>
      <c r="AG72" s="4"/>
      <c r="AH72" s="4" t="s">
        <v>430</v>
      </c>
      <c r="AI72" s="4"/>
      <c r="AJ72" s="4"/>
      <c r="AK72" s="4"/>
      <c r="AL72" s="4"/>
      <c r="AM72" s="4"/>
      <c r="AN72" s="4"/>
      <c r="AO72" s="9"/>
      <c r="AP72" s="14" t="s">
        <v>57</v>
      </c>
      <c r="AQ72" s="4" t="s">
        <v>57</v>
      </c>
      <c r="AR72" s="15" t="s">
        <v>57</v>
      </c>
      <c r="AS72" s="14" t="s">
        <v>57</v>
      </c>
      <c r="AT72" s="4" t="s">
        <v>57</v>
      </c>
      <c r="AU72" s="4" t="s">
        <v>57</v>
      </c>
      <c r="AV72" s="15">
        <v>0</v>
      </c>
      <c r="AW72" s="14" t="s">
        <v>57</v>
      </c>
      <c r="AX72" s="4" t="s">
        <v>57</v>
      </c>
      <c r="AY72" s="4" t="s">
        <v>57</v>
      </c>
      <c r="AZ72" s="4">
        <v>0</v>
      </c>
      <c r="BA72" s="15">
        <v>0</v>
      </c>
      <c r="BB72" s="14" t="s">
        <v>57</v>
      </c>
      <c r="BC72" s="4">
        <v>0</v>
      </c>
      <c r="BD72" s="15">
        <v>0</v>
      </c>
      <c r="BE72" s="11">
        <v>0</v>
      </c>
      <c r="BF72" s="4">
        <v>0</v>
      </c>
      <c r="BG72" s="5">
        <v>0</v>
      </c>
      <c r="BH72" s="5">
        <v>0</v>
      </c>
      <c r="BI72" s="5">
        <v>45316</v>
      </c>
      <c r="BJ72" s="5">
        <v>0</v>
      </c>
      <c r="BK72" s="4">
        <v>0</v>
      </c>
      <c r="BL72" s="4" t="s">
        <v>1527</v>
      </c>
      <c r="BM72" s="4">
        <v>0</v>
      </c>
      <c r="BN72" s="4" t="s">
        <v>1528</v>
      </c>
      <c r="BO72" s="4" t="s">
        <v>53</v>
      </c>
      <c r="BP72" s="4">
        <v>0</v>
      </c>
      <c r="BQ72" s="5">
        <v>45288</v>
      </c>
      <c r="BR72" s="5">
        <v>0</v>
      </c>
      <c r="BS72" s="5">
        <v>0</v>
      </c>
      <c r="BT72" s="5">
        <v>0</v>
      </c>
      <c r="BU72" s="4">
        <v>25000000</v>
      </c>
    </row>
    <row r="73" spans="1:73" x14ac:dyDescent="0.25">
      <c r="A73" s="4" t="s">
        <v>454</v>
      </c>
      <c r="B73" s="4" t="s">
        <v>38</v>
      </c>
      <c r="C73" s="4" t="s">
        <v>167</v>
      </c>
      <c r="D73" s="4"/>
      <c r="E73" s="4" t="s">
        <v>455</v>
      </c>
      <c r="F73" s="4" t="s">
        <v>456</v>
      </c>
      <c r="G73" s="4"/>
      <c r="H73" s="4">
        <v>25000000</v>
      </c>
      <c r="I73" s="4">
        <f t="shared" si="1"/>
        <v>0</v>
      </c>
      <c r="J73" s="4"/>
      <c r="K73" s="4"/>
      <c r="L73" s="4" t="s">
        <v>457</v>
      </c>
      <c r="M73" s="4" t="s">
        <v>167</v>
      </c>
      <c r="N73" s="4"/>
      <c r="O73" s="5">
        <v>45288</v>
      </c>
      <c r="P73" s="4"/>
      <c r="Q73" s="4"/>
      <c r="R73" s="4"/>
      <c r="S73" s="4"/>
      <c r="T73" s="4">
        <v>25000000</v>
      </c>
      <c r="U73" s="4"/>
      <c r="V73" s="4"/>
      <c r="W73" s="4"/>
      <c r="X73" s="4">
        <v>45035</v>
      </c>
      <c r="Y73" s="4" t="s">
        <v>458</v>
      </c>
      <c r="Z73" s="4" t="s">
        <v>46</v>
      </c>
      <c r="AA73" s="4">
        <v>0</v>
      </c>
      <c r="AB73" s="4">
        <v>204.64760000000001</v>
      </c>
      <c r="AC73" s="4" t="s">
        <v>459</v>
      </c>
      <c r="AD73" s="4" t="s">
        <v>48</v>
      </c>
      <c r="AE73" s="4" t="s">
        <v>49</v>
      </c>
      <c r="AF73" s="4"/>
      <c r="AG73" s="4"/>
      <c r="AH73" s="4" t="s">
        <v>48</v>
      </c>
      <c r="AI73" s="4"/>
      <c r="AJ73" s="4"/>
      <c r="AK73" s="4"/>
      <c r="AL73" s="4"/>
      <c r="AM73" s="4"/>
      <c r="AN73" s="4"/>
      <c r="AO73" s="9"/>
      <c r="AP73" s="14" t="s">
        <v>57</v>
      </c>
      <c r="AQ73" s="4" t="s">
        <v>57</v>
      </c>
      <c r="AR73" s="15" t="s">
        <v>57</v>
      </c>
      <c r="AS73" s="14" t="s">
        <v>57</v>
      </c>
      <c r="AT73" s="4" t="s">
        <v>57</v>
      </c>
      <c r="AU73" s="4" t="s">
        <v>57</v>
      </c>
      <c r="AV73" s="15">
        <v>0</v>
      </c>
      <c r="AW73" s="14" t="s">
        <v>57</v>
      </c>
      <c r="AX73" s="4" t="s">
        <v>57</v>
      </c>
      <c r="AY73" s="4" t="s">
        <v>57</v>
      </c>
      <c r="AZ73" s="4">
        <v>0</v>
      </c>
      <c r="BA73" s="15">
        <v>0</v>
      </c>
      <c r="BB73" s="14" t="s">
        <v>57</v>
      </c>
      <c r="BC73" s="4">
        <v>0</v>
      </c>
      <c r="BD73" s="15">
        <v>0</v>
      </c>
      <c r="BE73" s="11">
        <v>0</v>
      </c>
      <c r="BF73" s="4">
        <v>0</v>
      </c>
      <c r="BG73" s="5">
        <v>0</v>
      </c>
      <c r="BH73" s="5">
        <v>0</v>
      </c>
      <c r="BI73" s="5" t="s">
        <v>179</v>
      </c>
      <c r="BJ73" s="5">
        <v>0</v>
      </c>
      <c r="BK73" s="4">
        <v>0</v>
      </c>
      <c r="BL73" s="4" t="s">
        <v>167</v>
      </c>
      <c r="BM73" s="4">
        <v>0</v>
      </c>
      <c r="BN73" s="4">
        <v>0</v>
      </c>
      <c r="BO73" s="4" t="s">
        <v>167</v>
      </c>
      <c r="BP73" s="4">
        <v>0</v>
      </c>
      <c r="BQ73" s="5">
        <v>45288</v>
      </c>
      <c r="BR73" s="5">
        <v>0</v>
      </c>
      <c r="BS73" s="5">
        <v>0</v>
      </c>
      <c r="BT73" s="5">
        <v>0</v>
      </c>
      <c r="BU73" s="4">
        <v>25000000</v>
      </c>
    </row>
    <row r="74" spans="1:73" x14ac:dyDescent="0.25">
      <c r="A74" s="4" t="s">
        <v>460</v>
      </c>
      <c r="B74" s="4" t="s">
        <v>38</v>
      </c>
      <c r="C74" s="4" t="s">
        <v>379</v>
      </c>
      <c r="D74" s="4"/>
      <c r="E74" s="4" t="s">
        <v>226</v>
      </c>
      <c r="F74" s="4" t="s">
        <v>461</v>
      </c>
      <c r="G74" s="4">
        <v>20.2682</v>
      </c>
      <c r="H74" s="4">
        <v>16600000</v>
      </c>
      <c r="I74" s="4" t="e">
        <f t="shared" si="1"/>
        <v>#N/A</v>
      </c>
      <c r="J74" s="4"/>
      <c r="K74" s="4"/>
      <c r="L74" s="4"/>
      <c r="M74" s="4" t="s">
        <v>1649</v>
      </c>
      <c r="N74" s="4"/>
      <c r="O74" s="5">
        <v>45345</v>
      </c>
      <c r="P74" s="4">
        <v>45349</v>
      </c>
      <c r="Q74" s="4" t="s">
        <v>76</v>
      </c>
      <c r="R74" s="4"/>
      <c r="S74" s="4"/>
      <c r="T74" s="4" t="e">
        <v>#N/A</v>
      </c>
      <c r="U74" s="4"/>
      <c r="V74" s="4" t="e">
        <v>#N/A</v>
      </c>
      <c r="W74" s="4" t="e">
        <v>#N/A</v>
      </c>
      <c r="X74" s="4" t="e">
        <v>#N/A</v>
      </c>
      <c r="Y74" s="4" t="e">
        <v>#N/A</v>
      </c>
      <c r="Z74" s="4" t="e">
        <v>#N/A</v>
      </c>
      <c r="AA74" s="4" t="e">
        <v>#N/A</v>
      </c>
      <c r="AB74" s="4" t="e">
        <v>#N/A</v>
      </c>
      <c r="AC74" s="4" t="e">
        <v>#N/A</v>
      </c>
      <c r="AD74" s="4" t="e">
        <v>#N/A</v>
      </c>
      <c r="AE74" s="4" t="e">
        <v>#N/A</v>
      </c>
      <c r="AF74" s="4" t="e">
        <v>#N/A</v>
      </c>
      <c r="AG74" s="4" t="e">
        <v>#N/A</v>
      </c>
      <c r="AH74" s="4" t="e">
        <v>#N/A</v>
      </c>
      <c r="AI74" s="4" t="e">
        <v>#N/A</v>
      </c>
      <c r="AJ74" s="4" t="e">
        <v>#N/A</v>
      </c>
      <c r="AK74" s="4" t="e">
        <v>#N/A</v>
      </c>
      <c r="AL74" s="4" t="e">
        <v>#N/A</v>
      </c>
      <c r="AM74" s="4" t="e">
        <v>#N/A</v>
      </c>
      <c r="AN74" s="4" t="e">
        <v>#N/A</v>
      </c>
      <c r="AO74" s="9" t="e">
        <v>#N/A</v>
      </c>
      <c r="AP74" s="14" t="e">
        <v>#N/A</v>
      </c>
      <c r="AQ74" s="4" t="e">
        <v>#N/A</v>
      </c>
      <c r="AR74" s="15" t="e">
        <v>#N/A</v>
      </c>
      <c r="AS74" s="14" t="e">
        <v>#N/A</v>
      </c>
      <c r="AT74" s="4" t="e">
        <v>#N/A</v>
      </c>
      <c r="AU74" s="4" t="e">
        <v>#N/A</v>
      </c>
      <c r="AV74" s="15" t="e">
        <v>#N/A</v>
      </c>
      <c r="AW74" s="14" t="e">
        <v>#N/A</v>
      </c>
      <c r="AX74" s="4" t="e">
        <v>#N/A</v>
      </c>
      <c r="AY74" s="4" t="e">
        <v>#N/A</v>
      </c>
      <c r="AZ74" s="4" t="e">
        <v>#N/A</v>
      </c>
      <c r="BA74" s="15" t="e">
        <v>#N/A</v>
      </c>
      <c r="BB74" s="14" t="e">
        <v>#N/A</v>
      </c>
      <c r="BC74" s="4" t="e">
        <v>#N/A</v>
      </c>
      <c r="BD74" s="15" t="e">
        <v>#N/A</v>
      </c>
      <c r="BE74" s="11" t="e">
        <v>#N/A</v>
      </c>
      <c r="BF74" s="4" t="e">
        <v>#N/A</v>
      </c>
      <c r="BG74" s="5" t="e">
        <v>#N/A</v>
      </c>
      <c r="BH74" s="5" t="e">
        <v>#N/A</v>
      </c>
      <c r="BI74" s="5" t="e">
        <v>#N/A</v>
      </c>
      <c r="BJ74" s="5" t="e">
        <v>#N/A</v>
      </c>
      <c r="BK74" s="4" t="e">
        <v>#N/A</v>
      </c>
      <c r="BL74" s="4" t="e">
        <v>#N/A</v>
      </c>
      <c r="BM74" s="4" t="e">
        <v>#N/A</v>
      </c>
      <c r="BN74" s="4" t="e">
        <v>#N/A</v>
      </c>
      <c r="BO74" s="4" t="e">
        <v>#N/A</v>
      </c>
      <c r="BP74" s="4" t="e">
        <v>#N/A</v>
      </c>
      <c r="BQ74" s="5" t="e">
        <v>#N/A</v>
      </c>
      <c r="BR74" s="5" t="e">
        <v>#N/A</v>
      </c>
      <c r="BS74" s="5" t="e">
        <v>#N/A</v>
      </c>
      <c r="BT74" s="5" t="e">
        <v>#N/A</v>
      </c>
      <c r="BU74" s="4" t="e">
        <v>#N/A</v>
      </c>
    </row>
    <row r="75" spans="1:73" x14ac:dyDescent="0.25">
      <c r="A75" s="4" t="s">
        <v>462</v>
      </c>
      <c r="B75" s="4" t="s">
        <v>38</v>
      </c>
      <c r="C75" s="4" t="s">
        <v>167</v>
      </c>
      <c r="D75" s="4"/>
      <c r="E75" s="4" t="s">
        <v>463</v>
      </c>
      <c r="F75" s="4" t="s">
        <v>464</v>
      </c>
      <c r="G75" s="4">
        <v>305.53429999999997</v>
      </c>
      <c r="H75" s="4">
        <v>25000000</v>
      </c>
      <c r="I75" s="4">
        <f t="shared" si="1"/>
        <v>0</v>
      </c>
      <c r="J75" s="4"/>
      <c r="K75" s="4"/>
      <c r="L75" s="4" t="s">
        <v>465</v>
      </c>
      <c r="M75" s="4" t="s">
        <v>167</v>
      </c>
      <c r="N75" s="4"/>
      <c r="O75" s="5">
        <v>45288</v>
      </c>
      <c r="P75" s="4"/>
      <c r="Q75" s="4"/>
      <c r="R75" s="4"/>
      <c r="S75" s="4"/>
      <c r="T75" s="4">
        <v>25000000</v>
      </c>
      <c r="U75" s="4"/>
      <c r="V75" s="4" t="e">
        <v>#N/A</v>
      </c>
      <c r="W75" s="4" t="e">
        <v>#N/A</v>
      </c>
      <c r="X75" s="4" t="e">
        <v>#N/A</v>
      </c>
      <c r="Y75" s="4" t="e">
        <v>#N/A</v>
      </c>
      <c r="Z75" s="4" t="e">
        <v>#N/A</v>
      </c>
      <c r="AA75" s="4" t="e">
        <v>#N/A</v>
      </c>
      <c r="AB75" s="4" t="e">
        <v>#N/A</v>
      </c>
      <c r="AC75" s="4" t="e">
        <v>#N/A</v>
      </c>
      <c r="AD75" s="4" t="e">
        <v>#N/A</v>
      </c>
      <c r="AE75" s="4" t="e">
        <v>#N/A</v>
      </c>
      <c r="AF75" s="4" t="e">
        <v>#N/A</v>
      </c>
      <c r="AG75" s="4" t="e">
        <v>#N/A</v>
      </c>
      <c r="AH75" s="4" t="e">
        <v>#N/A</v>
      </c>
      <c r="AI75" s="4" t="e">
        <v>#N/A</v>
      </c>
      <c r="AJ75" s="4" t="e">
        <v>#N/A</v>
      </c>
      <c r="AK75" s="4" t="e">
        <v>#N/A</v>
      </c>
      <c r="AL75" s="4" t="e">
        <v>#N/A</v>
      </c>
      <c r="AM75" s="4" t="e">
        <v>#N/A</v>
      </c>
      <c r="AN75" s="4" t="e">
        <v>#N/A</v>
      </c>
      <c r="AO75" s="9" t="e">
        <v>#N/A</v>
      </c>
      <c r="AP75" s="14" t="s">
        <v>57</v>
      </c>
      <c r="AQ75" s="4" t="s">
        <v>57</v>
      </c>
      <c r="AR75" s="15" t="s">
        <v>57</v>
      </c>
      <c r="AS75" s="14" t="s">
        <v>57</v>
      </c>
      <c r="AT75" s="4" t="s">
        <v>57</v>
      </c>
      <c r="AU75" s="4" t="s">
        <v>57</v>
      </c>
      <c r="AV75" s="15">
        <v>0</v>
      </c>
      <c r="AW75" s="14" t="s">
        <v>57</v>
      </c>
      <c r="AX75" s="4" t="s">
        <v>57</v>
      </c>
      <c r="AY75" s="4" t="s">
        <v>57</v>
      </c>
      <c r="AZ75" s="4">
        <v>0</v>
      </c>
      <c r="BA75" s="15">
        <v>0</v>
      </c>
      <c r="BB75" s="14" t="s">
        <v>57</v>
      </c>
      <c r="BC75" s="4">
        <v>0</v>
      </c>
      <c r="BD75" s="15">
        <v>0</v>
      </c>
      <c r="BE75" s="11">
        <v>0</v>
      </c>
      <c r="BF75" s="4">
        <v>0</v>
      </c>
      <c r="BG75" s="5">
        <v>0</v>
      </c>
      <c r="BH75" s="5">
        <v>0</v>
      </c>
      <c r="BI75" s="5" t="s">
        <v>179</v>
      </c>
      <c r="BJ75" s="5">
        <v>0</v>
      </c>
      <c r="BK75" s="4">
        <v>0</v>
      </c>
      <c r="BL75" s="4" t="s">
        <v>167</v>
      </c>
      <c r="BM75" s="4">
        <v>0</v>
      </c>
      <c r="BN75" s="4">
        <v>0</v>
      </c>
      <c r="BO75" s="4" t="s">
        <v>167</v>
      </c>
      <c r="BP75" s="4">
        <v>0</v>
      </c>
      <c r="BQ75" s="5">
        <v>45288</v>
      </c>
      <c r="BR75" s="5">
        <v>0</v>
      </c>
      <c r="BS75" s="5">
        <v>0</v>
      </c>
      <c r="BT75" s="5">
        <v>0</v>
      </c>
      <c r="BU75" s="4">
        <v>25000000</v>
      </c>
    </row>
    <row r="76" spans="1:73" x14ac:dyDescent="0.25">
      <c r="A76" s="4" t="s">
        <v>466</v>
      </c>
      <c r="B76" s="4" t="s">
        <v>38</v>
      </c>
      <c r="C76" s="4" t="s">
        <v>167</v>
      </c>
      <c r="D76" s="4"/>
      <c r="E76" s="4" t="s">
        <v>41</v>
      </c>
      <c r="F76" s="4" t="s">
        <v>467</v>
      </c>
      <c r="G76" s="4">
        <v>496.31369999999998</v>
      </c>
      <c r="H76" s="4">
        <v>25000000</v>
      </c>
      <c r="I76" s="4">
        <f t="shared" si="1"/>
        <v>0</v>
      </c>
      <c r="J76" s="4"/>
      <c r="K76" s="4"/>
      <c r="L76" s="4" t="s">
        <v>468</v>
      </c>
      <c r="M76" s="4" t="s">
        <v>167</v>
      </c>
      <c r="N76" s="4"/>
      <c r="O76" s="5">
        <v>45288</v>
      </c>
      <c r="P76" s="4"/>
      <c r="Q76" s="4"/>
      <c r="R76" s="4"/>
      <c r="S76" s="4"/>
      <c r="T76" s="4">
        <v>25000000</v>
      </c>
      <c r="U76" s="4"/>
      <c r="V76" s="4"/>
      <c r="W76" s="4"/>
      <c r="X76" s="4">
        <v>45091</v>
      </c>
      <c r="Y76" s="4" t="s">
        <v>469</v>
      </c>
      <c r="Z76" s="4" t="s">
        <v>46</v>
      </c>
      <c r="AA76" s="4">
        <v>0</v>
      </c>
      <c r="AB76" s="4">
        <v>1500</v>
      </c>
      <c r="AC76" s="4" t="s">
        <v>470</v>
      </c>
      <c r="AD76" s="4" t="s">
        <v>48</v>
      </c>
      <c r="AE76" s="4" t="s">
        <v>49</v>
      </c>
      <c r="AF76" s="4"/>
      <c r="AG76" s="4" t="s">
        <v>53</v>
      </c>
      <c r="AH76" s="4" t="s">
        <v>49</v>
      </c>
      <c r="AI76" s="4" t="s">
        <v>340</v>
      </c>
      <c r="AJ76" s="4" t="s">
        <v>113</v>
      </c>
      <c r="AK76" s="4" t="s">
        <v>471</v>
      </c>
      <c r="AL76" s="4"/>
      <c r="AM76" s="4"/>
      <c r="AN76" s="4"/>
      <c r="AO76" s="9"/>
      <c r="AP76" s="14" t="s">
        <v>57</v>
      </c>
      <c r="AQ76" s="4" t="s">
        <v>57</v>
      </c>
      <c r="AR76" s="15" t="s">
        <v>57</v>
      </c>
      <c r="AS76" s="14" t="s">
        <v>57</v>
      </c>
      <c r="AT76" s="4" t="s">
        <v>57</v>
      </c>
      <c r="AU76" s="4" t="s">
        <v>57</v>
      </c>
      <c r="AV76" s="15">
        <v>0</v>
      </c>
      <c r="AW76" s="14" t="s">
        <v>57</v>
      </c>
      <c r="AX76" s="4" t="s">
        <v>57</v>
      </c>
      <c r="AY76" s="4" t="s">
        <v>57</v>
      </c>
      <c r="AZ76" s="4">
        <v>0</v>
      </c>
      <c r="BA76" s="15">
        <v>0</v>
      </c>
      <c r="BB76" s="14" t="s">
        <v>57</v>
      </c>
      <c r="BC76" s="4">
        <v>0</v>
      </c>
      <c r="BD76" s="15">
        <v>0</v>
      </c>
      <c r="BE76" s="11">
        <v>0</v>
      </c>
      <c r="BF76" s="4">
        <v>0</v>
      </c>
      <c r="BG76" s="5">
        <v>0</v>
      </c>
      <c r="BH76" s="5">
        <v>0</v>
      </c>
      <c r="BI76" s="5" t="s">
        <v>179</v>
      </c>
      <c r="BJ76" s="5">
        <v>0</v>
      </c>
      <c r="BK76" s="4">
        <v>0</v>
      </c>
      <c r="BL76" s="4" t="s">
        <v>167</v>
      </c>
      <c r="BM76" s="4">
        <v>0</v>
      </c>
      <c r="BN76" s="4">
        <v>0</v>
      </c>
      <c r="BO76" s="4" t="s">
        <v>167</v>
      </c>
      <c r="BP76" s="4">
        <v>0</v>
      </c>
      <c r="BQ76" s="5">
        <v>45288</v>
      </c>
      <c r="BR76" s="5">
        <v>0</v>
      </c>
      <c r="BS76" s="5">
        <v>0</v>
      </c>
      <c r="BT76" s="5">
        <v>0</v>
      </c>
      <c r="BU76" s="4">
        <v>25000000</v>
      </c>
    </row>
    <row r="77" spans="1:73" x14ac:dyDescent="0.25">
      <c r="A77" s="4" t="s">
        <v>472</v>
      </c>
      <c r="B77" s="4" t="s">
        <v>38</v>
      </c>
      <c r="C77" s="4" t="s">
        <v>39</v>
      </c>
      <c r="D77" s="4"/>
      <c r="E77" s="4" t="s">
        <v>41</v>
      </c>
      <c r="F77" s="4" t="s">
        <v>42</v>
      </c>
      <c r="G77" s="4">
        <v>1396.72</v>
      </c>
      <c r="H77" s="4">
        <v>25000000</v>
      </c>
      <c r="I77" s="4">
        <f t="shared" si="1"/>
        <v>0</v>
      </c>
      <c r="J77" s="4"/>
      <c r="K77" s="4"/>
      <c r="L77" s="4" t="s">
        <v>473</v>
      </c>
      <c r="M77" s="4" t="s">
        <v>167</v>
      </c>
      <c r="N77" s="4"/>
      <c r="O77" s="5">
        <v>45321</v>
      </c>
      <c r="P77" s="4"/>
      <c r="Q77" s="4"/>
      <c r="R77" s="4"/>
      <c r="S77" s="4"/>
      <c r="T77" s="4">
        <v>25000000</v>
      </c>
      <c r="U77" s="4"/>
      <c r="V77" s="4"/>
      <c r="W77" s="4"/>
      <c r="X77" s="4">
        <v>45035</v>
      </c>
      <c r="Y77" s="4" t="s">
        <v>474</v>
      </c>
      <c r="Z77" s="4" t="s">
        <v>46</v>
      </c>
      <c r="AA77" s="4">
        <v>0</v>
      </c>
      <c r="AB77" s="4">
        <v>4379.6000000000004</v>
      </c>
      <c r="AC77" s="4" t="s">
        <v>475</v>
      </c>
      <c r="AD77" s="4" t="s">
        <v>48</v>
      </c>
      <c r="AE77" s="4" t="s">
        <v>49</v>
      </c>
      <c r="AF77" s="4"/>
      <c r="AG77" s="4"/>
      <c r="AH77" s="4" t="s">
        <v>48</v>
      </c>
      <c r="AI77" s="4"/>
      <c r="AJ77" s="4"/>
      <c r="AK77" s="4"/>
      <c r="AL77" s="4"/>
      <c r="AM77" s="4"/>
      <c r="AN77" s="4"/>
      <c r="AO77" s="9"/>
      <c r="AP77" s="14" t="s">
        <v>57</v>
      </c>
      <c r="AQ77" s="4" t="s">
        <v>57</v>
      </c>
      <c r="AR77" s="15" t="s">
        <v>57</v>
      </c>
      <c r="AS77" s="14" t="s">
        <v>57</v>
      </c>
      <c r="AT77" s="4" t="s">
        <v>57</v>
      </c>
      <c r="AU77" s="4" t="s">
        <v>57</v>
      </c>
      <c r="AV77" s="15">
        <v>0</v>
      </c>
      <c r="AW77" s="14" t="s">
        <v>57</v>
      </c>
      <c r="AX77" s="4" t="s">
        <v>57</v>
      </c>
      <c r="AY77" s="4" t="s">
        <v>57</v>
      </c>
      <c r="AZ77" s="4">
        <v>0</v>
      </c>
      <c r="BA77" s="15">
        <v>0</v>
      </c>
      <c r="BB77" s="14" t="s">
        <v>57</v>
      </c>
      <c r="BC77" s="4">
        <v>0</v>
      </c>
      <c r="BD77" s="15">
        <v>0</v>
      </c>
      <c r="BE77" s="11">
        <v>0</v>
      </c>
      <c r="BF77" s="4">
        <v>0</v>
      </c>
      <c r="BG77" s="5">
        <v>0</v>
      </c>
      <c r="BH77" s="5">
        <v>0</v>
      </c>
      <c r="BI77" s="5" t="s">
        <v>179</v>
      </c>
      <c r="BJ77" s="5">
        <v>0</v>
      </c>
      <c r="BK77" s="4">
        <v>0</v>
      </c>
      <c r="BL77" s="4" t="s">
        <v>167</v>
      </c>
      <c r="BM77" s="4">
        <v>0</v>
      </c>
      <c r="BN77" s="4">
        <v>0</v>
      </c>
      <c r="BO77" s="4" t="s">
        <v>167</v>
      </c>
      <c r="BP77" s="4">
        <v>0</v>
      </c>
      <c r="BQ77" s="5">
        <v>45321</v>
      </c>
      <c r="BR77" s="5">
        <v>0</v>
      </c>
      <c r="BS77" s="5">
        <v>0</v>
      </c>
      <c r="BT77" s="5">
        <v>0</v>
      </c>
      <c r="BU77" s="4">
        <v>25000000</v>
      </c>
    </row>
    <row r="78" spans="1:73" x14ac:dyDescent="0.25">
      <c r="A78" s="4" t="s">
        <v>476</v>
      </c>
      <c r="B78" s="4" t="s">
        <v>38</v>
      </c>
      <c r="C78" s="4" t="s">
        <v>39</v>
      </c>
      <c r="D78" s="4"/>
      <c r="E78" s="4" t="s">
        <v>41</v>
      </c>
      <c r="F78" s="4" t="s">
        <v>42</v>
      </c>
      <c r="G78" s="4">
        <v>990.02</v>
      </c>
      <c r="H78" s="4">
        <v>25000000</v>
      </c>
      <c r="I78" s="4">
        <f t="shared" si="1"/>
        <v>0</v>
      </c>
      <c r="J78" s="4"/>
      <c r="K78" s="4"/>
      <c r="L78" s="4" t="s">
        <v>477</v>
      </c>
      <c r="M78" s="4" t="s">
        <v>1649</v>
      </c>
      <c r="N78" s="4"/>
      <c r="O78" s="5">
        <v>45321</v>
      </c>
      <c r="P78" s="4">
        <v>45350</v>
      </c>
      <c r="Q78" s="4">
        <v>45362</v>
      </c>
      <c r="R78" s="4"/>
      <c r="S78" s="4"/>
      <c r="T78" s="4">
        <v>25000000</v>
      </c>
      <c r="U78" s="4"/>
      <c r="V78" s="4"/>
      <c r="W78" s="4"/>
      <c r="X78" s="4">
        <v>45019</v>
      </c>
      <c r="Y78" s="4" t="s">
        <v>478</v>
      </c>
      <c r="Z78" s="4" t="s">
        <v>46</v>
      </c>
      <c r="AA78" s="4">
        <v>0</v>
      </c>
      <c r="AB78" s="4" t="s">
        <v>479</v>
      </c>
      <c r="AC78" s="4" t="s">
        <v>480</v>
      </c>
      <c r="AD78" s="4" t="s">
        <v>48</v>
      </c>
      <c r="AE78" s="4" t="s">
        <v>49</v>
      </c>
      <c r="AF78" s="4" t="s">
        <v>69</v>
      </c>
      <c r="AG78" s="4"/>
      <c r="AH78" s="4" t="s">
        <v>49</v>
      </c>
      <c r="AI78" s="4"/>
      <c r="AJ78" s="4" t="s">
        <v>167</v>
      </c>
      <c r="AK78" s="4" t="s">
        <v>481</v>
      </c>
      <c r="AL78" s="4"/>
      <c r="AM78" s="4"/>
      <c r="AN78" s="4"/>
      <c r="AO78" s="9"/>
      <c r="AP78" s="14" t="s">
        <v>57</v>
      </c>
      <c r="AQ78" s="4" t="s">
        <v>57</v>
      </c>
      <c r="AR78" s="15" t="s">
        <v>57</v>
      </c>
      <c r="AS78" s="14" t="s">
        <v>57</v>
      </c>
      <c r="AT78" s="4" t="s">
        <v>57</v>
      </c>
      <c r="AU78" s="4" t="s">
        <v>57</v>
      </c>
      <c r="AV78" s="15">
        <v>0</v>
      </c>
      <c r="AW78" s="14" t="s">
        <v>57</v>
      </c>
      <c r="AX78" s="4" t="s">
        <v>57</v>
      </c>
      <c r="AY78" s="4" t="s">
        <v>57</v>
      </c>
      <c r="AZ78" s="4">
        <v>0</v>
      </c>
      <c r="BA78" s="15">
        <v>0</v>
      </c>
      <c r="BB78" s="14" t="s">
        <v>57</v>
      </c>
      <c r="BC78" s="4">
        <v>0</v>
      </c>
      <c r="BD78" s="15">
        <v>0</v>
      </c>
      <c r="BE78" s="11">
        <v>0</v>
      </c>
      <c r="BF78" s="4">
        <v>0</v>
      </c>
      <c r="BG78" s="5">
        <v>0</v>
      </c>
      <c r="BH78" s="5">
        <v>0</v>
      </c>
      <c r="BI78" s="5" t="s">
        <v>179</v>
      </c>
      <c r="BJ78" s="5">
        <v>0</v>
      </c>
      <c r="BK78" s="4">
        <v>0</v>
      </c>
      <c r="BL78" s="4" t="s">
        <v>59</v>
      </c>
      <c r="BM78" s="4" t="s">
        <v>97</v>
      </c>
      <c r="BN78" s="4">
        <v>0</v>
      </c>
      <c r="BO78" s="4" t="s">
        <v>74</v>
      </c>
      <c r="BP78" s="4">
        <v>0</v>
      </c>
      <c r="BQ78" s="5">
        <v>45321</v>
      </c>
      <c r="BR78" s="5">
        <v>45350</v>
      </c>
      <c r="BS78" s="5">
        <v>0</v>
      </c>
      <c r="BT78" s="5">
        <v>0</v>
      </c>
      <c r="BU78" s="4">
        <v>25000000</v>
      </c>
    </row>
    <row r="79" spans="1:73" x14ac:dyDescent="0.25">
      <c r="A79" s="4" t="s">
        <v>482</v>
      </c>
      <c r="B79" s="4" t="s">
        <v>38</v>
      </c>
      <c r="C79" s="4" t="s">
        <v>39</v>
      </c>
      <c r="D79" s="4"/>
      <c r="E79" s="4" t="s">
        <v>328</v>
      </c>
      <c r="F79" s="4" t="s">
        <v>483</v>
      </c>
      <c r="G79" s="4">
        <v>955.8</v>
      </c>
      <c r="H79" s="4">
        <v>25000000</v>
      </c>
      <c r="I79" s="4">
        <f t="shared" si="1"/>
        <v>0</v>
      </c>
      <c r="J79" s="4"/>
      <c r="K79" s="4"/>
      <c r="L79" s="4" t="s">
        <v>484</v>
      </c>
      <c r="M79" s="4" t="s">
        <v>1649</v>
      </c>
      <c r="N79" s="4"/>
      <c r="O79" s="5">
        <v>45328</v>
      </c>
      <c r="P79" s="4">
        <v>45338</v>
      </c>
      <c r="Q79" s="4">
        <v>45362</v>
      </c>
      <c r="R79" s="4"/>
      <c r="S79" s="4"/>
      <c r="T79" s="4">
        <v>25000000</v>
      </c>
      <c r="U79" s="4"/>
      <c r="V79" s="4"/>
      <c r="W79" s="4"/>
      <c r="X79" s="4">
        <v>45169</v>
      </c>
      <c r="Y79" s="4" t="s">
        <v>485</v>
      </c>
      <c r="Z79" s="4" t="s">
        <v>46</v>
      </c>
      <c r="AA79" s="4">
        <v>0</v>
      </c>
      <c r="AB79" s="4" t="s">
        <v>486</v>
      </c>
      <c r="AC79" s="4" t="s">
        <v>487</v>
      </c>
      <c r="AD79" s="4" t="s">
        <v>48</v>
      </c>
      <c r="AE79" s="4" t="s">
        <v>49</v>
      </c>
      <c r="AF79" s="4"/>
      <c r="AG79" s="4"/>
      <c r="AH79" s="4" t="s">
        <v>48</v>
      </c>
      <c r="AI79" s="4"/>
      <c r="AJ79" s="4"/>
      <c r="AK79" s="4"/>
      <c r="AL79" s="4"/>
      <c r="AM79" s="4"/>
      <c r="AN79" s="4"/>
      <c r="AO79" s="9"/>
      <c r="AP79" s="14" t="s">
        <v>57</v>
      </c>
      <c r="AQ79" s="4" t="s">
        <v>57</v>
      </c>
      <c r="AR79" s="15" t="s">
        <v>57</v>
      </c>
      <c r="AS79" s="14" t="s">
        <v>57</v>
      </c>
      <c r="AT79" s="4" t="s">
        <v>57</v>
      </c>
      <c r="AU79" s="4" t="s">
        <v>57</v>
      </c>
      <c r="AV79" s="15">
        <v>0</v>
      </c>
      <c r="AW79" s="14" t="s">
        <v>57</v>
      </c>
      <c r="AX79" s="4" t="s">
        <v>57</v>
      </c>
      <c r="AY79" s="4" t="s">
        <v>57</v>
      </c>
      <c r="AZ79" s="4">
        <v>0</v>
      </c>
      <c r="BA79" s="15">
        <v>0</v>
      </c>
      <c r="BB79" s="14" t="s">
        <v>57</v>
      </c>
      <c r="BC79" s="4">
        <v>0</v>
      </c>
      <c r="BD79" s="15">
        <v>0</v>
      </c>
      <c r="BE79" s="11">
        <v>0</v>
      </c>
      <c r="BF79" s="4">
        <v>0</v>
      </c>
      <c r="BG79" s="5">
        <v>0</v>
      </c>
      <c r="BH79" s="5">
        <v>0</v>
      </c>
      <c r="BI79" s="5">
        <v>0</v>
      </c>
      <c r="BJ79" s="5">
        <v>0</v>
      </c>
      <c r="BK79" s="4">
        <v>0</v>
      </c>
      <c r="BL79" s="4" t="s">
        <v>74</v>
      </c>
      <c r="BM79" s="4">
        <v>0</v>
      </c>
      <c r="BN79" s="4">
        <v>0</v>
      </c>
      <c r="BO79" s="4" t="s">
        <v>74</v>
      </c>
      <c r="BP79" s="4">
        <v>0</v>
      </c>
      <c r="BQ79" s="5">
        <v>45328</v>
      </c>
      <c r="BR79" s="5">
        <v>45338</v>
      </c>
      <c r="BS79" s="5">
        <v>0</v>
      </c>
      <c r="BT79" s="5">
        <v>0</v>
      </c>
      <c r="BU79" s="4">
        <v>25000000</v>
      </c>
    </row>
    <row r="80" spans="1:73" x14ac:dyDescent="0.25">
      <c r="A80" s="4" t="s">
        <v>488</v>
      </c>
      <c r="B80" s="4" t="s">
        <v>38</v>
      </c>
      <c r="C80" s="4" t="s">
        <v>39</v>
      </c>
      <c r="D80" s="4"/>
      <c r="E80" s="4" t="s">
        <v>328</v>
      </c>
      <c r="F80" s="4" t="s">
        <v>483</v>
      </c>
      <c r="G80" s="4">
        <v>976.7</v>
      </c>
      <c r="H80" s="4">
        <v>25000000</v>
      </c>
      <c r="I80" s="4">
        <f t="shared" si="1"/>
        <v>0</v>
      </c>
      <c r="J80" s="4"/>
      <c r="K80" s="4"/>
      <c r="L80" s="4" t="s">
        <v>489</v>
      </c>
      <c r="M80" s="4" t="s">
        <v>1649</v>
      </c>
      <c r="N80" s="4"/>
      <c r="O80" s="5">
        <v>45328</v>
      </c>
      <c r="P80" s="4">
        <v>45339</v>
      </c>
      <c r="Q80" s="4">
        <v>45362</v>
      </c>
      <c r="R80" s="4"/>
      <c r="S80" s="4"/>
      <c r="T80" s="4">
        <v>25000000</v>
      </c>
      <c r="U80" s="4"/>
      <c r="V80" s="4"/>
      <c r="W80" s="4"/>
      <c r="X80" s="4">
        <v>45169</v>
      </c>
      <c r="Y80" s="4" t="s">
        <v>490</v>
      </c>
      <c r="Z80" s="4" t="s">
        <v>46</v>
      </c>
      <c r="AA80" s="4">
        <v>0</v>
      </c>
      <c r="AB80" s="4" t="s">
        <v>491</v>
      </c>
      <c r="AC80" s="4" t="s">
        <v>492</v>
      </c>
      <c r="AD80" s="4" t="s">
        <v>48</v>
      </c>
      <c r="AE80" s="4" t="s">
        <v>49</v>
      </c>
      <c r="AF80" s="4"/>
      <c r="AG80" s="4"/>
      <c r="AH80" s="4" t="s">
        <v>48</v>
      </c>
      <c r="AI80" s="4"/>
      <c r="AJ80" s="4"/>
      <c r="AK80" s="4"/>
      <c r="AL80" s="4"/>
      <c r="AM80" s="4"/>
      <c r="AN80" s="4"/>
      <c r="AO80" s="9"/>
      <c r="AP80" s="14" t="s">
        <v>57</v>
      </c>
      <c r="AQ80" s="4" t="s">
        <v>57</v>
      </c>
      <c r="AR80" s="15" t="s">
        <v>57</v>
      </c>
      <c r="AS80" s="14" t="s">
        <v>57</v>
      </c>
      <c r="AT80" s="4" t="s">
        <v>57</v>
      </c>
      <c r="AU80" s="4" t="s">
        <v>57</v>
      </c>
      <c r="AV80" s="15">
        <v>0</v>
      </c>
      <c r="AW80" s="14" t="s">
        <v>57</v>
      </c>
      <c r="AX80" s="4" t="s">
        <v>57</v>
      </c>
      <c r="AY80" s="4" t="s">
        <v>57</v>
      </c>
      <c r="AZ80" s="4">
        <v>0</v>
      </c>
      <c r="BA80" s="15">
        <v>0</v>
      </c>
      <c r="BB80" s="14" t="s">
        <v>57</v>
      </c>
      <c r="BC80" s="4">
        <v>0</v>
      </c>
      <c r="BD80" s="15">
        <v>0</v>
      </c>
      <c r="BE80" s="11">
        <v>0</v>
      </c>
      <c r="BF80" s="4">
        <v>0</v>
      </c>
      <c r="BG80" s="5">
        <v>0</v>
      </c>
      <c r="BH80" s="5">
        <v>0</v>
      </c>
      <c r="BI80" s="5">
        <v>0</v>
      </c>
      <c r="BJ80" s="5">
        <v>0</v>
      </c>
      <c r="BK80" s="4">
        <v>0</v>
      </c>
      <c r="BL80" s="4" t="s">
        <v>74</v>
      </c>
      <c r="BM80" s="4">
        <v>0</v>
      </c>
      <c r="BN80" s="4">
        <v>0</v>
      </c>
      <c r="BO80" s="4" t="s">
        <v>74</v>
      </c>
      <c r="BP80" s="4">
        <v>0</v>
      </c>
      <c r="BQ80" s="5">
        <v>45328</v>
      </c>
      <c r="BR80" s="5">
        <v>45339</v>
      </c>
      <c r="BS80" s="5">
        <v>0</v>
      </c>
      <c r="BT80" s="5">
        <v>0</v>
      </c>
      <c r="BU80" s="4">
        <v>25000000</v>
      </c>
    </row>
    <row r="81" spans="1:73" x14ac:dyDescent="0.25">
      <c r="A81" s="4" t="s">
        <v>493</v>
      </c>
      <c r="B81" s="4" t="s">
        <v>38</v>
      </c>
      <c r="C81" s="4" t="s">
        <v>39</v>
      </c>
      <c r="D81" s="4"/>
      <c r="E81" s="4" t="s">
        <v>328</v>
      </c>
      <c r="F81" s="4" t="s">
        <v>483</v>
      </c>
      <c r="G81" s="4">
        <v>864.4</v>
      </c>
      <c r="H81" s="4">
        <v>25000000</v>
      </c>
      <c r="I81" s="4">
        <f t="shared" si="1"/>
        <v>0</v>
      </c>
      <c r="J81" s="4"/>
      <c r="K81" s="4"/>
      <c r="L81" s="4" t="s">
        <v>494</v>
      </c>
      <c r="M81" s="4" t="s">
        <v>1649</v>
      </c>
      <c r="N81" s="4"/>
      <c r="O81" s="5">
        <v>45328</v>
      </c>
      <c r="P81" s="4">
        <v>45335</v>
      </c>
      <c r="Q81" s="4">
        <v>45362</v>
      </c>
      <c r="R81" s="4"/>
      <c r="S81" s="4"/>
      <c r="T81" s="4">
        <v>25000000</v>
      </c>
      <c r="U81" s="4"/>
      <c r="V81" s="4"/>
      <c r="W81" s="4"/>
      <c r="X81" s="4">
        <v>45169</v>
      </c>
      <c r="Y81" s="4" t="s">
        <v>495</v>
      </c>
      <c r="Z81" s="4" t="s">
        <v>46</v>
      </c>
      <c r="AA81" s="4">
        <v>0</v>
      </c>
      <c r="AB81" s="4" t="s">
        <v>496</v>
      </c>
      <c r="AC81" s="4" t="s">
        <v>497</v>
      </c>
      <c r="AD81" s="4" t="s">
        <v>48</v>
      </c>
      <c r="AE81" s="4" t="s">
        <v>49</v>
      </c>
      <c r="AF81" s="4"/>
      <c r="AG81" s="4"/>
      <c r="AH81" s="4" t="s">
        <v>48</v>
      </c>
      <c r="AI81" s="4"/>
      <c r="AJ81" s="4"/>
      <c r="AK81" s="4"/>
      <c r="AL81" s="4"/>
      <c r="AM81" s="4"/>
      <c r="AN81" s="4"/>
      <c r="AO81" s="9"/>
      <c r="AP81" s="14" t="s">
        <v>57</v>
      </c>
      <c r="AQ81" s="4" t="s">
        <v>57</v>
      </c>
      <c r="AR81" s="15" t="s">
        <v>57</v>
      </c>
      <c r="AS81" s="14" t="s">
        <v>57</v>
      </c>
      <c r="AT81" s="4" t="s">
        <v>57</v>
      </c>
      <c r="AU81" s="4" t="s">
        <v>57</v>
      </c>
      <c r="AV81" s="15">
        <v>0</v>
      </c>
      <c r="AW81" s="14" t="s">
        <v>57</v>
      </c>
      <c r="AX81" s="4" t="s">
        <v>57</v>
      </c>
      <c r="AY81" s="4" t="s">
        <v>57</v>
      </c>
      <c r="AZ81" s="4">
        <v>0</v>
      </c>
      <c r="BA81" s="15">
        <v>0</v>
      </c>
      <c r="BB81" s="14" t="s">
        <v>57</v>
      </c>
      <c r="BC81" s="4">
        <v>0</v>
      </c>
      <c r="BD81" s="15">
        <v>0</v>
      </c>
      <c r="BE81" s="11">
        <v>0</v>
      </c>
      <c r="BF81" s="4">
        <v>0</v>
      </c>
      <c r="BG81" s="5">
        <v>0</v>
      </c>
      <c r="BH81" s="5">
        <v>0</v>
      </c>
      <c r="BI81" s="5">
        <v>0</v>
      </c>
      <c r="BJ81" s="5">
        <v>0</v>
      </c>
      <c r="BK81" s="4">
        <v>0</v>
      </c>
      <c r="BL81" s="4" t="s">
        <v>74</v>
      </c>
      <c r="BM81" s="4">
        <v>0</v>
      </c>
      <c r="BN81" s="4">
        <v>0</v>
      </c>
      <c r="BO81" s="4" t="s">
        <v>74</v>
      </c>
      <c r="BP81" s="4">
        <v>0</v>
      </c>
      <c r="BQ81" s="5">
        <v>45328</v>
      </c>
      <c r="BR81" s="5">
        <v>45335</v>
      </c>
      <c r="BS81" s="5">
        <v>0</v>
      </c>
      <c r="BT81" s="5">
        <v>0</v>
      </c>
      <c r="BU81" s="4">
        <v>25000000</v>
      </c>
    </row>
    <row r="82" spans="1:73" x14ac:dyDescent="0.25">
      <c r="A82" s="4" t="s">
        <v>498</v>
      </c>
      <c r="B82" s="4" t="s">
        <v>38</v>
      </c>
      <c r="C82" s="4" t="s">
        <v>39</v>
      </c>
      <c r="D82" s="4"/>
      <c r="E82" s="4" t="s">
        <v>328</v>
      </c>
      <c r="F82" s="4" t="s">
        <v>483</v>
      </c>
      <c r="G82" s="4">
        <v>1007</v>
      </c>
      <c r="H82" s="4">
        <v>25000000</v>
      </c>
      <c r="I82" s="4">
        <f t="shared" si="1"/>
        <v>0</v>
      </c>
      <c r="J82" s="4"/>
      <c r="K82" s="4"/>
      <c r="L82" s="4" t="s">
        <v>499</v>
      </c>
      <c r="M82" s="4" t="s">
        <v>1649</v>
      </c>
      <c r="N82" s="4"/>
      <c r="O82" s="5">
        <v>45328</v>
      </c>
      <c r="P82" s="4">
        <v>45340</v>
      </c>
      <c r="Q82" s="4">
        <v>45362</v>
      </c>
      <c r="R82" s="4"/>
      <c r="S82" s="4"/>
      <c r="T82" s="4">
        <v>25000000</v>
      </c>
      <c r="U82" s="4"/>
      <c r="V82" s="4"/>
      <c r="W82" s="4"/>
      <c r="X82" s="4">
        <v>45169</v>
      </c>
      <c r="Y82" s="4" t="s">
        <v>500</v>
      </c>
      <c r="Z82" s="4" t="s">
        <v>46</v>
      </c>
      <c r="AA82" s="4">
        <v>0</v>
      </c>
      <c r="AB82" s="4">
        <v>1054</v>
      </c>
      <c r="AC82" s="4" t="s">
        <v>501</v>
      </c>
      <c r="AD82" s="4" t="s">
        <v>48</v>
      </c>
      <c r="AE82" s="4" t="s">
        <v>49</v>
      </c>
      <c r="AF82" s="4"/>
      <c r="AG82" s="4"/>
      <c r="AH82" s="4" t="s">
        <v>48</v>
      </c>
      <c r="AI82" s="4"/>
      <c r="AJ82" s="4"/>
      <c r="AK82" s="4"/>
      <c r="AL82" s="4"/>
      <c r="AM82" s="4"/>
      <c r="AN82" s="4"/>
      <c r="AO82" s="9"/>
      <c r="AP82" s="14" t="s">
        <v>57</v>
      </c>
      <c r="AQ82" s="4" t="s">
        <v>57</v>
      </c>
      <c r="AR82" s="15" t="s">
        <v>57</v>
      </c>
      <c r="AS82" s="14" t="s">
        <v>57</v>
      </c>
      <c r="AT82" s="4" t="s">
        <v>57</v>
      </c>
      <c r="AU82" s="4" t="s">
        <v>57</v>
      </c>
      <c r="AV82" s="15">
        <v>0</v>
      </c>
      <c r="AW82" s="14" t="s">
        <v>57</v>
      </c>
      <c r="AX82" s="4" t="s">
        <v>57</v>
      </c>
      <c r="AY82" s="4" t="s">
        <v>57</v>
      </c>
      <c r="AZ82" s="4">
        <v>0</v>
      </c>
      <c r="BA82" s="15">
        <v>0</v>
      </c>
      <c r="BB82" s="14" t="s">
        <v>57</v>
      </c>
      <c r="BC82" s="4">
        <v>0</v>
      </c>
      <c r="BD82" s="15">
        <v>0</v>
      </c>
      <c r="BE82" s="11">
        <v>0</v>
      </c>
      <c r="BF82" s="4">
        <v>0</v>
      </c>
      <c r="BG82" s="5">
        <v>0</v>
      </c>
      <c r="BH82" s="5">
        <v>0</v>
      </c>
      <c r="BI82" s="5">
        <v>0</v>
      </c>
      <c r="BJ82" s="5">
        <v>0</v>
      </c>
      <c r="BK82" s="4">
        <v>0</v>
      </c>
      <c r="BL82" s="4" t="s">
        <v>74</v>
      </c>
      <c r="BM82" s="4">
        <v>0</v>
      </c>
      <c r="BN82" s="4">
        <v>0</v>
      </c>
      <c r="BO82" s="4" t="s">
        <v>74</v>
      </c>
      <c r="BP82" s="4">
        <v>0</v>
      </c>
      <c r="BQ82" s="5">
        <v>45328</v>
      </c>
      <c r="BR82" s="5">
        <v>45340</v>
      </c>
      <c r="BS82" s="5">
        <v>0</v>
      </c>
      <c r="BT82" s="5">
        <v>0</v>
      </c>
      <c r="BU82" s="4">
        <v>25000000</v>
      </c>
    </row>
    <row r="83" spans="1:73" x14ac:dyDescent="0.25">
      <c r="A83" s="4" t="s">
        <v>502</v>
      </c>
      <c r="B83" s="4" t="s">
        <v>38</v>
      </c>
      <c r="C83" s="4" t="s">
        <v>39</v>
      </c>
      <c r="D83" s="4"/>
      <c r="E83" s="4" t="s">
        <v>328</v>
      </c>
      <c r="F83" s="4" t="s">
        <v>328</v>
      </c>
      <c r="G83" s="4">
        <v>875.7</v>
      </c>
      <c r="H83" s="4">
        <v>25000000</v>
      </c>
      <c r="I83" s="4">
        <f t="shared" si="1"/>
        <v>0</v>
      </c>
      <c r="J83" s="4"/>
      <c r="K83" s="4"/>
      <c r="L83" s="4" t="s">
        <v>503</v>
      </c>
      <c r="M83" s="4" t="s">
        <v>1649</v>
      </c>
      <c r="N83" s="4"/>
      <c r="O83" s="5">
        <v>45328</v>
      </c>
      <c r="P83" s="4">
        <v>45341</v>
      </c>
      <c r="Q83" s="4">
        <v>45362</v>
      </c>
      <c r="R83" s="4"/>
      <c r="S83" s="4"/>
      <c r="T83" s="4">
        <v>25000000</v>
      </c>
      <c r="U83" s="4"/>
      <c r="V83" s="4"/>
      <c r="W83" s="4"/>
      <c r="X83" s="4">
        <v>45030</v>
      </c>
      <c r="Y83" s="4" t="s">
        <v>504</v>
      </c>
      <c r="Z83" s="4" t="s">
        <v>46</v>
      </c>
      <c r="AA83" s="4">
        <v>0</v>
      </c>
      <c r="AB83" s="4">
        <v>330.04809999999998</v>
      </c>
      <c r="AC83" s="4" t="s">
        <v>505</v>
      </c>
      <c r="AD83" s="4" t="s">
        <v>48</v>
      </c>
      <c r="AE83" s="4" t="s">
        <v>49</v>
      </c>
      <c r="AF83" s="4"/>
      <c r="AG83" s="4"/>
      <c r="AH83" s="4" t="s">
        <v>48</v>
      </c>
      <c r="AI83" s="4"/>
      <c r="AJ83" s="4"/>
      <c r="AK83" s="4"/>
      <c r="AL83" s="4"/>
      <c r="AM83" s="4"/>
      <c r="AN83" s="4"/>
      <c r="AO83" s="9"/>
      <c r="AP83" s="14" t="s">
        <v>57</v>
      </c>
      <c r="AQ83" s="4" t="s">
        <v>57</v>
      </c>
      <c r="AR83" s="15" t="s">
        <v>57</v>
      </c>
      <c r="AS83" s="14" t="s">
        <v>57</v>
      </c>
      <c r="AT83" s="4" t="s">
        <v>57</v>
      </c>
      <c r="AU83" s="4" t="s">
        <v>57</v>
      </c>
      <c r="AV83" s="15">
        <v>0</v>
      </c>
      <c r="AW83" s="14" t="s">
        <v>57</v>
      </c>
      <c r="AX83" s="4" t="s">
        <v>57</v>
      </c>
      <c r="AY83" s="4" t="s">
        <v>57</v>
      </c>
      <c r="AZ83" s="4">
        <v>0</v>
      </c>
      <c r="BA83" s="15">
        <v>0</v>
      </c>
      <c r="BB83" s="14" t="s">
        <v>57</v>
      </c>
      <c r="BC83" s="4">
        <v>0</v>
      </c>
      <c r="BD83" s="15">
        <v>0</v>
      </c>
      <c r="BE83" s="11">
        <v>0</v>
      </c>
      <c r="BF83" s="4">
        <v>0</v>
      </c>
      <c r="BG83" s="5">
        <v>0</v>
      </c>
      <c r="BH83" s="5">
        <v>0</v>
      </c>
      <c r="BI83" s="5">
        <v>45357</v>
      </c>
      <c r="BJ83" s="5">
        <v>0</v>
      </c>
      <c r="BK83" s="4">
        <v>0</v>
      </c>
      <c r="BL83" s="4" t="s">
        <v>74</v>
      </c>
      <c r="BM83" s="4">
        <v>0</v>
      </c>
      <c r="BN83" s="4">
        <v>0</v>
      </c>
      <c r="BO83" s="4" t="s">
        <v>74</v>
      </c>
      <c r="BP83" s="4">
        <v>0</v>
      </c>
      <c r="BQ83" s="5">
        <v>45328</v>
      </c>
      <c r="BR83" s="5">
        <v>45341</v>
      </c>
      <c r="BS83" s="5">
        <v>0</v>
      </c>
      <c r="BT83" s="5">
        <v>0</v>
      </c>
      <c r="BU83" s="4">
        <v>25000000</v>
      </c>
    </row>
    <row r="84" spans="1:73" x14ac:dyDescent="0.25">
      <c r="A84" s="4" t="s">
        <v>506</v>
      </c>
      <c r="B84" s="4" t="s">
        <v>38</v>
      </c>
      <c r="C84" s="4" t="s">
        <v>39</v>
      </c>
      <c r="D84" s="4"/>
      <c r="E84" s="4" t="s">
        <v>328</v>
      </c>
      <c r="F84" s="4" t="s">
        <v>483</v>
      </c>
      <c r="G84" s="4">
        <v>1228.5</v>
      </c>
      <c r="H84" s="4">
        <v>25000000</v>
      </c>
      <c r="I84" s="4">
        <f t="shared" si="1"/>
        <v>0</v>
      </c>
      <c r="J84" s="4"/>
      <c r="K84" s="4"/>
      <c r="L84" s="4" t="s">
        <v>507</v>
      </c>
      <c r="M84" s="4" t="s">
        <v>1649</v>
      </c>
      <c r="N84" s="4"/>
      <c r="O84" s="5">
        <v>45328</v>
      </c>
      <c r="P84" s="4">
        <v>45336</v>
      </c>
      <c r="Q84" s="4">
        <v>45362</v>
      </c>
      <c r="R84" s="4"/>
      <c r="S84" s="4"/>
      <c r="T84" s="4">
        <v>25000000</v>
      </c>
      <c r="U84" s="4"/>
      <c r="V84" s="4"/>
      <c r="W84" s="4"/>
      <c r="X84" s="4">
        <v>45028</v>
      </c>
      <c r="Y84" s="4" t="s">
        <v>508</v>
      </c>
      <c r="Z84" s="4" t="s">
        <v>46</v>
      </c>
      <c r="AA84" s="4">
        <v>0</v>
      </c>
      <c r="AB84" s="4">
        <v>0</v>
      </c>
      <c r="AC84" s="4" t="s">
        <v>509</v>
      </c>
      <c r="AD84" s="4" t="s">
        <v>49</v>
      </c>
      <c r="AE84" s="4" t="s">
        <v>49</v>
      </c>
      <c r="AF84" s="4"/>
      <c r="AG84" s="4"/>
      <c r="AH84" s="4" t="s">
        <v>49</v>
      </c>
      <c r="AI84" s="4"/>
      <c r="AJ84" s="4"/>
      <c r="AK84" s="4"/>
      <c r="AL84" s="4"/>
      <c r="AM84" s="4"/>
      <c r="AN84" s="4"/>
      <c r="AO84" s="9"/>
      <c r="AP84" s="14" t="s">
        <v>57</v>
      </c>
      <c r="AQ84" s="4" t="s">
        <v>57</v>
      </c>
      <c r="AR84" s="15" t="s">
        <v>57</v>
      </c>
      <c r="AS84" s="14" t="s">
        <v>57</v>
      </c>
      <c r="AT84" s="4" t="s">
        <v>57</v>
      </c>
      <c r="AU84" s="4" t="s">
        <v>57</v>
      </c>
      <c r="AV84" s="15">
        <v>0</v>
      </c>
      <c r="AW84" s="14" t="s">
        <v>57</v>
      </c>
      <c r="AX84" s="4" t="s">
        <v>57</v>
      </c>
      <c r="AY84" s="4" t="s">
        <v>57</v>
      </c>
      <c r="AZ84" s="4">
        <v>0</v>
      </c>
      <c r="BA84" s="15">
        <v>0</v>
      </c>
      <c r="BB84" s="14" t="s">
        <v>57</v>
      </c>
      <c r="BC84" s="4">
        <v>0</v>
      </c>
      <c r="BD84" s="15">
        <v>0</v>
      </c>
      <c r="BE84" s="11">
        <v>0</v>
      </c>
      <c r="BF84" s="4">
        <v>0</v>
      </c>
      <c r="BG84" s="5">
        <v>0</v>
      </c>
      <c r="BH84" s="5">
        <v>0</v>
      </c>
      <c r="BI84" s="5">
        <v>45357</v>
      </c>
      <c r="BJ84" s="5">
        <v>0</v>
      </c>
      <c r="BK84" s="4">
        <v>0</v>
      </c>
      <c r="BL84" s="4" t="s">
        <v>74</v>
      </c>
      <c r="BM84" s="4">
        <v>0</v>
      </c>
      <c r="BN84" s="4">
        <v>0</v>
      </c>
      <c r="BO84" s="4" t="s">
        <v>74</v>
      </c>
      <c r="BP84" s="4">
        <v>0</v>
      </c>
      <c r="BQ84" s="5">
        <v>45328</v>
      </c>
      <c r="BR84" s="5">
        <v>45336</v>
      </c>
      <c r="BS84" s="5">
        <v>0</v>
      </c>
      <c r="BT84" s="5">
        <v>0</v>
      </c>
      <c r="BU84" s="4">
        <v>25000000</v>
      </c>
    </row>
    <row r="85" spans="1:73" x14ac:dyDescent="0.25">
      <c r="A85" s="4" t="s">
        <v>510</v>
      </c>
      <c r="B85" s="4" t="s">
        <v>38</v>
      </c>
      <c r="C85" s="4" t="s">
        <v>39</v>
      </c>
      <c r="D85" s="4"/>
      <c r="E85" s="4" t="s">
        <v>87</v>
      </c>
      <c r="F85" s="4" t="s">
        <v>511</v>
      </c>
      <c r="G85" s="4">
        <v>1197.0999999999999</v>
      </c>
      <c r="H85" s="4">
        <v>25000000</v>
      </c>
      <c r="I85" s="4">
        <f t="shared" si="1"/>
        <v>0</v>
      </c>
      <c r="J85" s="4"/>
      <c r="K85" s="4"/>
      <c r="L85" s="4" t="s">
        <v>512</v>
      </c>
      <c r="M85" s="4" t="s">
        <v>1649</v>
      </c>
      <c r="N85" s="4"/>
      <c r="O85" s="5">
        <v>45328</v>
      </c>
      <c r="P85" s="4">
        <v>45339</v>
      </c>
      <c r="Q85" s="4">
        <v>45362</v>
      </c>
      <c r="R85" s="4"/>
      <c r="S85" s="4"/>
      <c r="T85" s="4">
        <v>25000000</v>
      </c>
      <c r="U85" s="4"/>
      <c r="V85" s="4"/>
      <c r="W85" s="4"/>
      <c r="X85" s="4">
        <v>45111</v>
      </c>
      <c r="Y85" s="4" t="s">
        <v>513</v>
      </c>
      <c r="Z85" s="4" t="s">
        <v>46</v>
      </c>
      <c r="AA85" s="4">
        <v>0</v>
      </c>
      <c r="AB85" s="4">
        <v>385.3</v>
      </c>
      <c r="AC85" s="4" t="s">
        <v>514</v>
      </c>
      <c r="AD85" s="4" t="s">
        <v>48</v>
      </c>
      <c r="AE85" s="4" t="s">
        <v>49</v>
      </c>
      <c r="AF85" s="4"/>
      <c r="AG85" s="4"/>
      <c r="AH85" s="4" t="s">
        <v>48</v>
      </c>
      <c r="AI85" s="4"/>
      <c r="AJ85" s="4"/>
      <c r="AK85" s="4"/>
      <c r="AL85" s="4"/>
      <c r="AM85" s="4"/>
      <c r="AN85" s="4"/>
      <c r="AO85" s="9"/>
      <c r="AP85" s="14" t="s">
        <v>57</v>
      </c>
      <c r="AQ85" s="4" t="s">
        <v>57</v>
      </c>
      <c r="AR85" s="15" t="s">
        <v>57</v>
      </c>
      <c r="AS85" s="14" t="s">
        <v>57</v>
      </c>
      <c r="AT85" s="4" t="s">
        <v>57</v>
      </c>
      <c r="AU85" s="4" t="s">
        <v>57</v>
      </c>
      <c r="AV85" s="15">
        <v>0</v>
      </c>
      <c r="AW85" s="14" t="s">
        <v>57</v>
      </c>
      <c r="AX85" s="4" t="s">
        <v>57</v>
      </c>
      <c r="AY85" s="4" t="s">
        <v>57</v>
      </c>
      <c r="AZ85" s="4">
        <v>0</v>
      </c>
      <c r="BA85" s="15">
        <v>0</v>
      </c>
      <c r="BB85" s="14" t="s">
        <v>57</v>
      </c>
      <c r="BC85" s="4">
        <v>0</v>
      </c>
      <c r="BD85" s="15">
        <v>0</v>
      </c>
      <c r="BE85" s="11">
        <v>0</v>
      </c>
      <c r="BF85" s="4">
        <v>0</v>
      </c>
      <c r="BG85" s="5">
        <v>0</v>
      </c>
      <c r="BH85" s="5">
        <v>0</v>
      </c>
      <c r="BI85" s="5">
        <v>45357</v>
      </c>
      <c r="BJ85" s="5">
        <v>0</v>
      </c>
      <c r="BK85" s="4">
        <v>0</v>
      </c>
      <c r="BL85" s="4" t="s">
        <v>74</v>
      </c>
      <c r="BM85" s="4">
        <v>0</v>
      </c>
      <c r="BN85" s="4">
        <v>0</v>
      </c>
      <c r="BO85" s="4" t="s">
        <v>74</v>
      </c>
      <c r="BP85" s="4">
        <v>0</v>
      </c>
      <c r="BQ85" s="5">
        <v>45328</v>
      </c>
      <c r="BR85" s="5">
        <v>45339</v>
      </c>
      <c r="BS85" s="5">
        <v>0</v>
      </c>
      <c r="BT85" s="5">
        <v>0</v>
      </c>
      <c r="BU85" s="4">
        <v>25000000</v>
      </c>
    </row>
    <row r="86" spans="1:73" x14ac:dyDescent="0.25">
      <c r="A86" s="4" t="s">
        <v>515</v>
      </c>
      <c r="B86" s="4" t="s">
        <v>38</v>
      </c>
      <c r="C86" s="4" t="s">
        <v>39</v>
      </c>
      <c r="D86" s="4"/>
      <c r="E86" s="4" t="s">
        <v>412</v>
      </c>
      <c r="F86" s="4" t="s">
        <v>516</v>
      </c>
      <c r="G86" s="4">
        <v>876.8</v>
      </c>
      <c r="H86" s="4">
        <v>25000000</v>
      </c>
      <c r="I86" s="4">
        <f t="shared" si="1"/>
        <v>0</v>
      </c>
      <c r="J86" s="4"/>
      <c r="K86" s="4"/>
      <c r="L86" s="4" t="s">
        <v>517</v>
      </c>
      <c r="M86" s="4" t="s">
        <v>1649</v>
      </c>
      <c r="N86" s="4"/>
      <c r="O86" s="5">
        <v>45328</v>
      </c>
      <c r="P86" s="4">
        <v>45344</v>
      </c>
      <c r="Q86" s="4">
        <v>45362</v>
      </c>
      <c r="R86" s="4"/>
      <c r="S86" s="4"/>
      <c r="T86" s="4">
        <v>25000000</v>
      </c>
      <c r="U86" s="4"/>
      <c r="V86" s="4"/>
      <c r="W86" s="4"/>
      <c r="X86" s="4">
        <v>0</v>
      </c>
      <c r="Y86" s="4" t="s">
        <v>518</v>
      </c>
      <c r="Z86" s="4" t="s">
        <v>46</v>
      </c>
      <c r="AA86" s="4">
        <v>0</v>
      </c>
      <c r="AB86" s="4">
        <v>836.87400000000002</v>
      </c>
      <c r="AC86" s="4" t="s">
        <v>519</v>
      </c>
      <c r="AD86" s="4" t="s">
        <v>48</v>
      </c>
      <c r="AE86" s="4" t="s">
        <v>49</v>
      </c>
      <c r="AF86" s="4"/>
      <c r="AG86" s="4"/>
      <c r="AH86" s="4" t="s">
        <v>48</v>
      </c>
      <c r="AI86" s="4"/>
      <c r="AJ86" s="4"/>
      <c r="AK86" s="4"/>
      <c r="AL86" s="4"/>
      <c r="AM86" s="4"/>
      <c r="AN86" s="4"/>
      <c r="AO86" s="9"/>
      <c r="AP86" s="14" t="s">
        <v>57</v>
      </c>
      <c r="AQ86" s="4" t="s">
        <v>57</v>
      </c>
      <c r="AR86" s="15" t="s">
        <v>57</v>
      </c>
      <c r="AS86" s="14" t="s">
        <v>57</v>
      </c>
      <c r="AT86" s="4" t="s">
        <v>57</v>
      </c>
      <c r="AU86" s="4" t="s">
        <v>57</v>
      </c>
      <c r="AV86" s="15">
        <v>0</v>
      </c>
      <c r="AW86" s="14" t="s">
        <v>57</v>
      </c>
      <c r="AX86" s="4" t="s">
        <v>57</v>
      </c>
      <c r="AY86" s="4" t="s">
        <v>57</v>
      </c>
      <c r="AZ86" s="4">
        <v>0</v>
      </c>
      <c r="BA86" s="15">
        <v>0</v>
      </c>
      <c r="BB86" s="14" t="s">
        <v>57</v>
      </c>
      <c r="BC86" s="4">
        <v>0</v>
      </c>
      <c r="BD86" s="15">
        <v>0</v>
      </c>
      <c r="BE86" s="11">
        <v>0</v>
      </c>
      <c r="BF86" s="4">
        <v>0</v>
      </c>
      <c r="BG86" s="5">
        <v>0</v>
      </c>
      <c r="BH86" s="5">
        <v>0</v>
      </c>
      <c r="BI86" s="5">
        <v>45357</v>
      </c>
      <c r="BJ86" s="5">
        <v>0</v>
      </c>
      <c r="BK86" s="4">
        <v>0</v>
      </c>
      <c r="BL86" s="4" t="s">
        <v>74</v>
      </c>
      <c r="BM86" s="4">
        <v>0</v>
      </c>
      <c r="BN86" s="4">
        <v>0</v>
      </c>
      <c r="BO86" s="4" t="s">
        <v>74</v>
      </c>
      <c r="BP86" s="4">
        <v>0</v>
      </c>
      <c r="BQ86" s="5">
        <v>45328</v>
      </c>
      <c r="BR86" s="5">
        <v>45344</v>
      </c>
      <c r="BS86" s="5">
        <v>0</v>
      </c>
      <c r="BT86" s="5">
        <v>0</v>
      </c>
      <c r="BU86" s="4">
        <v>25000000</v>
      </c>
    </row>
    <row r="87" spans="1:73" x14ac:dyDescent="0.25">
      <c r="A87" s="4" t="s">
        <v>520</v>
      </c>
      <c r="B87" s="4" t="s">
        <v>38</v>
      </c>
      <c r="C87" s="4"/>
      <c r="D87" s="4"/>
      <c r="E87" s="4" t="s">
        <v>412</v>
      </c>
      <c r="F87" s="4" t="s">
        <v>516</v>
      </c>
      <c r="G87" s="4">
        <v>1829.4</v>
      </c>
      <c r="H87" s="4">
        <v>25000000</v>
      </c>
      <c r="I87" s="4">
        <f t="shared" si="1"/>
        <v>0</v>
      </c>
      <c r="J87" s="4"/>
      <c r="K87" s="4"/>
      <c r="L87" s="4" t="s">
        <v>521</v>
      </c>
      <c r="M87" s="4" t="s">
        <v>1649</v>
      </c>
      <c r="N87" s="4"/>
      <c r="O87" s="5">
        <v>45328</v>
      </c>
      <c r="P87" s="4">
        <v>45345</v>
      </c>
      <c r="Q87" s="4">
        <v>45362</v>
      </c>
      <c r="R87" s="4"/>
      <c r="S87" s="4"/>
      <c r="T87" s="4">
        <v>25000000</v>
      </c>
      <c r="U87" s="4"/>
      <c r="V87" s="4"/>
      <c r="W87" s="4"/>
      <c r="X87" s="4">
        <v>0</v>
      </c>
      <c r="Y87" s="4" t="s">
        <v>522</v>
      </c>
      <c r="Z87" s="4" t="s">
        <v>46</v>
      </c>
      <c r="AA87" s="4">
        <v>0</v>
      </c>
      <c r="AB87" s="4" t="s">
        <v>523</v>
      </c>
      <c r="AC87" s="4" t="s">
        <v>524</v>
      </c>
      <c r="AD87" s="4" t="s">
        <v>48</v>
      </c>
      <c r="AE87" s="4" t="s">
        <v>49</v>
      </c>
      <c r="AF87" s="4"/>
      <c r="AG87" s="4"/>
      <c r="AH87" s="4" t="s">
        <v>48</v>
      </c>
      <c r="AI87" s="4"/>
      <c r="AJ87" s="4"/>
      <c r="AK87" s="4"/>
      <c r="AL87" s="4"/>
      <c r="AM87" s="4"/>
      <c r="AN87" s="4"/>
      <c r="AO87" s="9"/>
      <c r="AP87" s="14" t="s">
        <v>57</v>
      </c>
      <c r="AQ87" s="4" t="s">
        <v>57</v>
      </c>
      <c r="AR87" s="15" t="s">
        <v>57</v>
      </c>
      <c r="AS87" s="14" t="s">
        <v>57</v>
      </c>
      <c r="AT87" s="4" t="s">
        <v>57</v>
      </c>
      <c r="AU87" s="4" t="s">
        <v>57</v>
      </c>
      <c r="AV87" s="15">
        <v>0</v>
      </c>
      <c r="AW87" s="14" t="s">
        <v>57</v>
      </c>
      <c r="AX87" s="4" t="s">
        <v>57</v>
      </c>
      <c r="AY87" s="4" t="s">
        <v>57</v>
      </c>
      <c r="AZ87" s="4">
        <v>0</v>
      </c>
      <c r="BA87" s="15">
        <v>0</v>
      </c>
      <c r="BB87" s="14" t="s">
        <v>57</v>
      </c>
      <c r="BC87" s="4">
        <v>0</v>
      </c>
      <c r="BD87" s="15">
        <v>0</v>
      </c>
      <c r="BE87" s="11">
        <v>0</v>
      </c>
      <c r="BF87" s="4">
        <v>0</v>
      </c>
      <c r="BG87" s="5">
        <v>0</v>
      </c>
      <c r="BH87" s="5">
        <v>0</v>
      </c>
      <c r="BI87" s="5">
        <v>45357</v>
      </c>
      <c r="BJ87" s="5">
        <v>0</v>
      </c>
      <c r="BK87" s="4">
        <v>0</v>
      </c>
      <c r="BL87" s="4" t="s">
        <v>74</v>
      </c>
      <c r="BM87" s="4">
        <v>0</v>
      </c>
      <c r="BN87" s="4">
        <v>0</v>
      </c>
      <c r="BO87" s="4" t="s">
        <v>74</v>
      </c>
      <c r="BP87" s="4">
        <v>0</v>
      </c>
      <c r="BQ87" s="5">
        <v>45328</v>
      </c>
      <c r="BR87" s="5">
        <v>45345</v>
      </c>
      <c r="BS87" s="5">
        <v>0</v>
      </c>
      <c r="BT87" s="5">
        <v>0</v>
      </c>
      <c r="BU87" s="4">
        <v>25000000</v>
      </c>
    </row>
    <row r="88" spans="1:73" x14ac:dyDescent="0.25">
      <c r="A88" s="4" t="s">
        <v>525</v>
      </c>
      <c r="B88" s="4" t="s">
        <v>38</v>
      </c>
      <c r="C88" s="4" t="s">
        <v>39</v>
      </c>
      <c r="D88" s="4"/>
      <c r="E88" s="4" t="s">
        <v>328</v>
      </c>
      <c r="F88" s="4" t="s">
        <v>483</v>
      </c>
      <c r="G88" s="4">
        <v>615.29999999999995</v>
      </c>
      <c r="H88" s="4">
        <v>25000000</v>
      </c>
      <c r="I88" s="4">
        <f t="shared" si="1"/>
        <v>0</v>
      </c>
      <c r="J88" s="4"/>
      <c r="K88" s="4"/>
      <c r="L88" s="4" t="s">
        <v>526</v>
      </c>
      <c r="M88" s="4" t="s">
        <v>59</v>
      </c>
      <c r="N88" s="4" t="s">
        <v>527</v>
      </c>
      <c r="O88" s="5">
        <v>45328</v>
      </c>
      <c r="P88" s="4"/>
      <c r="Q88" s="4"/>
      <c r="R88" s="4"/>
      <c r="S88" s="4"/>
      <c r="T88" s="4">
        <v>25000000</v>
      </c>
      <c r="U88" s="4"/>
      <c r="V88" s="4"/>
      <c r="W88" s="4"/>
      <c r="X88" s="4">
        <v>45013</v>
      </c>
      <c r="Y88" s="4" t="s">
        <v>528</v>
      </c>
      <c r="Z88" s="4" t="s">
        <v>46</v>
      </c>
      <c r="AA88" s="4">
        <v>0</v>
      </c>
      <c r="AB88" s="4">
        <v>1071</v>
      </c>
      <c r="AC88" s="4" t="s">
        <v>529</v>
      </c>
      <c r="AD88" s="4" t="s">
        <v>48</v>
      </c>
      <c r="AE88" s="4" t="s">
        <v>49</v>
      </c>
      <c r="AF88" s="4"/>
      <c r="AG88" s="4"/>
      <c r="AH88" s="4" t="s">
        <v>48</v>
      </c>
      <c r="AI88" s="4"/>
      <c r="AJ88" s="4"/>
      <c r="AK88" s="4"/>
      <c r="AL88" s="4"/>
      <c r="AM88" s="4"/>
      <c r="AN88" s="4"/>
      <c r="AO88" s="9"/>
      <c r="AP88" s="14" t="s">
        <v>57</v>
      </c>
      <c r="AQ88" s="4" t="s">
        <v>57</v>
      </c>
      <c r="AR88" s="15" t="s">
        <v>57</v>
      </c>
      <c r="AS88" s="14" t="s">
        <v>57</v>
      </c>
      <c r="AT88" s="4" t="s">
        <v>57</v>
      </c>
      <c r="AU88" s="4" t="s">
        <v>57</v>
      </c>
      <c r="AV88" s="15">
        <v>0</v>
      </c>
      <c r="AW88" s="14" t="s">
        <v>57</v>
      </c>
      <c r="AX88" s="4" t="s">
        <v>57</v>
      </c>
      <c r="AY88" s="4" t="s">
        <v>57</v>
      </c>
      <c r="AZ88" s="4">
        <v>0</v>
      </c>
      <c r="BA88" s="15">
        <v>0</v>
      </c>
      <c r="BB88" s="14" t="s">
        <v>57</v>
      </c>
      <c r="BC88" s="4">
        <v>0</v>
      </c>
      <c r="BD88" s="15">
        <v>0</v>
      </c>
      <c r="BE88" s="11">
        <v>0</v>
      </c>
      <c r="BF88" s="4">
        <v>0</v>
      </c>
      <c r="BG88" s="5">
        <v>0</v>
      </c>
      <c r="BH88" s="5">
        <v>0</v>
      </c>
      <c r="BI88" s="5">
        <v>0</v>
      </c>
      <c r="BJ88" s="5">
        <v>0</v>
      </c>
      <c r="BK88" s="4">
        <v>0</v>
      </c>
      <c r="BL88" s="4" t="s">
        <v>1538</v>
      </c>
      <c r="BM88" s="4">
        <v>0</v>
      </c>
      <c r="BN88" s="4">
        <v>0</v>
      </c>
      <c r="BO88" s="4" t="s">
        <v>59</v>
      </c>
      <c r="BP88" s="4" t="s">
        <v>527</v>
      </c>
      <c r="BQ88" s="5">
        <v>45328</v>
      </c>
      <c r="BR88" s="5">
        <v>0</v>
      </c>
      <c r="BS88" s="5">
        <v>0</v>
      </c>
      <c r="BT88" s="5">
        <v>0</v>
      </c>
      <c r="BU88" s="4">
        <v>25000000</v>
      </c>
    </row>
    <row r="89" spans="1:73" x14ac:dyDescent="0.25">
      <c r="A89" s="4" t="s">
        <v>530</v>
      </c>
      <c r="B89" s="4" t="s">
        <v>38</v>
      </c>
      <c r="C89" s="4" t="s">
        <v>39</v>
      </c>
      <c r="D89" s="4"/>
      <c r="E89" s="4" t="s">
        <v>412</v>
      </c>
      <c r="F89" s="4" t="s">
        <v>516</v>
      </c>
      <c r="G89" s="4">
        <v>697.8</v>
      </c>
      <c r="H89" s="4">
        <v>25000000</v>
      </c>
      <c r="I89" s="4">
        <f t="shared" si="1"/>
        <v>0</v>
      </c>
      <c r="J89" s="4"/>
      <c r="K89" s="4"/>
      <c r="L89" s="4" t="s">
        <v>531</v>
      </c>
      <c r="M89" s="4" t="s">
        <v>167</v>
      </c>
      <c r="N89" s="4"/>
      <c r="O89" s="5">
        <v>45328</v>
      </c>
      <c r="P89" s="4"/>
      <c r="Q89" s="4"/>
      <c r="R89" s="4"/>
      <c r="S89" s="4"/>
      <c r="T89" s="4">
        <v>25000000</v>
      </c>
      <c r="U89" s="4"/>
      <c r="V89" s="4"/>
      <c r="W89" s="4"/>
      <c r="X89" s="4">
        <v>45035</v>
      </c>
      <c r="Y89" s="4" t="s">
        <v>532</v>
      </c>
      <c r="Z89" s="4" t="s">
        <v>394</v>
      </c>
      <c r="AA89" s="4">
        <v>0</v>
      </c>
      <c r="AB89" s="4" t="s">
        <v>533</v>
      </c>
      <c r="AC89" s="4" t="s">
        <v>534</v>
      </c>
      <c r="AD89" s="4" t="s">
        <v>48</v>
      </c>
      <c r="AE89" s="4" t="s">
        <v>49</v>
      </c>
      <c r="AF89" s="4"/>
      <c r="AG89" s="4"/>
      <c r="AH89" s="4" t="s">
        <v>49</v>
      </c>
      <c r="AI89" s="4"/>
      <c r="AJ89" s="4" t="s">
        <v>201</v>
      </c>
      <c r="AK89" s="4" t="s">
        <v>202</v>
      </c>
      <c r="AL89" s="4"/>
      <c r="AM89" s="4"/>
      <c r="AN89" s="4"/>
      <c r="AO89" s="9"/>
      <c r="AP89" s="14" t="s">
        <v>57</v>
      </c>
      <c r="AQ89" s="4" t="s">
        <v>57</v>
      </c>
      <c r="AR89" s="15" t="s">
        <v>57</v>
      </c>
      <c r="AS89" s="14" t="s">
        <v>57</v>
      </c>
      <c r="AT89" s="4" t="s">
        <v>57</v>
      </c>
      <c r="AU89" s="4" t="s">
        <v>57</v>
      </c>
      <c r="AV89" s="15">
        <v>0</v>
      </c>
      <c r="AW89" s="14" t="s">
        <v>57</v>
      </c>
      <c r="AX89" s="4" t="s">
        <v>57</v>
      </c>
      <c r="AY89" s="4" t="s">
        <v>57</v>
      </c>
      <c r="AZ89" s="4">
        <v>0</v>
      </c>
      <c r="BA89" s="15">
        <v>0</v>
      </c>
      <c r="BB89" s="14" t="s">
        <v>57</v>
      </c>
      <c r="BC89" s="4">
        <v>0</v>
      </c>
      <c r="BD89" s="15">
        <v>0</v>
      </c>
      <c r="BE89" s="11">
        <v>0</v>
      </c>
      <c r="BF89" s="4">
        <v>0</v>
      </c>
      <c r="BG89" s="5">
        <v>0</v>
      </c>
      <c r="BH89" s="5">
        <v>0</v>
      </c>
      <c r="BI89" s="5" t="s">
        <v>179</v>
      </c>
      <c r="BJ89" s="5">
        <v>0</v>
      </c>
      <c r="BK89" s="4">
        <v>0</v>
      </c>
      <c r="BL89" s="4" t="s">
        <v>167</v>
      </c>
      <c r="BM89" s="4">
        <v>0</v>
      </c>
      <c r="BN89" s="4">
        <v>0</v>
      </c>
      <c r="BO89" s="4" t="s">
        <v>167</v>
      </c>
      <c r="BP89" s="4">
        <v>0</v>
      </c>
      <c r="BQ89" s="5">
        <v>45328</v>
      </c>
      <c r="BR89" s="5">
        <v>0</v>
      </c>
      <c r="BS89" s="5">
        <v>0</v>
      </c>
      <c r="BT89" s="5">
        <v>0</v>
      </c>
      <c r="BU89" s="4">
        <v>25000000</v>
      </c>
    </row>
    <row r="90" spans="1:73" x14ac:dyDescent="0.25">
      <c r="A90" s="4" t="s">
        <v>535</v>
      </c>
      <c r="B90" s="4" t="s">
        <v>38</v>
      </c>
      <c r="C90" s="4" t="s">
        <v>39</v>
      </c>
      <c r="D90" s="4"/>
      <c r="E90" s="4" t="s">
        <v>328</v>
      </c>
      <c r="F90" s="4" t="s">
        <v>483</v>
      </c>
      <c r="G90" s="4">
        <v>600.9</v>
      </c>
      <c r="H90" s="4">
        <v>25000000</v>
      </c>
      <c r="I90" s="4">
        <f t="shared" si="1"/>
        <v>0</v>
      </c>
      <c r="J90" s="4"/>
      <c r="K90" s="4"/>
      <c r="L90" s="4" t="s">
        <v>536</v>
      </c>
      <c r="M90" s="4" t="s">
        <v>1649</v>
      </c>
      <c r="N90" s="4"/>
      <c r="O90" s="5">
        <v>45328</v>
      </c>
      <c r="P90" s="4">
        <v>45339</v>
      </c>
      <c r="Q90" s="4">
        <v>45362</v>
      </c>
      <c r="R90" s="4"/>
      <c r="S90" s="4"/>
      <c r="T90" s="4">
        <v>25000000</v>
      </c>
      <c r="U90" s="4"/>
      <c r="V90" s="4"/>
      <c r="W90" s="4"/>
      <c r="X90" s="4">
        <v>45050</v>
      </c>
      <c r="Y90" s="4" t="s">
        <v>537</v>
      </c>
      <c r="Z90" s="4" t="s">
        <v>46</v>
      </c>
      <c r="AA90" s="4">
        <v>0</v>
      </c>
      <c r="AB90" s="4">
        <v>568.25969999999995</v>
      </c>
      <c r="AC90" s="4" t="s">
        <v>538</v>
      </c>
      <c r="AD90" s="4" t="s">
        <v>48</v>
      </c>
      <c r="AE90" s="4" t="s">
        <v>49</v>
      </c>
      <c r="AF90" s="4"/>
      <c r="AG90" s="4"/>
      <c r="AH90" s="4" t="s">
        <v>48</v>
      </c>
      <c r="AI90" s="4"/>
      <c r="AJ90" s="4"/>
      <c r="AK90" s="4"/>
      <c r="AL90" s="4"/>
      <c r="AM90" s="4"/>
      <c r="AN90" s="4"/>
      <c r="AO90" s="9"/>
      <c r="AP90" s="14" t="s">
        <v>57</v>
      </c>
      <c r="AQ90" s="4" t="s">
        <v>57</v>
      </c>
      <c r="AR90" s="15" t="s">
        <v>57</v>
      </c>
      <c r="AS90" s="14" t="s">
        <v>57</v>
      </c>
      <c r="AT90" s="4" t="s">
        <v>57</v>
      </c>
      <c r="AU90" s="4" t="s">
        <v>57</v>
      </c>
      <c r="AV90" s="15">
        <v>0</v>
      </c>
      <c r="AW90" s="14" t="s">
        <v>57</v>
      </c>
      <c r="AX90" s="4" t="s">
        <v>57</v>
      </c>
      <c r="AY90" s="4" t="s">
        <v>57</v>
      </c>
      <c r="AZ90" s="4">
        <v>0</v>
      </c>
      <c r="BA90" s="15">
        <v>0</v>
      </c>
      <c r="BB90" s="14" t="s">
        <v>57</v>
      </c>
      <c r="BC90" s="4">
        <v>0</v>
      </c>
      <c r="BD90" s="15">
        <v>0</v>
      </c>
      <c r="BE90" s="11">
        <v>0</v>
      </c>
      <c r="BF90" s="4">
        <v>0</v>
      </c>
      <c r="BG90" s="5">
        <v>0</v>
      </c>
      <c r="BH90" s="5">
        <v>0</v>
      </c>
      <c r="BI90" s="5">
        <v>45357</v>
      </c>
      <c r="BJ90" s="5">
        <v>0</v>
      </c>
      <c r="BK90" s="4">
        <v>0</v>
      </c>
      <c r="BL90" s="4" t="s">
        <v>74</v>
      </c>
      <c r="BM90" s="4">
        <v>0</v>
      </c>
      <c r="BN90" s="4">
        <v>0</v>
      </c>
      <c r="BO90" s="4" t="s">
        <v>74</v>
      </c>
      <c r="BP90" s="4">
        <v>0</v>
      </c>
      <c r="BQ90" s="5">
        <v>45328</v>
      </c>
      <c r="BR90" s="5">
        <v>45339</v>
      </c>
      <c r="BS90" s="5">
        <v>0</v>
      </c>
      <c r="BT90" s="5">
        <v>0</v>
      </c>
      <c r="BU90" s="4">
        <v>25000000</v>
      </c>
    </row>
    <row r="91" spans="1:73" x14ac:dyDescent="0.25">
      <c r="A91" s="4" t="s">
        <v>539</v>
      </c>
      <c r="B91" s="4" t="s">
        <v>38</v>
      </c>
      <c r="C91" s="4" t="s">
        <v>39</v>
      </c>
      <c r="D91" s="4"/>
      <c r="E91" s="4" t="s">
        <v>540</v>
      </c>
      <c r="F91" s="4" t="s">
        <v>541</v>
      </c>
      <c r="G91" s="4">
        <v>1245.9000000000001</v>
      </c>
      <c r="H91" s="4">
        <v>25000000</v>
      </c>
      <c r="I91" s="4">
        <f t="shared" si="1"/>
        <v>0</v>
      </c>
      <c r="J91" s="4"/>
      <c r="K91" s="4"/>
      <c r="L91" s="4" t="s">
        <v>542</v>
      </c>
      <c r="M91" s="4" t="s">
        <v>1649</v>
      </c>
      <c r="N91" s="4"/>
      <c r="O91" s="5">
        <v>45328</v>
      </c>
      <c r="P91" s="4">
        <v>45340</v>
      </c>
      <c r="Q91" s="4">
        <v>45362</v>
      </c>
      <c r="R91" s="4"/>
      <c r="S91" s="4"/>
      <c r="T91" s="4">
        <v>25000000</v>
      </c>
      <c r="U91" s="4"/>
      <c r="V91" s="4"/>
      <c r="W91" s="4"/>
      <c r="X91" s="4">
        <v>45264</v>
      </c>
      <c r="Y91" s="4" t="s">
        <v>543</v>
      </c>
      <c r="Z91" s="4" t="s">
        <v>46</v>
      </c>
      <c r="AA91" s="4">
        <v>0</v>
      </c>
      <c r="AB91" s="4" t="s">
        <v>544</v>
      </c>
      <c r="AC91" s="4" t="s">
        <v>545</v>
      </c>
      <c r="AD91" s="4" t="s">
        <v>546</v>
      </c>
      <c r="AE91" s="4" t="s">
        <v>49</v>
      </c>
      <c r="AF91" s="4"/>
      <c r="AG91" s="4"/>
      <c r="AH91" s="4" t="s">
        <v>430</v>
      </c>
      <c r="AI91" s="4"/>
      <c r="AJ91" s="4"/>
      <c r="AK91" s="4"/>
      <c r="AL91" s="4"/>
      <c r="AM91" s="4"/>
      <c r="AN91" s="4"/>
      <c r="AO91" s="9"/>
      <c r="AP91" s="14" t="s">
        <v>57</v>
      </c>
      <c r="AQ91" s="4" t="s">
        <v>57</v>
      </c>
      <c r="AR91" s="15" t="s">
        <v>57</v>
      </c>
      <c r="AS91" s="14" t="s">
        <v>57</v>
      </c>
      <c r="AT91" s="4" t="s">
        <v>57</v>
      </c>
      <c r="AU91" s="4" t="s">
        <v>57</v>
      </c>
      <c r="AV91" s="15">
        <v>0</v>
      </c>
      <c r="AW91" s="14" t="s">
        <v>57</v>
      </c>
      <c r="AX91" s="4" t="s">
        <v>57</v>
      </c>
      <c r="AY91" s="4" t="s">
        <v>57</v>
      </c>
      <c r="AZ91" s="4">
        <v>0</v>
      </c>
      <c r="BA91" s="15">
        <v>0</v>
      </c>
      <c r="BB91" s="14" t="s">
        <v>57</v>
      </c>
      <c r="BC91" s="4">
        <v>0</v>
      </c>
      <c r="BD91" s="15">
        <v>0</v>
      </c>
      <c r="BE91" s="11">
        <v>0</v>
      </c>
      <c r="BF91" s="4">
        <v>0</v>
      </c>
      <c r="BG91" s="5">
        <v>0</v>
      </c>
      <c r="BH91" s="5">
        <v>0</v>
      </c>
      <c r="BI91" s="5">
        <v>45357</v>
      </c>
      <c r="BJ91" s="5">
        <v>0</v>
      </c>
      <c r="BK91" s="4">
        <v>0</v>
      </c>
      <c r="BL91" s="4" t="s">
        <v>74</v>
      </c>
      <c r="BM91" s="4">
        <v>0</v>
      </c>
      <c r="BN91" s="4">
        <v>0</v>
      </c>
      <c r="BO91" s="4" t="s">
        <v>74</v>
      </c>
      <c r="BP91" s="4">
        <v>0</v>
      </c>
      <c r="BQ91" s="5">
        <v>45328</v>
      </c>
      <c r="BR91" s="5">
        <v>45340</v>
      </c>
      <c r="BS91" s="5">
        <v>0</v>
      </c>
      <c r="BT91" s="5">
        <v>0</v>
      </c>
      <c r="BU91" s="4">
        <v>25000000</v>
      </c>
    </row>
    <row r="92" spans="1:73" x14ac:dyDescent="0.25">
      <c r="A92" s="4" t="s">
        <v>547</v>
      </c>
      <c r="B92" s="4" t="s">
        <v>38</v>
      </c>
      <c r="C92" s="4" t="s">
        <v>39</v>
      </c>
      <c r="D92" s="4"/>
      <c r="E92" s="4" t="s">
        <v>455</v>
      </c>
      <c r="F92" s="4" t="s">
        <v>456</v>
      </c>
      <c r="G92" s="4">
        <v>885.6</v>
      </c>
      <c r="H92" s="4">
        <v>25000000</v>
      </c>
      <c r="I92" s="4">
        <f t="shared" si="1"/>
        <v>0</v>
      </c>
      <c r="J92" s="4"/>
      <c r="K92" s="4"/>
      <c r="L92" s="4" t="s">
        <v>548</v>
      </c>
      <c r="M92" s="4" t="s">
        <v>1649</v>
      </c>
      <c r="N92" s="4" t="s">
        <v>120</v>
      </c>
      <c r="O92" s="5">
        <v>45328</v>
      </c>
      <c r="P92" s="4">
        <v>45332</v>
      </c>
      <c r="Q92" s="4">
        <v>45362</v>
      </c>
      <c r="R92" s="4"/>
      <c r="S92" s="4"/>
      <c r="T92" s="4">
        <v>25000000</v>
      </c>
      <c r="U92" s="4"/>
      <c r="V92" s="4"/>
      <c r="W92" s="4"/>
      <c r="X92" s="4">
        <v>45085</v>
      </c>
      <c r="Y92" s="4" t="s">
        <v>549</v>
      </c>
      <c r="Z92" s="4" t="s">
        <v>46</v>
      </c>
      <c r="AA92" s="4">
        <v>0</v>
      </c>
      <c r="AB92" s="4" t="s">
        <v>550</v>
      </c>
      <c r="AC92" s="4" t="s">
        <v>551</v>
      </c>
      <c r="AD92" s="4" t="s">
        <v>48</v>
      </c>
      <c r="AE92" s="4" t="s">
        <v>49</v>
      </c>
      <c r="AF92" s="4"/>
      <c r="AG92" s="4"/>
      <c r="AH92" s="4" t="s">
        <v>48</v>
      </c>
      <c r="AI92" s="4"/>
      <c r="AJ92" s="4"/>
      <c r="AK92" s="4"/>
      <c r="AL92" s="4"/>
      <c r="AM92" s="4"/>
      <c r="AN92" s="4"/>
      <c r="AO92" s="9"/>
      <c r="AP92" s="14" t="s">
        <v>57</v>
      </c>
      <c r="AQ92" s="4" t="s">
        <v>57</v>
      </c>
      <c r="AR92" s="15" t="s">
        <v>57</v>
      </c>
      <c r="AS92" s="14" t="s">
        <v>57</v>
      </c>
      <c r="AT92" s="4" t="s">
        <v>57</v>
      </c>
      <c r="AU92" s="4" t="s">
        <v>57</v>
      </c>
      <c r="AV92" s="15">
        <v>0</v>
      </c>
      <c r="AW92" s="14" t="s">
        <v>57</v>
      </c>
      <c r="AX92" s="4" t="s">
        <v>57</v>
      </c>
      <c r="AY92" s="4" t="s">
        <v>57</v>
      </c>
      <c r="AZ92" s="4">
        <v>0</v>
      </c>
      <c r="BA92" s="15">
        <v>0</v>
      </c>
      <c r="BB92" s="14" t="s">
        <v>57</v>
      </c>
      <c r="BC92" s="4">
        <v>0</v>
      </c>
      <c r="BD92" s="15">
        <v>0</v>
      </c>
      <c r="BE92" s="11">
        <v>0</v>
      </c>
      <c r="BF92" s="4">
        <v>0</v>
      </c>
      <c r="BG92" s="5">
        <v>0</v>
      </c>
      <c r="BH92" s="5">
        <v>0</v>
      </c>
      <c r="BI92" s="5">
        <v>45357</v>
      </c>
      <c r="BJ92" s="5">
        <v>0</v>
      </c>
      <c r="BK92" s="4">
        <v>0</v>
      </c>
      <c r="BL92" s="4" t="s">
        <v>74</v>
      </c>
      <c r="BM92" s="4">
        <v>45351</v>
      </c>
      <c r="BN92" s="4">
        <v>0</v>
      </c>
      <c r="BO92" s="4" t="s">
        <v>74</v>
      </c>
      <c r="BP92" s="4">
        <v>0</v>
      </c>
      <c r="BQ92" s="5">
        <v>45328</v>
      </c>
      <c r="BR92" s="5">
        <v>45332</v>
      </c>
      <c r="BS92" s="5">
        <v>0</v>
      </c>
      <c r="BT92" s="5">
        <v>0</v>
      </c>
      <c r="BU92" s="4">
        <v>25000000</v>
      </c>
    </row>
    <row r="93" spans="1:73" x14ac:dyDescent="0.25">
      <c r="A93" s="4" t="s">
        <v>552</v>
      </c>
      <c r="B93" s="4" t="s">
        <v>38</v>
      </c>
      <c r="C93" s="4" t="s">
        <v>39</v>
      </c>
      <c r="D93" s="4"/>
      <c r="E93" s="4" t="s">
        <v>412</v>
      </c>
      <c r="F93" s="4" t="s">
        <v>553</v>
      </c>
      <c r="G93" s="4">
        <v>869.6</v>
      </c>
      <c r="H93" s="4">
        <v>25000000</v>
      </c>
      <c r="I93" s="4">
        <f t="shared" si="1"/>
        <v>0</v>
      </c>
      <c r="J93" s="4"/>
      <c r="K93" s="4"/>
      <c r="L93" s="4" t="s">
        <v>554</v>
      </c>
      <c r="M93" s="4" t="s">
        <v>1649</v>
      </c>
      <c r="N93" s="4"/>
      <c r="O93" s="5">
        <v>45328</v>
      </c>
      <c r="P93" s="4">
        <v>45348</v>
      </c>
      <c r="Q93" s="4">
        <v>45362</v>
      </c>
      <c r="R93" s="4"/>
      <c r="S93" s="4"/>
      <c r="T93" s="4">
        <v>25000000</v>
      </c>
      <c r="U93" s="4"/>
      <c r="V93" s="4"/>
      <c r="W93" s="4"/>
      <c r="X93" s="4">
        <v>0</v>
      </c>
      <c r="Y93" s="4" t="s">
        <v>555</v>
      </c>
      <c r="Z93" s="4" t="s">
        <v>46</v>
      </c>
      <c r="AA93" s="4">
        <v>0</v>
      </c>
      <c r="AB93" s="4">
        <v>843</v>
      </c>
      <c r="AC93" s="4" t="s">
        <v>556</v>
      </c>
      <c r="AD93" s="4" t="s">
        <v>48</v>
      </c>
      <c r="AE93" s="4" t="s">
        <v>49</v>
      </c>
      <c r="AF93" s="4"/>
      <c r="AG93" s="4"/>
      <c r="AH93" s="4" t="s">
        <v>48</v>
      </c>
      <c r="AI93" s="4"/>
      <c r="AJ93" s="4"/>
      <c r="AK93" s="4"/>
      <c r="AL93" s="4"/>
      <c r="AM93" s="4"/>
      <c r="AN93" s="4"/>
      <c r="AO93" s="9"/>
      <c r="AP93" s="14" t="s">
        <v>57</v>
      </c>
      <c r="AQ93" s="4" t="s">
        <v>57</v>
      </c>
      <c r="AR93" s="15" t="s">
        <v>57</v>
      </c>
      <c r="AS93" s="14" t="s">
        <v>57</v>
      </c>
      <c r="AT93" s="4" t="s">
        <v>57</v>
      </c>
      <c r="AU93" s="4" t="s">
        <v>57</v>
      </c>
      <c r="AV93" s="15">
        <v>0</v>
      </c>
      <c r="AW93" s="14" t="s">
        <v>57</v>
      </c>
      <c r="AX93" s="4" t="s">
        <v>57</v>
      </c>
      <c r="AY93" s="4" t="s">
        <v>57</v>
      </c>
      <c r="AZ93" s="4">
        <v>0</v>
      </c>
      <c r="BA93" s="15">
        <v>0</v>
      </c>
      <c r="BB93" s="14" t="s">
        <v>57</v>
      </c>
      <c r="BC93" s="4">
        <v>0</v>
      </c>
      <c r="BD93" s="15">
        <v>0</v>
      </c>
      <c r="BE93" s="11">
        <v>0</v>
      </c>
      <c r="BF93" s="4">
        <v>0</v>
      </c>
      <c r="BG93" s="5">
        <v>0</v>
      </c>
      <c r="BH93" s="5">
        <v>0</v>
      </c>
      <c r="BI93" s="5">
        <v>45357</v>
      </c>
      <c r="BJ93" s="5">
        <v>0</v>
      </c>
      <c r="BK93" s="4">
        <v>0</v>
      </c>
      <c r="BL93" s="4" t="s">
        <v>74</v>
      </c>
      <c r="BM93" s="4">
        <v>0</v>
      </c>
      <c r="BN93" s="4">
        <v>0</v>
      </c>
      <c r="BO93" s="4" t="s">
        <v>74</v>
      </c>
      <c r="BP93" s="4">
        <v>0</v>
      </c>
      <c r="BQ93" s="5">
        <v>45328</v>
      </c>
      <c r="BR93" s="5">
        <v>45348</v>
      </c>
      <c r="BS93" s="5">
        <v>0</v>
      </c>
      <c r="BT93" s="5">
        <v>0</v>
      </c>
      <c r="BU93" s="4">
        <v>25000000</v>
      </c>
    </row>
    <row r="94" spans="1:73" x14ac:dyDescent="0.25">
      <c r="A94" s="4" t="s">
        <v>557</v>
      </c>
      <c r="B94" s="4" t="s">
        <v>38</v>
      </c>
      <c r="C94" s="4" t="s">
        <v>39</v>
      </c>
      <c r="D94" s="4"/>
      <c r="E94" s="4" t="s">
        <v>328</v>
      </c>
      <c r="F94" s="4" t="s">
        <v>483</v>
      </c>
      <c r="G94" s="4">
        <v>878.9</v>
      </c>
      <c r="H94" s="4">
        <v>25000000</v>
      </c>
      <c r="I94" s="4">
        <f t="shared" si="1"/>
        <v>0</v>
      </c>
      <c r="J94" s="4"/>
      <c r="K94" s="4"/>
      <c r="L94" s="4" t="s">
        <v>558</v>
      </c>
      <c r="M94" s="4" t="s">
        <v>1649</v>
      </c>
      <c r="N94" s="4"/>
      <c r="O94" s="5">
        <v>45328</v>
      </c>
      <c r="P94" s="4">
        <v>45338</v>
      </c>
      <c r="Q94" s="4">
        <v>45362</v>
      </c>
      <c r="R94" s="4"/>
      <c r="S94" s="4"/>
      <c r="T94" s="4">
        <v>25000000</v>
      </c>
      <c r="U94" s="4"/>
      <c r="V94" s="4"/>
      <c r="W94" s="4"/>
      <c r="X94" s="4">
        <v>45169</v>
      </c>
      <c r="Y94" s="4" t="s">
        <v>559</v>
      </c>
      <c r="Z94" s="4" t="s">
        <v>46</v>
      </c>
      <c r="AA94" s="4">
        <v>0</v>
      </c>
      <c r="AB94" s="4" t="s">
        <v>560</v>
      </c>
      <c r="AC94" s="4" t="s">
        <v>561</v>
      </c>
      <c r="AD94" s="4" t="s">
        <v>49</v>
      </c>
      <c r="AE94" s="4" t="s">
        <v>49</v>
      </c>
      <c r="AF94" s="4"/>
      <c r="AG94" s="4"/>
      <c r="AH94" s="4" t="s">
        <v>49</v>
      </c>
      <c r="AI94" s="4"/>
      <c r="AJ94" s="4"/>
      <c r="AK94" s="4"/>
      <c r="AL94" s="4"/>
      <c r="AM94" s="4"/>
      <c r="AN94" s="4"/>
      <c r="AO94" s="9"/>
      <c r="AP94" s="14" t="s">
        <v>57</v>
      </c>
      <c r="AQ94" s="4" t="s">
        <v>57</v>
      </c>
      <c r="AR94" s="15" t="s">
        <v>57</v>
      </c>
      <c r="AS94" s="14" t="s">
        <v>57</v>
      </c>
      <c r="AT94" s="4" t="s">
        <v>57</v>
      </c>
      <c r="AU94" s="4" t="s">
        <v>57</v>
      </c>
      <c r="AV94" s="15">
        <v>0</v>
      </c>
      <c r="AW94" s="14" t="s">
        <v>57</v>
      </c>
      <c r="AX94" s="4" t="s">
        <v>57</v>
      </c>
      <c r="AY94" s="4" t="s">
        <v>57</v>
      </c>
      <c r="AZ94" s="4">
        <v>0</v>
      </c>
      <c r="BA94" s="15">
        <v>0</v>
      </c>
      <c r="BB94" s="14" t="s">
        <v>57</v>
      </c>
      <c r="BC94" s="4">
        <v>0</v>
      </c>
      <c r="BD94" s="15">
        <v>0</v>
      </c>
      <c r="BE94" s="11">
        <v>0</v>
      </c>
      <c r="BF94" s="4">
        <v>0</v>
      </c>
      <c r="BG94" s="5">
        <v>0</v>
      </c>
      <c r="BH94" s="5">
        <v>0</v>
      </c>
      <c r="BI94" s="5">
        <v>45357</v>
      </c>
      <c r="BJ94" s="5">
        <v>0</v>
      </c>
      <c r="BK94" s="4">
        <v>0</v>
      </c>
      <c r="BL94" s="4" t="s">
        <v>74</v>
      </c>
      <c r="BM94" s="4">
        <v>0</v>
      </c>
      <c r="BN94" s="4">
        <v>0</v>
      </c>
      <c r="BO94" s="4" t="s">
        <v>74</v>
      </c>
      <c r="BP94" s="4">
        <v>0</v>
      </c>
      <c r="BQ94" s="5">
        <v>45328</v>
      </c>
      <c r="BR94" s="5">
        <v>45338</v>
      </c>
      <c r="BS94" s="5">
        <v>0</v>
      </c>
      <c r="BT94" s="5">
        <v>0</v>
      </c>
      <c r="BU94" s="4">
        <v>25000000</v>
      </c>
    </row>
    <row r="95" spans="1:73" x14ac:dyDescent="0.25">
      <c r="A95" s="4" t="s">
        <v>562</v>
      </c>
      <c r="B95" s="4" t="s">
        <v>38</v>
      </c>
      <c r="C95" s="4" t="s">
        <v>39</v>
      </c>
      <c r="D95" s="4"/>
      <c r="E95" s="4" t="s">
        <v>380</v>
      </c>
      <c r="F95" s="4" t="s">
        <v>563</v>
      </c>
      <c r="G95" s="4">
        <v>570.20000000000005</v>
      </c>
      <c r="H95" s="4">
        <v>25000000</v>
      </c>
      <c r="I95" s="4">
        <f t="shared" si="1"/>
        <v>0</v>
      </c>
      <c r="J95" s="4"/>
      <c r="K95" s="4"/>
      <c r="L95" s="4" t="s">
        <v>564</v>
      </c>
      <c r="M95" s="4" t="s">
        <v>1649</v>
      </c>
      <c r="N95" s="4"/>
      <c r="O95" s="5">
        <v>45328</v>
      </c>
      <c r="P95" s="4">
        <v>45338</v>
      </c>
      <c r="Q95" s="4">
        <v>45362</v>
      </c>
      <c r="R95" s="4"/>
      <c r="S95" s="4"/>
      <c r="T95" s="4">
        <v>25000000</v>
      </c>
      <c r="U95" s="4"/>
      <c r="V95" s="4"/>
      <c r="W95" s="4"/>
      <c r="X95" s="4">
        <v>45183</v>
      </c>
      <c r="Y95" s="4" t="s">
        <v>565</v>
      </c>
      <c r="Z95" s="4" t="s">
        <v>46</v>
      </c>
      <c r="AA95" s="4">
        <v>0</v>
      </c>
      <c r="AB95" s="4" t="s">
        <v>566</v>
      </c>
      <c r="AC95" s="4" t="s">
        <v>567</v>
      </c>
      <c r="AD95" s="4" t="s">
        <v>48</v>
      </c>
      <c r="AE95" s="4" t="s">
        <v>49</v>
      </c>
      <c r="AF95" s="4"/>
      <c r="AG95" s="4"/>
      <c r="AH95" s="4" t="s">
        <v>48</v>
      </c>
      <c r="AI95" s="4"/>
      <c r="AJ95" s="4"/>
      <c r="AK95" s="4"/>
      <c r="AL95" s="4"/>
      <c r="AM95" s="4"/>
      <c r="AN95" s="4"/>
      <c r="AO95" s="9"/>
      <c r="AP95" s="14" t="s">
        <v>57</v>
      </c>
      <c r="AQ95" s="4" t="s">
        <v>57</v>
      </c>
      <c r="AR95" s="15" t="s">
        <v>57</v>
      </c>
      <c r="AS95" s="14" t="s">
        <v>57</v>
      </c>
      <c r="AT95" s="4" t="s">
        <v>57</v>
      </c>
      <c r="AU95" s="4" t="s">
        <v>57</v>
      </c>
      <c r="AV95" s="15">
        <v>0</v>
      </c>
      <c r="AW95" s="14" t="s">
        <v>57</v>
      </c>
      <c r="AX95" s="4" t="s">
        <v>57</v>
      </c>
      <c r="AY95" s="4" t="s">
        <v>57</v>
      </c>
      <c r="AZ95" s="4">
        <v>0</v>
      </c>
      <c r="BA95" s="15">
        <v>0</v>
      </c>
      <c r="BB95" s="14" t="s">
        <v>57</v>
      </c>
      <c r="BC95" s="4">
        <v>0</v>
      </c>
      <c r="BD95" s="15">
        <v>0</v>
      </c>
      <c r="BE95" s="11">
        <v>0</v>
      </c>
      <c r="BF95" s="4">
        <v>0</v>
      </c>
      <c r="BG95" s="5">
        <v>0</v>
      </c>
      <c r="BH95" s="5">
        <v>0</v>
      </c>
      <c r="BI95" s="5">
        <v>45357</v>
      </c>
      <c r="BJ95" s="5">
        <v>0</v>
      </c>
      <c r="BK95" s="4">
        <v>0</v>
      </c>
      <c r="BL95" s="4" t="s">
        <v>74</v>
      </c>
      <c r="BM95" s="4">
        <v>0</v>
      </c>
      <c r="BN95" s="4">
        <v>0</v>
      </c>
      <c r="BO95" s="4" t="s">
        <v>74</v>
      </c>
      <c r="BP95" s="4">
        <v>0</v>
      </c>
      <c r="BQ95" s="5">
        <v>45328</v>
      </c>
      <c r="BR95" s="5">
        <v>45338</v>
      </c>
      <c r="BS95" s="5">
        <v>0</v>
      </c>
      <c r="BT95" s="5">
        <v>0</v>
      </c>
      <c r="BU95" s="4">
        <v>25000000</v>
      </c>
    </row>
    <row r="96" spans="1:73" x14ac:dyDescent="0.25">
      <c r="A96" s="4" t="s">
        <v>568</v>
      </c>
      <c r="B96" s="4" t="s">
        <v>38</v>
      </c>
      <c r="C96" s="4"/>
      <c r="D96" s="4"/>
      <c r="E96" s="4" t="s">
        <v>328</v>
      </c>
      <c r="F96" s="4" t="s">
        <v>483</v>
      </c>
      <c r="G96" s="4">
        <v>925.7</v>
      </c>
      <c r="H96" s="4">
        <v>25000000</v>
      </c>
      <c r="I96" s="4">
        <f t="shared" si="1"/>
        <v>0</v>
      </c>
      <c r="J96" s="4"/>
      <c r="K96" s="4"/>
      <c r="L96" s="4" t="s">
        <v>569</v>
      </c>
      <c r="M96" s="4" t="s">
        <v>1649</v>
      </c>
      <c r="N96" s="4"/>
      <c r="O96" s="5">
        <v>45328</v>
      </c>
      <c r="P96" s="4">
        <v>45337</v>
      </c>
      <c r="Q96" s="4">
        <v>45362</v>
      </c>
      <c r="R96" s="4"/>
      <c r="S96" s="4"/>
      <c r="T96" s="4">
        <v>25000000</v>
      </c>
      <c r="U96" s="4"/>
      <c r="V96" s="4"/>
      <c r="W96" s="4"/>
      <c r="X96" s="4">
        <v>45169</v>
      </c>
      <c r="Y96" s="4" t="s">
        <v>570</v>
      </c>
      <c r="Z96" s="4" t="s">
        <v>46</v>
      </c>
      <c r="AA96" s="4">
        <v>0</v>
      </c>
      <c r="AB96" s="4" t="s">
        <v>571</v>
      </c>
      <c r="AC96" s="4" t="s">
        <v>572</v>
      </c>
      <c r="AD96" s="4" t="s">
        <v>48</v>
      </c>
      <c r="AE96" s="4" t="s">
        <v>49</v>
      </c>
      <c r="AF96" s="4"/>
      <c r="AG96" s="4"/>
      <c r="AH96" s="4" t="s">
        <v>48</v>
      </c>
      <c r="AI96" s="4"/>
      <c r="AJ96" s="4"/>
      <c r="AK96" s="4"/>
      <c r="AL96" s="4"/>
      <c r="AM96" s="4"/>
      <c r="AN96" s="4"/>
      <c r="AO96" s="9"/>
      <c r="AP96" s="14" t="s">
        <v>57</v>
      </c>
      <c r="AQ96" s="4" t="s">
        <v>57</v>
      </c>
      <c r="AR96" s="15" t="s">
        <v>57</v>
      </c>
      <c r="AS96" s="14" t="s">
        <v>57</v>
      </c>
      <c r="AT96" s="4" t="s">
        <v>57</v>
      </c>
      <c r="AU96" s="4" t="s">
        <v>57</v>
      </c>
      <c r="AV96" s="15">
        <v>0</v>
      </c>
      <c r="AW96" s="14" t="s">
        <v>57</v>
      </c>
      <c r="AX96" s="4" t="s">
        <v>57</v>
      </c>
      <c r="AY96" s="4" t="s">
        <v>57</v>
      </c>
      <c r="AZ96" s="4">
        <v>0</v>
      </c>
      <c r="BA96" s="15">
        <v>0</v>
      </c>
      <c r="BB96" s="14" t="s">
        <v>57</v>
      </c>
      <c r="BC96" s="4">
        <v>0</v>
      </c>
      <c r="BD96" s="15">
        <v>0</v>
      </c>
      <c r="BE96" s="11">
        <v>0</v>
      </c>
      <c r="BF96" s="4">
        <v>0</v>
      </c>
      <c r="BG96" s="5">
        <v>0</v>
      </c>
      <c r="BH96" s="5">
        <v>0</v>
      </c>
      <c r="BI96" s="5">
        <v>45357</v>
      </c>
      <c r="BJ96" s="5">
        <v>0</v>
      </c>
      <c r="BK96" s="4">
        <v>0</v>
      </c>
      <c r="BL96" s="4" t="s">
        <v>74</v>
      </c>
      <c r="BM96" s="4">
        <v>0</v>
      </c>
      <c r="BN96" s="4">
        <v>0</v>
      </c>
      <c r="BO96" s="4" t="s">
        <v>74</v>
      </c>
      <c r="BP96" s="4">
        <v>0</v>
      </c>
      <c r="BQ96" s="5">
        <v>45328</v>
      </c>
      <c r="BR96" s="5">
        <v>45337</v>
      </c>
      <c r="BS96" s="5">
        <v>0</v>
      </c>
      <c r="BT96" s="5">
        <v>0</v>
      </c>
      <c r="BU96" s="4">
        <v>25000000</v>
      </c>
    </row>
    <row r="97" spans="1:73" x14ac:dyDescent="0.25">
      <c r="A97" s="4" t="s">
        <v>573</v>
      </c>
      <c r="B97" s="4" t="s">
        <v>38</v>
      </c>
      <c r="C97" s="4" t="s">
        <v>39</v>
      </c>
      <c r="D97" s="4"/>
      <c r="E97" s="4" t="s">
        <v>328</v>
      </c>
      <c r="F97" s="4" t="s">
        <v>483</v>
      </c>
      <c r="G97" s="4">
        <v>979</v>
      </c>
      <c r="H97" s="4">
        <v>25000000</v>
      </c>
      <c r="I97" s="4">
        <f t="shared" si="1"/>
        <v>0</v>
      </c>
      <c r="J97" s="4"/>
      <c r="K97" s="4"/>
      <c r="L97" s="4" t="s">
        <v>574</v>
      </c>
      <c r="M97" s="4" t="s">
        <v>1649</v>
      </c>
      <c r="N97" s="4"/>
      <c r="O97" s="5">
        <v>45328</v>
      </c>
      <c r="P97" s="4">
        <v>45336</v>
      </c>
      <c r="Q97" s="4">
        <v>45362</v>
      </c>
      <c r="R97" s="4"/>
      <c r="S97" s="4"/>
      <c r="T97" s="4">
        <v>25000000</v>
      </c>
      <c r="U97" s="4"/>
      <c r="V97" s="4"/>
      <c r="W97" s="4"/>
      <c r="X97" s="4">
        <v>45169</v>
      </c>
      <c r="Y97" s="4" t="s">
        <v>575</v>
      </c>
      <c r="Z97" s="4" t="s">
        <v>46</v>
      </c>
      <c r="AA97" s="4">
        <v>0</v>
      </c>
      <c r="AB97" s="4" t="s">
        <v>576</v>
      </c>
      <c r="AC97" s="4" t="s">
        <v>577</v>
      </c>
      <c r="AD97" s="4" t="s">
        <v>48</v>
      </c>
      <c r="AE97" s="4" t="s">
        <v>49</v>
      </c>
      <c r="AF97" s="4"/>
      <c r="AG97" s="4"/>
      <c r="AH97" s="4" t="s">
        <v>48</v>
      </c>
      <c r="AI97" s="4"/>
      <c r="AJ97" s="4"/>
      <c r="AK97" s="4"/>
      <c r="AL97" s="4"/>
      <c r="AM97" s="4"/>
      <c r="AN97" s="4"/>
      <c r="AO97" s="9"/>
      <c r="AP97" s="14" t="s">
        <v>57</v>
      </c>
      <c r="AQ97" s="4" t="s">
        <v>57</v>
      </c>
      <c r="AR97" s="15" t="s">
        <v>57</v>
      </c>
      <c r="AS97" s="14" t="s">
        <v>57</v>
      </c>
      <c r="AT97" s="4" t="s">
        <v>57</v>
      </c>
      <c r="AU97" s="4" t="s">
        <v>57</v>
      </c>
      <c r="AV97" s="15">
        <v>0</v>
      </c>
      <c r="AW97" s="14" t="s">
        <v>57</v>
      </c>
      <c r="AX97" s="4" t="s">
        <v>57</v>
      </c>
      <c r="AY97" s="4" t="s">
        <v>57</v>
      </c>
      <c r="AZ97" s="4">
        <v>0</v>
      </c>
      <c r="BA97" s="15">
        <v>0</v>
      </c>
      <c r="BB97" s="14" t="s">
        <v>57</v>
      </c>
      <c r="BC97" s="4">
        <v>0</v>
      </c>
      <c r="BD97" s="15">
        <v>0</v>
      </c>
      <c r="BE97" s="11">
        <v>0</v>
      </c>
      <c r="BF97" s="4">
        <v>0</v>
      </c>
      <c r="BG97" s="5">
        <v>0</v>
      </c>
      <c r="BH97" s="5">
        <v>0</v>
      </c>
      <c r="BI97" s="5">
        <v>45357</v>
      </c>
      <c r="BJ97" s="5">
        <v>0</v>
      </c>
      <c r="BK97" s="4">
        <v>0</v>
      </c>
      <c r="BL97" s="4" t="s">
        <v>74</v>
      </c>
      <c r="BM97" s="4">
        <v>0</v>
      </c>
      <c r="BN97" s="4">
        <v>0</v>
      </c>
      <c r="BO97" s="4" t="s">
        <v>74</v>
      </c>
      <c r="BP97" s="4">
        <v>0</v>
      </c>
      <c r="BQ97" s="5">
        <v>45328</v>
      </c>
      <c r="BR97" s="5">
        <v>45336</v>
      </c>
      <c r="BS97" s="5">
        <v>0</v>
      </c>
      <c r="BT97" s="5">
        <v>0</v>
      </c>
      <c r="BU97" s="4">
        <v>25000000</v>
      </c>
    </row>
    <row r="98" spans="1:73" x14ac:dyDescent="0.25">
      <c r="A98" s="4" t="s">
        <v>578</v>
      </c>
      <c r="B98" s="4" t="s">
        <v>38</v>
      </c>
      <c r="C98" s="4" t="s">
        <v>39</v>
      </c>
      <c r="D98" s="4"/>
      <c r="E98" s="4" t="s">
        <v>412</v>
      </c>
      <c r="F98" s="4" t="s">
        <v>516</v>
      </c>
      <c r="G98" s="4">
        <v>873.8</v>
      </c>
      <c r="H98" s="4">
        <v>25000000</v>
      </c>
      <c r="I98" s="4">
        <f t="shared" si="1"/>
        <v>0</v>
      </c>
      <c r="J98" s="4"/>
      <c r="K98" s="4"/>
      <c r="L98" s="4" t="s">
        <v>579</v>
      </c>
      <c r="M98" s="4" t="s">
        <v>1649</v>
      </c>
      <c r="N98" s="4"/>
      <c r="O98" s="5">
        <v>45328</v>
      </c>
      <c r="P98" s="4">
        <v>45345</v>
      </c>
      <c r="Q98" s="4">
        <v>45362</v>
      </c>
      <c r="R98" s="4"/>
      <c r="S98" s="4"/>
      <c r="T98" s="4">
        <v>25000000</v>
      </c>
      <c r="U98" s="4"/>
      <c r="V98" s="4"/>
      <c r="W98" s="4"/>
      <c r="X98" s="4">
        <v>0</v>
      </c>
      <c r="Y98" s="4" t="s">
        <v>580</v>
      </c>
      <c r="Z98" s="4" t="s">
        <v>46</v>
      </c>
      <c r="AA98" s="4">
        <v>0</v>
      </c>
      <c r="AB98" s="4">
        <v>827.14139999999998</v>
      </c>
      <c r="AC98" s="4" t="s">
        <v>581</v>
      </c>
      <c r="AD98" s="4" t="s">
        <v>48</v>
      </c>
      <c r="AE98" s="4" t="s">
        <v>49</v>
      </c>
      <c r="AF98" s="4"/>
      <c r="AG98" s="4"/>
      <c r="AH98" s="4" t="s">
        <v>48</v>
      </c>
      <c r="AI98" s="4"/>
      <c r="AJ98" s="4"/>
      <c r="AK98" s="4"/>
      <c r="AL98" s="4"/>
      <c r="AM98" s="4"/>
      <c r="AN98" s="4"/>
      <c r="AO98" s="9"/>
      <c r="AP98" s="14" t="s">
        <v>57</v>
      </c>
      <c r="AQ98" s="4" t="s">
        <v>57</v>
      </c>
      <c r="AR98" s="15" t="s">
        <v>57</v>
      </c>
      <c r="AS98" s="14" t="s">
        <v>57</v>
      </c>
      <c r="AT98" s="4" t="s">
        <v>57</v>
      </c>
      <c r="AU98" s="4" t="s">
        <v>57</v>
      </c>
      <c r="AV98" s="15">
        <v>0</v>
      </c>
      <c r="AW98" s="14" t="s">
        <v>57</v>
      </c>
      <c r="AX98" s="4" t="s">
        <v>57</v>
      </c>
      <c r="AY98" s="4" t="s">
        <v>57</v>
      </c>
      <c r="AZ98" s="4">
        <v>0</v>
      </c>
      <c r="BA98" s="15">
        <v>0</v>
      </c>
      <c r="BB98" s="14" t="s">
        <v>57</v>
      </c>
      <c r="BC98" s="4">
        <v>0</v>
      </c>
      <c r="BD98" s="15">
        <v>0</v>
      </c>
      <c r="BE98" s="11">
        <v>0</v>
      </c>
      <c r="BF98" s="4">
        <v>0</v>
      </c>
      <c r="BG98" s="5">
        <v>0</v>
      </c>
      <c r="BH98" s="5">
        <v>0</v>
      </c>
      <c r="BI98" s="5">
        <v>45357</v>
      </c>
      <c r="BJ98" s="5">
        <v>0</v>
      </c>
      <c r="BK98" s="4">
        <v>0</v>
      </c>
      <c r="BL98" s="4" t="s">
        <v>74</v>
      </c>
      <c r="BM98" s="4">
        <v>0</v>
      </c>
      <c r="BN98" s="4">
        <v>0</v>
      </c>
      <c r="BO98" s="4" t="s">
        <v>74</v>
      </c>
      <c r="BP98" s="4">
        <v>0</v>
      </c>
      <c r="BQ98" s="5">
        <v>45328</v>
      </c>
      <c r="BR98" s="5">
        <v>45345</v>
      </c>
      <c r="BS98" s="5">
        <v>0</v>
      </c>
      <c r="BT98" s="5">
        <v>0</v>
      </c>
      <c r="BU98" s="4">
        <v>25000000</v>
      </c>
    </row>
    <row r="99" spans="1:73" x14ac:dyDescent="0.25">
      <c r="A99" s="4" t="s">
        <v>582</v>
      </c>
      <c r="B99" s="4" t="s">
        <v>38</v>
      </c>
      <c r="C99" s="4" t="s">
        <v>39</v>
      </c>
      <c r="D99" s="4"/>
      <c r="E99" s="4" t="s">
        <v>328</v>
      </c>
      <c r="F99" s="4" t="s">
        <v>483</v>
      </c>
      <c r="G99" s="4">
        <v>926</v>
      </c>
      <c r="H99" s="4">
        <v>25000000</v>
      </c>
      <c r="I99" s="4">
        <f t="shared" si="1"/>
        <v>0</v>
      </c>
      <c r="J99" s="4"/>
      <c r="K99" s="4"/>
      <c r="L99" s="4" t="s">
        <v>583</v>
      </c>
      <c r="M99" s="4" t="s">
        <v>1649</v>
      </c>
      <c r="N99" s="4"/>
      <c r="O99" s="5">
        <v>45328</v>
      </c>
      <c r="P99" s="4">
        <v>45338</v>
      </c>
      <c r="Q99" s="4">
        <v>45362</v>
      </c>
      <c r="R99" s="4"/>
      <c r="S99" s="4"/>
      <c r="T99" s="4">
        <v>25000000</v>
      </c>
      <c r="U99" s="4"/>
      <c r="V99" s="4"/>
      <c r="W99" s="4"/>
      <c r="X99" s="4">
        <v>45169</v>
      </c>
      <c r="Y99" s="4" t="s">
        <v>584</v>
      </c>
      <c r="Z99" s="4" t="s">
        <v>46</v>
      </c>
      <c r="AA99" s="4">
        <v>0</v>
      </c>
      <c r="AB99" s="4" t="s">
        <v>585</v>
      </c>
      <c r="AC99" s="4" t="s">
        <v>586</v>
      </c>
      <c r="AD99" s="4" t="s">
        <v>48</v>
      </c>
      <c r="AE99" s="4" t="s">
        <v>49</v>
      </c>
      <c r="AF99" s="4"/>
      <c r="AG99" s="4"/>
      <c r="AH99" s="4" t="s">
        <v>48</v>
      </c>
      <c r="AI99" s="4"/>
      <c r="AJ99" s="4"/>
      <c r="AK99" s="4"/>
      <c r="AL99" s="4"/>
      <c r="AM99" s="4"/>
      <c r="AN99" s="4"/>
      <c r="AO99" s="9"/>
      <c r="AP99" s="14" t="s">
        <v>57</v>
      </c>
      <c r="AQ99" s="4" t="s">
        <v>57</v>
      </c>
      <c r="AR99" s="15" t="s">
        <v>57</v>
      </c>
      <c r="AS99" s="14" t="s">
        <v>57</v>
      </c>
      <c r="AT99" s="4" t="s">
        <v>57</v>
      </c>
      <c r="AU99" s="4" t="s">
        <v>57</v>
      </c>
      <c r="AV99" s="15">
        <v>0</v>
      </c>
      <c r="AW99" s="14" t="s">
        <v>57</v>
      </c>
      <c r="AX99" s="4" t="s">
        <v>57</v>
      </c>
      <c r="AY99" s="4" t="s">
        <v>57</v>
      </c>
      <c r="AZ99" s="4">
        <v>0</v>
      </c>
      <c r="BA99" s="15">
        <v>0</v>
      </c>
      <c r="BB99" s="14" t="s">
        <v>57</v>
      </c>
      <c r="BC99" s="4">
        <v>0</v>
      </c>
      <c r="BD99" s="15">
        <v>0</v>
      </c>
      <c r="BE99" s="11">
        <v>0</v>
      </c>
      <c r="BF99" s="4">
        <v>0</v>
      </c>
      <c r="BG99" s="5">
        <v>0</v>
      </c>
      <c r="BH99" s="5">
        <v>0</v>
      </c>
      <c r="BI99" s="5">
        <v>45357</v>
      </c>
      <c r="BJ99" s="5">
        <v>0</v>
      </c>
      <c r="BK99" s="4">
        <v>0</v>
      </c>
      <c r="BL99" s="4" t="s">
        <v>74</v>
      </c>
      <c r="BM99" s="4">
        <v>0</v>
      </c>
      <c r="BN99" s="4">
        <v>0</v>
      </c>
      <c r="BO99" s="4" t="s">
        <v>74</v>
      </c>
      <c r="BP99" s="4">
        <v>0</v>
      </c>
      <c r="BQ99" s="5">
        <v>45328</v>
      </c>
      <c r="BR99" s="5">
        <v>45338</v>
      </c>
      <c r="BS99" s="5">
        <v>0</v>
      </c>
      <c r="BT99" s="5">
        <v>0</v>
      </c>
      <c r="BU99" s="4">
        <v>25000000</v>
      </c>
    </row>
    <row r="100" spans="1:73" x14ac:dyDescent="0.25">
      <c r="A100" s="4" t="s">
        <v>587</v>
      </c>
      <c r="B100" s="4" t="s">
        <v>38</v>
      </c>
      <c r="C100" s="4" t="s">
        <v>39</v>
      </c>
      <c r="D100" s="4"/>
      <c r="E100" s="4" t="s">
        <v>41</v>
      </c>
      <c r="F100" s="4" t="s">
        <v>246</v>
      </c>
      <c r="G100" s="4">
        <v>15</v>
      </c>
      <c r="H100" s="4">
        <v>16600000</v>
      </c>
      <c r="I100" s="4">
        <f t="shared" si="1"/>
        <v>0</v>
      </c>
      <c r="J100" s="4"/>
      <c r="K100" s="4"/>
      <c r="L100" s="4" t="s">
        <v>588</v>
      </c>
      <c r="M100" s="4" t="s">
        <v>44</v>
      </c>
      <c r="N100" s="4"/>
      <c r="O100" s="5">
        <v>45329</v>
      </c>
      <c r="P100" s="4">
        <v>45326</v>
      </c>
      <c r="Q100" s="4">
        <v>45339</v>
      </c>
      <c r="R100" s="4"/>
      <c r="S100" s="4"/>
      <c r="T100" s="4">
        <v>16600000</v>
      </c>
      <c r="U100" s="4"/>
      <c r="V100" s="4"/>
      <c r="W100" s="4"/>
      <c r="X100" s="4">
        <v>45050</v>
      </c>
      <c r="Y100" s="4" t="s">
        <v>589</v>
      </c>
      <c r="Z100" s="4" t="s">
        <v>46</v>
      </c>
      <c r="AA100" s="4">
        <v>0</v>
      </c>
      <c r="AB100" s="4" t="s">
        <v>590</v>
      </c>
      <c r="AC100" s="4" t="s">
        <v>591</v>
      </c>
      <c r="AD100" s="4" t="s">
        <v>48</v>
      </c>
      <c r="AE100" s="4" t="s">
        <v>49</v>
      </c>
      <c r="AF100" s="4"/>
      <c r="AG100" s="4"/>
      <c r="AH100" s="4" t="s">
        <v>48</v>
      </c>
      <c r="AI100" s="4"/>
      <c r="AJ100" s="4"/>
      <c r="AK100" s="4"/>
      <c r="AL100" s="4"/>
      <c r="AM100" s="4"/>
      <c r="AN100" s="4"/>
      <c r="AO100" s="9"/>
      <c r="AP100" s="14" t="s">
        <v>57</v>
      </c>
      <c r="AQ100" s="4" t="s">
        <v>57</v>
      </c>
      <c r="AR100" s="15" t="s">
        <v>57</v>
      </c>
      <c r="AS100" s="14" t="s">
        <v>57</v>
      </c>
      <c r="AT100" s="4" t="s">
        <v>57</v>
      </c>
      <c r="AU100" s="4" t="s">
        <v>57</v>
      </c>
      <c r="AV100" s="15">
        <v>0</v>
      </c>
      <c r="AW100" s="14" t="s">
        <v>57</v>
      </c>
      <c r="AX100" s="4" t="s">
        <v>57</v>
      </c>
      <c r="AY100" s="4" t="s">
        <v>57</v>
      </c>
      <c r="AZ100" s="4">
        <v>0</v>
      </c>
      <c r="BA100" s="15">
        <v>0</v>
      </c>
      <c r="BB100" s="14" t="s">
        <v>57</v>
      </c>
      <c r="BC100" s="4">
        <v>0</v>
      </c>
      <c r="BD100" s="15">
        <v>0</v>
      </c>
      <c r="BE100" s="11">
        <v>0</v>
      </c>
      <c r="BF100" s="4">
        <v>0</v>
      </c>
      <c r="BG100" s="5">
        <v>0</v>
      </c>
      <c r="BH100" s="5">
        <v>0</v>
      </c>
      <c r="BI100" s="5">
        <v>45339</v>
      </c>
      <c r="BJ100" s="5">
        <v>0</v>
      </c>
      <c r="BK100" s="4">
        <v>0</v>
      </c>
      <c r="BL100" s="4" t="s">
        <v>1526</v>
      </c>
      <c r="BM100" s="4">
        <v>0</v>
      </c>
      <c r="BN100" s="4">
        <v>0</v>
      </c>
      <c r="BO100" s="4" t="s">
        <v>127</v>
      </c>
      <c r="BP100" s="4">
        <v>0</v>
      </c>
      <c r="BQ100" s="5">
        <v>45329</v>
      </c>
      <c r="BR100" s="5">
        <v>45326</v>
      </c>
      <c r="BS100" s="5">
        <v>0</v>
      </c>
      <c r="BT100" s="5">
        <v>0</v>
      </c>
      <c r="BU100" s="4">
        <v>16600000</v>
      </c>
    </row>
    <row r="101" spans="1:73" x14ac:dyDescent="0.25">
      <c r="A101" s="4" t="s">
        <v>592</v>
      </c>
      <c r="B101" s="4" t="s">
        <v>38</v>
      </c>
      <c r="C101" s="4" t="s">
        <v>39</v>
      </c>
      <c r="D101" s="4"/>
      <c r="E101" s="4" t="s">
        <v>41</v>
      </c>
      <c r="F101" s="4" t="s">
        <v>246</v>
      </c>
      <c r="G101" s="4">
        <v>8.85</v>
      </c>
      <c r="H101" s="4">
        <v>12600000</v>
      </c>
      <c r="I101" s="4">
        <f t="shared" si="1"/>
        <v>0</v>
      </c>
      <c r="J101" s="4"/>
      <c r="K101" s="4"/>
      <c r="L101" s="4" t="s">
        <v>593</v>
      </c>
      <c r="M101" s="4" t="s">
        <v>44</v>
      </c>
      <c r="N101" s="4"/>
      <c r="O101" s="5">
        <v>45329</v>
      </c>
      <c r="P101" s="4">
        <v>45326</v>
      </c>
      <c r="Q101" s="4">
        <v>45341</v>
      </c>
      <c r="R101" s="4"/>
      <c r="S101" s="4"/>
      <c r="T101" s="4">
        <v>12600000</v>
      </c>
      <c r="U101" s="4"/>
      <c r="V101" s="4"/>
      <c r="W101" s="4"/>
      <c r="X101" s="4">
        <v>45050</v>
      </c>
      <c r="Y101" s="4" t="s">
        <v>594</v>
      </c>
      <c r="Z101" s="4" t="s">
        <v>46</v>
      </c>
      <c r="AA101" s="4">
        <v>0</v>
      </c>
      <c r="AB101" s="4">
        <v>8.35</v>
      </c>
      <c r="AC101" s="4" t="s">
        <v>595</v>
      </c>
      <c r="AD101" s="4" t="s">
        <v>48</v>
      </c>
      <c r="AE101" s="4" t="s">
        <v>49</v>
      </c>
      <c r="AF101" s="4"/>
      <c r="AG101" s="4"/>
      <c r="AH101" s="4" t="s">
        <v>48</v>
      </c>
      <c r="AI101" s="4"/>
      <c r="AJ101" s="4"/>
      <c r="AK101" s="4"/>
      <c r="AL101" s="4"/>
      <c r="AM101" s="4"/>
      <c r="AN101" s="4"/>
      <c r="AO101" s="9"/>
      <c r="AP101" s="14" t="s">
        <v>57</v>
      </c>
      <c r="AQ101" s="4" t="s">
        <v>57</v>
      </c>
      <c r="AR101" s="15" t="s">
        <v>57</v>
      </c>
      <c r="AS101" s="14" t="s">
        <v>57</v>
      </c>
      <c r="AT101" s="4" t="s">
        <v>57</v>
      </c>
      <c r="AU101" s="4" t="s">
        <v>57</v>
      </c>
      <c r="AV101" s="15">
        <v>0</v>
      </c>
      <c r="AW101" s="14" t="s">
        <v>57</v>
      </c>
      <c r="AX101" s="4" t="s">
        <v>57</v>
      </c>
      <c r="AY101" s="4" t="s">
        <v>57</v>
      </c>
      <c r="AZ101" s="4">
        <v>0</v>
      </c>
      <c r="BA101" s="15">
        <v>0</v>
      </c>
      <c r="BB101" s="14" t="s">
        <v>57</v>
      </c>
      <c r="BC101" s="4">
        <v>0</v>
      </c>
      <c r="BD101" s="15">
        <v>0</v>
      </c>
      <c r="BE101" s="11">
        <v>0</v>
      </c>
      <c r="BF101" s="4">
        <v>0</v>
      </c>
      <c r="BG101" s="5">
        <v>0</v>
      </c>
      <c r="BH101" s="5">
        <v>0</v>
      </c>
      <c r="BI101" s="5">
        <v>45339</v>
      </c>
      <c r="BJ101" s="5">
        <v>0</v>
      </c>
      <c r="BK101" s="4">
        <v>0</v>
      </c>
      <c r="BL101" s="4" t="s">
        <v>1526</v>
      </c>
      <c r="BM101" s="4">
        <v>0</v>
      </c>
      <c r="BN101" s="4">
        <v>0</v>
      </c>
      <c r="BO101" s="4" t="s">
        <v>127</v>
      </c>
      <c r="BP101" s="4">
        <v>0</v>
      </c>
      <c r="BQ101" s="5">
        <v>45329</v>
      </c>
      <c r="BR101" s="5">
        <v>45326</v>
      </c>
      <c r="BS101" s="5">
        <v>0</v>
      </c>
      <c r="BT101" s="5">
        <v>0</v>
      </c>
      <c r="BU101" s="4">
        <v>12600000</v>
      </c>
    </row>
    <row r="102" spans="1:73" x14ac:dyDescent="0.25">
      <c r="A102" s="4" t="s">
        <v>596</v>
      </c>
      <c r="B102" s="4" t="s">
        <v>38</v>
      </c>
      <c r="C102" s="4" t="s">
        <v>39</v>
      </c>
      <c r="D102" s="4"/>
      <c r="E102" s="4" t="s">
        <v>41</v>
      </c>
      <c r="F102" s="4" t="s">
        <v>246</v>
      </c>
      <c r="G102" s="4">
        <v>8.06</v>
      </c>
      <c r="H102" s="4">
        <v>12600000</v>
      </c>
      <c r="I102" s="4">
        <f t="shared" si="1"/>
        <v>0</v>
      </c>
      <c r="J102" s="4"/>
      <c r="K102" s="4"/>
      <c r="L102" s="4" t="s">
        <v>597</v>
      </c>
      <c r="M102" s="4" t="s">
        <v>44</v>
      </c>
      <c r="N102" s="4"/>
      <c r="O102" s="5">
        <v>45329</v>
      </c>
      <c r="P102" s="4">
        <v>45326</v>
      </c>
      <c r="Q102" s="4">
        <v>45342</v>
      </c>
      <c r="R102" s="4">
        <v>45348</v>
      </c>
      <c r="S102" s="4">
        <v>45362</v>
      </c>
      <c r="T102" s="4">
        <v>12600000</v>
      </c>
      <c r="U102" s="4"/>
      <c r="V102" s="4"/>
      <c r="W102" s="4"/>
      <c r="X102" s="4">
        <v>45050</v>
      </c>
      <c r="Y102" s="4" t="s">
        <v>598</v>
      </c>
      <c r="Z102" s="4" t="s">
        <v>46</v>
      </c>
      <c r="AA102" s="4">
        <v>0</v>
      </c>
      <c r="AB102" s="4">
        <v>46.45</v>
      </c>
      <c r="AC102" s="4" t="s">
        <v>599</v>
      </c>
      <c r="AD102" s="4" t="s">
        <v>48</v>
      </c>
      <c r="AE102" s="4" t="s">
        <v>49</v>
      </c>
      <c r="AF102" s="4"/>
      <c r="AG102" s="4"/>
      <c r="AH102" s="4" t="s">
        <v>48</v>
      </c>
      <c r="AI102" s="4"/>
      <c r="AJ102" s="4"/>
      <c r="AK102" s="4"/>
      <c r="AL102" s="4"/>
      <c r="AM102" s="4"/>
      <c r="AN102" s="4"/>
      <c r="AO102" s="9"/>
      <c r="AP102" s="14" t="s">
        <v>57</v>
      </c>
      <c r="AQ102" s="4" t="s">
        <v>57</v>
      </c>
      <c r="AR102" s="15" t="s">
        <v>57</v>
      </c>
      <c r="AS102" s="14" t="s">
        <v>57</v>
      </c>
      <c r="AT102" s="4" t="s">
        <v>57</v>
      </c>
      <c r="AU102" s="4" t="s">
        <v>57</v>
      </c>
      <c r="AV102" s="15">
        <v>0</v>
      </c>
      <c r="AW102" s="14" t="s">
        <v>57</v>
      </c>
      <c r="AX102" s="4" t="s">
        <v>57</v>
      </c>
      <c r="AY102" s="4" t="s">
        <v>57</v>
      </c>
      <c r="AZ102" s="4">
        <v>0</v>
      </c>
      <c r="BA102" s="15">
        <v>0</v>
      </c>
      <c r="BB102" s="14" t="s">
        <v>57</v>
      </c>
      <c r="BC102" s="4">
        <v>0</v>
      </c>
      <c r="BD102" s="15">
        <v>0</v>
      </c>
      <c r="BE102" s="11">
        <v>0</v>
      </c>
      <c r="BF102" s="4">
        <v>0</v>
      </c>
      <c r="BG102" s="5">
        <v>0</v>
      </c>
      <c r="BH102" s="5">
        <v>0</v>
      </c>
      <c r="BI102" s="5">
        <v>45339</v>
      </c>
      <c r="BJ102" s="5">
        <v>0</v>
      </c>
      <c r="BK102" s="4">
        <v>0</v>
      </c>
      <c r="BL102" s="4" t="s">
        <v>1526</v>
      </c>
      <c r="BM102" s="4">
        <v>0</v>
      </c>
      <c r="BN102" s="4">
        <v>0</v>
      </c>
      <c r="BO102" s="4" t="s">
        <v>1536</v>
      </c>
      <c r="BP102" s="4">
        <v>0</v>
      </c>
      <c r="BQ102" s="5">
        <v>45329</v>
      </c>
      <c r="BR102" s="5">
        <v>45326</v>
      </c>
      <c r="BS102" s="5">
        <v>45348</v>
      </c>
      <c r="BT102" s="5">
        <v>45362</v>
      </c>
      <c r="BU102" s="4">
        <v>12600000</v>
      </c>
    </row>
    <row r="103" spans="1:73" x14ac:dyDescent="0.25">
      <c r="A103" s="4" t="s">
        <v>600</v>
      </c>
      <c r="B103" s="4" t="s">
        <v>38</v>
      </c>
      <c r="C103" s="4" t="s">
        <v>39</v>
      </c>
      <c r="D103" s="4"/>
      <c r="E103" s="4" t="s">
        <v>41</v>
      </c>
      <c r="F103" s="4" t="s">
        <v>246</v>
      </c>
      <c r="G103" s="4">
        <v>75.728200000000001</v>
      </c>
      <c r="H103" s="4">
        <v>25000000</v>
      </c>
      <c r="I103" s="4">
        <f t="shared" si="1"/>
        <v>0</v>
      </c>
      <c r="J103" s="4"/>
      <c r="K103" s="4"/>
      <c r="L103" s="4" t="s">
        <v>601</v>
      </c>
      <c r="M103" s="4" t="s">
        <v>44</v>
      </c>
      <c r="N103" s="4"/>
      <c r="O103" s="5">
        <v>45329</v>
      </c>
      <c r="P103" s="4">
        <v>45326</v>
      </c>
      <c r="Q103" s="4">
        <v>45341</v>
      </c>
      <c r="R103" s="4">
        <v>45351</v>
      </c>
      <c r="S103" s="4">
        <v>45362</v>
      </c>
      <c r="T103" s="4">
        <v>25000000</v>
      </c>
      <c r="U103" s="4"/>
      <c r="V103" s="4"/>
      <c r="W103" s="4"/>
      <c r="X103" s="4">
        <v>45050</v>
      </c>
      <c r="Y103" s="4" t="s">
        <v>602</v>
      </c>
      <c r="Z103" s="4" t="s">
        <v>46</v>
      </c>
      <c r="AA103" s="4">
        <v>0</v>
      </c>
      <c r="AB103" s="4">
        <v>75.728200000000001</v>
      </c>
      <c r="AC103" s="4" t="s">
        <v>603</v>
      </c>
      <c r="AD103" s="4" t="s">
        <v>48</v>
      </c>
      <c r="AE103" s="4" t="s">
        <v>49</v>
      </c>
      <c r="AF103" s="4"/>
      <c r="AG103" s="4"/>
      <c r="AH103" s="4" t="s">
        <v>48</v>
      </c>
      <c r="AI103" s="4"/>
      <c r="AJ103" s="4"/>
      <c r="AK103" s="4"/>
      <c r="AL103" s="4"/>
      <c r="AM103" s="4"/>
      <c r="AN103" s="4"/>
      <c r="AO103" s="9"/>
      <c r="AP103" s="14" t="s">
        <v>57</v>
      </c>
      <c r="AQ103" s="4" t="s">
        <v>57</v>
      </c>
      <c r="AR103" s="15" t="s">
        <v>57</v>
      </c>
      <c r="AS103" s="14" t="s">
        <v>57</v>
      </c>
      <c r="AT103" s="4" t="s">
        <v>57</v>
      </c>
      <c r="AU103" s="4" t="s">
        <v>57</v>
      </c>
      <c r="AV103" s="15">
        <v>0</v>
      </c>
      <c r="AW103" s="14" t="s">
        <v>57</v>
      </c>
      <c r="AX103" s="4" t="s">
        <v>57</v>
      </c>
      <c r="AY103" s="4" t="s">
        <v>57</v>
      </c>
      <c r="AZ103" s="4">
        <v>0</v>
      </c>
      <c r="BA103" s="15">
        <v>0</v>
      </c>
      <c r="BB103" s="14" t="s">
        <v>57</v>
      </c>
      <c r="BC103" s="4">
        <v>0</v>
      </c>
      <c r="BD103" s="15">
        <v>0</v>
      </c>
      <c r="BE103" s="11">
        <v>0</v>
      </c>
      <c r="BF103" s="4">
        <v>0</v>
      </c>
      <c r="BG103" s="5">
        <v>0</v>
      </c>
      <c r="BH103" s="5">
        <v>0</v>
      </c>
      <c r="BI103" s="5">
        <v>45339</v>
      </c>
      <c r="BJ103" s="5">
        <v>0</v>
      </c>
      <c r="BK103" s="4">
        <v>0</v>
      </c>
      <c r="BL103" s="4" t="s">
        <v>1526</v>
      </c>
      <c r="BM103" s="4">
        <v>0</v>
      </c>
      <c r="BN103" s="4">
        <v>0</v>
      </c>
      <c r="BO103" s="4" t="s">
        <v>127</v>
      </c>
      <c r="BP103" s="4">
        <v>0</v>
      </c>
      <c r="BQ103" s="5">
        <v>45329</v>
      </c>
      <c r="BR103" s="5">
        <v>45326</v>
      </c>
      <c r="BS103" s="5">
        <v>45351</v>
      </c>
      <c r="BT103" s="5">
        <v>45362</v>
      </c>
      <c r="BU103" s="4">
        <v>25000000</v>
      </c>
    </row>
    <row r="104" spans="1:73" x14ac:dyDescent="0.25">
      <c r="A104" s="4" t="s">
        <v>604</v>
      </c>
      <c r="B104" s="4" t="s">
        <v>605</v>
      </c>
      <c r="C104" s="4" t="s">
        <v>379</v>
      </c>
      <c r="D104" s="4" t="s">
        <v>606</v>
      </c>
      <c r="E104" s="4" t="s">
        <v>87</v>
      </c>
      <c r="F104" s="4" t="s">
        <v>607</v>
      </c>
      <c r="G104" s="4">
        <v>433.01</v>
      </c>
      <c r="H104" s="4">
        <v>25000000</v>
      </c>
      <c r="I104" s="4">
        <f t="shared" si="1"/>
        <v>0</v>
      </c>
      <c r="J104" s="4"/>
      <c r="K104" s="4"/>
      <c r="L104" s="4" t="s">
        <v>608</v>
      </c>
      <c r="M104" s="4" t="s">
        <v>53</v>
      </c>
      <c r="N104" s="4"/>
      <c r="O104" s="4"/>
      <c r="P104" s="4"/>
      <c r="Q104" s="4"/>
      <c r="R104" s="4"/>
      <c r="S104" s="4"/>
      <c r="T104" s="4">
        <v>25000000</v>
      </c>
      <c r="U104" s="4"/>
      <c r="V104" s="4" t="s">
        <v>48</v>
      </c>
      <c r="W104" s="4" t="s">
        <v>48</v>
      </c>
      <c r="X104" s="4">
        <v>45083</v>
      </c>
      <c r="Y104" s="4" t="s">
        <v>609</v>
      </c>
      <c r="Z104" s="4" t="s">
        <v>46</v>
      </c>
      <c r="AA104" s="4" t="s">
        <v>427</v>
      </c>
      <c r="AB104" s="4" t="s">
        <v>610</v>
      </c>
      <c r="AC104" s="4" t="s">
        <v>611</v>
      </c>
      <c r="AD104" s="4" t="s">
        <v>48</v>
      </c>
      <c r="AE104" s="4" t="s">
        <v>49</v>
      </c>
      <c r="AF104" s="4" t="s">
        <v>612</v>
      </c>
      <c r="AG104" s="4"/>
      <c r="AH104" s="4" t="s">
        <v>48</v>
      </c>
      <c r="AI104" s="4"/>
      <c r="AJ104" s="4"/>
      <c r="AK104" s="4"/>
      <c r="AL104" s="4">
        <v>2023</v>
      </c>
      <c r="AM104" s="4"/>
      <c r="AN104" s="4"/>
      <c r="AO104" s="9"/>
      <c r="AP104" s="14" t="s">
        <v>57</v>
      </c>
      <c r="AQ104" s="4" t="s">
        <v>57</v>
      </c>
      <c r="AR104" s="15" t="s">
        <v>57</v>
      </c>
      <c r="AS104" s="14" t="s">
        <v>1539</v>
      </c>
      <c r="AT104" s="4" t="s">
        <v>57</v>
      </c>
      <c r="AU104" s="4" t="s">
        <v>57</v>
      </c>
      <c r="AV104" s="15">
        <v>0</v>
      </c>
      <c r="AW104" s="14" t="s">
        <v>1539</v>
      </c>
      <c r="AX104" s="4" t="s">
        <v>57</v>
      </c>
      <c r="AY104" s="4" t="s">
        <v>57</v>
      </c>
      <c r="AZ104" s="4">
        <v>0</v>
      </c>
      <c r="BA104" s="15">
        <v>0</v>
      </c>
      <c r="BB104" s="14" t="s">
        <v>1539</v>
      </c>
      <c r="BC104" s="4">
        <v>0</v>
      </c>
      <c r="BD104" s="15">
        <v>0</v>
      </c>
      <c r="BE104" s="11">
        <v>0</v>
      </c>
      <c r="BF104" s="4">
        <v>0</v>
      </c>
      <c r="BG104" s="5">
        <v>0</v>
      </c>
      <c r="BH104" s="5">
        <v>0</v>
      </c>
      <c r="BI104" s="5">
        <v>0</v>
      </c>
      <c r="BJ104" s="5">
        <v>0</v>
      </c>
      <c r="BK104" s="4">
        <v>0</v>
      </c>
      <c r="BL104" s="4">
        <v>0</v>
      </c>
      <c r="BM104" s="4">
        <v>0</v>
      </c>
      <c r="BN104" s="4">
        <v>0</v>
      </c>
      <c r="BO104" s="4" t="s">
        <v>53</v>
      </c>
      <c r="BP104" s="4">
        <v>0</v>
      </c>
      <c r="BQ104" s="5">
        <v>0</v>
      </c>
      <c r="BR104" s="5">
        <v>45248</v>
      </c>
      <c r="BS104" s="5">
        <v>0</v>
      </c>
      <c r="BT104" s="5">
        <v>0</v>
      </c>
      <c r="BU104" s="4">
        <v>25000000</v>
      </c>
    </row>
    <row r="105" spans="1:73" x14ac:dyDescent="0.25">
      <c r="A105" s="4" t="s">
        <v>613</v>
      </c>
      <c r="B105" s="4" t="s">
        <v>605</v>
      </c>
      <c r="C105" s="4" t="s">
        <v>379</v>
      </c>
      <c r="D105" s="4" t="s">
        <v>614</v>
      </c>
      <c r="E105" s="4" t="s">
        <v>87</v>
      </c>
      <c r="F105" s="4" t="s">
        <v>607</v>
      </c>
      <c r="G105" s="4">
        <v>308.56</v>
      </c>
      <c r="H105" s="4">
        <v>25000000</v>
      </c>
      <c r="I105" s="4">
        <f t="shared" si="1"/>
        <v>0</v>
      </c>
      <c r="J105" s="4"/>
      <c r="K105" s="4"/>
      <c r="L105" s="4" t="s">
        <v>615</v>
      </c>
      <c r="M105" s="4" t="s">
        <v>53</v>
      </c>
      <c r="N105" s="4"/>
      <c r="O105" s="4"/>
      <c r="P105" s="4"/>
      <c r="Q105" s="4"/>
      <c r="R105" s="4"/>
      <c r="S105" s="4"/>
      <c r="T105" s="4">
        <v>25000000</v>
      </c>
      <c r="U105" s="4"/>
      <c r="V105" s="4" t="s">
        <v>48</v>
      </c>
      <c r="W105" s="4" t="s">
        <v>48</v>
      </c>
      <c r="X105" s="4">
        <v>45083</v>
      </c>
      <c r="Y105" s="4" t="s">
        <v>616</v>
      </c>
      <c r="Z105" s="4" t="s">
        <v>46</v>
      </c>
      <c r="AA105" s="4">
        <v>0</v>
      </c>
      <c r="AB105" s="4" t="s">
        <v>617</v>
      </c>
      <c r="AC105" s="4" t="s">
        <v>618</v>
      </c>
      <c r="AD105" s="4" t="s">
        <v>48</v>
      </c>
      <c r="AE105" s="4" t="s">
        <v>49</v>
      </c>
      <c r="AF105" s="4" t="s">
        <v>612</v>
      </c>
      <c r="AG105" s="4"/>
      <c r="AH105" s="4" t="s">
        <v>48</v>
      </c>
      <c r="AI105" s="4"/>
      <c r="AJ105" s="4"/>
      <c r="AK105" s="4"/>
      <c r="AL105" s="4">
        <v>2023</v>
      </c>
      <c r="AM105" s="4"/>
      <c r="AN105" s="4"/>
      <c r="AO105" s="9"/>
      <c r="AP105" s="14" t="s">
        <v>57</v>
      </c>
      <c r="AQ105" s="4" t="s">
        <v>57</v>
      </c>
      <c r="AR105" s="15" t="s">
        <v>57</v>
      </c>
      <c r="AS105" s="14" t="s">
        <v>1539</v>
      </c>
      <c r="AT105" s="4" t="s">
        <v>57</v>
      </c>
      <c r="AU105" s="4" t="s">
        <v>57</v>
      </c>
      <c r="AV105" s="15">
        <v>0</v>
      </c>
      <c r="AW105" s="14" t="s">
        <v>1539</v>
      </c>
      <c r="AX105" s="4" t="s">
        <v>57</v>
      </c>
      <c r="AY105" s="4" t="s">
        <v>57</v>
      </c>
      <c r="AZ105" s="4">
        <v>0</v>
      </c>
      <c r="BA105" s="15">
        <v>0</v>
      </c>
      <c r="BB105" s="14" t="s">
        <v>1539</v>
      </c>
      <c r="BC105" s="4">
        <v>0</v>
      </c>
      <c r="BD105" s="15">
        <v>0</v>
      </c>
      <c r="BE105" s="11">
        <v>0</v>
      </c>
      <c r="BF105" s="4">
        <v>0</v>
      </c>
      <c r="BG105" s="5">
        <v>0</v>
      </c>
      <c r="BH105" s="5">
        <v>0</v>
      </c>
      <c r="BI105" s="5">
        <v>0</v>
      </c>
      <c r="BJ105" s="5">
        <v>0</v>
      </c>
      <c r="BK105" s="4">
        <v>0</v>
      </c>
      <c r="BL105" s="4">
        <v>0</v>
      </c>
      <c r="BM105" s="4">
        <v>0</v>
      </c>
      <c r="BN105" s="4">
        <v>0</v>
      </c>
      <c r="BO105" s="4" t="s">
        <v>53</v>
      </c>
      <c r="BP105" s="4">
        <v>0</v>
      </c>
      <c r="BQ105" s="5">
        <v>0</v>
      </c>
      <c r="BR105" s="5">
        <v>45249</v>
      </c>
      <c r="BS105" s="5">
        <v>0</v>
      </c>
      <c r="BT105" s="5">
        <v>0</v>
      </c>
      <c r="BU105" s="4">
        <v>25000000</v>
      </c>
    </row>
    <row r="106" spans="1:73" x14ac:dyDescent="0.25">
      <c r="A106" s="4" t="s">
        <v>619</v>
      </c>
      <c r="B106" s="4" t="s">
        <v>605</v>
      </c>
      <c r="C106" s="4" t="s">
        <v>379</v>
      </c>
      <c r="D106" s="4" t="s">
        <v>336</v>
      </c>
      <c r="E106" s="4" t="s">
        <v>87</v>
      </c>
      <c r="F106" s="4" t="s">
        <v>607</v>
      </c>
      <c r="G106" s="4">
        <v>199.34</v>
      </c>
      <c r="H106" s="4">
        <v>25000000</v>
      </c>
      <c r="I106" s="4">
        <f t="shared" si="1"/>
        <v>0</v>
      </c>
      <c r="J106" s="4"/>
      <c r="K106" s="4"/>
      <c r="L106" s="4" t="s">
        <v>620</v>
      </c>
      <c r="M106" s="4" t="s">
        <v>53</v>
      </c>
      <c r="N106" s="4"/>
      <c r="O106" s="4"/>
      <c r="P106" s="4"/>
      <c r="Q106" s="4"/>
      <c r="R106" s="4"/>
      <c r="S106" s="4"/>
      <c r="T106" s="4">
        <v>25000000</v>
      </c>
      <c r="U106" s="4"/>
      <c r="V106" s="4" t="s">
        <v>48</v>
      </c>
      <c r="W106" s="4" t="s">
        <v>48</v>
      </c>
      <c r="X106" s="4">
        <v>45083</v>
      </c>
      <c r="Y106" s="4" t="s">
        <v>621</v>
      </c>
      <c r="Z106" s="4" t="s">
        <v>394</v>
      </c>
      <c r="AA106" s="4">
        <v>0</v>
      </c>
      <c r="AB106" s="4" t="s">
        <v>622</v>
      </c>
      <c r="AC106" s="4" t="s">
        <v>623</v>
      </c>
      <c r="AD106" s="4" t="s">
        <v>48</v>
      </c>
      <c r="AE106" s="4" t="s">
        <v>49</v>
      </c>
      <c r="AF106" s="4" t="s">
        <v>612</v>
      </c>
      <c r="AG106" s="4"/>
      <c r="AH106" s="4" t="s">
        <v>49</v>
      </c>
      <c r="AI106" s="4"/>
      <c r="AJ106" s="4"/>
      <c r="AK106" s="4"/>
      <c r="AL106" s="4">
        <v>2023</v>
      </c>
      <c r="AM106" s="4"/>
      <c r="AN106" s="4"/>
      <c r="AO106" s="9"/>
      <c r="AP106" s="14" t="s">
        <v>57</v>
      </c>
      <c r="AQ106" s="4" t="s">
        <v>57</v>
      </c>
      <c r="AR106" s="15" t="s">
        <v>57</v>
      </c>
      <c r="AS106" s="14" t="s">
        <v>1539</v>
      </c>
      <c r="AT106" s="4" t="s">
        <v>57</v>
      </c>
      <c r="AU106" s="4" t="s">
        <v>57</v>
      </c>
      <c r="AV106" s="15">
        <v>0</v>
      </c>
      <c r="AW106" s="14" t="s">
        <v>1539</v>
      </c>
      <c r="AX106" s="4" t="s">
        <v>57</v>
      </c>
      <c r="AY106" s="4" t="s">
        <v>57</v>
      </c>
      <c r="AZ106" s="4">
        <v>0</v>
      </c>
      <c r="BA106" s="15">
        <v>0</v>
      </c>
      <c r="BB106" s="14" t="s">
        <v>1539</v>
      </c>
      <c r="BC106" s="4">
        <v>0</v>
      </c>
      <c r="BD106" s="15">
        <v>0</v>
      </c>
      <c r="BE106" s="11">
        <v>0</v>
      </c>
      <c r="BF106" s="4">
        <v>0</v>
      </c>
      <c r="BG106" s="5">
        <v>0</v>
      </c>
      <c r="BH106" s="5">
        <v>0</v>
      </c>
      <c r="BI106" s="5">
        <v>0</v>
      </c>
      <c r="BJ106" s="5">
        <v>0</v>
      </c>
      <c r="BK106" s="4">
        <v>0</v>
      </c>
      <c r="BL106" s="4">
        <v>0</v>
      </c>
      <c r="BM106" s="4">
        <v>0</v>
      </c>
      <c r="BN106" s="4">
        <v>0</v>
      </c>
      <c r="BO106" s="4" t="s">
        <v>53</v>
      </c>
      <c r="BP106" s="4">
        <v>0</v>
      </c>
      <c r="BQ106" s="5">
        <v>0</v>
      </c>
      <c r="BR106" s="5">
        <v>45248</v>
      </c>
      <c r="BS106" s="5">
        <v>0</v>
      </c>
      <c r="BT106" s="5">
        <v>0</v>
      </c>
      <c r="BU106" s="4">
        <v>25000000</v>
      </c>
    </row>
    <row r="107" spans="1:73" x14ac:dyDescent="0.25">
      <c r="A107" s="4" t="s">
        <v>624</v>
      </c>
      <c r="B107" s="4" t="s">
        <v>605</v>
      </c>
      <c r="C107" s="4" t="s">
        <v>379</v>
      </c>
      <c r="D107" s="4" t="s">
        <v>625</v>
      </c>
      <c r="E107" s="4" t="s">
        <v>87</v>
      </c>
      <c r="F107" s="4" t="s">
        <v>607</v>
      </c>
      <c r="G107" s="4">
        <v>59.56</v>
      </c>
      <c r="H107" s="4">
        <v>25000000</v>
      </c>
      <c r="I107" s="4">
        <f t="shared" si="1"/>
        <v>0</v>
      </c>
      <c r="J107" s="4"/>
      <c r="K107" s="4"/>
      <c r="L107" s="4" t="s">
        <v>626</v>
      </c>
      <c r="M107" s="4" t="s">
        <v>53</v>
      </c>
      <c r="N107" s="4"/>
      <c r="O107" s="4"/>
      <c r="P107" s="4"/>
      <c r="Q107" s="4"/>
      <c r="R107" s="4"/>
      <c r="S107" s="4"/>
      <c r="T107" s="4">
        <v>25000000</v>
      </c>
      <c r="U107" s="4"/>
      <c r="V107" s="4" t="s">
        <v>48</v>
      </c>
      <c r="W107" s="4" t="s">
        <v>48</v>
      </c>
      <c r="X107" s="4">
        <v>45083</v>
      </c>
      <c r="Y107" s="4" t="s">
        <v>627</v>
      </c>
      <c r="Z107" s="4" t="s">
        <v>394</v>
      </c>
      <c r="AA107" s="4">
        <v>0</v>
      </c>
      <c r="AB107" s="4" t="s">
        <v>628</v>
      </c>
      <c r="AC107" s="4" t="s">
        <v>629</v>
      </c>
      <c r="AD107" s="4" t="s">
        <v>48</v>
      </c>
      <c r="AE107" s="4" t="s">
        <v>49</v>
      </c>
      <c r="AF107" s="4" t="s">
        <v>612</v>
      </c>
      <c r="AG107" s="4"/>
      <c r="AH107" s="4" t="s">
        <v>49</v>
      </c>
      <c r="AI107" s="4"/>
      <c r="AJ107" s="4"/>
      <c r="AK107" s="4"/>
      <c r="AL107" s="4">
        <v>2023</v>
      </c>
      <c r="AM107" s="4"/>
      <c r="AN107" s="4"/>
      <c r="AO107" s="9"/>
      <c r="AP107" s="14" t="s">
        <v>57</v>
      </c>
      <c r="AQ107" s="4" t="s">
        <v>57</v>
      </c>
      <c r="AR107" s="15" t="s">
        <v>57</v>
      </c>
      <c r="AS107" s="14" t="s">
        <v>1539</v>
      </c>
      <c r="AT107" s="4" t="s">
        <v>57</v>
      </c>
      <c r="AU107" s="4" t="s">
        <v>57</v>
      </c>
      <c r="AV107" s="15">
        <v>0</v>
      </c>
      <c r="AW107" s="14" t="s">
        <v>1539</v>
      </c>
      <c r="AX107" s="4" t="s">
        <v>57</v>
      </c>
      <c r="AY107" s="4" t="s">
        <v>57</v>
      </c>
      <c r="AZ107" s="4">
        <v>0</v>
      </c>
      <c r="BA107" s="15">
        <v>0</v>
      </c>
      <c r="BB107" s="14" t="s">
        <v>1539</v>
      </c>
      <c r="BC107" s="4">
        <v>0</v>
      </c>
      <c r="BD107" s="15">
        <v>0</v>
      </c>
      <c r="BE107" s="11">
        <v>0</v>
      </c>
      <c r="BF107" s="4">
        <v>0</v>
      </c>
      <c r="BG107" s="5">
        <v>0</v>
      </c>
      <c r="BH107" s="5">
        <v>0</v>
      </c>
      <c r="BI107" s="5">
        <v>0</v>
      </c>
      <c r="BJ107" s="5">
        <v>0</v>
      </c>
      <c r="BK107" s="4">
        <v>0</v>
      </c>
      <c r="BL107" s="4">
        <v>0</v>
      </c>
      <c r="BM107" s="4">
        <v>0</v>
      </c>
      <c r="BN107" s="4">
        <v>0</v>
      </c>
      <c r="BO107" s="4" t="s">
        <v>53</v>
      </c>
      <c r="BP107" s="4">
        <v>0</v>
      </c>
      <c r="BQ107" s="5">
        <v>0</v>
      </c>
      <c r="BR107" s="5">
        <v>45248</v>
      </c>
      <c r="BS107" s="5">
        <v>0</v>
      </c>
      <c r="BT107" s="5">
        <v>0</v>
      </c>
      <c r="BU107" s="4">
        <v>25000000</v>
      </c>
    </row>
    <row r="108" spans="1:73" x14ac:dyDescent="0.25">
      <c r="A108" s="4" t="s">
        <v>630</v>
      </c>
      <c r="B108" s="4" t="s">
        <v>605</v>
      </c>
      <c r="C108" s="4" t="s">
        <v>379</v>
      </c>
      <c r="D108" s="4" t="s">
        <v>336</v>
      </c>
      <c r="E108" s="4" t="s">
        <v>87</v>
      </c>
      <c r="F108" s="4" t="s">
        <v>607</v>
      </c>
      <c r="G108" s="4">
        <v>180.25</v>
      </c>
      <c r="H108" s="4">
        <v>25000000</v>
      </c>
      <c r="I108" s="4">
        <f t="shared" si="1"/>
        <v>0</v>
      </c>
      <c r="J108" s="4"/>
      <c r="K108" s="4"/>
      <c r="L108" s="4" t="s">
        <v>631</v>
      </c>
      <c r="M108" s="4" t="s">
        <v>53</v>
      </c>
      <c r="N108" s="4"/>
      <c r="O108" s="4"/>
      <c r="P108" s="4"/>
      <c r="Q108" s="4"/>
      <c r="R108" s="4"/>
      <c r="S108" s="4"/>
      <c r="T108" s="4">
        <v>25000000</v>
      </c>
      <c r="U108" s="4"/>
      <c r="V108" s="4" t="s">
        <v>48</v>
      </c>
      <c r="W108" s="4" t="s">
        <v>48</v>
      </c>
      <c r="X108" s="4">
        <v>45083</v>
      </c>
      <c r="Y108" s="4" t="s">
        <v>632</v>
      </c>
      <c r="Z108" s="4" t="s">
        <v>394</v>
      </c>
      <c r="AA108" s="4">
        <v>0</v>
      </c>
      <c r="AB108" s="4" t="s">
        <v>633</v>
      </c>
      <c r="AC108" s="4" t="s">
        <v>634</v>
      </c>
      <c r="AD108" s="4" t="s">
        <v>48</v>
      </c>
      <c r="AE108" s="4" t="s">
        <v>49</v>
      </c>
      <c r="AF108" s="4" t="s">
        <v>612</v>
      </c>
      <c r="AG108" s="4"/>
      <c r="AH108" s="4" t="s">
        <v>49</v>
      </c>
      <c r="AI108" s="4"/>
      <c r="AJ108" s="4"/>
      <c r="AK108" s="4"/>
      <c r="AL108" s="4">
        <v>2023</v>
      </c>
      <c r="AM108" s="4"/>
      <c r="AN108" s="4"/>
      <c r="AO108" s="9"/>
      <c r="AP108" s="14" t="s">
        <v>57</v>
      </c>
      <c r="AQ108" s="4" t="s">
        <v>57</v>
      </c>
      <c r="AR108" s="15" t="s">
        <v>57</v>
      </c>
      <c r="AS108" s="14" t="s">
        <v>1539</v>
      </c>
      <c r="AT108" s="4" t="s">
        <v>57</v>
      </c>
      <c r="AU108" s="4" t="s">
        <v>57</v>
      </c>
      <c r="AV108" s="15">
        <v>0</v>
      </c>
      <c r="AW108" s="14" t="s">
        <v>1539</v>
      </c>
      <c r="AX108" s="4" t="s">
        <v>57</v>
      </c>
      <c r="AY108" s="4" t="s">
        <v>57</v>
      </c>
      <c r="AZ108" s="4">
        <v>0</v>
      </c>
      <c r="BA108" s="15">
        <v>0</v>
      </c>
      <c r="BB108" s="14" t="s">
        <v>1539</v>
      </c>
      <c r="BC108" s="4">
        <v>0</v>
      </c>
      <c r="BD108" s="15">
        <v>0</v>
      </c>
      <c r="BE108" s="11">
        <v>0</v>
      </c>
      <c r="BF108" s="4">
        <v>0</v>
      </c>
      <c r="BG108" s="5">
        <v>0</v>
      </c>
      <c r="BH108" s="5">
        <v>0</v>
      </c>
      <c r="BI108" s="5">
        <v>0</v>
      </c>
      <c r="BJ108" s="5">
        <v>0</v>
      </c>
      <c r="BK108" s="4">
        <v>0</v>
      </c>
      <c r="BL108" s="4">
        <v>0</v>
      </c>
      <c r="BM108" s="4">
        <v>0</v>
      </c>
      <c r="BN108" s="4">
        <v>0</v>
      </c>
      <c r="BO108" s="4" t="s">
        <v>53</v>
      </c>
      <c r="BP108" s="4">
        <v>0</v>
      </c>
      <c r="BQ108" s="5">
        <v>0</v>
      </c>
      <c r="BR108" s="5">
        <v>45248</v>
      </c>
      <c r="BS108" s="5">
        <v>0</v>
      </c>
      <c r="BT108" s="5">
        <v>0</v>
      </c>
      <c r="BU108" s="4">
        <v>25000000</v>
      </c>
    </row>
    <row r="109" spans="1:73" x14ac:dyDescent="0.25">
      <c r="A109" s="4" t="s">
        <v>635</v>
      </c>
      <c r="B109" s="4" t="s">
        <v>605</v>
      </c>
      <c r="C109" s="4" t="s">
        <v>379</v>
      </c>
      <c r="D109" s="4" t="s">
        <v>636</v>
      </c>
      <c r="E109" s="4" t="s">
        <v>87</v>
      </c>
      <c r="F109" s="4" t="s">
        <v>607</v>
      </c>
      <c r="G109" s="4">
        <v>81.13</v>
      </c>
      <c r="H109" s="4">
        <v>25000000</v>
      </c>
      <c r="I109" s="4">
        <f t="shared" si="1"/>
        <v>0</v>
      </c>
      <c r="J109" s="4"/>
      <c r="K109" s="4"/>
      <c r="L109" s="4" t="s">
        <v>637</v>
      </c>
      <c r="M109" s="4" t="s">
        <v>53</v>
      </c>
      <c r="N109" s="4"/>
      <c r="O109" s="4"/>
      <c r="P109" s="4"/>
      <c r="Q109" s="4"/>
      <c r="R109" s="4"/>
      <c r="S109" s="4"/>
      <c r="T109" s="4">
        <v>25000000</v>
      </c>
      <c r="U109" s="4"/>
      <c r="V109" s="4" t="s">
        <v>48</v>
      </c>
      <c r="W109" s="4" t="s">
        <v>48</v>
      </c>
      <c r="X109" s="4">
        <v>45083</v>
      </c>
      <c r="Y109" s="4" t="s">
        <v>638</v>
      </c>
      <c r="Z109" s="4" t="s">
        <v>46</v>
      </c>
      <c r="AA109" s="4" t="s">
        <v>427</v>
      </c>
      <c r="AB109" s="4" t="s">
        <v>639</v>
      </c>
      <c r="AC109" s="4" t="s">
        <v>640</v>
      </c>
      <c r="AD109" s="4" t="s">
        <v>48</v>
      </c>
      <c r="AE109" s="4" t="s">
        <v>49</v>
      </c>
      <c r="AF109" s="4" t="s">
        <v>612</v>
      </c>
      <c r="AG109" s="4"/>
      <c r="AH109" s="4" t="s">
        <v>48</v>
      </c>
      <c r="AI109" s="4"/>
      <c r="AJ109" s="4"/>
      <c r="AK109" s="4"/>
      <c r="AL109" s="4">
        <v>2023</v>
      </c>
      <c r="AM109" s="4"/>
      <c r="AN109" s="4"/>
      <c r="AO109" s="9"/>
      <c r="AP109" s="14" t="s">
        <v>57</v>
      </c>
      <c r="AQ109" s="4" t="s">
        <v>57</v>
      </c>
      <c r="AR109" s="15" t="s">
        <v>57</v>
      </c>
      <c r="AS109" s="14" t="s">
        <v>1539</v>
      </c>
      <c r="AT109" s="4" t="s">
        <v>57</v>
      </c>
      <c r="AU109" s="4" t="s">
        <v>57</v>
      </c>
      <c r="AV109" s="15">
        <v>0</v>
      </c>
      <c r="AW109" s="14" t="s">
        <v>1539</v>
      </c>
      <c r="AX109" s="4" t="s">
        <v>57</v>
      </c>
      <c r="AY109" s="4" t="s">
        <v>57</v>
      </c>
      <c r="AZ109" s="4">
        <v>0</v>
      </c>
      <c r="BA109" s="15">
        <v>0</v>
      </c>
      <c r="BB109" s="14" t="s">
        <v>1539</v>
      </c>
      <c r="BC109" s="4">
        <v>0</v>
      </c>
      <c r="BD109" s="15">
        <v>0</v>
      </c>
      <c r="BE109" s="11">
        <v>0</v>
      </c>
      <c r="BF109" s="4">
        <v>0</v>
      </c>
      <c r="BG109" s="5">
        <v>0</v>
      </c>
      <c r="BH109" s="5">
        <v>0</v>
      </c>
      <c r="BI109" s="5">
        <v>0</v>
      </c>
      <c r="BJ109" s="5">
        <v>0</v>
      </c>
      <c r="BK109" s="4">
        <v>0</v>
      </c>
      <c r="BL109" s="4">
        <v>0</v>
      </c>
      <c r="BM109" s="4">
        <v>0</v>
      </c>
      <c r="BN109" s="4">
        <v>0</v>
      </c>
      <c r="BO109" s="4" t="s">
        <v>53</v>
      </c>
      <c r="BP109" s="4">
        <v>0</v>
      </c>
      <c r="BQ109" s="5">
        <v>0</v>
      </c>
      <c r="BR109" s="5">
        <v>45248</v>
      </c>
      <c r="BS109" s="5">
        <v>0</v>
      </c>
      <c r="BT109" s="5">
        <v>0</v>
      </c>
      <c r="BU109" s="4">
        <v>25000000</v>
      </c>
    </row>
    <row r="110" spans="1:73" x14ac:dyDescent="0.25">
      <c r="A110" s="4" t="s">
        <v>641</v>
      </c>
      <c r="B110" s="4" t="s">
        <v>605</v>
      </c>
      <c r="C110" s="4" t="s">
        <v>379</v>
      </c>
      <c r="D110" s="4" t="s">
        <v>642</v>
      </c>
      <c r="E110" s="4" t="s">
        <v>87</v>
      </c>
      <c r="F110" s="4" t="s">
        <v>607</v>
      </c>
      <c r="G110" s="4">
        <v>405.59</v>
      </c>
      <c r="H110" s="4">
        <v>25000000</v>
      </c>
      <c r="I110" s="4">
        <f t="shared" si="1"/>
        <v>0</v>
      </c>
      <c r="J110" s="4"/>
      <c r="K110" s="4"/>
      <c r="L110" s="4" t="s">
        <v>643</v>
      </c>
      <c r="M110" s="4" t="s">
        <v>53</v>
      </c>
      <c r="N110" s="4"/>
      <c r="O110" s="4"/>
      <c r="P110" s="4"/>
      <c r="Q110" s="4"/>
      <c r="R110" s="4"/>
      <c r="S110" s="4"/>
      <c r="T110" s="4">
        <v>25000000</v>
      </c>
      <c r="U110" s="4"/>
      <c r="V110" s="4" t="s">
        <v>48</v>
      </c>
      <c r="W110" s="4" t="s">
        <v>48</v>
      </c>
      <c r="X110" s="4">
        <v>45083</v>
      </c>
      <c r="Y110" s="4" t="s">
        <v>644</v>
      </c>
      <c r="Z110" s="4" t="s">
        <v>46</v>
      </c>
      <c r="AA110" s="4">
        <v>0</v>
      </c>
      <c r="AB110" s="4" t="s">
        <v>645</v>
      </c>
      <c r="AC110" s="4" t="s">
        <v>646</v>
      </c>
      <c r="AD110" s="4" t="s">
        <v>48</v>
      </c>
      <c r="AE110" s="4" t="s">
        <v>49</v>
      </c>
      <c r="AF110" s="4" t="s">
        <v>612</v>
      </c>
      <c r="AG110" s="4"/>
      <c r="AH110" s="4" t="s">
        <v>48</v>
      </c>
      <c r="AI110" s="4"/>
      <c r="AJ110" s="4"/>
      <c r="AK110" s="4"/>
      <c r="AL110" s="4">
        <v>2023</v>
      </c>
      <c r="AM110" s="4"/>
      <c r="AN110" s="4"/>
      <c r="AO110" s="9"/>
      <c r="AP110" s="14" t="s">
        <v>57</v>
      </c>
      <c r="AQ110" s="4" t="s">
        <v>57</v>
      </c>
      <c r="AR110" s="15" t="s">
        <v>57</v>
      </c>
      <c r="AS110" s="14" t="s">
        <v>1539</v>
      </c>
      <c r="AT110" s="4" t="s">
        <v>57</v>
      </c>
      <c r="AU110" s="4" t="s">
        <v>57</v>
      </c>
      <c r="AV110" s="15">
        <v>0</v>
      </c>
      <c r="AW110" s="14" t="s">
        <v>1539</v>
      </c>
      <c r="AX110" s="4" t="s">
        <v>57</v>
      </c>
      <c r="AY110" s="4" t="s">
        <v>57</v>
      </c>
      <c r="AZ110" s="4">
        <v>0</v>
      </c>
      <c r="BA110" s="15">
        <v>0</v>
      </c>
      <c r="BB110" s="14" t="s">
        <v>1539</v>
      </c>
      <c r="BC110" s="4">
        <v>0</v>
      </c>
      <c r="BD110" s="15">
        <v>0</v>
      </c>
      <c r="BE110" s="11">
        <v>0</v>
      </c>
      <c r="BF110" s="4">
        <v>0</v>
      </c>
      <c r="BG110" s="5">
        <v>0</v>
      </c>
      <c r="BH110" s="5">
        <v>0</v>
      </c>
      <c r="BI110" s="5">
        <v>0</v>
      </c>
      <c r="BJ110" s="5">
        <v>0</v>
      </c>
      <c r="BK110" s="4">
        <v>0</v>
      </c>
      <c r="BL110" s="4">
        <v>0</v>
      </c>
      <c r="BM110" s="4">
        <v>0</v>
      </c>
      <c r="BN110" s="4">
        <v>0</v>
      </c>
      <c r="BO110" s="4" t="s">
        <v>53</v>
      </c>
      <c r="BP110" s="4">
        <v>0</v>
      </c>
      <c r="BQ110" s="5">
        <v>0</v>
      </c>
      <c r="BR110" s="5">
        <v>45249</v>
      </c>
      <c r="BS110" s="5">
        <v>0</v>
      </c>
      <c r="BT110" s="5">
        <v>0</v>
      </c>
      <c r="BU110" s="4">
        <v>25000000</v>
      </c>
    </row>
    <row r="111" spans="1:73" x14ac:dyDescent="0.25">
      <c r="A111" s="4" t="s">
        <v>647</v>
      </c>
      <c r="B111" s="4" t="s">
        <v>605</v>
      </c>
      <c r="C111" s="4" t="s">
        <v>379</v>
      </c>
      <c r="D111" s="4" t="s">
        <v>648</v>
      </c>
      <c r="E111" s="4" t="s">
        <v>87</v>
      </c>
      <c r="F111" s="4" t="s">
        <v>607</v>
      </c>
      <c r="G111" s="4">
        <v>680.25</v>
      </c>
      <c r="H111" s="4">
        <v>25000000</v>
      </c>
      <c r="I111" s="4">
        <f t="shared" si="1"/>
        <v>0</v>
      </c>
      <c r="J111" s="4"/>
      <c r="K111" s="4"/>
      <c r="L111" s="4" t="s">
        <v>649</v>
      </c>
      <c r="M111" s="4" t="s">
        <v>53</v>
      </c>
      <c r="N111" s="4"/>
      <c r="O111" s="4"/>
      <c r="P111" s="4"/>
      <c r="Q111" s="4"/>
      <c r="R111" s="4"/>
      <c r="S111" s="4"/>
      <c r="T111" s="4">
        <v>25000000</v>
      </c>
      <c r="U111" s="4"/>
      <c r="V111" s="4" t="s">
        <v>48</v>
      </c>
      <c r="W111" s="4" t="s">
        <v>48</v>
      </c>
      <c r="X111" s="4">
        <v>45083</v>
      </c>
      <c r="Y111" s="4" t="s">
        <v>650</v>
      </c>
      <c r="Z111" s="4" t="s">
        <v>394</v>
      </c>
      <c r="AA111" s="4">
        <v>0</v>
      </c>
      <c r="AB111" s="4" t="s">
        <v>651</v>
      </c>
      <c r="AC111" s="4" t="s">
        <v>652</v>
      </c>
      <c r="AD111" s="4" t="s">
        <v>48</v>
      </c>
      <c r="AE111" s="4" t="s">
        <v>49</v>
      </c>
      <c r="AF111" s="4" t="s">
        <v>612</v>
      </c>
      <c r="AG111" s="4"/>
      <c r="AH111" s="4" t="s">
        <v>49</v>
      </c>
      <c r="AI111" s="4"/>
      <c r="AJ111" s="4"/>
      <c r="AK111" s="4"/>
      <c r="AL111" s="4">
        <v>2024</v>
      </c>
      <c r="AM111" s="4"/>
      <c r="AN111" s="4"/>
      <c r="AO111" s="9"/>
      <c r="AP111" s="14" t="s">
        <v>57</v>
      </c>
      <c r="AQ111" s="4" t="s">
        <v>57</v>
      </c>
      <c r="AR111" s="15" t="s">
        <v>57</v>
      </c>
      <c r="AS111" s="14" t="s">
        <v>1539</v>
      </c>
      <c r="AT111" s="4" t="s">
        <v>57</v>
      </c>
      <c r="AU111" s="4" t="s">
        <v>57</v>
      </c>
      <c r="AV111" s="15">
        <v>0</v>
      </c>
      <c r="AW111" s="14" t="s">
        <v>1539</v>
      </c>
      <c r="AX111" s="4" t="s">
        <v>57</v>
      </c>
      <c r="AY111" s="4" t="s">
        <v>57</v>
      </c>
      <c r="AZ111" s="4">
        <v>0</v>
      </c>
      <c r="BA111" s="15">
        <v>0</v>
      </c>
      <c r="BB111" s="14" t="s">
        <v>1539</v>
      </c>
      <c r="BC111" s="4">
        <v>0</v>
      </c>
      <c r="BD111" s="15">
        <v>0</v>
      </c>
      <c r="BE111" s="11">
        <v>0</v>
      </c>
      <c r="BF111" s="4">
        <v>0</v>
      </c>
      <c r="BG111" s="5">
        <v>0</v>
      </c>
      <c r="BH111" s="5">
        <v>0</v>
      </c>
      <c r="BI111" s="5">
        <v>0</v>
      </c>
      <c r="BJ111" s="5">
        <v>0</v>
      </c>
      <c r="BK111" s="4">
        <v>0</v>
      </c>
      <c r="BL111" s="4">
        <v>0</v>
      </c>
      <c r="BM111" s="4">
        <v>0</v>
      </c>
      <c r="BN111" s="4">
        <v>0</v>
      </c>
      <c r="BO111" s="4" t="s">
        <v>53</v>
      </c>
      <c r="BP111" s="4">
        <v>0</v>
      </c>
      <c r="BQ111" s="5">
        <v>0</v>
      </c>
      <c r="BR111" s="5">
        <v>45248</v>
      </c>
      <c r="BS111" s="5">
        <v>0</v>
      </c>
      <c r="BT111" s="5">
        <v>0</v>
      </c>
      <c r="BU111" s="4">
        <v>25000000</v>
      </c>
    </row>
    <row r="112" spans="1:73" x14ac:dyDescent="0.25">
      <c r="A112" s="4" t="s">
        <v>653</v>
      </c>
      <c r="B112" s="4" t="s">
        <v>605</v>
      </c>
      <c r="C112" s="4" t="s">
        <v>379</v>
      </c>
      <c r="D112" s="4" t="s">
        <v>654</v>
      </c>
      <c r="E112" s="4" t="s">
        <v>87</v>
      </c>
      <c r="F112" s="4" t="s">
        <v>607</v>
      </c>
      <c r="G112" s="4">
        <v>364.49</v>
      </c>
      <c r="H112" s="4">
        <v>25000000</v>
      </c>
      <c r="I112" s="4">
        <f t="shared" si="1"/>
        <v>0</v>
      </c>
      <c r="J112" s="4"/>
      <c r="K112" s="4"/>
      <c r="L112" s="4" t="s">
        <v>655</v>
      </c>
      <c r="M112" s="4" t="s">
        <v>53</v>
      </c>
      <c r="N112" s="4"/>
      <c r="O112" s="4"/>
      <c r="P112" s="4"/>
      <c r="Q112" s="4"/>
      <c r="R112" s="4"/>
      <c r="S112" s="4"/>
      <c r="T112" s="4">
        <v>25000000</v>
      </c>
      <c r="U112" s="4"/>
      <c r="V112" s="4" t="s">
        <v>48</v>
      </c>
      <c r="W112" s="4" t="s">
        <v>48</v>
      </c>
      <c r="X112" s="4">
        <v>45083</v>
      </c>
      <c r="Y112" s="4" t="s">
        <v>656</v>
      </c>
      <c r="Z112" s="4" t="s">
        <v>394</v>
      </c>
      <c r="AA112" s="4">
        <v>0</v>
      </c>
      <c r="AB112" s="4" t="s">
        <v>657</v>
      </c>
      <c r="AC112" s="4" t="s">
        <v>546</v>
      </c>
      <c r="AD112" s="4" t="s">
        <v>48</v>
      </c>
      <c r="AE112" s="4" t="s">
        <v>49</v>
      </c>
      <c r="AF112" s="4" t="s">
        <v>612</v>
      </c>
      <c r="AG112" s="4"/>
      <c r="AH112" s="4" t="s">
        <v>49</v>
      </c>
      <c r="AI112" s="4"/>
      <c r="AJ112" s="4"/>
      <c r="AK112" s="4"/>
      <c r="AL112" s="4">
        <v>2023</v>
      </c>
      <c r="AM112" s="4"/>
      <c r="AN112" s="4"/>
      <c r="AO112" s="9"/>
      <c r="AP112" s="14" t="s">
        <v>57</v>
      </c>
      <c r="AQ112" s="4" t="s">
        <v>57</v>
      </c>
      <c r="AR112" s="15" t="s">
        <v>57</v>
      </c>
      <c r="AS112" s="14" t="s">
        <v>1539</v>
      </c>
      <c r="AT112" s="4" t="s">
        <v>57</v>
      </c>
      <c r="AU112" s="4" t="s">
        <v>57</v>
      </c>
      <c r="AV112" s="15">
        <v>0</v>
      </c>
      <c r="AW112" s="14" t="s">
        <v>1539</v>
      </c>
      <c r="AX112" s="4" t="s">
        <v>57</v>
      </c>
      <c r="AY112" s="4" t="s">
        <v>57</v>
      </c>
      <c r="AZ112" s="4">
        <v>0</v>
      </c>
      <c r="BA112" s="15">
        <v>0</v>
      </c>
      <c r="BB112" s="14" t="s">
        <v>1539</v>
      </c>
      <c r="BC112" s="4">
        <v>0</v>
      </c>
      <c r="BD112" s="15">
        <v>0</v>
      </c>
      <c r="BE112" s="11">
        <v>0</v>
      </c>
      <c r="BF112" s="4">
        <v>0</v>
      </c>
      <c r="BG112" s="5">
        <v>0</v>
      </c>
      <c r="BH112" s="5">
        <v>0</v>
      </c>
      <c r="BI112" s="5">
        <v>0</v>
      </c>
      <c r="BJ112" s="5">
        <v>0</v>
      </c>
      <c r="BK112" s="4">
        <v>0</v>
      </c>
      <c r="BL112" s="4">
        <v>0</v>
      </c>
      <c r="BM112" s="4">
        <v>0</v>
      </c>
      <c r="BN112" s="4">
        <v>0</v>
      </c>
      <c r="BO112" s="4" t="s">
        <v>53</v>
      </c>
      <c r="BP112" s="4">
        <v>0</v>
      </c>
      <c r="BQ112" s="5">
        <v>0</v>
      </c>
      <c r="BR112" s="5">
        <v>45248</v>
      </c>
      <c r="BS112" s="5">
        <v>0</v>
      </c>
      <c r="BT112" s="5">
        <v>0</v>
      </c>
      <c r="BU112" s="4">
        <v>25000000</v>
      </c>
    </row>
    <row r="113" spans="1:73" x14ac:dyDescent="0.25">
      <c r="A113" s="4" t="s">
        <v>658</v>
      </c>
      <c r="B113" s="4" t="s">
        <v>605</v>
      </c>
      <c r="C113" s="4" t="s">
        <v>379</v>
      </c>
      <c r="D113" s="4" t="s">
        <v>659</v>
      </c>
      <c r="E113" s="4" t="s">
        <v>87</v>
      </c>
      <c r="F113" s="4" t="s">
        <v>607</v>
      </c>
      <c r="G113" s="4">
        <v>42.46</v>
      </c>
      <c r="H113" s="4">
        <v>18400000</v>
      </c>
      <c r="I113" s="4">
        <f t="shared" si="1"/>
        <v>0</v>
      </c>
      <c r="J113" s="4"/>
      <c r="K113" s="4"/>
      <c r="L113" s="4" t="s">
        <v>660</v>
      </c>
      <c r="M113" s="4" t="s">
        <v>53</v>
      </c>
      <c r="N113" s="4"/>
      <c r="O113" s="4"/>
      <c r="P113" s="4"/>
      <c r="Q113" s="4"/>
      <c r="R113" s="4"/>
      <c r="S113" s="4"/>
      <c r="T113" s="4">
        <v>18400000</v>
      </c>
      <c r="U113" s="4"/>
      <c r="V113" s="4" t="s">
        <v>48</v>
      </c>
      <c r="W113" s="4" t="s">
        <v>48</v>
      </c>
      <c r="X113" s="4">
        <v>45083</v>
      </c>
      <c r="Y113" s="4" t="s">
        <v>661</v>
      </c>
      <c r="Z113" s="4" t="s">
        <v>394</v>
      </c>
      <c r="AA113" s="4">
        <v>0</v>
      </c>
      <c r="AB113" s="4" t="s">
        <v>662</v>
      </c>
      <c r="AC113" s="4" t="s">
        <v>663</v>
      </c>
      <c r="AD113" s="4" t="s">
        <v>48</v>
      </c>
      <c r="AE113" s="4" t="s">
        <v>49</v>
      </c>
      <c r="AF113" s="4" t="s">
        <v>612</v>
      </c>
      <c r="AG113" s="4"/>
      <c r="AH113" s="4" t="s">
        <v>49</v>
      </c>
      <c r="AI113" s="4"/>
      <c r="AJ113" s="4"/>
      <c r="AK113" s="4"/>
      <c r="AL113" s="4">
        <v>2023</v>
      </c>
      <c r="AM113" s="4"/>
      <c r="AN113" s="4"/>
      <c r="AO113" s="9"/>
      <c r="AP113" s="14" t="s">
        <v>57</v>
      </c>
      <c r="AQ113" s="4" t="s">
        <v>57</v>
      </c>
      <c r="AR113" s="15" t="s">
        <v>57</v>
      </c>
      <c r="AS113" s="14" t="s">
        <v>1539</v>
      </c>
      <c r="AT113" s="4" t="s">
        <v>57</v>
      </c>
      <c r="AU113" s="4" t="s">
        <v>57</v>
      </c>
      <c r="AV113" s="15">
        <v>0</v>
      </c>
      <c r="AW113" s="14" t="s">
        <v>1539</v>
      </c>
      <c r="AX113" s="4" t="s">
        <v>57</v>
      </c>
      <c r="AY113" s="4" t="s">
        <v>57</v>
      </c>
      <c r="AZ113" s="4">
        <v>0</v>
      </c>
      <c r="BA113" s="15">
        <v>0</v>
      </c>
      <c r="BB113" s="14" t="s">
        <v>1539</v>
      </c>
      <c r="BC113" s="4">
        <v>0</v>
      </c>
      <c r="BD113" s="15">
        <v>0</v>
      </c>
      <c r="BE113" s="11">
        <v>0</v>
      </c>
      <c r="BF113" s="4">
        <v>0</v>
      </c>
      <c r="BG113" s="5">
        <v>0</v>
      </c>
      <c r="BH113" s="5">
        <v>0</v>
      </c>
      <c r="BI113" s="5">
        <v>0</v>
      </c>
      <c r="BJ113" s="5">
        <v>0</v>
      </c>
      <c r="BK113" s="4">
        <v>0</v>
      </c>
      <c r="BL113" s="4">
        <v>0</v>
      </c>
      <c r="BM113" s="4">
        <v>0</v>
      </c>
      <c r="BN113" s="4">
        <v>0</v>
      </c>
      <c r="BO113" s="4" t="s">
        <v>53</v>
      </c>
      <c r="BP113" s="4">
        <v>0</v>
      </c>
      <c r="BQ113" s="5">
        <v>0</v>
      </c>
      <c r="BR113" s="5">
        <v>45250</v>
      </c>
      <c r="BS113" s="5">
        <v>0</v>
      </c>
      <c r="BT113" s="5">
        <v>0</v>
      </c>
      <c r="BU113" s="4">
        <v>18400000</v>
      </c>
    </row>
    <row r="114" spans="1:73" x14ac:dyDescent="0.25">
      <c r="A114" s="4" t="s">
        <v>664</v>
      </c>
      <c r="B114" s="4" t="s">
        <v>605</v>
      </c>
      <c r="C114" s="4" t="s">
        <v>665</v>
      </c>
      <c r="D114" s="4" t="s">
        <v>666</v>
      </c>
      <c r="E114" s="4" t="s">
        <v>87</v>
      </c>
      <c r="F114" s="4" t="s">
        <v>607</v>
      </c>
      <c r="G114" s="4">
        <v>348.3</v>
      </c>
      <c r="H114" s="4">
        <v>25000000</v>
      </c>
      <c r="I114" s="4">
        <f t="shared" si="1"/>
        <v>0</v>
      </c>
      <c r="J114" s="4">
        <v>56095200</v>
      </c>
      <c r="K114" s="4">
        <v>48176800</v>
      </c>
      <c r="L114" s="4" t="s">
        <v>667</v>
      </c>
      <c r="M114" s="4" t="s">
        <v>53</v>
      </c>
      <c r="N114" s="4"/>
      <c r="O114" s="4"/>
      <c r="P114" s="4"/>
      <c r="Q114" s="4"/>
      <c r="R114" s="4"/>
      <c r="S114" s="4"/>
      <c r="T114" s="4">
        <v>25000000</v>
      </c>
      <c r="U114" s="4"/>
      <c r="V114" s="4"/>
      <c r="W114" s="4"/>
      <c r="X114" s="4">
        <v>45180</v>
      </c>
      <c r="Y114" s="4" t="s">
        <v>668</v>
      </c>
      <c r="Z114" s="4" t="s">
        <v>46</v>
      </c>
      <c r="AA114" s="4">
        <v>0</v>
      </c>
      <c r="AB114" s="4">
        <v>348.3</v>
      </c>
      <c r="AC114" s="4" t="s">
        <v>669</v>
      </c>
      <c r="AD114" s="4" t="s">
        <v>48</v>
      </c>
      <c r="AE114" s="4" t="s">
        <v>49</v>
      </c>
      <c r="AF114" s="4" t="s">
        <v>163</v>
      </c>
      <c r="AG114" s="4" t="s">
        <v>347</v>
      </c>
      <c r="AH114" s="4" t="s">
        <v>49</v>
      </c>
      <c r="AI114" s="4" t="s">
        <v>670</v>
      </c>
      <c r="AJ114" s="4" t="s">
        <v>201</v>
      </c>
      <c r="AK114" s="4" t="s">
        <v>671</v>
      </c>
      <c r="AL114" s="4"/>
      <c r="AM114" s="4"/>
      <c r="AN114" s="4"/>
      <c r="AO114" s="9"/>
      <c r="AP114" s="14" t="s">
        <v>57</v>
      </c>
      <c r="AQ114" s="4" t="s">
        <v>57</v>
      </c>
      <c r="AR114" s="15" t="s">
        <v>57</v>
      </c>
      <c r="AS114" s="14" t="s">
        <v>1539</v>
      </c>
      <c r="AT114" s="4" t="s">
        <v>57</v>
      </c>
      <c r="AU114" s="4" t="s">
        <v>57</v>
      </c>
      <c r="AV114" s="15">
        <v>0</v>
      </c>
      <c r="AW114" s="14" t="s">
        <v>1539</v>
      </c>
      <c r="AX114" s="4" t="s">
        <v>57</v>
      </c>
      <c r="AY114" s="4" t="s">
        <v>57</v>
      </c>
      <c r="AZ114" s="4">
        <v>0</v>
      </c>
      <c r="BA114" s="15">
        <v>0</v>
      </c>
      <c r="BB114" s="14" t="s">
        <v>1539</v>
      </c>
      <c r="BC114" s="4">
        <v>0</v>
      </c>
      <c r="BD114" s="15">
        <v>0</v>
      </c>
      <c r="BE114" s="11">
        <v>0</v>
      </c>
      <c r="BF114" s="4">
        <v>0</v>
      </c>
      <c r="BG114" s="5">
        <v>0</v>
      </c>
      <c r="BH114" s="5">
        <v>0</v>
      </c>
      <c r="BI114" s="5">
        <v>0</v>
      </c>
      <c r="BJ114" s="5">
        <v>0</v>
      </c>
      <c r="BK114" s="4">
        <v>0</v>
      </c>
      <c r="BL114" s="4">
        <v>0</v>
      </c>
      <c r="BM114" s="4">
        <v>0</v>
      </c>
      <c r="BN114" s="4">
        <v>0</v>
      </c>
      <c r="BO114" s="4" t="s">
        <v>53</v>
      </c>
      <c r="BP114" s="4">
        <v>0</v>
      </c>
      <c r="BQ114" s="5">
        <v>0</v>
      </c>
      <c r="BR114" s="5">
        <v>45251</v>
      </c>
      <c r="BS114" s="5">
        <v>0</v>
      </c>
      <c r="BT114" s="5">
        <v>0</v>
      </c>
      <c r="BU114" s="4">
        <v>25000000</v>
      </c>
    </row>
    <row r="115" spans="1:73" x14ac:dyDescent="0.25">
      <c r="A115" s="4" t="s">
        <v>672</v>
      </c>
      <c r="B115" s="4" t="s">
        <v>605</v>
      </c>
      <c r="C115" s="4" t="s">
        <v>665</v>
      </c>
      <c r="D115" s="4" t="s">
        <v>673</v>
      </c>
      <c r="E115" s="4" t="s">
        <v>87</v>
      </c>
      <c r="F115" s="4" t="s">
        <v>607</v>
      </c>
      <c r="G115" s="4">
        <v>129.30000000000001</v>
      </c>
      <c r="H115" s="4">
        <v>25000000</v>
      </c>
      <c r="I115" s="4">
        <f t="shared" si="1"/>
        <v>0</v>
      </c>
      <c r="J115" s="4">
        <v>36338400</v>
      </c>
      <c r="K115" s="4">
        <v>31248000</v>
      </c>
      <c r="L115" s="4" t="s">
        <v>674</v>
      </c>
      <c r="M115" s="4" t="s">
        <v>53</v>
      </c>
      <c r="N115" s="4"/>
      <c r="O115" s="4"/>
      <c r="P115" s="4"/>
      <c r="Q115" s="4"/>
      <c r="R115" s="4"/>
      <c r="S115" s="4"/>
      <c r="T115" s="4">
        <v>25000000</v>
      </c>
      <c r="U115" s="4"/>
      <c r="V115" s="4"/>
      <c r="W115" s="4"/>
      <c r="X115" s="4">
        <v>45180</v>
      </c>
      <c r="Y115" s="4" t="s">
        <v>675</v>
      </c>
      <c r="Z115" s="4" t="s">
        <v>46</v>
      </c>
      <c r="AA115" s="4">
        <v>0</v>
      </c>
      <c r="AB115" s="4">
        <v>129.30000000000001</v>
      </c>
      <c r="AC115" s="4" t="s">
        <v>676</v>
      </c>
      <c r="AD115" s="4" t="s">
        <v>48</v>
      </c>
      <c r="AE115" s="4" t="s">
        <v>49</v>
      </c>
      <c r="AF115" s="4" t="s">
        <v>163</v>
      </c>
      <c r="AG115" s="4" t="s">
        <v>347</v>
      </c>
      <c r="AH115" s="4" t="s">
        <v>49</v>
      </c>
      <c r="AI115" s="4" t="s">
        <v>670</v>
      </c>
      <c r="AJ115" s="4" t="s">
        <v>201</v>
      </c>
      <c r="AK115" s="4" t="s">
        <v>671</v>
      </c>
      <c r="AL115" s="4"/>
      <c r="AM115" s="4"/>
      <c r="AN115" s="4"/>
      <c r="AO115" s="9"/>
      <c r="AP115" s="14" t="s">
        <v>57</v>
      </c>
      <c r="AQ115" s="4" t="s">
        <v>57</v>
      </c>
      <c r="AR115" s="15" t="s">
        <v>57</v>
      </c>
      <c r="AS115" s="14" t="s">
        <v>1539</v>
      </c>
      <c r="AT115" s="4" t="s">
        <v>57</v>
      </c>
      <c r="AU115" s="4" t="s">
        <v>57</v>
      </c>
      <c r="AV115" s="15">
        <v>0</v>
      </c>
      <c r="AW115" s="14" t="s">
        <v>1539</v>
      </c>
      <c r="AX115" s="4" t="s">
        <v>57</v>
      </c>
      <c r="AY115" s="4" t="s">
        <v>57</v>
      </c>
      <c r="AZ115" s="4">
        <v>0</v>
      </c>
      <c r="BA115" s="15">
        <v>0</v>
      </c>
      <c r="BB115" s="14" t="s">
        <v>1539</v>
      </c>
      <c r="BC115" s="4">
        <v>0</v>
      </c>
      <c r="BD115" s="15">
        <v>0</v>
      </c>
      <c r="BE115" s="11">
        <v>0</v>
      </c>
      <c r="BF115" s="4">
        <v>0</v>
      </c>
      <c r="BG115" s="5">
        <v>0</v>
      </c>
      <c r="BH115" s="5">
        <v>0</v>
      </c>
      <c r="BI115" s="5">
        <v>0</v>
      </c>
      <c r="BJ115" s="5">
        <v>0</v>
      </c>
      <c r="BK115" s="4">
        <v>0</v>
      </c>
      <c r="BL115" s="4">
        <v>0</v>
      </c>
      <c r="BM115" s="4">
        <v>0</v>
      </c>
      <c r="BN115" s="4">
        <v>0</v>
      </c>
      <c r="BO115" s="4" t="s">
        <v>53</v>
      </c>
      <c r="BP115" s="4">
        <v>0</v>
      </c>
      <c r="BQ115" s="5">
        <v>0</v>
      </c>
      <c r="BR115" s="5">
        <v>45248</v>
      </c>
      <c r="BS115" s="5">
        <v>0</v>
      </c>
      <c r="BT115" s="5">
        <v>0</v>
      </c>
      <c r="BU115" s="4">
        <v>25000000</v>
      </c>
    </row>
    <row r="116" spans="1:73" x14ac:dyDescent="0.25">
      <c r="A116" s="4" t="s">
        <v>677</v>
      </c>
      <c r="B116" s="4" t="s">
        <v>605</v>
      </c>
      <c r="C116" s="4" t="s">
        <v>665</v>
      </c>
      <c r="D116" s="4" t="s">
        <v>678</v>
      </c>
      <c r="E116" s="4" t="s">
        <v>87</v>
      </c>
      <c r="F116" s="4" t="s">
        <v>607</v>
      </c>
      <c r="G116" s="4">
        <v>164.86</v>
      </c>
      <c r="H116" s="4">
        <v>25000000</v>
      </c>
      <c r="I116" s="4">
        <f t="shared" si="1"/>
        <v>0</v>
      </c>
      <c r="J116" s="4">
        <v>42089600</v>
      </c>
      <c r="K116" s="4">
        <v>36176000</v>
      </c>
      <c r="L116" s="4" t="s">
        <v>679</v>
      </c>
      <c r="M116" s="4" t="s">
        <v>53</v>
      </c>
      <c r="N116" s="4"/>
      <c r="O116" s="4"/>
      <c r="P116" s="4"/>
      <c r="Q116" s="4"/>
      <c r="R116" s="4"/>
      <c r="S116" s="4"/>
      <c r="T116" s="4">
        <v>25000000</v>
      </c>
      <c r="U116" s="4"/>
      <c r="V116" s="4"/>
      <c r="W116" s="4"/>
      <c r="X116" s="4">
        <v>45180</v>
      </c>
      <c r="Y116" s="4" t="s">
        <v>680</v>
      </c>
      <c r="Z116" s="4" t="s">
        <v>46</v>
      </c>
      <c r="AA116" s="4">
        <v>0</v>
      </c>
      <c r="AB116" s="4">
        <v>164.86250000000001</v>
      </c>
      <c r="AC116" s="4" t="s">
        <v>681</v>
      </c>
      <c r="AD116" s="4" t="s">
        <v>48</v>
      </c>
      <c r="AE116" s="4" t="s">
        <v>49</v>
      </c>
      <c r="AF116" s="4" t="s">
        <v>163</v>
      </c>
      <c r="AG116" s="4"/>
      <c r="AH116" s="4" t="s">
        <v>49</v>
      </c>
      <c r="AI116" s="4"/>
      <c r="AJ116" s="4" t="s">
        <v>201</v>
      </c>
      <c r="AK116" s="4" t="s">
        <v>671</v>
      </c>
      <c r="AL116" s="4"/>
      <c r="AM116" s="4"/>
      <c r="AN116" s="4"/>
      <c r="AO116" s="9"/>
      <c r="AP116" s="14" t="s">
        <v>57</v>
      </c>
      <c r="AQ116" s="4" t="s">
        <v>57</v>
      </c>
      <c r="AR116" s="15" t="s">
        <v>57</v>
      </c>
      <c r="AS116" s="14" t="s">
        <v>1539</v>
      </c>
      <c r="AT116" s="4" t="s">
        <v>57</v>
      </c>
      <c r="AU116" s="4" t="s">
        <v>57</v>
      </c>
      <c r="AV116" s="15">
        <v>0</v>
      </c>
      <c r="AW116" s="14" t="s">
        <v>1539</v>
      </c>
      <c r="AX116" s="4" t="s">
        <v>57</v>
      </c>
      <c r="AY116" s="4" t="s">
        <v>57</v>
      </c>
      <c r="AZ116" s="4">
        <v>0</v>
      </c>
      <c r="BA116" s="15">
        <v>0</v>
      </c>
      <c r="BB116" s="14" t="s">
        <v>1539</v>
      </c>
      <c r="BC116" s="4">
        <v>0</v>
      </c>
      <c r="BD116" s="15">
        <v>0</v>
      </c>
      <c r="BE116" s="11">
        <v>0</v>
      </c>
      <c r="BF116" s="4">
        <v>0</v>
      </c>
      <c r="BG116" s="5">
        <v>0</v>
      </c>
      <c r="BH116" s="5">
        <v>0</v>
      </c>
      <c r="BI116" s="5">
        <v>0</v>
      </c>
      <c r="BJ116" s="5">
        <v>0</v>
      </c>
      <c r="BK116" s="4">
        <v>0</v>
      </c>
      <c r="BL116" s="4">
        <v>0</v>
      </c>
      <c r="BM116" s="4">
        <v>0</v>
      </c>
      <c r="BN116" s="4">
        <v>0</v>
      </c>
      <c r="BO116" s="4" t="s">
        <v>53</v>
      </c>
      <c r="BP116" s="4">
        <v>0</v>
      </c>
      <c r="BQ116" s="5">
        <v>0</v>
      </c>
      <c r="BR116" s="5">
        <v>45251</v>
      </c>
      <c r="BS116" s="5">
        <v>0</v>
      </c>
      <c r="BT116" s="5">
        <v>0</v>
      </c>
      <c r="BU116" s="4">
        <v>25000000</v>
      </c>
    </row>
    <row r="117" spans="1:73" x14ac:dyDescent="0.25">
      <c r="A117" s="4" t="s">
        <v>682</v>
      </c>
      <c r="B117" s="4" t="s">
        <v>605</v>
      </c>
      <c r="C117" s="4" t="s">
        <v>665</v>
      </c>
      <c r="D117" s="4" t="s">
        <v>683</v>
      </c>
      <c r="E117" s="4" t="s">
        <v>87</v>
      </c>
      <c r="F117" s="4" t="s">
        <v>607</v>
      </c>
      <c r="G117" s="4">
        <v>111.73</v>
      </c>
      <c r="H117" s="4">
        <v>25000000</v>
      </c>
      <c r="I117" s="4">
        <f t="shared" si="1"/>
        <v>0</v>
      </c>
      <c r="J117" s="4">
        <v>36338400</v>
      </c>
      <c r="K117" s="4">
        <v>31248000</v>
      </c>
      <c r="L117" s="4" t="s">
        <v>684</v>
      </c>
      <c r="M117" s="4" t="s">
        <v>53</v>
      </c>
      <c r="N117" s="4"/>
      <c r="O117" s="4"/>
      <c r="P117" s="4"/>
      <c r="Q117" s="4"/>
      <c r="R117" s="4"/>
      <c r="S117" s="4"/>
      <c r="T117" s="4">
        <v>25000000</v>
      </c>
      <c r="U117" s="4"/>
      <c r="V117" s="4"/>
      <c r="W117" s="4"/>
      <c r="X117" s="4">
        <v>45180</v>
      </c>
      <c r="Y117" s="4" t="s">
        <v>685</v>
      </c>
      <c r="Z117" s="4" t="s">
        <v>46</v>
      </c>
      <c r="AA117" s="4">
        <v>0</v>
      </c>
      <c r="AB117" s="4">
        <v>100.24809999999999</v>
      </c>
      <c r="AC117" s="4" t="s">
        <v>686</v>
      </c>
      <c r="AD117" s="4" t="s">
        <v>48</v>
      </c>
      <c r="AE117" s="4" t="s">
        <v>49</v>
      </c>
      <c r="AF117" s="4" t="s">
        <v>163</v>
      </c>
      <c r="AG117" s="4"/>
      <c r="AH117" s="4" t="s">
        <v>49</v>
      </c>
      <c r="AI117" s="4"/>
      <c r="AJ117" s="4" t="s">
        <v>201</v>
      </c>
      <c r="AK117" s="4" t="s">
        <v>671</v>
      </c>
      <c r="AL117" s="4"/>
      <c r="AM117" s="4"/>
      <c r="AN117" s="4"/>
      <c r="AO117" s="9"/>
      <c r="AP117" s="14" t="s">
        <v>57</v>
      </c>
      <c r="AQ117" s="4" t="s">
        <v>57</v>
      </c>
      <c r="AR117" s="15" t="s">
        <v>57</v>
      </c>
      <c r="AS117" s="14" t="s">
        <v>1539</v>
      </c>
      <c r="AT117" s="4" t="s">
        <v>57</v>
      </c>
      <c r="AU117" s="4" t="s">
        <v>57</v>
      </c>
      <c r="AV117" s="15">
        <v>0</v>
      </c>
      <c r="AW117" s="14" t="s">
        <v>1539</v>
      </c>
      <c r="AX117" s="4" t="s">
        <v>57</v>
      </c>
      <c r="AY117" s="4" t="s">
        <v>57</v>
      </c>
      <c r="AZ117" s="4">
        <v>0</v>
      </c>
      <c r="BA117" s="15">
        <v>0</v>
      </c>
      <c r="BB117" s="14" t="s">
        <v>1539</v>
      </c>
      <c r="BC117" s="4">
        <v>0</v>
      </c>
      <c r="BD117" s="15">
        <v>0</v>
      </c>
      <c r="BE117" s="11">
        <v>0</v>
      </c>
      <c r="BF117" s="4">
        <v>0</v>
      </c>
      <c r="BG117" s="5">
        <v>0</v>
      </c>
      <c r="BH117" s="5">
        <v>0</v>
      </c>
      <c r="BI117" s="5">
        <v>0</v>
      </c>
      <c r="BJ117" s="5">
        <v>0</v>
      </c>
      <c r="BK117" s="4">
        <v>0</v>
      </c>
      <c r="BL117" s="4">
        <v>0</v>
      </c>
      <c r="BM117" s="4">
        <v>0</v>
      </c>
      <c r="BN117" s="4">
        <v>0</v>
      </c>
      <c r="BO117" s="4" t="s">
        <v>53</v>
      </c>
      <c r="BP117" s="4">
        <v>0</v>
      </c>
      <c r="BQ117" s="5">
        <v>0</v>
      </c>
      <c r="BR117" s="5">
        <v>45248</v>
      </c>
      <c r="BS117" s="5">
        <v>0</v>
      </c>
      <c r="BT117" s="5">
        <v>0</v>
      </c>
      <c r="BU117" s="4">
        <v>25000000</v>
      </c>
    </row>
    <row r="118" spans="1:73" x14ac:dyDescent="0.25">
      <c r="A118" s="4" t="s">
        <v>687</v>
      </c>
      <c r="B118" s="4" t="s">
        <v>605</v>
      </c>
      <c r="C118" s="4" t="s">
        <v>665</v>
      </c>
      <c r="D118" s="4" t="s">
        <v>688</v>
      </c>
      <c r="E118" s="4" t="s">
        <v>87</v>
      </c>
      <c r="F118" s="4" t="s">
        <v>607</v>
      </c>
      <c r="G118" s="4">
        <v>54.37</v>
      </c>
      <c r="H118" s="4">
        <v>25000000</v>
      </c>
      <c r="I118" s="4">
        <f t="shared" si="1"/>
        <v>0</v>
      </c>
      <c r="J118" s="4">
        <v>22800960</v>
      </c>
      <c r="K118" s="4">
        <v>19629120</v>
      </c>
      <c r="L118" s="4" t="s">
        <v>689</v>
      </c>
      <c r="M118" s="4" t="s">
        <v>53</v>
      </c>
      <c r="N118" s="4"/>
      <c r="O118" s="4"/>
      <c r="P118" s="4"/>
      <c r="Q118" s="4"/>
      <c r="R118" s="4"/>
      <c r="S118" s="4"/>
      <c r="T118" s="4">
        <v>25000000</v>
      </c>
      <c r="U118" s="4"/>
      <c r="V118" s="4"/>
      <c r="W118" s="4"/>
      <c r="X118" s="4">
        <v>45180</v>
      </c>
      <c r="Y118" s="4" t="s">
        <v>690</v>
      </c>
      <c r="Z118" s="4" t="s">
        <v>46</v>
      </c>
      <c r="AA118" s="4">
        <v>0</v>
      </c>
      <c r="AB118" s="4">
        <v>54.367100000000001</v>
      </c>
      <c r="AC118" s="4" t="s">
        <v>691</v>
      </c>
      <c r="AD118" s="4" t="s">
        <v>48</v>
      </c>
      <c r="AE118" s="4" t="s">
        <v>49</v>
      </c>
      <c r="AF118" s="4" t="s">
        <v>163</v>
      </c>
      <c r="AG118" s="4"/>
      <c r="AH118" s="4" t="s">
        <v>49</v>
      </c>
      <c r="AI118" s="4"/>
      <c r="AJ118" s="4" t="s">
        <v>201</v>
      </c>
      <c r="AK118" s="4" t="s">
        <v>671</v>
      </c>
      <c r="AL118" s="4"/>
      <c r="AM118" s="4"/>
      <c r="AN118" s="4"/>
      <c r="AO118" s="9"/>
      <c r="AP118" s="14" t="s">
        <v>57</v>
      </c>
      <c r="AQ118" s="4" t="s">
        <v>57</v>
      </c>
      <c r="AR118" s="15" t="s">
        <v>57</v>
      </c>
      <c r="AS118" s="14" t="s">
        <v>1539</v>
      </c>
      <c r="AT118" s="4" t="s">
        <v>57</v>
      </c>
      <c r="AU118" s="4" t="s">
        <v>57</v>
      </c>
      <c r="AV118" s="15">
        <v>0</v>
      </c>
      <c r="AW118" s="14" t="s">
        <v>1539</v>
      </c>
      <c r="AX118" s="4" t="s">
        <v>57</v>
      </c>
      <c r="AY118" s="4" t="s">
        <v>57</v>
      </c>
      <c r="AZ118" s="4">
        <v>0</v>
      </c>
      <c r="BA118" s="15">
        <v>0</v>
      </c>
      <c r="BB118" s="14" t="s">
        <v>1539</v>
      </c>
      <c r="BC118" s="4">
        <v>0</v>
      </c>
      <c r="BD118" s="15">
        <v>0</v>
      </c>
      <c r="BE118" s="11">
        <v>0</v>
      </c>
      <c r="BF118" s="4">
        <v>0</v>
      </c>
      <c r="BG118" s="5">
        <v>0</v>
      </c>
      <c r="BH118" s="5">
        <v>0</v>
      </c>
      <c r="BI118" s="5">
        <v>0</v>
      </c>
      <c r="BJ118" s="5">
        <v>0</v>
      </c>
      <c r="BK118" s="4">
        <v>0</v>
      </c>
      <c r="BL118" s="4">
        <v>0</v>
      </c>
      <c r="BM118" s="4">
        <v>0</v>
      </c>
      <c r="BN118" s="4">
        <v>0</v>
      </c>
      <c r="BO118" s="4" t="s">
        <v>53</v>
      </c>
      <c r="BP118" s="4">
        <v>0</v>
      </c>
      <c r="BQ118" s="5">
        <v>0</v>
      </c>
      <c r="BR118" s="5">
        <v>45251</v>
      </c>
      <c r="BS118" s="5">
        <v>0</v>
      </c>
      <c r="BT118" s="5">
        <v>0</v>
      </c>
      <c r="BU118" s="4">
        <v>25000000</v>
      </c>
    </row>
    <row r="119" spans="1:73" x14ac:dyDescent="0.25">
      <c r="A119" s="4" t="s">
        <v>692</v>
      </c>
      <c r="B119" s="4" t="s">
        <v>605</v>
      </c>
      <c r="C119" s="4" t="s">
        <v>665</v>
      </c>
      <c r="D119" s="4" t="s">
        <v>693</v>
      </c>
      <c r="E119" s="4" t="s">
        <v>87</v>
      </c>
      <c r="F119" s="4" t="s">
        <v>607</v>
      </c>
      <c r="G119" s="4">
        <v>131</v>
      </c>
      <c r="H119" s="4">
        <v>25000000</v>
      </c>
      <c r="I119" s="4">
        <f t="shared" si="1"/>
        <v>0</v>
      </c>
      <c r="J119" s="4">
        <v>36338400</v>
      </c>
      <c r="K119" s="4">
        <v>31248000</v>
      </c>
      <c r="L119" s="4" t="s">
        <v>694</v>
      </c>
      <c r="M119" s="4" t="s">
        <v>53</v>
      </c>
      <c r="N119" s="4"/>
      <c r="O119" s="4"/>
      <c r="P119" s="4"/>
      <c r="Q119" s="4"/>
      <c r="R119" s="4"/>
      <c r="S119" s="4"/>
      <c r="T119" s="4">
        <v>25000000</v>
      </c>
      <c r="U119" s="4"/>
      <c r="V119" s="4"/>
      <c r="W119" s="4"/>
      <c r="X119" s="4">
        <v>45180</v>
      </c>
      <c r="Y119" s="4" t="s">
        <v>695</v>
      </c>
      <c r="Z119" s="4" t="s">
        <v>46</v>
      </c>
      <c r="AA119" s="4">
        <v>0</v>
      </c>
      <c r="AB119" s="4">
        <v>131</v>
      </c>
      <c r="AC119" s="4" t="s">
        <v>696</v>
      </c>
      <c r="AD119" s="4" t="s">
        <v>48</v>
      </c>
      <c r="AE119" s="4" t="s">
        <v>49</v>
      </c>
      <c r="AF119" s="4" t="s">
        <v>163</v>
      </c>
      <c r="AG119" s="4" t="s">
        <v>347</v>
      </c>
      <c r="AH119" s="4" t="s">
        <v>49</v>
      </c>
      <c r="AI119" s="4" t="s">
        <v>670</v>
      </c>
      <c r="AJ119" s="4" t="s">
        <v>201</v>
      </c>
      <c r="AK119" s="4" t="s">
        <v>671</v>
      </c>
      <c r="AL119" s="4"/>
      <c r="AM119" s="4"/>
      <c r="AN119" s="4"/>
      <c r="AO119" s="9"/>
      <c r="AP119" s="14" t="s">
        <v>57</v>
      </c>
      <c r="AQ119" s="4" t="s">
        <v>57</v>
      </c>
      <c r="AR119" s="15" t="s">
        <v>57</v>
      </c>
      <c r="AS119" s="14" t="s">
        <v>1539</v>
      </c>
      <c r="AT119" s="4" t="s">
        <v>57</v>
      </c>
      <c r="AU119" s="4" t="s">
        <v>57</v>
      </c>
      <c r="AV119" s="15">
        <v>0</v>
      </c>
      <c r="AW119" s="14" t="s">
        <v>1539</v>
      </c>
      <c r="AX119" s="4" t="s">
        <v>57</v>
      </c>
      <c r="AY119" s="4" t="s">
        <v>57</v>
      </c>
      <c r="AZ119" s="4">
        <v>0</v>
      </c>
      <c r="BA119" s="15">
        <v>0</v>
      </c>
      <c r="BB119" s="14" t="s">
        <v>1539</v>
      </c>
      <c r="BC119" s="4">
        <v>0</v>
      </c>
      <c r="BD119" s="15">
        <v>0</v>
      </c>
      <c r="BE119" s="11">
        <v>0</v>
      </c>
      <c r="BF119" s="4">
        <v>0</v>
      </c>
      <c r="BG119" s="5">
        <v>0</v>
      </c>
      <c r="BH119" s="5">
        <v>0</v>
      </c>
      <c r="BI119" s="5">
        <v>0</v>
      </c>
      <c r="BJ119" s="5">
        <v>0</v>
      </c>
      <c r="BK119" s="4">
        <v>0</v>
      </c>
      <c r="BL119" s="4">
        <v>0</v>
      </c>
      <c r="BM119" s="4">
        <v>0</v>
      </c>
      <c r="BN119" s="4">
        <v>0</v>
      </c>
      <c r="BO119" s="4" t="s">
        <v>53</v>
      </c>
      <c r="BP119" s="4">
        <v>0</v>
      </c>
      <c r="BQ119" s="5">
        <v>0</v>
      </c>
      <c r="BR119" s="5">
        <v>45252</v>
      </c>
      <c r="BS119" s="5">
        <v>0</v>
      </c>
      <c r="BT119" s="5">
        <v>0</v>
      </c>
      <c r="BU119" s="4">
        <v>25000000</v>
      </c>
    </row>
    <row r="120" spans="1:73" x14ac:dyDescent="0.25">
      <c r="A120" s="4" t="s">
        <v>697</v>
      </c>
      <c r="B120" s="4" t="s">
        <v>605</v>
      </c>
      <c r="C120" s="4" t="s">
        <v>665</v>
      </c>
      <c r="D120" s="4" t="s">
        <v>698</v>
      </c>
      <c r="E120" s="4" t="s">
        <v>87</v>
      </c>
      <c r="F120" s="4" t="s">
        <v>607</v>
      </c>
      <c r="G120" s="4">
        <v>120.61</v>
      </c>
      <c r="H120" s="4">
        <v>25000000</v>
      </c>
      <c r="I120" s="4">
        <f t="shared" si="1"/>
        <v>0</v>
      </c>
      <c r="J120" s="4">
        <v>36338400</v>
      </c>
      <c r="K120" s="4">
        <v>31248000</v>
      </c>
      <c r="L120" s="4" t="s">
        <v>699</v>
      </c>
      <c r="M120" s="4" t="s">
        <v>53</v>
      </c>
      <c r="N120" s="4"/>
      <c r="O120" s="4"/>
      <c r="P120" s="4"/>
      <c r="Q120" s="4"/>
      <c r="R120" s="4"/>
      <c r="S120" s="4"/>
      <c r="T120" s="4">
        <v>25000000</v>
      </c>
      <c r="U120" s="4"/>
      <c r="V120" s="4"/>
      <c r="W120" s="4"/>
      <c r="X120" s="4">
        <v>45180</v>
      </c>
      <c r="Y120" s="4" t="s">
        <v>700</v>
      </c>
      <c r="Z120" s="4" t="s">
        <v>46</v>
      </c>
      <c r="AA120" s="4">
        <v>0</v>
      </c>
      <c r="AB120" s="4">
        <v>183.80840000000001</v>
      </c>
      <c r="AC120" s="4" t="s">
        <v>701</v>
      </c>
      <c r="AD120" s="4" t="s">
        <v>48</v>
      </c>
      <c r="AE120" s="4" t="s">
        <v>49</v>
      </c>
      <c r="AF120" s="4" t="s">
        <v>163</v>
      </c>
      <c r="AG120" s="4"/>
      <c r="AH120" s="4" t="s">
        <v>49</v>
      </c>
      <c r="AI120" s="4"/>
      <c r="AJ120" s="4" t="s">
        <v>201</v>
      </c>
      <c r="AK120" s="4" t="s">
        <v>671</v>
      </c>
      <c r="AL120" s="4"/>
      <c r="AM120" s="4"/>
      <c r="AN120" s="4"/>
      <c r="AO120" s="9"/>
      <c r="AP120" s="14" t="s">
        <v>57</v>
      </c>
      <c r="AQ120" s="4" t="s">
        <v>57</v>
      </c>
      <c r="AR120" s="15" t="s">
        <v>57</v>
      </c>
      <c r="AS120" s="14" t="s">
        <v>1539</v>
      </c>
      <c r="AT120" s="4" t="s">
        <v>57</v>
      </c>
      <c r="AU120" s="4" t="s">
        <v>57</v>
      </c>
      <c r="AV120" s="15">
        <v>0</v>
      </c>
      <c r="AW120" s="14" t="s">
        <v>1539</v>
      </c>
      <c r="AX120" s="4" t="s">
        <v>57</v>
      </c>
      <c r="AY120" s="4" t="s">
        <v>57</v>
      </c>
      <c r="AZ120" s="4">
        <v>0</v>
      </c>
      <c r="BA120" s="15">
        <v>0</v>
      </c>
      <c r="BB120" s="14" t="s">
        <v>1539</v>
      </c>
      <c r="BC120" s="4">
        <v>0</v>
      </c>
      <c r="BD120" s="15">
        <v>0</v>
      </c>
      <c r="BE120" s="11">
        <v>0</v>
      </c>
      <c r="BF120" s="4">
        <v>0</v>
      </c>
      <c r="BG120" s="5">
        <v>0</v>
      </c>
      <c r="BH120" s="5">
        <v>0</v>
      </c>
      <c r="BI120" s="5">
        <v>0</v>
      </c>
      <c r="BJ120" s="5">
        <v>0</v>
      </c>
      <c r="BK120" s="4">
        <v>0</v>
      </c>
      <c r="BL120" s="4">
        <v>0</v>
      </c>
      <c r="BM120" s="4">
        <v>0</v>
      </c>
      <c r="BN120" s="4">
        <v>0</v>
      </c>
      <c r="BO120" s="4" t="s">
        <v>53</v>
      </c>
      <c r="BP120" s="4">
        <v>0</v>
      </c>
      <c r="BQ120" s="5">
        <v>0</v>
      </c>
      <c r="BR120" s="5">
        <v>45251</v>
      </c>
      <c r="BS120" s="5">
        <v>0</v>
      </c>
      <c r="BT120" s="5">
        <v>0</v>
      </c>
      <c r="BU120" s="4">
        <v>25000000</v>
      </c>
    </row>
    <row r="121" spans="1:73" x14ac:dyDescent="0.25">
      <c r="A121" s="4" t="s">
        <v>702</v>
      </c>
      <c r="B121" s="4" t="s">
        <v>605</v>
      </c>
      <c r="C121" s="4" t="s">
        <v>665</v>
      </c>
      <c r="D121" s="4" t="s">
        <v>703</v>
      </c>
      <c r="E121" s="4" t="s">
        <v>87</v>
      </c>
      <c r="F121" s="4" t="s">
        <v>607</v>
      </c>
      <c r="G121" s="4">
        <v>129.12</v>
      </c>
      <c r="H121" s="4">
        <v>25000000</v>
      </c>
      <c r="I121" s="4">
        <f t="shared" si="1"/>
        <v>0</v>
      </c>
      <c r="J121" s="4">
        <v>36338400</v>
      </c>
      <c r="K121" s="4">
        <v>31248000</v>
      </c>
      <c r="L121" s="4" t="s">
        <v>704</v>
      </c>
      <c r="M121" s="4" t="s">
        <v>53</v>
      </c>
      <c r="N121" s="4"/>
      <c r="O121" s="4"/>
      <c r="P121" s="4"/>
      <c r="Q121" s="4"/>
      <c r="R121" s="4"/>
      <c r="S121" s="4"/>
      <c r="T121" s="4">
        <v>25000000</v>
      </c>
      <c r="U121" s="4"/>
      <c r="V121" s="4"/>
      <c r="W121" s="4"/>
      <c r="X121" s="4">
        <v>45180</v>
      </c>
      <c r="Y121" s="4" t="s">
        <v>705</v>
      </c>
      <c r="Z121" s="4" t="s">
        <v>46</v>
      </c>
      <c r="AA121" s="4">
        <v>0</v>
      </c>
      <c r="AB121" s="4">
        <v>129.11840000000001</v>
      </c>
      <c r="AC121" s="4" t="s">
        <v>706</v>
      </c>
      <c r="AD121" s="4" t="s">
        <v>48</v>
      </c>
      <c r="AE121" s="4" t="s">
        <v>49</v>
      </c>
      <c r="AF121" s="4" t="s">
        <v>163</v>
      </c>
      <c r="AG121" s="4"/>
      <c r="AH121" s="4" t="s">
        <v>49</v>
      </c>
      <c r="AI121" s="4"/>
      <c r="AJ121" s="4" t="s">
        <v>201</v>
      </c>
      <c r="AK121" s="4" t="s">
        <v>671</v>
      </c>
      <c r="AL121" s="4"/>
      <c r="AM121" s="4"/>
      <c r="AN121" s="4"/>
      <c r="AO121" s="9"/>
      <c r="AP121" s="14" t="s">
        <v>57</v>
      </c>
      <c r="AQ121" s="4" t="s">
        <v>57</v>
      </c>
      <c r="AR121" s="15" t="s">
        <v>57</v>
      </c>
      <c r="AS121" s="14" t="s">
        <v>1539</v>
      </c>
      <c r="AT121" s="4" t="s">
        <v>57</v>
      </c>
      <c r="AU121" s="4" t="s">
        <v>57</v>
      </c>
      <c r="AV121" s="15">
        <v>0</v>
      </c>
      <c r="AW121" s="14" t="s">
        <v>1539</v>
      </c>
      <c r="AX121" s="4" t="s">
        <v>57</v>
      </c>
      <c r="AY121" s="4" t="s">
        <v>57</v>
      </c>
      <c r="AZ121" s="4">
        <v>0</v>
      </c>
      <c r="BA121" s="15">
        <v>0</v>
      </c>
      <c r="BB121" s="14" t="s">
        <v>1539</v>
      </c>
      <c r="BC121" s="4">
        <v>0</v>
      </c>
      <c r="BD121" s="15">
        <v>0</v>
      </c>
      <c r="BE121" s="11">
        <v>0</v>
      </c>
      <c r="BF121" s="4">
        <v>0</v>
      </c>
      <c r="BG121" s="5">
        <v>0</v>
      </c>
      <c r="BH121" s="5">
        <v>0</v>
      </c>
      <c r="BI121" s="5">
        <v>0</v>
      </c>
      <c r="BJ121" s="5">
        <v>0</v>
      </c>
      <c r="BK121" s="4">
        <v>0</v>
      </c>
      <c r="BL121" s="4">
        <v>0</v>
      </c>
      <c r="BM121" s="4">
        <v>0</v>
      </c>
      <c r="BN121" s="4">
        <v>0</v>
      </c>
      <c r="BO121" s="4" t="s">
        <v>53</v>
      </c>
      <c r="BP121" s="4">
        <v>0</v>
      </c>
      <c r="BQ121" s="5">
        <v>0</v>
      </c>
      <c r="BR121" s="5">
        <v>45251</v>
      </c>
      <c r="BS121" s="5">
        <v>0</v>
      </c>
      <c r="BT121" s="5">
        <v>0</v>
      </c>
      <c r="BU121" s="4">
        <v>25000000</v>
      </c>
    </row>
    <row r="122" spans="1:73" x14ac:dyDescent="0.25">
      <c r="A122" s="4" t="s">
        <v>707</v>
      </c>
      <c r="B122" s="4" t="s">
        <v>605</v>
      </c>
      <c r="C122" s="4" t="s">
        <v>379</v>
      </c>
      <c r="D122" s="4" t="s">
        <v>708</v>
      </c>
      <c r="E122" s="4" t="s">
        <v>87</v>
      </c>
      <c r="F122" s="4" t="s">
        <v>607</v>
      </c>
      <c r="G122" s="4">
        <v>201.17</v>
      </c>
      <c r="H122" s="4">
        <v>25000000</v>
      </c>
      <c r="I122" s="4">
        <f t="shared" si="1"/>
        <v>0</v>
      </c>
      <c r="J122" s="4"/>
      <c r="K122" s="4"/>
      <c r="L122" s="4" t="s">
        <v>709</v>
      </c>
      <c r="M122" s="4" t="s">
        <v>53</v>
      </c>
      <c r="N122" s="4"/>
      <c r="O122" s="4"/>
      <c r="P122" s="4"/>
      <c r="Q122" s="4"/>
      <c r="R122" s="4"/>
      <c r="S122" s="4"/>
      <c r="T122" s="4">
        <v>25000000</v>
      </c>
      <c r="U122" s="4"/>
      <c r="V122" s="4"/>
      <c r="W122" s="4"/>
      <c r="X122" s="4">
        <v>45180</v>
      </c>
      <c r="Y122" s="4" t="s">
        <v>710</v>
      </c>
      <c r="Z122" s="4">
        <v>0</v>
      </c>
      <c r="AA122" s="4" t="s">
        <v>427</v>
      </c>
      <c r="AB122" s="4" t="s">
        <v>711</v>
      </c>
      <c r="AC122" s="4" t="s">
        <v>712</v>
      </c>
      <c r="AD122" s="4" t="s">
        <v>48</v>
      </c>
      <c r="AE122" s="4" t="s">
        <v>49</v>
      </c>
      <c r="AF122" s="4" t="s">
        <v>163</v>
      </c>
      <c r="AG122" s="4"/>
      <c r="AH122" s="4" t="s">
        <v>49</v>
      </c>
      <c r="AI122" s="4"/>
      <c r="AJ122" s="4" t="s">
        <v>201</v>
      </c>
      <c r="AK122" s="4" t="s">
        <v>671</v>
      </c>
      <c r="AL122" s="4"/>
      <c r="AM122" s="4"/>
      <c r="AN122" s="4"/>
      <c r="AO122" s="9"/>
      <c r="AP122" s="14" t="s">
        <v>57</v>
      </c>
      <c r="AQ122" s="4" t="s">
        <v>57</v>
      </c>
      <c r="AR122" s="15" t="s">
        <v>57</v>
      </c>
      <c r="AS122" s="14" t="s">
        <v>1539</v>
      </c>
      <c r="AT122" s="4" t="s">
        <v>57</v>
      </c>
      <c r="AU122" s="4" t="s">
        <v>57</v>
      </c>
      <c r="AV122" s="15">
        <v>0</v>
      </c>
      <c r="AW122" s="14" t="s">
        <v>1539</v>
      </c>
      <c r="AX122" s="4" t="s">
        <v>57</v>
      </c>
      <c r="AY122" s="4" t="s">
        <v>57</v>
      </c>
      <c r="AZ122" s="4">
        <v>0</v>
      </c>
      <c r="BA122" s="15">
        <v>0</v>
      </c>
      <c r="BB122" s="14" t="s">
        <v>1539</v>
      </c>
      <c r="BC122" s="4">
        <v>0</v>
      </c>
      <c r="BD122" s="15">
        <v>0</v>
      </c>
      <c r="BE122" s="11">
        <v>0</v>
      </c>
      <c r="BF122" s="4">
        <v>0</v>
      </c>
      <c r="BG122" s="5">
        <v>0</v>
      </c>
      <c r="BH122" s="5">
        <v>0</v>
      </c>
      <c r="BI122" s="5">
        <v>0</v>
      </c>
      <c r="BJ122" s="5">
        <v>0</v>
      </c>
      <c r="BK122" s="4">
        <v>0</v>
      </c>
      <c r="BL122" s="4">
        <v>0</v>
      </c>
      <c r="BM122" s="4">
        <v>0</v>
      </c>
      <c r="BN122" s="4">
        <v>0</v>
      </c>
      <c r="BO122" s="4" t="s">
        <v>53</v>
      </c>
      <c r="BP122" s="4">
        <v>0</v>
      </c>
      <c r="BQ122" s="5">
        <v>0</v>
      </c>
      <c r="BR122" s="5">
        <v>45251</v>
      </c>
      <c r="BS122" s="5">
        <v>0</v>
      </c>
      <c r="BT122" s="5">
        <v>0</v>
      </c>
      <c r="BU122" s="4">
        <v>25000000</v>
      </c>
    </row>
    <row r="123" spans="1:73" x14ac:dyDescent="0.25">
      <c r="A123" s="4" t="s">
        <v>713</v>
      </c>
      <c r="B123" s="4" t="s">
        <v>605</v>
      </c>
      <c r="C123" s="4" t="s">
        <v>665</v>
      </c>
      <c r="D123" s="4" t="s">
        <v>714</v>
      </c>
      <c r="E123" s="4" t="s">
        <v>87</v>
      </c>
      <c r="F123" s="4" t="s">
        <v>607</v>
      </c>
      <c r="G123" s="4">
        <v>14.68</v>
      </c>
      <c r="H123" s="4">
        <v>16600000</v>
      </c>
      <c r="I123" s="4">
        <f t="shared" si="1"/>
        <v>0</v>
      </c>
      <c r="J123" s="4">
        <v>13083840</v>
      </c>
      <c r="K123" s="4">
        <v>11269440</v>
      </c>
      <c r="L123" s="4" t="s">
        <v>715</v>
      </c>
      <c r="M123" s="4" t="s">
        <v>53</v>
      </c>
      <c r="N123" s="4"/>
      <c r="O123" s="4"/>
      <c r="P123" s="4"/>
      <c r="Q123" s="4"/>
      <c r="R123" s="4"/>
      <c r="S123" s="4"/>
      <c r="T123" s="4">
        <v>16600000</v>
      </c>
      <c r="U123" s="4"/>
      <c r="V123" s="4"/>
      <c r="W123" s="4"/>
      <c r="X123" s="4">
        <v>45180</v>
      </c>
      <c r="Y123" s="4" t="s">
        <v>716</v>
      </c>
      <c r="Z123" s="4" t="s">
        <v>46</v>
      </c>
      <c r="AA123" s="4">
        <v>0</v>
      </c>
      <c r="AB123" s="4">
        <v>14.68</v>
      </c>
      <c r="AC123" s="4" t="s">
        <v>717</v>
      </c>
      <c r="AD123" s="4" t="s">
        <v>48</v>
      </c>
      <c r="AE123" s="4" t="s">
        <v>49</v>
      </c>
      <c r="AF123" s="4" t="s">
        <v>163</v>
      </c>
      <c r="AG123" s="4"/>
      <c r="AH123" s="4" t="s">
        <v>49</v>
      </c>
      <c r="AI123" s="4"/>
      <c r="AJ123" s="4" t="s">
        <v>201</v>
      </c>
      <c r="AK123" s="4" t="s">
        <v>671</v>
      </c>
      <c r="AL123" s="4"/>
      <c r="AM123" s="4"/>
      <c r="AN123" s="4"/>
      <c r="AO123" s="9"/>
      <c r="AP123" s="14" t="s">
        <v>57</v>
      </c>
      <c r="AQ123" s="4" t="s">
        <v>57</v>
      </c>
      <c r="AR123" s="15" t="s">
        <v>57</v>
      </c>
      <c r="AS123" s="14" t="s">
        <v>1539</v>
      </c>
      <c r="AT123" s="4" t="s">
        <v>57</v>
      </c>
      <c r="AU123" s="4" t="s">
        <v>57</v>
      </c>
      <c r="AV123" s="15">
        <v>0</v>
      </c>
      <c r="AW123" s="14" t="s">
        <v>1539</v>
      </c>
      <c r="AX123" s="4" t="s">
        <v>57</v>
      </c>
      <c r="AY123" s="4" t="s">
        <v>57</v>
      </c>
      <c r="AZ123" s="4">
        <v>0</v>
      </c>
      <c r="BA123" s="15">
        <v>0</v>
      </c>
      <c r="BB123" s="14" t="s">
        <v>1539</v>
      </c>
      <c r="BC123" s="4">
        <v>0</v>
      </c>
      <c r="BD123" s="15">
        <v>0</v>
      </c>
      <c r="BE123" s="11">
        <v>0</v>
      </c>
      <c r="BF123" s="4">
        <v>0</v>
      </c>
      <c r="BG123" s="5">
        <v>0</v>
      </c>
      <c r="BH123" s="5">
        <v>0</v>
      </c>
      <c r="BI123" s="5">
        <v>0</v>
      </c>
      <c r="BJ123" s="5">
        <v>0</v>
      </c>
      <c r="BK123" s="4">
        <v>0</v>
      </c>
      <c r="BL123" s="4">
        <v>0</v>
      </c>
      <c r="BM123" s="4">
        <v>0</v>
      </c>
      <c r="BN123" s="4">
        <v>0</v>
      </c>
      <c r="BO123" s="4" t="s">
        <v>53</v>
      </c>
      <c r="BP123" s="4">
        <v>0</v>
      </c>
      <c r="BQ123" s="5">
        <v>0</v>
      </c>
      <c r="BR123" s="5">
        <v>45252</v>
      </c>
      <c r="BS123" s="5">
        <v>0</v>
      </c>
      <c r="BT123" s="5">
        <v>0</v>
      </c>
      <c r="BU123" s="4">
        <v>16600000</v>
      </c>
    </row>
    <row r="124" spans="1:73" x14ac:dyDescent="0.25">
      <c r="A124" s="4" t="s">
        <v>718</v>
      </c>
      <c r="B124" s="4" t="s">
        <v>605</v>
      </c>
      <c r="C124" s="4" t="s">
        <v>665</v>
      </c>
      <c r="D124" s="4" t="s">
        <v>719</v>
      </c>
      <c r="E124" s="4" t="s">
        <v>87</v>
      </c>
      <c r="F124" s="4" t="s">
        <v>607</v>
      </c>
      <c r="G124" s="4">
        <v>133.6</v>
      </c>
      <c r="H124" s="4">
        <v>25000000</v>
      </c>
      <c r="I124" s="4">
        <f t="shared" si="1"/>
        <v>0</v>
      </c>
      <c r="J124" s="4">
        <v>36338400</v>
      </c>
      <c r="K124" s="4">
        <v>31248000</v>
      </c>
      <c r="L124" s="4" t="s">
        <v>720</v>
      </c>
      <c r="M124" s="4" t="s">
        <v>53</v>
      </c>
      <c r="N124" s="4"/>
      <c r="O124" s="4"/>
      <c r="P124" s="4"/>
      <c r="Q124" s="4"/>
      <c r="R124" s="4"/>
      <c r="S124" s="4"/>
      <c r="T124" s="4">
        <v>25000000</v>
      </c>
      <c r="U124" s="4"/>
      <c r="V124" s="4"/>
      <c r="W124" s="4"/>
      <c r="X124" s="4">
        <v>45180</v>
      </c>
      <c r="Y124" s="4" t="s">
        <v>721</v>
      </c>
      <c r="Z124" s="4" t="s">
        <v>46</v>
      </c>
      <c r="AA124" s="4">
        <v>0</v>
      </c>
      <c r="AB124" s="4">
        <v>133.6</v>
      </c>
      <c r="AC124" s="4" t="s">
        <v>722</v>
      </c>
      <c r="AD124" s="4" t="s">
        <v>48</v>
      </c>
      <c r="AE124" s="4" t="s">
        <v>49</v>
      </c>
      <c r="AF124" s="4" t="s">
        <v>163</v>
      </c>
      <c r="AG124" s="4" t="s">
        <v>347</v>
      </c>
      <c r="AH124" s="4" t="s">
        <v>49</v>
      </c>
      <c r="AI124" s="4" t="s">
        <v>670</v>
      </c>
      <c r="AJ124" s="4" t="s">
        <v>201</v>
      </c>
      <c r="AK124" s="4" t="s">
        <v>671</v>
      </c>
      <c r="AL124" s="4"/>
      <c r="AM124" s="4"/>
      <c r="AN124" s="4"/>
      <c r="AO124" s="9"/>
      <c r="AP124" s="14" t="s">
        <v>57</v>
      </c>
      <c r="AQ124" s="4" t="s">
        <v>57</v>
      </c>
      <c r="AR124" s="15" t="s">
        <v>57</v>
      </c>
      <c r="AS124" s="14" t="s">
        <v>1539</v>
      </c>
      <c r="AT124" s="4" t="s">
        <v>57</v>
      </c>
      <c r="AU124" s="4" t="s">
        <v>57</v>
      </c>
      <c r="AV124" s="15">
        <v>0</v>
      </c>
      <c r="AW124" s="14" t="s">
        <v>1539</v>
      </c>
      <c r="AX124" s="4" t="s">
        <v>57</v>
      </c>
      <c r="AY124" s="4" t="s">
        <v>57</v>
      </c>
      <c r="AZ124" s="4">
        <v>0</v>
      </c>
      <c r="BA124" s="15">
        <v>0</v>
      </c>
      <c r="BB124" s="14" t="s">
        <v>1539</v>
      </c>
      <c r="BC124" s="4">
        <v>0</v>
      </c>
      <c r="BD124" s="15">
        <v>0</v>
      </c>
      <c r="BE124" s="11">
        <v>0</v>
      </c>
      <c r="BF124" s="4">
        <v>0</v>
      </c>
      <c r="BG124" s="5">
        <v>0</v>
      </c>
      <c r="BH124" s="5">
        <v>0</v>
      </c>
      <c r="BI124" s="5">
        <v>0</v>
      </c>
      <c r="BJ124" s="5">
        <v>0</v>
      </c>
      <c r="BK124" s="4">
        <v>0</v>
      </c>
      <c r="BL124" s="4">
        <v>0</v>
      </c>
      <c r="BM124" s="4">
        <v>0</v>
      </c>
      <c r="BN124" s="4">
        <v>0</v>
      </c>
      <c r="BO124" s="4" t="s">
        <v>53</v>
      </c>
      <c r="BP124" s="4">
        <v>0</v>
      </c>
      <c r="BQ124" s="5">
        <v>0</v>
      </c>
      <c r="BR124" s="5">
        <v>45252</v>
      </c>
      <c r="BS124" s="5">
        <v>0</v>
      </c>
      <c r="BT124" s="5">
        <v>0</v>
      </c>
      <c r="BU124" s="4">
        <v>25000000</v>
      </c>
    </row>
    <row r="125" spans="1:73" x14ac:dyDescent="0.25">
      <c r="A125" s="4" t="s">
        <v>723</v>
      </c>
      <c r="B125" s="4" t="s">
        <v>605</v>
      </c>
      <c r="C125" s="4" t="s">
        <v>665</v>
      </c>
      <c r="D125" s="4" t="s">
        <v>724</v>
      </c>
      <c r="E125" s="4" t="s">
        <v>87</v>
      </c>
      <c r="F125" s="4" t="s">
        <v>607</v>
      </c>
      <c r="G125" s="4">
        <v>18.13</v>
      </c>
      <c r="H125" s="4">
        <v>16600000</v>
      </c>
      <c r="I125" s="4">
        <f t="shared" si="1"/>
        <v>0</v>
      </c>
      <c r="J125" s="4">
        <v>13083840</v>
      </c>
      <c r="K125" s="4">
        <v>11269440</v>
      </c>
      <c r="L125" s="4" t="s">
        <v>725</v>
      </c>
      <c r="M125" s="4" t="s">
        <v>53</v>
      </c>
      <c r="N125" s="4"/>
      <c r="O125" s="4"/>
      <c r="P125" s="4"/>
      <c r="Q125" s="4"/>
      <c r="R125" s="4"/>
      <c r="S125" s="4"/>
      <c r="T125" s="4">
        <v>16600000</v>
      </c>
      <c r="U125" s="4"/>
      <c r="V125" s="4"/>
      <c r="W125" s="4"/>
      <c r="X125" s="4">
        <v>45180</v>
      </c>
      <c r="Y125" s="4" t="s">
        <v>726</v>
      </c>
      <c r="Z125" s="4" t="s">
        <v>46</v>
      </c>
      <c r="AA125" s="4">
        <v>0</v>
      </c>
      <c r="AB125" s="4">
        <v>18.13</v>
      </c>
      <c r="AC125" s="4" t="s">
        <v>727</v>
      </c>
      <c r="AD125" s="4" t="s">
        <v>48</v>
      </c>
      <c r="AE125" s="4" t="s">
        <v>49</v>
      </c>
      <c r="AF125" s="4" t="s">
        <v>163</v>
      </c>
      <c r="AG125" s="4" t="s">
        <v>347</v>
      </c>
      <c r="AH125" s="4" t="s">
        <v>49</v>
      </c>
      <c r="AI125" s="4" t="s">
        <v>670</v>
      </c>
      <c r="AJ125" s="4" t="s">
        <v>201</v>
      </c>
      <c r="AK125" s="4" t="s">
        <v>671</v>
      </c>
      <c r="AL125" s="4"/>
      <c r="AM125" s="4"/>
      <c r="AN125" s="4"/>
      <c r="AO125" s="9"/>
      <c r="AP125" s="14" t="s">
        <v>57</v>
      </c>
      <c r="AQ125" s="4" t="s">
        <v>57</v>
      </c>
      <c r="AR125" s="15" t="s">
        <v>57</v>
      </c>
      <c r="AS125" s="14" t="s">
        <v>1539</v>
      </c>
      <c r="AT125" s="4" t="s">
        <v>57</v>
      </c>
      <c r="AU125" s="4" t="s">
        <v>57</v>
      </c>
      <c r="AV125" s="15">
        <v>0</v>
      </c>
      <c r="AW125" s="14" t="s">
        <v>1539</v>
      </c>
      <c r="AX125" s="4" t="s">
        <v>57</v>
      </c>
      <c r="AY125" s="4" t="s">
        <v>57</v>
      </c>
      <c r="AZ125" s="4">
        <v>0</v>
      </c>
      <c r="BA125" s="15">
        <v>0</v>
      </c>
      <c r="BB125" s="14" t="s">
        <v>1539</v>
      </c>
      <c r="BC125" s="4">
        <v>0</v>
      </c>
      <c r="BD125" s="15">
        <v>0</v>
      </c>
      <c r="BE125" s="11">
        <v>0</v>
      </c>
      <c r="BF125" s="4">
        <v>0</v>
      </c>
      <c r="BG125" s="5">
        <v>0</v>
      </c>
      <c r="BH125" s="5">
        <v>0</v>
      </c>
      <c r="BI125" s="5">
        <v>0</v>
      </c>
      <c r="BJ125" s="5">
        <v>0</v>
      </c>
      <c r="BK125" s="4">
        <v>0</v>
      </c>
      <c r="BL125" s="4">
        <v>0</v>
      </c>
      <c r="BM125" s="4">
        <v>0</v>
      </c>
      <c r="BN125" s="4">
        <v>0</v>
      </c>
      <c r="BO125" s="4" t="s">
        <v>53</v>
      </c>
      <c r="BP125" s="4">
        <v>0</v>
      </c>
      <c r="BQ125" s="5">
        <v>0</v>
      </c>
      <c r="BR125" s="5">
        <v>45252</v>
      </c>
      <c r="BS125" s="5">
        <v>0</v>
      </c>
      <c r="BT125" s="5">
        <v>0</v>
      </c>
      <c r="BU125" s="4">
        <v>16600000</v>
      </c>
    </row>
    <row r="126" spans="1:73" x14ac:dyDescent="0.25">
      <c r="A126" s="4" t="s">
        <v>728</v>
      </c>
      <c r="B126" s="4" t="s">
        <v>605</v>
      </c>
      <c r="C126" s="4" t="s">
        <v>665</v>
      </c>
      <c r="D126" s="4" t="s">
        <v>729</v>
      </c>
      <c r="E126" s="4" t="s">
        <v>87</v>
      </c>
      <c r="F126" s="4" t="s">
        <v>607</v>
      </c>
      <c r="G126" s="4">
        <v>152.6</v>
      </c>
      <c r="H126" s="4">
        <v>25000000</v>
      </c>
      <c r="I126" s="4">
        <f t="shared" si="1"/>
        <v>0</v>
      </c>
      <c r="J126" s="4">
        <v>42089600</v>
      </c>
      <c r="K126" s="4">
        <v>36176000</v>
      </c>
      <c r="L126" s="4" t="s">
        <v>730</v>
      </c>
      <c r="M126" s="4" t="s">
        <v>53</v>
      </c>
      <c r="N126" s="4"/>
      <c r="O126" s="4"/>
      <c r="P126" s="4"/>
      <c r="Q126" s="4"/>
      <c r="R126" s="4"/>
      <c r="S126" s="4"/>
      <c r="T126" s="4">
        <v>25000000</v>
      </c>
      <c r="U126" s="4"/>
      <c r="V126" s="4"/>
      <c r="W126" s="4"/>
      <c r="X126" s="4">
        <v>45180</v>
      </c>
      <c r="Y126" s="4" t="s">
        <v>731</v>
      </c>
      <c r="Z126" s="4" t="s">
        <v>46</v>
      </c>
      <c r="AA126" s="4">
        <v>0</v>
      </c>
      <c r="AB126" s="4">
        <v>152.6</v>
      </c>
      <c r="AC126" s="4" t="s">
        <v>732</v>
      </c>
      <c r="AD126" s="4" t="s">
        <v>48</v>
      </c>
      <c r="AE126" s="4" t="s">
        <v>49</v>
      </c>
      <c r="AF126" s="4" t="s">
        <v>163</v>
      </c>
      <c r="AG126" s="4" t="s">
        <v>347</v>
      </c>
      <c r="AH126" s="4" t="s">
        <v>49</v>
      </c>
      <c r="AI126" s="4" t="s">
        <v>670</v>
      </c>
      <c r="AJ126" s="4" t="s">
        <v>201</v>
      </c>
      <c r="AK126" s="4" t="s">
        <v>671</v>
      </c>
      <c r="AL126" s="4"/>
      <c r="AM126" s="4"/>
      <c r="AN126" s="4"/>
      <c r="AO126" s="9"/>
      <c r="AP126" s="14" t="s">
        <v>57</v>
      </c>
      <c r="AQ126" s="4" t="s">
        <v>57</v>
      </c>
      <c r="AR126" s="15" t="s">
        <v>57</v>
      </c>
      <c r="AS126" s="14" t="s">
        <v>1539</v>
      </c>
      <c r="AT126" s="4" t="s">
        <v>57</v>
      </c>
      <c r="AU126" s="4" t="s">
        <v>57</v>
      </c>
      <c r="AV126" s="15">
        <v>0</v>
      </c>
      <c r="AW126" s="14" t="s">
        <v>1539</v>
      </c>
      <c r="AX126" s="4" t="s">
        <v>57</v>
      </c>
      <c r="AY126" s="4" t="s">
        <v>57</v>
      </c>
      <c r="AZ126" s="4">
        <v>0</v>
      </c>
      <c r="BA126" s="15">
        <v>0</v>
      </c>
      <c r="BB126" s="14" t="s">
        <v>1539</v>
      </c>
      <c r="BC126" s="4">
        <v>0</v>
      </c>
      <c r="BD126" s="15">
        <v>0</v>
      </c>
      <c r="BE126" s="11">
        <v>0</v>
      </c>
      <c r="BF126" s="4">
        <v>0</v>
      </c>
      <c r="BG126" s="5">
        <v>0</v>
      </c>
      <c r="BH126" s="5">
        <v>0</v>
      </c>
      <c r="BI126" s="5">
        <v>0</v>
      </c>
      <c r="BJ126" s="5">
        <v>0</v>
      </c>
      <c r="BK126" s="4">
        <v>0</v>
      </c>
      <c r="BL126" s="4">
        <v>0</v>
      </c>
      <c r="BM126" s="4">
        <v>0</v>
      </c>
      <c r="BN126" s="4">
        <v>0</v>
      </c>
      <c r="BO126" s="4" t="s">
        <v>53</v>
      </c>
      <c r="BP126" s="4">
        <v>0</v>
      </c>
      <c r="BQ126" s="5">
        <v>0</v>
      </c>
      <c r="BR126" s="5">
        <v>45249</v>
      </c>
      <c r="BS126" s="5">
        <v>0</v>
      </c>
      <c r="BT126" s="5">
        <v>0</v>
      </c>
      <c r="BU126" s="4">
        <v>25000000</v>
      </c>
    </row>
    <row r="127" spans="1:73" x14ac:dyDescent="0.25">
      <c r="A127" s="4" t="s">
        <v>733</v>
      </c>
      <c r="B127" s="4" t="s">
        <v>605</v>
      </c>
      <c r="C127" s="4" t="s">
        <v>665</v>
      </c>
      <c r="D127" s="4" t="s">
        <v>257</v>
      </c>
      <c r="E127" s="4" t="s">
        <v>87</v>
      </c>
      <c r="F127" s="4" t="s">
        <v>607</v>
      </c>
      <c r="G127" s="4">
        <v>68.95</v>
      </c>
      <c r="H127" s="4">
        <v>25000000</v>
      </c>
      <c r="I127" s="4">
        <f t="shared" si="1"/>
        <v>0</v>
      </c>
      <c r="J127" s="4">
        <v>26387200</v>
      </c>
      <c r="K127" s="4">
        <v>22704640</v>
      </c>
      <c r="L127" s="4" t="s">
        <v>734</v>
      </c>
      <c r="M127" s="4" t="s">
        <v>53</v>
      </c>
      <c r="N127" s="4"/>
      <c r="O127" s="4"/>
      <c r="P127" s="4"/>
      <c r="Q127" s="4"/>
      <c r="R127" s="4"/>
      <c r="S127" s="4"/>
      <c r="T127" s="4">
        <v>25000000</v>
      </c>
      <c r="U127" s="4"/>
      <c r="V127" s="4"/>
      <c r="W127" s="4"/>
      <c r="X127" s="4">
        <v>45180</v>
      </c>
      <c r="Y127" s="4" t="s">
        <v>735</v>
      </c>
      <c r="Z127" s="4" t="s">
        <v>46</v>
      </c>
      <c r="AA127" s="4">
        <v>0</v>
      </c>
      <c r="AB127" s="4">
        <v>68.950999999999993</v>
      </c>
      <c r="AC127" s="4" t="s">
        <v>736</v>
      </c>
      <c r="AD127" s="4" t="s">
        <v>48</v>
      </c>
      <c r="AE127" s="4" t="s">
        <v>49</v>
      </c>
      <c r="AF127" s="4" t="s">
        <v>163</v>
      </c>
      <c r="AG127" s="4"/>
      <c r="AH127" s="4" t="s">
        <v>49</v>
      </c>
      <c r="AI127" s="4"/>
      <c r="AJ127" s="4" t="s">
        <v>201</v>
      </c>
      <c r="AK127" s="4" t="s">
        <v>671</v>
      </c>
      <c r="AL127" s="4"/>
      <c r="AM127" s="4"/>
      <c r="AN127" s="4"/>
      <c r="AO127" s="9"/>
      <c r="AP127" s="14" t="s">
        <v>57</v>
      </c>
      <c r="AQ127" s="4" t="s">
        <v>57</v>
      </c>
      <c r="AR127" s="15" t="s">
        <v>57</v>
      </c>
      <c r="AS127" s="14" t="s">
        <v>1539</v>
      </c>
      <c r="AT127" s="4" t="s">
        <v>57</v>
      </c>
      <c r="AU127" s="4" t="s">
        <v>57</v>
      </c>
      <c r="AV127" s="15">
        <v>0</v>
      </c>
      <c r="AW127" s="14" t="s">
        <v>1539</v>
      </c>
      <c r="AX127" s="4" t="s">
        <v>57</v>
      </c>
      <c r="AY127" s="4" t="s">
        <v>57</v>
      </c>
      <c r="AZ127" s="4">
        <v>0</v>
      </c>
      <c r="BA127" s="15">
        <v>0</v>
      </c>
      <c r="BB127" s="14" t="s">
        <v>1539</v>
      </c>
      <c r="BC127" s="4">
        <v>0</v>
      </c>
      <c r="BD127" s="15">
        <v>0</v>
      </c>
      <c r="BE127" s="11">
        <v>0</v>
      </c>
      <c r="BF127" s="4">
        <v>0</v>
      </c>
      <c r="BG127" s="5">
        <v>0</v>
      </c>
      <c r="BH127" s="5">
        <v>0</v>
      </c>
      <c r="BI127" s="5">
        <v>0</v>
      </c>
      <c r="BJ127" s="5">
        <v>0</v>
      </c>
      <c r="BK127" s="4">
        <v>0</v>
      </c>
      <c r="BL127" s="4">
        <v>0</v>
      </c>
      <c r="BM127" s="4">
        <v>0</v>
      </c>
      <c r="BN127" s="4">
        <v>0</v>
      </c>
      <c r="BO127" s="4" t="s">
        <v>53</v>
      </c>
      <c r="BP127" s="4">
        <v>0</v>
      </c>
      <c r="BQ127" s="5">
        <v>0</v>
      </c>
      <c r="BR127" s="5">
        <v>45251</v>
      </c>
      <c r="BS127" s="5">
        <v>0</v>
      </c>
      <c r="BT127" s="5">
        <v>0</v>
      </c>
      <c r="BU127" s="4">
        <v>25000000</v>
      </c>
    </row>
    <row r="128" spans="1:73" x14ac:dyDescent="0.25">
      <c r="A128" s="4" t="s">
        <v>737</v>
      </c>
      <c r="B128" s="4" t="s">
        <v>605</v>
      </c>
      <c r="C128" s="4" t="s">
        <v>665</v>
      </c>
      <c r="D128" s="4" t="s">
        <v>738</v>
      </c>
      <c r="E128" s="4" t="s">
        <v>87</v>
      </c>
      <c r="F128" s="4" t="s">
        <v>607</v>
      </c>
      <c r="G128" s="4">
        <v>69.400000000000006</v>
      </c>
      <c r="H128" s="4">
        <v>25000000</v>
      </c>
      <c r="I128" s="4">
        <f t="shared" si="1"/>
        <v>0</v>
      </c>
      <c r="J128" s="4">
        <v>26387200</v>
      </c>
      <c r="K128" s="4">
        <v>22704640</v>
      </c>
      <c r="L128" s="4" t="s">
        <v>739</v>
      </c>
      <c r="M128" s="4" t="s">
        <v>53</v>
      </c>
      <c r="N128" s="4"/>
      <c r="O128" s="4"/>
      <c r="P128" s="4"/>
      <c r="Q128" s="4"/>
      <c r="R128" s="4"/>
      <c r="S128" s="4"/>
      <c r="T128" s="4">
        <v>25000000</v>
      </c>
      <c r="U128" s="4"/>
      <c r="V128" s="4"/>
      <c r="W128" s="4"/>
      <c r="X128" s="4">
        <v>45180</v>
      </c>
      <c r="Y128" s="4" t="s">
        <v>740</v>
      </c>
      <c r="Z128" s="4" t="s">
        <v>46</v>
      </c>
      <c r="AA128" s="4">
        <v>0</v>
      </c>
      <c r="AB128" s="4">
        <v>69.394999999999996</v>
      </c>
      <c r="AC128" s="4" t="s">
        <v>741</v>
      </c>
      <c r="AD128" s="4" t="s">
        <v>48</v>
      </c>
      <c r="AE128" s="4" t="s">
        <v>49</v>
      </c>
      <c r="AF128" s="4" t="s">
        <v>163</v>
      </c>
      <c r="AG128" s="4"/>
      <c r="AH128" s="4" t="s">
        <v>49</v>
      </c>
      <c r="AI128" s="4"/>
      <c r="AJ128" s="4" t="s">
        <v>201</v>
      </c>
      <c r="AK128" s="4" t="s">
        <v>742</v>
      </c>
      <c r="AL128" s="4"/>
      <c r="AM128" s="4"/>
      <c r="AN128" s="4"/>
      <c r="AO128" s="9"/>
      <c r="AP128" s="14" t="s">
        <v>57</v>
      </c>
      <c r="AQ128" s="4" t="s">
        <v>57</v>
      </c>
      <c r="AR128" s="15" t="s">
        <v>57</v>
      </c>
      <c r="AS128" s="14" t="s">
        <v>1539</v>
      </c>
      <c r="AT128" s="4" t="s">
        <v>57</v>
      </c>
      <c r="AU128" s="4" t="s">
        <v>57</v>
      </c>
      <c r="AV128" s="15">
        <v>0</v>
      </c>
      <c r="AW128" s="14" t="s">
        <v>1539</v>
      </c>
      <c r="AX128" s="4" t="s">
        <v>57</v>
      </c>
      <c r="AY128" s="4" t="s">
        <v>57</v>
      </c>
      <c r="AZ128" s="4">
        <v>0</v>
      </c>
      <c r="BA128" s="15">
        <v>0</v>
      </c>
      <c r="BB128" s="14" t="s">
        <v>1539</v>
      </c>
      <c r="BC128" s="4">
        <v>0</v>
      </c>
      <c r="BD128" s="15">
        <v>0</v>
      </c>
      <c r="BE128" s="11">
        <v>0</v>
      </c>
      <c r="BF128" s="4">
        <v>0</v>
      </c>
      <c r="BG128" s="5">
        <v>0</v>
      </c>
      <c r="BH128" s="5">
        <v>0</v>
      </c>
      <c r="BI128" s="5">
        <v>0</v>
      </c>
      <c r="BJ128" s="5">
        <v>0</v>
      </c>
      <c r="BK128" s="4">
        <v>0</v>
      </c>
      <c r="BL128" s="4">
        <v>0</v>
      </c>
      <c r="BM128" s="4">
        <v>0</v>
      </c>
      <c r="BN128" s="4">
        <v>0</v>
      </c>
      <c r="BO128" s="4" t="s">
        <v>53</v>
      </c>
      <c r="BP128" s="4">
        <v>0</v>
      </c>
      <c r="BQ128" s="5">
        <v>0</v>
      </c>
      <c r="BR128" s="5">
        <v>45251</v>
      </c>
      <c r="BS128" s="5">
        <v>0</v>
      </c>
      <c r="BT128" s="5">
        <v>0</v>
      </c>
      <c r="BU128" s="4">
        <v>25000000</v>
      </c>
    </row>
    <row r="129" spans="1:73" x14ac:dyDescent="0.25">
      <c r="A129" s="4" t="s">
        <v>743</v>
      </c>
      <c r="B129" s="4" t="s">
        <v>605</v>
      </c>
      <c r="C129" s="4" t="s">
        <v>665</v>
      </c>
      <c r="D129" s="4" t="s">
        <v>744</v>
      </c>
      <c r="E129" s="4" t="s">
        <v>87</v>
      </c>
      <c r="F129" s="4" t="s">
        <v>607</v>
      </c>
      <c r="G129" s="4">
        <v>69.12</v>
      </c>
      <c r="H129" s="4">
        <v>25000000</v>
      </c>
      <c r="I129" s="4">
        <f t="shared" si="1"/>
        <v>0</v>
      </c>
      <c r="J129" s="4">
        <v>26387200</v>
      </c>
      <c r="K129" s="4">
        <v>22704640</v>
      </c>
      <c r="L129" s="4" t="s">
        <v>745</v>
      </c>
      <c r="M129" s="4" t="s">
        <v>53</v>
      </c>
      <c r="N129" s="4"/>
      <c r="O129" s="4"/>
      <c r="P129" s="4"/>
      <c r="Q129" s="4"/>
      <c r="R129" s="4"/>
      <c r="S129" s="4"/>
      <c r="T129" s="4">
        <v>25000000</v>
      </c>
      <c r="U129" s="4"/>
      <c r="V129" s="4"/>
      <c r="W129" s="4"/>
      <c r="X129" s="4">
        <v>45180</v>
      </c>
      <c r="Y129" s="4" t="s">
        <v>746</v>
      </c>
      <c r="Z129" s="4" t="s">
        <v>46</v>
      </c>
      <c r="AA129" s="4">
        <v>0</v>
      </c>
      <c r="AB129" s="4" t="s">
        <v>747</v>
      </c>
      <c r="AC129" s="4" t="s">
        <v>748</v>
      </c>
      <c r="AD129" s="4" t="s">
        <v>48</v>
      </c>
      <c r="AE129" s="4" t="s">
        <v>49</v>
      </c>
      <c r="AF129" s="4" t="s">
        <v>163</v>
      </c>
      <c r="AG129" s="4"/>
      <c r="AH129" s="4" t="s">
        <v>49</v>
      </c>
      <c r="AI129" s="4"/>
      <c r="AJ129" s="4" t="s">
        <v>201</v>
      </c>
      <c r="AK129" s="4" t="s">
        <v>742</v>
      </c>
      <c r="AL129" s="4"/>
      <c r="AM129" s="4"/>
      <c r="AN129" s="4"/>
      <c r="AO129" s="9"/>
      <c r="AP129" s="14" t="s">
        <v>57</v>
      </c>
      <c r="AQ129" s="4" t="s">
        <v>57</v>
      </c>
      <c r="AR129" s="15" t="s">
        <v>57</v>
      </c>
      <c r="AS129" s="14" t="s">
        <v>1539</v>
      </c>
      <c r="AT129" s="4" t="s">
        <v>57</v>
      </c>
      <c r="AU129" s="4" t="s">
        <v>57</v>
      </c>
      <c r="AV129" s="15">
        <v>0</v>
      </c>
      <c r="AW129" s="14" t="s">
        <v>1539</v>
      </c>
      <c r="AX129" s="4" t="s">
        <v>57</v>
      </c>
      <c r="AY129" s="4" t="s">
        <v>57</v>
      </c>
      <c r="AZ129" s="4">
        <v>0</v>
      </c>
      <c r="BA129" s="15">
        <v>0</v>
      </c>
      <c r="BB129" s="14" t="s">
        <v>1539</v>
      </c>
      <c r="BC129" s="4">
        <v>0</v>
      </c>
      <c r="BD129" s="15">
        <v>0</v>
      </c>
      <c r="BE129" s="11">
        <v>0</v>
      </c>
      <c r="BF129" s="4">
        <v>0</v>
      </c>
      <c r="BG129" s="5">
        <v>0</v>
      </c>
      <c r="BH129" s="5">
        <v>0</v>
      </c>
      <c r="BI129" s="5">
        <v>0</v>
      </c>
      <c r="BJ129" s="5">
        <v>0</v>
      </c>
      <c r="BK129" s="4">
        <v>0</v>
      </c>
      <c r="BL129" s="4">
        <v>0</v>
      </c>
      <c r="BM129" s="4">
        <v>0</v>
      </c>
      <c r="BN129" s="4">
        <v>0</v>
      </c>
      <c r="BO129" s="4" t="s">
        <v>53</v>
      </c>
      <c r="BP129" s="4">
        <v>0</v>
      </c>
      <c r="BQ129" s="5">
        <v>0</v>
      </c>
      <c r="BR129" s="5">
        <v>45251</v>
      </c>
      <c r="BS129" s="5">
        <v>0</v>
      </c>
      <c r="BT129" s="5">
        <v>0</v>
      </c>
      <c r="BU129" s="4">
        <v>25000000</v>
      </c>
    </row>
    <row r="130" spans="1:73" x14ac:dyDescent="0.25">
      <c r="A130" s="4" t="s">
        <v>749</v>
      </c>
      <c r="B130" s="4" t="s">
        <v>605</v>
      </c>
      <c r="C130" s="4" t="s">
        <v>665</v>
      </c>
      <c r="D130" s="4" t="s">
        <v>642</v>
      </c>
      <c r="E130" s="4" t="s">
        <v>87</v>
      </c>
      <c r="F130" s="4" t="s">
        <v>607</v>
      </c>
      <c r="G130" s="4">
        <v>67.92</v>
      </c>
      <c r="H130" s="4">
        <v>25000000</v>
      </c>
      <c r="I130" s="4">
        <f t="shared" si="1"/>
        <v>0</v>
      </c>
      <c r="J130" s="4">
        <v>26387200</v>
      </c>
      <c r="K130" s="4">
        <v>22704640</v>
      </c>
      <c r="L130" s="4" t="s">
        <v>750</v>
      </c>
      <c r="M130" s="4" t="s">
        <v>53</v>
      </c>
      <c r="N130" s="4"/>
      <c r="O130" s="4"/>
      <c r="P130" s="4"/>
      <c r="Q130" s="4"/>
      <c r="R130" s="4"/>
      <c r="S130" s="4"/>
      <c r="T130" s="4">
        <v>25000000</v>
      </c>
      <c r="U130" s="4"/>
      <c r="V130" s="4"/>
      <c r="W130" s="4"/>
      <c r="X130" s="4">
        <v>45180</v>
      </c>
      <c r="Y130" s="4" t="s">
        <v>751</v>
      </c>
      <c r="Z130" s="4" t="s">
        <v>46</v>
      </c>
      <c r="AA130" s="4">
        <v>0</v>
      </c>
      <c r="AB130" s="4" t="s">
        <v>752</v>
      </c>
      <c r="AC130" s="4" t="s">
        <v>753</v>
      </c>
      <c r="AD130" s="4" t="s">
        <v>48</v>
      </c>
      <c r="AE130" s="4" t="s">
        <v>49</v>
      </c>
      <c r="AF130" s="4" t="s">
        <v>163</v>
      </c>
      <c r="AG130" s="4"/>
      <c r="AH130" s="4" t="s">
        <v>49</v>
      </c>
      <c r="AI130" s="4"/>
      <c r="AJ130" s="4" t="s">
        <v>201</v>
      </c>
      <c r="AK130" s="4" t="s">
        <v>742</v>
      </c>
      <c r="AL130" s="4"/>
      <c r="AM130" s="4"/>
      <c r="AN130" s="4"/>
      <c r="AO130" s="9"/>
      <c r="AP130" s="14" t="s">
        <v>57</v>
      </c>
      <c r="AQ130" s="4" t="s">
        <v>57</v>
      </c>
      <c r="AR130" s="15" t="s">
        <v>57</v>
      </c>
      <c r="AS130" s="14" t="s">
        <v>1539</v>
      </c>
      <c r="AT130" s="4" t="s">
        <v>57</v>
      </c>
      <c r="AU130" s="4" t="s">
        <v>57</v>
      </c>
      <c r="AV130" s="15">
        <v>0</v>
      </c>
      <c r="AW130" s="14" t="s">
        <v>1539</v>
      </c>
      <c r="AX130" s="4" t="s">
        <v>57</v>
      </c>
      <c r="AY130" s="4" t="s">
        <v>57</v>
      </c>
      <c r="AZ130" s="4">
        <v>0</v>
      </c>
      <c r="BA130" s="15">
        <v>0</v>
      </c>
      <c r="BB130" s="14" t="s">
        <v>1539</v>
      </c>
      <c r="BC130" s="4">
        <v>0</v>
      </c>
      <c r="BD130" s="15">
        <v>0</v>
      </c>
      <c r="BE130" s="11">
        <v>0</v>
      </c>
      <c r="BF130" s="4">
        <v>0</v>
      </c>
      <c r="BG130" s="5">
        <v>0</v>
      </c>
      <c r="BH130" s="5">
        <v>0</v>
      </c>
      <c r="BI130" s="5">
        <v>0</v>
      </c>
      <c r="BJ130" s="5">
        <v>0</v>
      </c>
      <c r="BK130" s="4">
        <v>0</v>
      </c>
      <c r="BL130" s="4">
        <v>0</v>
      </c>
      <c r="BM130" s="4">
        <v>0</v>
      </c>
      <c r="BN130" s="4">
        <v>0</v>
      </c>
      <c r="BO130" s="4" t="s">
        <v>53</v>
      </c>
      <c r="BP130" s="4">
        <v>0</v>
      </c>
      <c r="BQ130" s="5">
        <v>0</v>
      </c>
      <c r="BR130" s="5">
        <v>45251</v>
      </c>
      <c r="BS130" s="5">
        <v>0</v>
      </c>
      <c r="BT130" s="5">
        <v>0</v>
      </c>
      <c r="BU130" s="4">
        <v>25000000</v>
      </c>
    </row>
    <row r="131" spans="1:73" x14ac:dyDescent="0.25">
      <c r="A131" s="4" t="s">
        <v>754</v>
      </c>
      <c r="B131" s="4" t="s">
        <v>605</v>
      </c>
      <c r="C131" s="4" t="s">
        <v>379</v>
      </c>
      <c r="D131" s="4" t="s">
        <v>57</v>
      </c>
      <c r="E131" s="4" t="s">
        <v>41</v>
      </c>
      <c r="F131" s="4" t="s">
        <v>42</v>
      </c>
      <c r="G131" s="4">
        <v>600</v>
      </c>
      <c r="H131" s="4">
        <v>25000000</v>
      </c>
      <c r="I131" s="4">
        <f t="shared" si="1"/>
        <v>0</v>
      </c>
      <c r="J131" s="4"/>
      <c r="K131" s="4"/>
      <c r="L131" s="4" t="s">
        <v>755</v>
      </c>
      <c r="M131" s="4" t="s">
        <v>53</v>
      </c>
      <c r="N131" s="4"/>
      <c r="O131" s="4"/>
      <c r="P131" s="4"/>
      <c r="Q131" s="4"/>
      <c r="R131" s="4"/>
      <c r="S131" s="4"/>
      <c r="T131" s="4">
        <v>25000000</v>
      </c>
      <c r="U131" s="4"/>
      <c r="V131" s="4" t="s">
        <v>48</v>
      </c>
      <c r="W131" s="4" t="s">
        <v>49</v>
      </c>
      <c r="X131" s="4">
        <v>45245</v>
      </c>
      <c r="Y131" s="4" t="s">
        <v>756</v>
      </c>
      <c r="Z131" s="4" t="s">
        <v>46</v>
      </c>
      <c r="AA131" s="4">
        <v>0</v>
      </c>
      <c r="AB131" s="4" t="s">
        <v>757</v>
      </c>
      <c r="AC131" s="4" t="s">
        <v>758</v>
      </c>
      <c r="AD131" s="4" t="s">
        <v>48</v>
      </c>
      <c r="AE131" s="4" t="s">
        <v>49</v>
      </c>
      <c r="AF131" s="4"/>
      <c r="AG131" s="4"/>
      <c r="AH131" s="4" t="s">
        <v>48</v>
      </c>
      <c r="AI131" s="4"/>
      <c r="AJ131" s="4"/>
      <c r="AK131" s="4"/>
      <c r="AL131" s="4"/>
      <c r="AM131" s="4"/>
      <c r="AN131" s="4"/>
      <c r="AO131" s="9"/>
      <c r="AP131" s="14" t="s">
        <v>57</v>
      </c>
      <c r="AQ131" s="4" t="s">
        <v>57</v>
      </c>
      <c r="AR131" s="15" t="s">
        <v>57</v>
      </c>
      <c r="AS131" s="14" t="s">
        <v>1539</v>
      </c>
      <c r="AT131" s="4" t="s">
        <v>57</v>
      </c>
      <c r="AU131" s="4" t="s">
        <v>57</v>
      </c>
      <c r="AV131" s="15">
        <v>0</v>
      </c>
      <c r="AW131" s="14" t="s">
        <v>1539</v>
      </c>
      <c r="AX131" s="4" t="s">
        <v>57</v>
      </c>
      <c r="AY131" s="4" t="s">
        <v>57</v>
      </c>
      <c r="AZ131" s="4">
        <v>0</v>
      </c>
      <c r="BA131" s="15">
        <v>0</v>
      </c>
      <c r="BB131" s="14" t="s">
        <v>1539</v>
      </c>
      <c r="BC131" s="4">
        <v>0</v>
      </c>
      <c r="BD131" s="15">
        <v>0</v>
      </c>
      <c r="BE131" s="11">
        <v>0</v>
      </c>
      <c r="BF131" s="4">
        <v>0</v>
      </c>
      <c r="BG131" s="5">
        <v>0</v>
      </c>
      <c r="BH131" s="5">
        <v>0</v>
      </c>
      <c r="BI131" s="5">
        <v>0</v>
      </c>
      <c r="BJ131" s="5">
        <v>0</v>
      </c>
      <c r="BK131" s="4">
        <v>0</v>
      </c>
      <c r="BL131" s="4">
        <v>0</v>
      </c>
      <c r="BM131" s="4">
        <v>0</v>
      </c>
      <c r="BN131" s="4">
        <v>0</v>
      </c>
      <c r="BO131" s="4" t="s">
        <v>53</v>
      </c>
      <c r="BP131" s="4">
        <v>0</v>
      </c>
      <c r="BQ131" s="5">
        <v>0</v>
      </c>
      <c r="BR131" s="5">
        <v>0</v>
      </c>
      <c r="BS131" s="5">
        <v>0</v>
      </c>
      <c r="BT131" s="5">
        <v>0</v>
      </c>
      <c r="BU131" s="4">
        <v>25000000</v>
      </c>
    </row>
    <row r="132" spans="1:73" x14ac:dyDescent="0.25">
      <c r="A132" s="4" t="s">
        <v>759</v>
      </c>
      <c r="B132" s="4" t="s">
        <v>605</v>
      </c>
      <c r="C132" s="4" t="s">
        <v>379</v>
      </c>
      <c r="D132" s="4" t="s">
        <v>760</v>
      </c>
      <c r="E132" s="4" t="s">
        <v>41</v>
      </c>
      <c r="F132" s="4" t="s">
        <v>42</v>
      </c>
      <c r="G132" s="4">
        <v>94</v>
      </c>
      <c r="H132" s="4">
        <v>25000000</v>
      </c>
      <c r="I132" s="4">
        <f t="shared" si="1"/>
        <v>0</v>
      </c>
      <c r="J132" s="4"/>
      <c r="K132" s="4"/>
      <c r="L132" s="4" t="s">
        <v>761</v>
      </c>
      <c r="M132" s="4" t="s">
        <v>53</v>
      </c>
      <c r="N132" s="4"/>
      <c r="O132" s="4"/>
      <c r="P132" s="4"/>
      <c r="Q132" s="4"/>
      <c r="R132" s="4"/>
      <c r="S132" s="4"/>
      <c r="T132" s="4">
        <v>25000000</v>
      </c>
      <c r="U132" s="4"/>
      <c r="V132" s="4" t="s">
        <v>48</v>
      </c>
      <c r="W132" s="4" t="s">
        <v>48</v>
      </c>
      <c r="X132" s="4">
        <v>45030</v>
      </c>
      <c r="Y132" s="4" t="s">
        <v>762</v>
      </c>
      <c r="Z132" s="4" t="s">
        <v>46</v>
      </c>
      <c r="AA132" s="4" t="s">
        <v>427</v>
      </c>
      <c r="AB132" s="4" t="s">
        <v>763</v>
      </c>
      <c r="AC132" s="4" t="s">
        <v>764</v>
      </c>
      <c r="AD132" s="4" t="s">
        <v>48</v>
      </c>
      <c r="AE132" s="4" t="s">
        <v>49</v>
      </c>
      <c r="AF132" s="4"/>
      <c r="AG132" s="4" t="s">
        <v>53</v>
      </c>
      <c r="AH132" s="4" t="s">
        <v>48</v>
      </c>
      <c r="AI132" s="4" t="s">
        <v>340</v>
      </c>
      <c r="AJ132" s="4"/>
      <c r="AK132" s="4"/>
      <c r="AL132" s="4">
        <v>2024</v>
      </c>
      <c r="AM132" s="4"/>
      <c r="AN132" s="4"/>
      <c r="AO132" s="9"/>
      <c r="AP132" s="14" t="s">
        <v>57</v>
      </c>
      <c r="AQ132" s="4" t="s">
        <v>57</v>
      </c>
      <c r="AR132" s="15" t="s">
        <v>57</v>
      </c>
      <c r="AS132" s="14" t="s">
        <v>1539</v>
      </c>
      <c r="AT132" s="4" t="s">
        <v>57</v>
      </c>
      <c r="AU132" s="4" t="s">
        <v>57</v>
      </c>
      <c r="AV132" s="15">
        <v>0</v>
      </c>
      <c r="AW132" s="14" t="s">
        <v>1539</v>
      </c>
      <c r="AX132" s="4" t="s">
        <v>57</v>
      </c>
      <c r="AY132" s="4" t="s">
        <v>57</v>
      </c>
      <c r="AZ132" s="4">
        <v>0</v>
      </c>
      <c r="BA132" s="15">
        <v>0</v>
      </c>
      <c r="BB132" s="14" t="s">
        <v>1539</v>
      </c>
      <c r="BC132" s="4">
        <v>0</v>
      </c>
      <c r="BD132" s="15">
        <v>0</v>
      </c>
      <c r="BE132" s="11">
        <v>0</v>
      </c>
      <c r="BF132" s="4">
        <v>0</v>
      </c>
      <c r="BG132" s="5">
        <v>0</v>
      </c>
      <c r="BH132" s="5">
        <v>0</v>
      </c>
      <c r="BI132" s="5">
        <v>0</v>
      </c>
      <c r="BJ132" s="5">
        <v>0</v>
      </c>
      <c r="BK132" s="4">
        <v>0</v>
      </c>
      <c r="BL132" s="4">
        <v>0</v>
      </c>
      <c r="BM132" s="4">
        <v>0</v>
      </c>
      <c r="BN132" s="4">
        <v>0</v>
      </c>
      <c r="BO132" s="4" t="s">
        <v>53</v>
      </c>
      <c r="BP132" s="4">
        <v>0</v>
      </c>
      <c r="BQ132" s="5">
        <v>0</v>
      </c>
      <c r="BR132" s="5">
        <v>0</v>
      </c>
      <c r="BS132" s="5">
        <v>0</v>
      </c>
      <c r="BT132" s="5">
        <v>0</v>
      </c>
      <c r="BU132" s="4">
        <v>25000000</v>
      </c>
    </row>
    <row r="133" spans="1:73" x14ac:dyDescent="0.25">
      <c r="A133" s="4" t="s">
        <v>765</v>
      </c>
      <c r="B133" s="4" t="s">
        <v>605</v>
      </c>
      <c r="C133" s="4" t="s">
        <v>665</v>
      </c>
      <c r="D133" s="4" t="s">
        <v>766</v>
      </c>
      <c r="E133" s="4" t="s">
        <v>87</v>
      </c>
      <c r="F133" s="4" t="s">
        <v>607</v>
      </c>
      <c r="G133" s="4">
        <v>16.690000000000001</v>
      </c>
      <c r="H133" s="4">
        <v>16600000</v>
      </c>
      <c r="I133" s="4">
        <f t="shared" si="1"/>
        <v>0</v>
      </c>
      <c r="J133" s="4">
        <v>13083840</v>
      </c>
      <c r="K133" s="4">
        <v>11269440</v>
      </c>
      <c r="L133" s="4" t="s">
        <v>767</v>
      </c>
      <c r="M133" s="4" t="s">
        <v>53</v>
      </c>
      <c r="N133" s="4"/>
      <c r="O133" s="4"/>
      <c r="P133" s="4"/>
      <c r="Q133" s="4"/>
      <c r="R133" s="4"/>
      <c r="S133" s="4"/>
      <c r="T133" s="4">
        <v>16600000</v>
      </c>
      <c r="U133" s="4"/>
      <c r="V133" s="4"/>
      <c r="W133" s="4"/>
      <c r="X133" s="4">
        <v>45180</v>
      </c>
      <c r="Y133" s="4" t="s">
        <v>768</v>
      </c>
      <c r="Z133" s="4" t="s">
        <v>46</v>
      </c>
      <c r="AA133" s="4">
        <v>0</v>
      </c>
      <c r="AB133" s="4">
        <v>16.690000000000001</v>
      </c>
      <c r="AC133" s="4" t="s">
        <v>769</v>
      </c>
      <c r="AD133" s="4" t="s">
        <v>48</v>
      </c>
      <c r="AE133" s="4" t="s">
        <v>49</v>
      </c>
      <c r="AF133" s="4" t="s">
        <v>163</v>
      </c>
      <c r="AG133" s="4"/>
      <c r="AH133" s="4" t="s">
        <v>49</v>
      </c>
      <c r="AI133" s="4"/>
      <c r="AJ133" s="4" t="s">
        <v>201</v>
      </c>
      <c r="AK133" s="4" t="s">
        <v>742</v>
      </c>
      <c r="AL133" s="4"/>
      <c r="AM133" s="4"/>
      <c r="AN133" s="4"/>
      <c r="AO133" s="9"/>
      <c r="AP133" s="14" t="s">
        <v>57</v>
      </c>
      <c r="AQ133" s="4" t="s">
        <v>57</v>
      </c>
      <c r="AR133" s="15" t="s">
        <v>57</v>
      </c>
      <c r="AS133" s="14" t="s">
        <v>1539</v>
      </c>
      <c r="AT133" s="4" t="s">
        <v>57</v>
      </c>
      <c r="AU133" s="4" t="s">
        <v>57</v>
      </c>
      <c r="AV133" s="15">
        <v>0</v>
      </c>
      <c r="AW133" s="14" t="s">
        <v>1539</v>
      </c>
      <c r="AX133" s="4" t="s">
        <v>57</v>
      </c>
      <c r="AY133" s="4" t="s">
        <v>57</v>
      </c>
      <c r="AZ133" s="4">
        <v>0</v>
      </c>
      <c r="BA133" s="15">
        <v>0</v>
      </c>
      <c r="BB133" s="14" t="s">
        <v>1539</v>
      </c>
      <c r="BC133" s="4">
        <v>0</v>
      </c>
      <c r="BD133" s="15">
        <v>0</v>
      </c>
      <c r="BE133" s="11">
        <v>0</v>
      </c>
      <c r="BF133" s="4">
        <v>0</v>
      </c>
      <c r="BG133" s="5">
        <v>0</v>
      </c>
      <c r="BH133" s="5">
        <v>0</v>
      </c>
      <c r="BI133" s="5">
        <v>0</v>
      </c>
      <c r="BJ133" s="5">
        <v>0</v>
      </c>
      <c r="BK133" s="4">
        <v>0</v>
      </c>
      <c r="BL133" s="4">
        <v>0</v>
      </c>
      <c r="BM133" s="4">
        <v>0</v>
      </c>
      <c r="BN133" s="4">
        <v>0</v>
      </c>
      <c r="BO133" s="4" t="s">
        <v>53</v>
      </c>
      <c r="BP133" s="4">
        <v>0</v>
      </c>
      <c r="BQ133" s="5">
        <v>0</v>
      </c>
      <c r="BR133" s="5">
        <v>45251</v>
      </c>
      <c r="BS133" s="5">
        <v>0</v>
      </c>
      <c r="BT133" s="5">
        <v>0</v>
      </c>
      <c r="BU133" s="4">
        <v>16600000</v>
      </c>
    </row>
    <row r="134" spans="1:73" x14ac:dyDescent="0.25">
      <c r="A134" s="4" t="s">
        <v>770</v>
      </c>
      <c r="B134" s="4" t="s">
        <v>605</v>
      </c>
      <c r="C134" s="4" t="s">
        <v>379</v>
      </c>
      <c r="D134" s="4" t="s">
        <v>771</v>
      </c>
      <c r="E134" s="4" t="s">
        <v>87</v>
      </c>
      <c r="F134" s="4" t="s">
        <v>607</v>
      </c>
      <c r="G134" s="4">
        <v>127.1</v>
      </c>
      <c r="H134" s="4">
        <v>25000000</v>
      </c>
      <c r="I134" s="4">
        <f t="shared" si="1"/>
        <v>0</v>
      </c>
      <c r="J134" s="4"/>
      <c r="K134" s="4"/>
      <c r="L134" s="4" t="s">
        <v>772</v>
      </c>
      <c r="M134" s="4" t="s">
        <v>53</v>
      </c>
      <c r="N134" s="4"/>
      <c r="O134" s="4"/>
      <c r="P134" s="4"/>
      <c r="Q134" s="4"/>
      <c r="R134" s="4"/>
      <c r="S134" s="4"/>
      <c r="T134" s="4">
        <v>25000000</v>
      </c>
      <c r="U134" s="4"/>
      <c r="V134" s="4"/>
      <c r="W134" s="4"/>
      <c r="X134" s="4">
        <v>45180</v>
      </c>
      <c r="Y134" s="4" t="s">
        <v>773</v>
      </c>
      <c r="Z134" s="4">
        <v>0</v>
      </c>
      <c r="AA134" s="4" t="s">
        <v>427</v>
      </c>
      <c r="AB134" s="4">
        <v>127.1</v>
      </c>
      <c r="AC134" s="4" t="s">
        <v>774</v>
      </c>
      <c r="AD134" s="4" t="s">
        <v>48</v>
      </c>
      <c r="AE134" s="4" t="s">
        <v>49</v>
      </c>
      <c r="AF134" s="4" t="s">
        <v>69</v>
      </c>
      <c r="AG134" s="4"/>
      <c r="AH134" s="4" t="s">
        <v>49</v>
      </c>
      <c r="AI134" s="4"/>
      <c r="AJ134" s="4" t="s">
        <v>201</v>
      </c>
      <c r="AK134" s="4" t="s">
        <v>742</v>
      </c>
      <c r="AL134" s="4"/>
      <c r="AM134" s="4"/>
      <c r="AN134" s="4"/>
      <c r="AO134" s="9"/>
      <c r="AP134" s="14" t="s">
        <v>57</v>
      </c>
      <c r="AQ134" s="4" t="s">
        <v>57</v>
      </c>
      <c r="AR134" s="15" t="s">
        <v>57</v>
      </c>
      <c r="AS134" s="14" t="s">
        <v>1539</v>
      </c>
      <c r="AT134" s="4" t="s">
        <v>57</v>
      </c>
      <c r="AU134" s="4" t="s">
        <v>57</v>
      </c>
      <c r="AV134" s="15">
        <v>0</v>
      </c>
      <c r="AW134" s="14" t="s">
        <v>1539</v>
      </c>
      <c r="AX134" s="4" t="s">
        <v>57</v>
      </c>
      <c r="AY134" s="4" t="s">
        <v>57</v>
      </c>
      <c r="AZ134" s="4">
        <v>0</v>
      </c>
      <c r="BA134" s="15">
        <v>0</v>
      </c>
      <c r="BB134" s="14" t="s">
        <v>1539</v>
      </c>
      <c r="BC134" s="4">
        <v>0</v>
      </c>
      <c r="BD134" s="15">
        <v>0</v>
      </c>
      <c r="BE134" s="11">
        <v>0</v>
      </c>
      <c r="BF134" s="4">
        <v>0</v>
      </c>
      <c r="BG134" s="5">
        <v>0</v>
      </c>
      <c r="BH134" s="5">
        <v>0</v>
      </c>
      <c r="BI134" s="5">
        <v>0</v>
      </c>
      <c r="BJ134" s="5">
        <v>0</v>
      </c>
      <c r="BK134" s="4">
        <v>0</v>
      </c>
      <c r="BL134" s="4">
        <v>0</v>
      </c>
      <c r="BM134" s="4">
        <v>0</v>
      </c>
      <c r="BN134" s="4">
        <v>0</v>
      </c>
      <c r="BO134" s="4" t="s">
        <v>53</v>
      </c>
      <c r="BP134" s="4">
        <v>0</v>
      </c>
      <c r="BQ134" s="5">
        <v>0</v>
      </c>
      <c r="BR134" s="5">
        <v>45249</v>
      </c>
      <c r="BS134" s="5">
        <v>0</v>
      </c>
      <c r="BT134" s="5">
        <v>0</v>
      </c>
      <c r="BU134" s="4">
        <v>25000000</v>
      </c>
    </row>
    <row r="135" spans="1:73" x14ac:dyDescent="0.25">
      <c r="A135" s="4" t="s">
        <v>775</v>
      </c>
      <c r="B135" s="4" t="s">
        <v>605</v>
      </c>
      <c r="C135" s="4" t="s">
        <v>379</v>
      </c>
      <c r="D135" s="4" t="s">
        <v>776</v>
      </c>
      <c r="E135" s="4" t="s">
        <v>87</v>
      </c>
      <c r="F135" s="4" t="s">
        <v>607</v>
      </c>
      <c r="G135" s="4">
        <v>37.69</v>
      </c>
      <c r="H135" s="4">
        <v>18400000</v>
      </c>
      <c r="I135" s="4">
        <f t="shared" si="1"/>
        <v>0</v>
      </c>
      <c r="J135" s="4"/>
      <c r="K135" s="4"/>
      <c r="L135" s="4" t="s">
        <v>777</v>
      </c>
      <c r="M135" s="4" t="s">
        <v>53</v>
      </c>
      <c r="N135" s="4"/>
      <c r="O135" s="4"/>
      <c r="P135" s="4"/>
      <c r="Q135" s="4"/>
      <c r="R135" s="4"/>
      <c r="S135" s="4"/>
      <c r="T135" s="4">
        <v>18400000</v>
      </c>
      <c r="U135" s="4"/>
      <c r="V135" s="4"/>
      <c r="W135" s="4"/>
      <c r="X135" s="4">
        <v>45180</v>
      </c>
      <c r="Y135" s="4" t="s">
        <v>778</v>
      </c>
      <c r="Z135" s="4" t="s">
        <v>394</v>
      </c>
      <c r="AA135" s="4">
        <v>0</v>
      </c>
      <c r="AB135" s="4">
        <v>37.693199999999997</v>
      </c>
      <c r="AC135" s="4" t="s">
        <v>779</v>
      </c>
      <c r="AD135" s="4" t="s">
        <v>48</v>
      </c>
      <c r="AE135" s="4" t="s">
        <v>49</v>
      </c>
      <c r="AF135" s="4" t="s">
        <v>69</v>
      </c>
      <c r="AG135" s="4"/>
      <c r="AH135" s="4" t="s">
        <v>49</v>
      </c>
      <c r="AI135" s="4"/>
      <c r="AJ135" s="4" t="s">
        <v>201</v>
      </c>
      <c r="AK135" s="4" t="s">
        <v>742</v>
      </c>
      <c r="AL135" s="4"/>
      <c r="AM135" s="4"/>
      <c r="AN135" s="4"/>
      <c r="AO135" s="9"/>
      <c r="AP135" s="14" t="s">
        <v>57</v>
      </c>
      <c r="AQ135" s="4" t="s">
        <v>57</v>
      </c>
      <c r="AR135" s="15" t="s">
        <v>57</v>
      </c>
      <c r="AS135" s="14" t="s">
        <v>1539</v>
      </c>
      <c r="AT135" s="4" t="s">
        <v>57</v>
      </c>
      <c r="AU135" s="4" t="s">
        <v>57</v>
      </c>
      <c r="AV135" s="15">
        <v>0</v>
      </c>
      <c r="AW135" s="14" t="s">
        <v>1539</v>
      </c>
      <c r="AX135" s="4" t="s">
        <v>57</v>
      </c>
      <c r="AY135" s="4" t="s">
        <v>57</v>
      </c>
      <c r="AZ135" s="4">
        <v>0</v>
      </c>
      <c r="BA135" s="15">
        <v>0</v>
      </c>
      <c r="BB135" s="14" t="s">
        <v>1539</v>
      </c>
      <c r="BC135" s="4">
        <v>0</v>
      </c>
      <c r="BD135" s="15">
        <v>0</v>
      </c>
      <c r="BE135" s="11">
        <v>0</v>
      </c>
      <c r="BF135" s="4">
        <v>0</v>
      </c>
      <c r="BG135" s="5">
        <v>0</v>
      </c>
      <c r="BH135" s="5">
        <v>0</v>
      </c>
      <c r="BI135" s="5">
        <v>0</v>
      </c>
      <c r="BJ135" s="5">
        <v>0</v>
      </c>
      <c r="BK135" s="4">
        <v>0</v>
      </c>
      <c r="BL135" s="4">
        <v>0</v>
      </c>
      <c r="BM135" s="4">
        <v>0</v>
      </c>
      <c r="BN135" s="4">
        <v>0</v>
      </c>
      <c r="BO135" s="4" t="s">
        <v>53</v>
      </c>
      <c r="BP135" s="4">
        <v>0</v>
      </c>
      <c r="BQ135" s="5">
        <v>0</v>
      </c>
      <c r="BR135" s="5">
        <v>45249</v>
      </c>
      <c r="BS135" s="5">
        <v>0</v>
      </c>
      <c r="BT135" s="5">
        <v>0</v>
      </c>
      <c r="BU135" s="4">
        <v>18400000</v>
      </c>
    </row>
    <row r="136" spans="1:73" x14ac:dyDescent="0.25">
      <c r="A136" s="4" t="s">
        <v>780</v>
      </c>
      <c r="B136" s="4" t="s">
        <v>605</v>
      </c>
      <c r="C136" s="4" t="s">
        <v>379</v>
      </c>
      <c r="D136" s="4" t="s">
        <v>781</v>
      </c>
      <c r="E136" s="4" t="s">
        <v>87</v>
      </c>
      <c r="F136" s="4" t="s">
        <v>607</v>
      </c>
      <c r="G136" s="4">
        <v>125.3</v>
      </c>
      <c r="H136" s="4">
        <v>25000000</v>
      </c>
      <c r="I136" s="4">
        <f t="shared" ref="I136:I199" si="2">+H136-T136</f>
        <v>0</v>
      </c>
      <c r="J136" s="4"/>
      <c r="K136" s="4"/>
      <c r="L136" s="4" t="s">
        <v>782</v>
      </c>
      <c r="M136" s="4" t="s">
        <v>53</v>
      </c>
      <c r="N136" s="4"/>
      <c r="O136" s="4"/>
      <c r="P136" s="4"/>
      <c r="Q136" s="4"/>
      <c r="R136" s="4"/>
      <c r="S136" s="4"/>
      <c r="T136" s="4">
        <v>25000000</v>
      </c>
      <c r="U136" s="4"/>
      <c r="V136" s="4"/>
      <c r="W136" s="4"/>
      <c r="X136" s="4">
        <v>45180</v>
      </c>
      <c r="Y136" s="4" t="s">
        <v>783</v>
      </c>
      <c r="Z136" s="4" t="s">
        <v>394</v>
      </c>
      <c r="AA136" s="4">
        <v>0</v>
      </c>
      <c r="AB136" s="4" t="s">
        <v>784</v>
      </c>
      <c r="AC136" s="4" t="s">
        <v>785</v>
      </c>
      <c r="AD136" s="4" t="s">
        <v>48</v>
      </c>
      <c r="AE136" s="4" t="s">
        <v>49</v>
      </c>
      <c r="AF136" s="4" t="s">
        <v>69</v>
      </c>
      <c r="AG136" s="4"/>
      <c r="AH136" s="4" t="s">
        <v>49</v>
      </c>
      <c r="AI136" s="4"/>
      <c r="AJ136" s="4" t="s">
        <v>201</v>
      </c>
      <c r="AK136" s="4" t="s">
        <v>742</v>
      </c>
      <c r="AL136" s="4"/>
      <c r="AM136" s="4"/>
      <c r="AN136" s="4"/>
      <c r="AO136" s="9"/>
      <c r="AP136" s="14" t="s">
        <v>57</v>
      </c>
      <c r="AQ136" s="4" t="s">
        <v>57</v>
      </c>
      <c r="AR136" s="15" t="s">
        <v>57</v>
      </c>
      <c r="AS136" s="14" t="s">
        <v>1539</v>
      </c>
      <c r="AT136" s="4" t="s">
        <v>57</v>
      </c>
      <c r="AU136" s="4" t="s">
        <v>57</v>
      </c>
      <c r="AV136" s="15">
        <v>0</v>
      </c>
      <c r="AW136" s="14" t="s">
        <v>1539</v>
      </c>
      <c r="AX136" s="4" t="s">
        <v>57</v>
      </c>
      <c r="AY136" s="4" t="s">
        <v>57</v>
      </c>
      <c r="AZ136" s="4">
        <v>0</v>
      </c>
      <c r="BA136" s="15">
        <v>0</v>
      </c>
      <c r="BB136" s="14" t="s">
        <v>1539</v>
      </c>
      <c r="BC136" s="4">
        <v>0</v>
      </c>
      <c r="BD136" s="15">
        <v>0</v>
      </c>
      <c r="BE136" s="11">
        <v>0</v>
      </c>
      <c r="BF136" s="4">
        <v>0</v>
      </c>
      <c r="BG136" s="5">
        <v>0</v>
      </c>
      <c r="BH136" s="5">
        <v>0</v>
      </c>
      <c r="BI136" s="5">
        <v>0</v>
      </c>
      <c r="BJ136" s="5">
        <v>0</v>
      </c>
      <c r="BK136" s="4">
        <v>0</v>
      </c>
      <c r="BL136" s="4">
        <v>0</v>
      </c>
      <c r="BM136" s="4">
        <v>0</v>
      </c>
      <c r="BN136" s="4">
        <v>0</v>
      </c>
      <c r="BO136" s="4" t="s">
        <v>53</v>
      </c>
      <c r="BP136" s="4">
        <v>0</v>
      </c>
      <c r="BQ136" s="5">
        <v>0</v>
      </c>
      <c r="BR136" s="5">
        <v>45249</v>
      </c>
      <c r="BS136" s="5">
        <v>0</v>
      </c>
      <c r="BT136" s="5">
        <v>0</v>
      </c>
      <c r="BU136" s="4">
        <v>25000000</v>
      </c>
    </row>
    <row r="137" spans="1:73" x14ac:dyDescent="0.25">
      <c r="A137" s="4" t="s">
        <v>786</v>
      </c>
      <c r="B137" s="4" t="s">
        <v>605</v>
      </c>
      <c r="C137" s="4" t="s">
        <v>379</v>
      </c>
      <c r="D137" s="4" t="s">
        <v>642</v>
      </c>
      <c r="E137" s="4" t="s">
        <v>87</v>
      </c>
      <c r="F137" s="4" t="s">
        <v>607</v>
      </c>
      <c r="G137" s="4">
        <v>90.8</v>
      </c>
      <c r="H137" s="4">
        <v>25000000</v>
      </c>
      <c r="I137" s="4">
        <f t="shared" si="2"/>
        <v>0</v>
      </c>
      <c r="J137" s="4"/>
      <c r="K137" s="4"/>
      <c r="L137" s="4" t="s">
        <v>787</v>
      </c>
      <c r="M137" s="4" t="s">
        <v>53</v>
      </c>
      <c r="N137" s="4"/>
      <c r="O137" s="4"/>
      <c r="P137" s="4"/>
      <c r="Q137" s="4"/>
      <c r="R137" s="4"/>
      <c r="S137" s="4"/>
      <c r="T137" s="4">
        <v>25000000</v>
      </c>
      <c r="U137" s="4"/>
      <c r="V137" s="4"/>
      <c r="W137" s="4"/>
      <c r="X137" s="4">
        <v>45180</v>
      </c>
      <c r="Y137" s="4" t="s">
        <v>788</v>
      </c>
      <c r="Z137" s="4" t="s">
        <v>46</v>
      </c>
      <c r="AA137" s="4">
        <v>0</v>
      </c>
      <c r="AB137" s="4" t="s">
        <v>789</v>
      </c>
      <c r="AC137" s="4" t="s">
        <v>790</v>
      </c>
      <c r="AD137" s="4" t="s">
        <v>48</v>
      </c>
      <c r="AE137" s="4" t="s">
        <v>49</v>
      </c>
      <c r="AF137" s="4" t="s">
        <v>163</v>
      </c>
      <c r="AG137" s="4"/>
      <c r="AH137" s="4" t="s">
        <v>49</v>
      </c>
      <c r="AI137" s="4"/>
      <c r="AJ137" s="4" t="s">
        <v>201</v>
      </c>
      <c r="AK137" s="4" t="s">
        <v>742</v>
      </c>
      <c r="AL137" s="4"/>
      <c r="AM137" s="4"/>
      <c r="AN137" s="4"/>
      <c r="AO137" s="9"/>
      <c r="AP137" s="14" t="s">
        <v>57</v>
      </c>
      <c r="AQ137" s="4" t="s">
        <v>57</v>
      </c>
      <c r="AR137" s="15" t="s">
        <v>57</v>
      </c>
      <c r="AS137" s="14" t="s">
        <v>1539</v>
      </c>
      <c r="AT137" s="4" t="s">
        <v>57</v>
      </c>
      <c r="AU137" s="4" t="s">
        <v>57</v>
      </c>
      <c r="AV137" s="15">
        <v>0</v>
      </c>
      <c r="AW137" s="14" t="s">
        <v>1539</v>
      </c>
      <c r="AX137" s="4" t="s">
        <v>57</v>
      </c>
      <c r="AY137" s="4" t="s">
        <v>57</v>
      </c>
      <c r="AZ137" s="4">
        <v>0</v>
      </c>
      <c r="BA137" s="15">
        <v>0</v>
      </c>
      <c r="BB137" s="14" t="s">
        <v>1539</v>
      </c>
      <c r="BC137" s="4">
        <v>0</v>
      </c>
      <c r="BD137" s="15">
        <v>0</v>
      </c>
      <c r="BE137" s="11">
        <v>0</v>
      </c>
      <c r="BF137" s="4">
        <v>0</v>
      </c>
      <c r="BG137" s="5">
        <v>0</v>
      </c>
      <c r="BH137" s="5">
        <v>0</v>
      </c>
      <c r="BI137" s="5">
        <v>0</v>
      </c>
      <c r="BJ137" s="5">
        <v>0</v>
      </c>
      <c r="BK137" s="4">
        <v>0</v>
      </c>
      <c r="BL137" s="4">
        <v>0</v>
      </c>
      <c r="BM137" s="4">
        <v>0</v>
      </c>
      <c r="BN137" s="4">
        <v>0</v>
      </c>
      <c r="BO137" s="4" t="s">
        <v>53</v>
      </c>
      <c r="BP137" s="4">
        <v>0</v>
      </c>
      <c r="BQ137" s="5">
        <v>0</v>
      </c>
      <c r="BR137" s="5">
        <v>45250</v>
      </c>
      <c r="BS137" s="5">
        <v>0</v>
      </c>
      <c r="BT137" s="5">
        <v>0</v>
      </c>
      <c r="BU137" s="4">
        <v>25000000</v>
      </c>
    </row>
    <row r="138" spans="1:73" x14ac:dyDescent="0.25">
      <c r="A138" s="4" t="s">
        <v>791</v>
      </c>
      <c r="B138" s="4" t="s">
        <v>605</v>
      </c>
      <c r="C138" s="4" t="s">
        <v>379</v>
      </c>
      <c r="D138" s="4" t="s">
        <v>792</v>
      </c>
      <c r="E138" s="4" t="s">
        <v>87</v>
      </c>
      <c r="F138" s="4" t="s">
        <v>607</v>
      </c>
      <c r="G138" s="4">
        <v>205</v>
      </c>
      <c r="H138" s="4">
        <v>25000000</v>
      </c>
      <c r="I138" s="4">
        <f t="shared" si="2"/>
        <v>0</v>
      </c>
      <c r="J138" s="4"/>
      <c r="K138" s="4"/>
      <c r="L138" s="4" t="s">
        <v>793</v>
      </c>
      <c r="M138" s="4" t="s">
        <v>53</v>
      </c>
      <c r="N138" s="4"/>
      <c r="O138" s="4"/>
      <c r="P138" s="4"/>
      <c r="Q138" s="4"/>
      <c r="R138" s="4"/>
      <c r="S138" s="4"/>
      <c r="T138" s="4">
        <v>25000000</v>
      </c>
      <c r="U138" s="4"/>
      <c r="V138" s="4"/>
      <c r="W138" s="4"/>
      <c r="X138" s="4">
        <v>45180</v>
      </c>
      <c r="Y138" s="4" t="s">
        <v>794</v>
      </c>
      <c r="Z138" s="4" t="s">
        <v>46</v>
      </c>
      <c r="AA138" s="4">
        <v>0</v>
      </c>
      <c r="AB138" s="4">
        <v>205</v>
      </c>
      <c r="AC138" s="4" t="s">
        <v>795</v>
      </c>
      <c r="AD138" s="4" t="s">
        <v>48</v>
      </c>
      <c r="AE138" s="4" t="s">
        <v>49</v>
      </c>
      <c r="AF138" s="4" t="s">
        <v>163</v>
      </c>
      <c r="AG138" s="4"/>
      <c r="AH138" s="4" t="s">
        <v>49</v>
      </c>
      <c r="AI138" s="4"/>
      <c r="AJ138" s="4" t="s">
        <v>201</v>
      </c>
      <c r="AK138" s="4" t="s">
        <v>742</v>
      </c>
      <c r="AL138" s="4"/>
      <c r="AM138" s="4"/>
      <c r="AN138" s="4"/>
      <c r="AO138" s="9"/>
      <c r="AP138" s="14" t="s">
        <v>57</v>
      </c>
      <c r="AQ138" s="4" t="s">
        <v>57</v>
      </c>
      <c r="AR138" s="15" t="s">
        <v>57</v>
      </c>
      <c r="AS138" s="14" t="s">
        <v>1539</v>
      </c>
      <c r="AT138" s="4" t="s">
        <v>57</v>
      </c>
      <c r="AU138" s="4" t="s">
        <v>57</v>
      </c>
      <c r="AV138" s="15">
        <v>0</v>
      </c>
      <c r="AW138" s="14" t="s">
        <v>1539</v>
      </c>
      <c r="AX138" s="4" t="s">
        <v>57</v>
      </c>
      <c r="AY138" s="4" t="s">
        <v>57</v>
      </c>
      <c r="AZ138" s="4">
        <v>0</v>
      </c>
      <c r="BA138" s="15">
        <v>0</v>
      </c>
      <c r="BB138" s="14" t="s">
        <v>1539</v>
      </c>
      <c r="BC138" s="4">
        <v>0</v>
      </c>
      <c r="BD138" s="15">
        <v>0</v>
      </c>
      <c r="BE138" s="11">
        <v>0</v>
      </c>
      <c r="BF138" s="4">
        <v>0</v>
      </c>
      <c r="BG138" s="5">
        <v>0</v>
      </c>
      <c r="BH138" s="5">
        <v>0</v>
      </c>
      <c r="BI138" s="5">
        <v>0</v>
      </c>
      <c r="BJ138" s="5">
        <v>0</v>
      </c>
      <c r="BK138" s="4">
        <v>0</v>
      </c>
      <c r="BL138" s="4">
        <v>0</v>
      </c>
      <c r="BM138" s="4">
        <v>0</v>
      </c>
      <c r="BN138" s="4">
        <v>0</v>
      </c>
      <c r="BO138" s="4" t="s">
        <v>53</v>
      </c>
      <c r="BP138" s="4">
        <v>0</v>
      </c>
      <c r="BQ138" s="5">
        <v>0</v>
      </c>
      <c r="BR138" s="5">
        <v>45250</v>
      </c>
      <c r="BS138" s="5">
        <v>0</v>
      </c>
      <c r="BT138" s="5">
        <v>0</v>
      </c>
      <c r="BU138" s="4">
        <v>25000000</v>
      </c>
    </row>
    <row r="139" spans="1:73" x14ac:dyDescent="0.25">
      <c r="A139" s="4" t="s">
        <v>796</v>
      </c>
      <c r="B139" s="4" t="s">
        <v>605</v>
      </c>
      <c r="C139" s="4" t="s">
        <v>379</v>
      </c>
      <c r="D139" s="4" t="s">
        <v>797</v>
      </c>
      <c r="E139" s="4" t="s">
        <v>87</v>
      </c>
      <c r="F139" s="4" t="s">
        <v>607</v>
      </c>
      <c r="G139" s="4">
        <v>89.66</v>
      </c>
      <c r="H139" s="4">
        <v>25000000</v>
      </c>
      <c r="I139" s="4">
        <f t="shared" si="2"/>
        <v>0</v>
      </c>
      <c r="J139" s="4"/>
      <c r="K139" s="4"/>
      <c r="L139" s="4" t="s">
        <v>798</v>
      </c>
      <c r="M139" s="4" t="s">
        <v>53</v>
      </c>
      <c r="N139" s="4"/>
      <c r="O139" s="4"/>
      <c r="P139" s="4"/>
      <c r="Q139" s="4"/>
      <c r="R139" s="4"/>
      <c r="S139" s="4"/>
      <c r="T139" s="4">
        <v>25000000</v>
      </c>
      <c r="U139" s="4"/>
      <c r="V139" s="4"/>
      <c r="W139" s="4"/>
      <c r="X139" s="4">
        <v>45180</v>
      </c>
      <c r="Y139" s="4" t="s">
        <v>799</v>
      </c>
      <c r="Z139" s="4">
        <v>0</v>
      </c>
      <c r="AA139" s="4" t="s">
        <v>427</v>
      </c>
      <c r="AB139" s="4" t="s">
        <v>800</v>
      </c>
      <c r="AC139" s="4" t="s">
        <v>801</v>
      </c>
      <c r="AD139" s="4" t="s">
        <v>48</v>
      </c>
      <c r="AE139" s="4" t="s">
        <v>49</v>
      </c>
      <c r="AF139" s="4" t="s">
        <v>69</v>
      </c>
      <c r="AG139" s="4"/>
      <c r="AH139" s="4" t="s">
        <v>49</v>
      </c>
      <c r="AI139" s="4"/>
      <c r="AJ139" s="4" t="s">
        <v>201</v>
      </c>
      <c r="AK139" s="4" t="s">
        <v>742</v>
      </c>
      <c r="AL139" s="4"/>
      <c r="AM139" s="4"/>
      <c r="AN139" s="4"/>
      <c r="AO139" s="9"/>
      <c r="AP139" s="14" t="s">
        <v>57</v>
      </c>
      <c r="AQ139" s="4" t="s">
        <v>57</v>
      </c>
      <c r="AR139" s="15" t="s">
        <v>57</v>
      </c>
      <c r="AS139" s="14" t="s">
        <v>1539</v>
      </c>
      <c r="AT139" s="4" t="s">
        <v>57</v>
      </c>
      <c r="AU139" s="4" t="s">
        <v>57</v>
      </c>
      <c r="AV139" s="15">
        <v>0</v>
      </c>
      <c r="AW139" s="14" t="s">
        <v>1539</v>
      </c>
      <c r="AX139" s="4" t="s">
        <v>57</v>
      </c>
      <c r="AY139" s="4" t="s">
        <v>57</v>
      </c>
      <c r="AZ139" s="4">
        <v>0</v>
      </c>
      <c r="BA139" s="15">
        <v>0</v>
      </c>
      <c r="BB139" s="14" t="s">
        <v>1539</v>
      </c>
      <c r="BC139" s="4">
        <v>0</v>
      </c>
      <c r="BD139" s="15">
        <v>0</v>
      </c>
      <c r="BE139" s="11">
        <v>0</v>
      </c>
      <c r="BF139" s="4">
        <v>0</v>
      </c>
      <c r="BG139" s="5">
        <v>0</v>
      </c>
      <c r="BH139" s="5">
        <v>0</v>
      </c>
      <c r="BI139" s="5">
        <v>0</v>
      </c>
      <c r="BJ139" s="5">
        <v>0</v>
      </c>
      <c r="BK139" s="4">
        <v>0</v>
      </c>
      <c r="BL139" s="4">
        <v>0</v>
      </c>
      <c r="BM139" s="4">
        <v>0</v>
      </c>
      <c r="BN139" s="4">
        <v>0</v>
      </c>
      <c r="BO139" s="4" t="s">
        <v>53</v>
      </c>
      <c r="BP139" s="4">
        <v>0</v>
      </c>
      <c r="BQ139" s="5">
        <v>0</v>
      </c>
      <c r="BR139" s="5">
        <v>0</v>
      </c>
      <c r="BS139" s="5">
        <v>0</v>
      </c>
      <c r="BT139" s="5">
        <v>0</v>
      </c>
      <c r="BU139" s="4">
        <v>25000000</v>
      </c>
    </row>
    <row r="140" spans="1:73" x14ac:dyDescent="0.25">
      <c r="A140" s="4" t="s">
        <v>802</v>
      </c>
      <c r="B140" s="4" t="s">
        <v>605</v>
      </c>
      <c r="C140" s="4" t="s">
        <v>379</v>
      </c>
      <c r="D140" s="4" t="s">
        <v>803</v>
      </c>
      <c r="E140" s="4" t="s">
        <v>87</v>
      </c>
      <c r="F140" s="4" t="s">
        <v>607</v>
      </c>
      <c r="G140" s="4">
        <v>490</v>
      </c>
      <c r="H140" s="4">
        <v>25000000</v>
      </c>
      <c r="I140" s="4">
        <f t="shared" si="2"/>
        <v>0</v>
      </c>
      <c r="J140" s="4"/>
      <c r="K140" s="4"/>
      <c r="L140" s="4" t="s">
        <v>804</v>
      </c>
      <c r="M140" s="4" t="s">
        <v>53</v>
      </c>
      <c r="N140" s="4"/>
      <c r="O140" s="4"/>
      <c r="P140" s="4"/>
      <c r="Q140" s="4"/>
      <c r="R140" s="4"/>
      <c r="S140" s="4"/>
      <c r="T140" s="4">
        <v>25000000</v>
      </c>
      <c r="U140" s="4"/>
      <c r="V140" s="4"/>
      <c r="W140" s="4"/>
      <c r="X140" s="4">
        <v>45180</v>
      </c>
      <c r="Y140" s="4" t="s">
        <v>805</v>
      </c>
      <c r="Z140" s="4" t="s">
        <v>394</v>
      </c>
      <c r="AA140" s="4">
        <v>0</v>
      </c>
      <c r="AB140" s="4" t="s">
        <v>806</v>
      </c>
      <c r="AC140" s="4" t="s">
        <v>807</v>
      </c>
      <c r="AD140" s="4" t="s">
        <v>48</v>
      </c>
      <c r="AE140" s="4" t="s">
        <v>49</v>
      </c>
      <c r="AF140" s="4" t="s">
        <v>69</v>
      </c>
      <c r="AG140" s="4"/>
      <c r="AH140" s="4" t="s">
        <v>49</v>
      </c>
      <c r="AI140" s="4"/>
      <c r="AJ140" s="4" t="s">
        <v>201</v>
      </c>
      <c r="AK140" s="4" t="s">
        <v>742</v>
      </c>
      <c r="AL140" s="4"/>
      <c r="AM140" s="4"/>
      <c r="AN140" s="4"/>
      <c r="AO140" s="9"/>
      <c r="AP140" s="14" t="s">
        <v>57</v>
      </c>
      <c r="AQ140" s="4" t="s">
        <v>57</v>
      </c>
      <c r="AR140" s="15" t="s">
        <v>57</v>
      </c>
      <c r="AS140" s="14" t="s">
        <v>1539</v>
      </c>
      <c r="AT140" s="4" t="s">
        <v>57</v>
      </c>
      <c r="AU140" s="4" t="s">
        <v>57</v>
      </c>
      <c r="AV140" s="15">
        <v>0</v>
      </c>
      <c r="AW140" s="14" t="s">
        <v>1539</v>
      </c>
      <c r="AX140" s="4" t="s">
        <v>57</v>
      </c>
      <c r="AY140" s="4" t="s">
        <v>57</v>
      </c>
      <c r="AZ140" s="4">
        <v>0</v>
      </c>
      <c r="BA140" s="15">
        <v>0</v>
      </c>
      <c r="BB140" s="14" t="s">
        <v>1539</v>
      </c>
      <c r="BC140" s="4">
        <v>0</v>
      </c>
      <c r="BD140" s="15">
        <v>0</v>
      </c>
      <c r="BE140" s="11">
        <v>0</v>
      </c>
      <c r="BF140" s="4">
        <v>0</v>
      </c>
      <c r="BG140" s="5">
        <v>0</v>
      </c>
      <c r="BH140" s="5">
        <v>0</v>
      </c>
      <c r="BI140" s="5">
        <v>0</v>
      </c>
      <c r="BJ140" s="5">
        <v>0</v>
      </c>
      <c r="BK140" s="4">
        <v>0</v>
      </c>
      <c r="BL140" s="4">
        <v>0</v>
      </c>
      <c r="BM140" s="4">
        <v>0</v>
      </c>
      <c r="BN140" s="4">
        <v>0</v>
      </c>
      <c r="BO140" s="4" t="s">
        <v>53</v>
      </c>
      <c r="BP140" s="4">
        <v>0</v>
      </c>
      <c r="BQ140" s="5">
        <v>0</v>
      </c>
      <c r="BR140" s="5">
        <v>45250</v>
      </c>
      <c r="BS140" s="5">
        <v>0</v>
      </c>
      <c r="BT140" s="5">
        <v>0</v>
      </c>
      <c r="BU140" s="4">
        <v>25000000</v>
      </c>
    </row>
    <row r="141" spans="1:73" x14ac:dyDescent="0.25">
      <c r="A141" s="4" t="s">
        <v>808</v>
      </c>
      <c r="B141" s="4" t="s">
        <v>605</v>
      </c>
      <c r="C141" s="4" t="s">
        <v>379</v>
      </c>
      <c r="D141" s="4" t="s">
        <v>809</v>
      </c>
      <c r="E141" s="4" t="s">
        <v>87</v>
      </c>
      <c r="F141" s="4" t="s">
        <v>607</v>
      </c>
      <c r="G141" s="4">
        <v>374.75</v>
      </c>
      <c r="H141" s="4">
        <v>25000000</v>
      </c>
      <c r="I141" s="4">
        <f t="shared" si="2"/>
        <v>0</v>
      </c>
      <c r="J141" s="4"/>
      <c r="K141" s="4"/>
      <c r="L141" s="4" t="s">
        <v>810</v>
      </c>
      <c r="M141" s="4" t="s">
        <v>53</v>
      </c>
      <c r="N141" s="4"/>
      <c r="O141" s="4"/>
      <c r="P141" s="4"/>
      <c r="Q141" s="4"/>
      <c r="R141" s="4"/>
      <c r="S141" s="4"/>
      <c r="T141" s="4">
        <v>25000000</v>
      </c>
      <c r="U141" s="4"/>
      <c r="V141" s="4"/>
      <c r="W141" s="4"/>
      <c r="X141" s="4">
        <v>45180</v>
      </c>
      <c r="Y141" s="4" t="s">
        <v>811</v>
      </c>
      <c r="Z141" s="4">
        <v>0</v>
      </c>
      <c r="AA141" s="4" t="s">
        <v>427</v>
      </c>
      <c r="AB141" s="4" t="s">
        <v>812</v>
      </c>
      <c r="AC141" s="4" t="s">
        <v>813</v>
      </c>
      <c r="AD141" s="4" t="s">
        <v>48</v>
      </c>
      <c r="AE141" s="4" t="s">
        <v>49</v>
      </c>
      <c r="AF141" s="4" t="s">
        <v>69</v>
      </c>
      <c r="AG141" s="4"/>
      <c r="AH141" s="4" t="s">
        <v>49</v>
      </c>
      <c r="AI141" s="4"/>
      <c r="AJ141" s="4" t="s">
        <v>201</v>
      </c>
      <c r="AK141" s="4" t="s">
        <v>742</v>
      </c>
      <c r="AL141" s="4"/>
      <c r="AM141" s="4"/>
      <c r="AN141" s="4"/>
      <c r="AO141" s="9"/>
      <c r="AP141" s="14" t="s">
        <v>57</v>
      </c>
      <c r="AQ141" s="4" t="s">
        <v>57</v>
      </c>
      <c r="AR141" s="15" t="s">
        <v>57</v>
      </c>
      <c r="AS141" s="14" t="s">
        <v>1539</v>
      </c>
      <c r="AT141" s="4" t="s">
        <v>57</v>
      </c>
      <c r="AU141" s="4" t="s">
        <v>57</v>
      </c>
      <c r="AV141" s="15">
        <v>0</v>
      </c>
      <c r="AW141" s="14" t="s">
        <v>1539</v>
      </c>
      <c r="AX141" s="4" t="s">
        <v>57</v>
      </c>
      <c r="AY141" s="4" t="s">
        <v>57</v>
      </c>
      <c r="AZ141" s="4">
        <v>0</v>
      </c>
      <c r="BA141" s="15">
        <v>0</v>
      </c>
      <c r="BB141" s="14" t="s">
        <v>1539</v>
      </c>
      <c r="BC141" s="4">
        <v>0</v>
      </c>
      <c r="BD141" s="15">
        <v>0</v>
      </c>
      <c r="BE141" s="11">
        <v>0</v>
      </c>
      <c r="BF141" s="4">
        <v>0</v>
      </c>
      <c r="BG141" s="5">
        <v>0</v>
      </c>
      <c r="BH141" s="5">
        <v>0</v>
      </c>
      <c r="BI141" s="5">
        <v>0</v>
      </c>
      <c r="BJ141" s="5">
        <v>0</v>
      </c>
      <c r="BK141" s="4">
        <v>0</v>
      </c>
      <c r="BL141" s="4">
        <v>0</v>
      </c>
      <c r="BM141" s="4">
        <v>0</v>
      </c>
      <c r="BN141" s="4">
        <v>0</v>
      </c>
      <c r="BO141" s="4" t="s">
        <v>53</v>
      </c>
      <c r="BP141" s="4">
        <v>0</v>
      </c>
      <c r="BQ141" s="5">
        <v>0</v>
      </c>
      <c r="BR141" s="5">
        <v>45248</v>
      </c>
      <c r="BS141" s="5">
        <v>0</v>
      </c>
      <c r="BT141" s="5">
        <v>0</v>
      </c>
      <c r="BU141" s="4">
        <v>25000000</v>
      </c>
    </row>
    <row r="142" spans="1:73" x14ac:dyDescent="0.25">
      <c r="A142" s="4" t="s">
        <v>814</v>
      </c>
      <c r="B142" s="4" t="s">
        <v>605</v>
      </c>
      <c r="C142" s="4" t="s">
        <v>379</v>
      </c>
      <c r="D142" s="4" t="s">
        <v>252</v>
      </c>
      <c r="E142" s="4" t="s">
        <v>87</v>
      </c>
      <c r="F142" s="4" t="s">
        <v>607</v>
      </c>
      <c r="G142" s="4">
        <v>307.14999999999998</v>
      </c>
      <c r="H142" s="4">
        <v>25000000</v>
      </c>
      <c r="I142" s="4">
        <f t="shared" si="2"/>
        <v>0</v>
      </c>
      <c r="J142" s="4"/>
      <c r="K142" s="4"/>
      <c r="L142" s="4" t="s">
        <v>815</v>
      </c>
      <c r="M142" s="4" t="s">
        <v>53</v>
      </c>
      <c r="N142" s="4"/>
      <c r="O142" s="4"/>
      <c r="P142" s="4"/>
      <c r="Q142" s="4"/>
      <c r="R142" s="4"/>
      <c r="S142" s="4"/>
      <c r="T142" s="4">
        <v>25000000</v>
      </c>
      <c r="U142" s="4"/>
      <c r="V142" s="4"/>
      <c r="W142" s="4"/>
      <c r="X142" s="4">
        <v>45180</v>
      </c>
      <c r="Y142" s="4" t="s">
        <v>816</v>
      </c>
      <c r="Z142" s="4" t="s">
        <v>46</v>
      </c>
      <c r="AA142" s="4">
        <v>0</v>
      </c>
      <c r="AB142" s="4" t="s">
        <v>817</v>
      </c>
      <c r="AC142" s="4" t="s">
        <v>818</v>
      </c>
      <c r="AD142" s="4" t="s">
        <v>48</v>
      </c>
      <c r="AE142" s="4" t="s">
        <v>49</v>
      </c>
      <c r="AF142" s="4" t="s">
        <v>69</v>
      </c>
      <c r="AG142" s="4"/>
      <c r="AH142" s="4" t="s">
        <v>49</v>
      </c>
      <c r="AI142" s="4"/>
      <c r="AJ142" s="4" t="s">
        <v>201</v>
      </c>
      <c r="AK142" s="4" t="s">
        <v>742</v>
      </c>
      <c r="AL142" s="4"/>
      <c r="AM142" s="4"/>
      <c r="AN142" s="4"/>
      <c r="AO142" s="9"/>
      <c r="AP142" s="14" t="s">
        <v>57</v>
      </c>
      <c r="AQ142" s="4" t="s">
        <v>57</v>
      </c>
      <c r="AR142" s="15" t="s">
        <v>57</v>
      </c>
      <c r="AS142" s="14" t="s">
        <v>1539</v>
      </c>
      <c r="AT142" s="4" t="s">
        <v>57</v>
      </c>
      <c r="AU142" s="4" t="s">
        <v>57</v>
      </c>
      <c r="AV142" s="15">
        <v>0</v>
      </c>
      <c r="AW142" s="14" t="s">
        <v>1539</v>
      </c>
      <c r="AX142" s="4" t="s">
        <v>57</v>
      </c>
      <c r="AY142" s="4" t="s">
        <v>57</v>
      </c>
      <c r="AZ142" s="4">
        <v>0</v>
      </c>
      <c r="BA142" s="15">
        <v>0</v>
      </c>
      <c r="BB142" s="14" t="s">
        <v>1539</v>
      </c>
      <c r="BC142" s="4">
        <v>0</v>
      </c>
      <c r="BD142" s="15">
        <v>0</v>
      </c>
      <c r="BE142" s="11">
        <v>0</v>
      </c>
      <c r="BF142" s="4">
        <v>0</v>
      </c>
      <c r="BG142" s="5">
        <v>0</v>
      </c>
      <c r="BH142" s="5">
        <v>0</v>
      </c>
      <c r="BI142" s="5">
        <v>0</v>
      </c>
      <c r="BJ142" s="5">
        <v>0</v>
      </c>
      <c r="BK142" s="4">
        <v>0</v>
      </c>
      <c r="BL142" s="4">
        <v>0</v>
      </c>
      <c r="BM142" s="4">
        <v>0</v>
      </c>
      <c r="BN142" s="4">
        <v>0</v>
      </c>
      <c r="BO142" s="4" t="s">
        <v>53</v>
      </c>
      <c r="BP142" s="4">
        <v>0</v>
      </c>
      <c r="BQ142" s="5">
        <v>0</v>
      </c>
      <c r="BR142" s="5">
        <v>45250</v>
      </c>
      <c r="BS142" s="5">
        <v>0</v>
      </c>
      <c r="BT142" s="5">
        <v>0</v>
      </c>
      <c r="BU142" s="4">
        <v>25000000</v>
      </c>
    </row>
    <row r="143" spans="1:73" x14ac:dyDescent="0.25">
      <c r="A143" s="4" t="s">
        <v>819</v>
      </c>
      <c r="B143" s="4" t="s">
        <v>605</v>
      </c>
      <c r="C143" s="4" t="s">
        <v>379</v>
      </c>
      <c r="D143" s="4" t="s">
        <v>820</v>
      </c>
      <c r="E143" s="4" t="s">
        <v>87</v>
      </c>
      <c r="F143" s="4" t="s">
        <v>607</v>
      </c>
      <c r="G143" s="4">
        <v>134.94999999999999</v>
      </c>
      <c r="H143" s="4">
        <v>25000000</v>
      </c>
      <c r="I143" s="4">
        <f t="shared" si="2"/>
        <v>0</v>
      </c>
      <c r="J143" s="4"/>
      <c r="K143" s="4"/>
      <c r="L143" s="4" t="s">
        <v>821</v>
      </c>
      <c r="M143" s="4" t="s">
        <v>53</v>
      </c>
      <c r="N143" s="4"/>
      <c r="O143" s="4"/>
      <c r="P143" s="4"/>
      <c r="Q143" s="4"/>
      <c r="R143" s="4"/>
      <c r="S143" s="4"/>
      <c r="T143" s="4">
        <v>25000000</v>
      </c>
      <c r="U143" s="4"/>
      <c r="V143" s="4"/>
      <c r="W143" s="4"/>
      <c r="X143" s="4">
        <v>45180</v>
      </c>
      <c r="Y143" s="4" t="s">
        <v>822</v>
      </c>
      <c r="Z143" s="4">
        <v>0</v>
      </c>
      <c r="AA143" s="4" t="s">
        <v>427</v>
      </c>
      <c r="AB143" s="4" t="s">
        <v>823</v>
      </c>
      <c r="AC143" s="4" t="s">
        <v>824</v>
      </c>
      <c r="AD143" s="4" t="s">
        <v>48</v>
      </c>
      <c r="AE143" s="4" t="s">
        <v>49</v>
      </c>
      <c r="AF143" s="4" t="s">
        <v>69</v>
      </c>
      <c r="AG143" s="4"/>
      <c r="AH143" s="4" t="s">
        <v>49</v>
      </c>
      <c r="AI143" s="4"/>
      <c r="AJ143" s="4" t="s">
        <v>201</v>
      </c>
      <c r="AK143" s="4" t="s">
        <v>742</v>
      </c>
      <c r="AL143" s="4"/>
      <c r="AM143" s="4"/>
      <c r="AN143" s="4"/>
      <c r="AO143" s="9"/>
      <c r="AP143" s="14" t="s">
        <v>57</v>
      </c>
      <c r="AQ143" s="4" t="s">
        <v>57</v>
      </c>
      <c r="AR143" s="15" t="s">
        <v>57</v>
      </c>
      <c r="AS143" s="14" t="s">
        <v>1539</v>
      </c>
      <c r="AT143" s="4" t="s">
        <v>57</v>
      </c>
      <c r="AU143" s="4" t="s">
        <v>57</v>
      </c>
      <c r="AV143" s="15">
        <v>0</v>
      </c>
      <c r="AW143" s="14" t="s">
        <v>1539</v>
      </c>
      <c r="AX143" s="4" t="s">
        <v>57</v>
      </c>
      <c r="AY143" s="4" t="s">
        <v>57</v>
      </c>
      <c r="AZ143" s="4">
        <v>0</v>
      </c>
      <c r="BA143" s="15">
        <v>0</v>
      </c>
      <c r="BB143" s="14" t="s">
        <v>1539</v>
      </c>
      <c r="BC143" s="4">
        <v>0</v>
      </c>
      <c r="BD143" s="15">
        <v>0</v>
      </c>
      <c r="BE143" s="11">
        <v>0</v>
      </c>
      <c r="BF143" s="4">
        <v>0</v>
      </c>
      <c r="BG143" s="5">
        <v>0</v>
      </c>
      <c r="BH143" s="5">
        <v>0</v>
      </c>
      <c r="BI143" s="5">
        <v>0</v>
      </c>
      <c r="BJ143" s="5">
        <v>0</v>
      </c>
      <c r="BK143" s="4">
        <v>0</v>
      </c>
      <c r="BL143" s="4">
        <v>0</v>
      </c>
      <c r="BM143" s="4">
        <v>0</v>
      </c>
      <c r="BN143" s="4">
        <v>0</v>
      </c>
      <c r="BO143" s="4" t="s">
        <v>53</v>
      </c>
      <c r="BP143" s="4">
        <v>0</v>
      </c>
      <c r="BQ143" s="5">
        <v>0</v>
      </c>
      <c r="BR143" s="5">
        <v>45249</v>
      </c>
      <c r="BS143" s="5">
        <v>0</v>
      </c>
      <c r="BT143" s="5">
        <v>0</v>
      </c>
      <c r="BU143" s="4">
        <v>25000000</v>
      </c>
    </row>
    <row r="144" spans="1:73" x14ac:dyDescent="0.25">
      <c r="A144" s="4" t="s">
        <v>825</v>
      </c>
      <c r="B144" s="4" t="s">
        <v>605</v>
      </c>
      <c r="C144" s="4" t="s">
        <v>665</v>
      </c>
      <c r="D144" s="4" t="s">
        <v>826</v>
      </c>
      <c r="E144" s="4" t="s">
        <v>87</v>
      </c>
      <c r="F144" s="4" t="s">
        <v>607</v>
      </c>
      <c r="G144" s="4">
        <v>355.91</v>
      </c>
      <c r="H144" s="4">
        <v>25000000</v>
      </c>
      <c r="I144" s="4">
        <f t="shared" si="2"/>
        <v>0</v>
      </c>
      <c r="J144" s="4">
        <v>60076800</v>
      </c>
      <c r="K144" s="4">
        <v>51609600</v>
      </c>
      <c r="L144" s="4" t="s">
        <v>827</v>
      </c>
      <c r="M144" s="4" t="s">
        <v>53</v>
      </c>
      <c r="N144" s="4"/>
      <c r="O144" s="4"/>
      <c r="P144" s="4"/>
      <c r="Q144" s="4"/>
      <c r="R144" s="4"/>
      <c r="S144" s="4"/>
      <c r="T144" s="4">
        <v>25000000</v>
      </c>
      <c r="U144" s="4"/>
      <c r="V144" s="4"/>
      <c r="W144" s="4"/>
      <c r="X144" s="4">
        <v>45180</v>
      </c>
      <c r="Y144" s="4" t="s">
        <v>828</v>
      </c>
      <c r="Z144" s="4" t="s">
        <v>46</v>
      </c>
      <c r="AA144" s="4">
        <v>0</v>
      </c>
      <c r="AB144" s="4" t="s">
        <v>829</v>
      </c>
      <c r="AC144" s="4" t="s">
        <v>830</v>
      </c>
      <c r="AD144" s="4" t="s">
        <v>48</v>
      </c>
      <c r="AE144" s="4" t="s">
        <v>49</v>
      </c>
      <c r="AF144" s="4" t="s">
        <v>163</v>
      </c>
      <c r="AG144" s="4"/>
      <c r="AH144" s="4" t="s">
        <v>49</v>
      </c>
      <c r="AI144" s="4"/>
      <c r="AJ144" s="4" t="s">
        <v>201</v>
      </c>
      <c r="AK144" s="4" t="s">
        <v>742</v>
      </c>
      <c r="AL144" s="4"/>
      <c r="AM144" s="4"/>
      <c r="AN144" s="4"/>
      <c r="AO144" s="9"/>
      <c r="AP144" s="14" t="s">
        <v>57</v>
      </c>
      <c r="AQ144" s="4" t="s">
        <v>57</v>
      </c>
      <c r="AR144" s="15" t="s">
        <v>57</v>
      </c>
      <c r="AS144" s="14" t="s">
        <v>1539</v>
      </c>
      <c r="AT144" s="4" t="s">
        <v>57</v>
      </c>
      <c r="AU144" s="4" t="s">
        <v>57</v>
      </c>
      <c r="AV144" s="15">
        <v>0</v>
      </c>
      <c r="AW144" s="14" t="s">
        <v>1539</v>
      </c>
      <c r="AX144" s="4" t="s">
        <v>57</v>
      </c>
      <c r="AY144" s="4" t="s">
        <v>57</v>
      </c>
      <c r="AZ144" s="4">
        <v>0</v>
      </c>
      <c r="BA144" s="15">
        <v>0</v>
      </c>
      <c r="BB144" s="14" t="s">
        <v>1539</v>
      </c>
      <c r="BC144" s="4">
        <v>0</v>
      </c>
      <c r="BD144" s="15">
        <v>0</v>
      </c>
      <c r="BE144" s="11">
        <v>0</v>
      </c>
      <c r="BF144" s="4">
        <v>0</v>
      </c>
      <c r="BG144" s="5">
        <v>0</v>
      </c>
      <c r="BH144" s="5">
        <v>0</v>
      </c>
      <c r="BI144" s="5">
        <v>0</v>
      </c>
      <c r="BJ144" s="5">
        <v>0</v>
      </c>
      <c r="BK144" s="4">
        <v>0</v>
      </c>
      <c r="BL144" s="4">
        <v>0</v>
      </c>
      <c r="BM144" s="4">
        <v>0</v>
      </c>
      <c r="BN144" s="4">
        <v>0</v>
      </c>
      <c r="BO144" s="4" t="s">
        <v>53</v>
      </c>
      <c r="BP144" s="4">
        <v>0</v>
      </c>
      <c r="BQ144" s="5">
        <v>0</v>
      </c>
      <c r="BR144" s="5">
        <v>45250</v>
      </c>
      <c r="BS144" s="5">
        <v>0</v>
      </c>
      <c r="BT144" s="5">
        <v>0</v>
      </c>
      <c r="BU144" s="4">
        <v>25000000</v>
      </c>
    </row>
    <row r="145" spans="1:73" x14ac:dyDescent="0.25">
      <c r="A145" s="4" t="s">
        <v>831</v>
      </c>
      <c r="B145" s="4" t="s">
        <v>605</v>
      </c>
      <c r="C145" s="4" t="s">
        <v>665</v>
      </c>
      <c r="D145" s="4" t="s">
        <v>832</v>
      </c>
      <c r="E145" s="4" t="s">
        <v>87</v>
      </c>
      <c r="F145" s="4" t="s">
        <v>607</v>
      </c>
      <c r="G145" s="4">
        <v>241.56</v>
      </c>
      <c r="H145" s="4">
        <v>25000000</v>
      </c>
      <c r="I145" s="4">
        <f t="shared" si="2"/>
        <v>0</v>
      </c>
      <c r="J145" s="4">
        <v>47180000</v>
      </c>
      <c r="K145" s="4">
        <v>40544000</v>
      </c>
      <c r="L145" s="4" t="s">
        <v>833</v>
      </c>
      <c r="M145" s="4" t="s">
        <v>53</v>
      </c>
      <c r="N145" s="4"/>
      <c r="O145" s="4"/>
      <c r="P145" s="4"/>
      <c r="Q145" s="4"/>
      <c r="R145" s="4"/>
      <c r="S145" s="4"/>
      <c r="T145" s="4">
        <v>25000000</v>
      </c>
      <c r="U145" s="4"/>
      <c r="V145" s="4"/>
      <c r="W145" s="4"/>
      <c r="X145" s="4">
        <v>45180</v>
      </c>
      <c r="Y145" s="4" t="s">
        <v>834</v>
      </c>
      <c r="Z145" s="4">
        <v>0</v>
      </c>
      <c r="AA145" s="4" t="s">
        <v>427</v>
      </c>
      <c r="AB145" s="4" t="s">
        <v>835</v>
      </c>
      <c r="AC145" s="4" t="s">
        <v>836</v>
      </c>
      <c r="AD145" s="4" t="s">
        <v>48</v>
      </c>
      <c r="AE145" s="4" t="s">
        <v>49</v>
      </c>
      <c r="AF145" s="4" t="s">
        <v>163</v>
      </c>
      <c r="AG145" s="4" t="s">
        <v>347</v>
      </c>
      <c r="AH145" s="4" t="s">
        <v>49</v>
      </c>
      <c r="AI145" s="4" t="s">
        <v>670</v>
      </c>
      <c r="AJ145" s="4" t="s">
        <v>201</v>
      </c>
      <c r="AK145" s="4" t="s">
        <v>742</v>
      </c>
      <c r="AL145" s="4"/>
      <c r="AM145" s="4"/>
      <c r="AN145" s="4"/>
      <c r="AO145" s="9"/>
      <c r="AP145" s="14" t="s">
        <v>57</v>
      </c>
      <c r="AQ145" s="4" t="s">
        <v>57</v>
      </c>
      <c r="AR145" s="15" t="s">
        <v>57</v>
      </c>
      <c r="AS145" s="14" t="s">
        <v>1539</v>
      </c>
      <c r="AT145" s="4" t="s">
        <v>57</v>
      </c>
      <c r="AU145" s="4" t="s">
        <v>57</v>
      </c>
      <c r="AV145" s="15">
        <v>0</v>
      </c>
      <c r="AW145" s="14" t="s">
        <v>1539</v>
      </c>
      <c r="AX145" s="4" t="s">
        <v>57</v>
      </c>
      <c r="AY145" s="4" t="s">
        <v>57</v>
      </c>
      <c r="AZ145" s="4">
        <v>0</v>
      </c>
      <c r="BA145" s="15">
        <v>0</v>
      </c>
      <c r="BB145" s="14" t="s">
        <v>1539</v>
      </c>
      <c r="BC145" s="4">
        <v>0</v>
      </c>
      <c r="BD145" s="15">
        <v>0</v>
      </c>
      <c r="BE145" s="11">
        <v>0</v>
      </c>
      <c r="BF145" s="4">
        <v>0</v>
      </c>
      <c r="BG145" s="5">
        <v>0</v>
      </c>
      <c r="BH145" s="5">
        <v>0</v>
      </c>
      <c r="BI145" s="5">
        <v>0</v>
      </c>
      <c r="BJ145" s="5">
        <v>0</v>
      </c>
      <c r="BK145" s="4">
        <v>0</v>
      </c>
      <c r="BL145" s="4">
        <v>0</v>
      </c>
      <c r="BM145" s="4">
        <v>0</v>
      </c>
      <c r="BN145" s="4">
        <v>0</v>
      </c>
      <c r="BO145" s="4" t="s">
        <v>53</v>
      </c>
      <c r="BP145" s="4">
        <v>0</v>
      </c>
      <c r="BQ145" s="5">
        <v>0</v>
      </c>
      <c r="BR145" s="5">
        <v>45250</v>
      </c>
      <c r="BS145" s="5">
        <v>0</v>
      </c>
      <c r="BT145" s="5">
        <v>0</v>
      </c>
      <c r="BU145" s="4">
        <v>25000000</v>
      </c>
    </row>
    <row r="146" spans="1:73" x14ac:dyDescent="0.25">
      <c r="A146" s="4" t="s">
        <v>837</v>
      </c>
      <c r="B146" s="4" t="s">
        <v>605</v>
      </c>
      <c r="C146" s="4" t="s">
        <v>379</v>
      </c>
      <c r="D146" s="4" t="s">
        <v>838</v>
      </c>
      <c r="E146" s="4" t="s">
        <v>87</v>
      </c>
      <c r="F146" s="4" t="s">
        <v>607</v>
      </c>
      <c r="G146" s="4">
        <v>72</v>
      </c>
      <c r="H146" s="4">
        <v>25000000</v>
      </c>
      <c r="I146" s="4">
        <f t="shared" si="2"/>
        <v>0</v>
      </c>
      <c r="J146" s="4"/>
      <c r="K146" s="4"/>
      <c r="L146" s="4" t="s">
        <v>839</v>
      </c>
      <c r="M146" s="4" t="s">
        <v>53</v>
      </c>
      <c r="N146" s="4"/>
      <c r="O146" s="4"/>
      <c r="P146" s="4"/>
      <c r="Q146" s="4"/>
      <c r="R146" s="4"/>
      <c r="S146" s="4"/>
      <c r="T146" s="4">
        <v>25000000</v>
      </c>
      <c r="U146" s="4"/>
      <c r="V146" s="4"/>
      <c r="W146" s="4"/>
      <c r="X146" s="4">
        <v>45180</v>
      </c>
      <c r="Y146" s="4" t="s">
        <v>840</v>
      </c>
      <c r="Z146" s="4" t="s">
        <v>46</v>
      </c>
      <c r="AA146" s="4">
        <v>0</v>
      </c>
      <c r="AB146" s="4" t="s">
        <v>841</v>
      </c>
      <c r="AC146" s="4" t="s">
        <v>842</v>
      </c>
      <c r="AD146" s="4" t="s">
        <v>48</v>
      </c>
      <c r="AE146" s="4" t="s">
        <v>49</v>
      </c>
      <c r="AF146" s="4" t="s">
        <v>163</v>
      </c>
      <c r="AG146" s="4"/>
      <c r="AH146" s="4" t="s">
        <v>49</v>
      </c>
      <c r="AI146" s="4"/>
      <c r="AJ146" s="4" t="s">
        <v>201</v>
      </c>
      <c r="AK146" s="4" t="s">
        <v>742</v>
      </c>
      <c r="AL146" s="4"/>
      <c r="AM146" s="4"/>
      <c r="AN146" s="4"/>
      <c r="AO146" s="9"/>
      <c r="AP146" s="14" t="s">
        <v>57</v>
      </c>
      <c r="AQ146" s="4" t="s">
        <v>57</v>
      </c>
      <c r="AR146" s="15" t="s">
        <v>57</v>
      </c>
      <c r="AS146" s="14" t="s">
        <v>1539</v>
      </c>
      <c r="AT146" s="4" t="s">
        <v>57</v>
      </c>
      <c r="AU146" s="4" t="s">
        <v>57</v>
      </c>
      <c r="AV146" s="15">
        <v>0</v>
      </c>
      <c r="AW146" s="14" t="s">
        <v>1539</v>
      </c>
      <c r="AX146" s="4" t="s">
        <v>57</v>
      </c>
      <c r="AY146" s="4" t="s">
        <v>57</v>
      </c>
      <c r="AZ146" s="4">
        <v>0</v>
      </c>
      <c r="BA146" s="15">
        <v>0</v>
      </c>
      <c r="BB146" s="14" t="s">
        <v>1539</v>
      </c>
      <c r="BC146" s="4">
        <v>0</v>
      </c>
      <c r="BD146" s="15">
        <v>0</v>
      </c>
      <c r="BE146" s="11">
        <v>0</v>
      </c>
      <c r="BF146" s="4">
        <v>0</v>
      </c>
      <c r="BG146" s="5">
        <v>0</v>
      </c>
      <c r="BH146" s="5">
        <v>0</v>
      </c>
      <c r="BI146" s="5">
        <v>0</v>
      </c>
      <c r="BJ146" s="5">
        <v>0</v>
      </c>
      <c r="BK146" s="4">
        <v>0</v>
      </c>
      <c r="BL146" s="4">
        <v>0</v>
      </c>
      <c r="BM146" s="4">
        <v>0</v>
      </c>
      <c r="BN146" s="4">
        <v>0</v>
      </c>
      <c r="BO146" s="4" t="s">
        <v>53</v>
      </c>
      <c r="BP146" s="4">
        <v>0</v>
      </c>
      <c r="BQ146" s="5">
        <v>0</v>
      </c>
      <c r="BR146" s="5">
        <v>45257</v>
      </c>
      <c r="BS146" s="5">
        <v>0</v>
      </c>
      <c r="BT146" s="5">
        <v>0</v>
      </c>
      <c r="BU146" s="4">
        <v>25000000</v>
      </c>
    </row>
    <row r="147" spans="1:73" x14ac:dyDescent="0.25">
      <c r="A147" s="4" t="s">
        <v>843</v>
      </c>
      <c r="B147" s="4" t="s">
        <v>605</v>
      </c>
      <c r="C147" s="4" t="s">
        <v>665</v>
      </c>
      <c r="D147" s="4" t="s">
        <v>844</v>
      </c>
      <c r="E147" s="4" t="s">
        <v>87</v>
      </c>
      <c r="F147" s="4" t="s">
        <v>607</v>
      </c>
      <c r="G147" s="4">
        <v>69.209999999999994</v>
      </c>
      <c r="H147" s="4">
        <v>25000000</v>
      </c>
      <c r="I147" s="4">
        <f t="shared" si="2"/>
        <v>0</v>
      </c>
      <c r="J147" s="4">
        <v>26387200</v>
      </c>
      <c r="K147" s="4">
        <v>22704640</v>
      </c>
      <c r="L147" s="4" t="s">
        <v>845</v>
      </c>
      <c r="M147" s="4" t="s">
        <v>53</v>
      </c>
      <c r="N147" s="4"/>
      <c r="O147" s="4"/>
      <c r="P147" s="4"/>
      <c r="Q147" s="4"/>
      <c r="R147" s="4"/>
      <c r="S147" s="4"/>
      <c r="T147" s="4">
        <v>25000000</v>
      </c>
      <c r="U147" s="4"/>
      <c r="V147" s="4"/>
      <c r="W147" s="4"/>
      <c r="X147" s="4">
        <v>45180</v>
      </c>
      <c r="Y147" s="4" t="s">
        <v>846</v>
      </c>
      <c r="Z147" s="4" t="s">
        <v>46</v>
      </c>
      <c r="AA147" s="4">
        <v>0</v>
      </c>
      <c r="AB147" s="4" t="s">
        <v>847</v>
      </c>
      <c r="AC147" s="4" t="s">
        <v>848</v>
      </c>
      <c r="AD147" s="4" t="s">
        <v>48</v>
      </c>
      <c r="AE147" s="4" t="s">
        <v>49</v>
      </c>
      <c r="AF147" s="4" t="s">
        <v>163</v>
      </c>
      <c r="AG147" s="4"/>
      <c r="AH147" s="4" t="s">
        <v>49</v>
      </c>
      <c r="AI147" s="4"/>
      <c r="AJ147" s="4" t="s">
        <v>201</v>
      </c>
      <c r="AK147" s="4" t="s">
        <v>742</v>
      </c>
      <c r="AL147" s="4"/>
      <c r="AM147" s="4"/>
      <c r="AN147" s="4"/>
      <c r="AO147" s="9"/>
      <c r="AP147" s="14" t="s">
        <v>57</v>
      </c>
      <c r="AQ147" s="4" t="s">
        <v>57</v>
      </c>
      <c r="AR147" s="15" t="s">
        <v>57</v>
      </c>
      <c r="AS147" s="14" t="s">
        <v>1539</v>
      </c>
      <c r="AT147" s="4" t="s">
        <v>57</v>
      </c>
      <c r="AU147" s="4" t="s">
        <v>57</v>
      </c>
      <c r="AV147" s="15">
        <v>0</v>
      </c>
      <c r="AW147" s="14" t="s">
        <v>1539</v>
      </c>
      <c r="AX147" s="4" t="s">
        <v>57</v>
      </c>
      <c r="AY147" s="4" t="s">
        <v>57</v>
      </c>
      <c r="AZ147" s="4">
        <v>0</v>
      </c>
      <c r="BA147" s="15">
        <v>0</v>
      </c>
      <c r="BB147" s="14" t="s">
        <v>1539</v>
      </c>
      <c r="BC147" s="4">
        <v>0</v>
      </c>
      <c r="BD147" s="15">
        <v>0</v>
      </c>
      <c r="BE147" s="11">
        <v>0</v>
      </c>
      <c r="BF147" s="4">
        <v>0</v>
      </c>
      <c r="BG147" s="5">
        <v>0</v>
      </c>
      <c r="BH147" s="5">
        <v>0</v>
      </c>
      <c r="BI147" s="5">
        <v>0</v>
      </c>
      <c r="BJ147" s="5">
        <v>0</v>
      </c>
      <c r="BK147" s="4">
        <v>0</v>
      </c>
      <c r="BL147" s="4">
        <v>0</v>
      </c>
      <c r="BM147" s="4">
        <v>0</v>
      </c>
      <c r="BN147" s="4">
        <v>0</v>
      </c>
      <c r="BO147" s="4" t="s">
        <v>53</v>
      </c>
      <c r="BP147" s="4">
        <v>0</v>
      </c>
      <c r="BQ147" s="5">
        <v>0</v>
      </c>
      <c r="BR147" s="5">
        <v>45252</v>
      </c>
      <c r="BS147" s="5">
        <v>0</v>
      </c>
      <c r="BT147" s="5">
        <v>0</v>
      </c>
      <c r="BU147" s="4">
        <v>25000000</v>
      </c>
    </row>
    <row r="148" spans="1:73" x14ac:dyDescent="0.25">
      <c r="A148" s="4" t="s">
        <v>849</v>
      </c>
      <c r="B148" s="4" t="s">
        <v>605</v>
      </c>
      <c r="C148" s="4" t="s">
        <v>665</v>
      </c>
      <c r="D148" s="4" t="s">
        <v>850</v>
      </c>
      <c r="E148" s="4" t="s">
        <v>87</v>
      </c>
      <c r="F148" s="4" t="s">
        <v>607</v>
      </c>
      <c r="G148" s="4">
        <v>126.3</v>
      </c>
      <c r="H148" s="4">
        <v>25000000</v>
      </c>
      <c r="I148" s="4">
        <f t="shared" si="2"/>
        <v>0</v>
      </c>
      <c r="J148" s="4">
        <v>36338400</v>
      </c>
      <c r="K148" s="4">
        <v>31248000</v>
      </c>
      <c r="L148" s="4" t="s">
        <v>851</v>
      </c>
      <c r="M148" s="4" t="s">
        <v>53</v>
      </c>
      <c r="N148" s="4"/>
      <c r="O148" s="4"/>
      <c r="P148" s="4"/>
      <c r="Q148" s="4"/>
      <c r="R148" s="4"/>
      <c r="S148" s="4"/>
      <c r="T148" s="4">
        <v>25000000</v>
      </c>
      <c r="U148" s="4"/>
      <c r="V148" s="4"/>
      <c r="W148" s="4"/>
      <c r="X148" s="4">
        <v>45180</v>
      </c>
      <c r="Y148" s="4" t="s">
        <v>852</v>
      </c>
      <c r="Z148" s="4" t="s">
        <v>46</v>
      </c>
      <c r="AA148" s="4">
        <v>0</v>
      </c>
      <c r="AB148" s="4" t="s">
        <v>853</v>
      </c>
      <c r="AC148" s="4" t="s">
        <v>854</v>
      </c>
      <c r="AD148" s="4" t="s">
        <v>48</v>
      </c>
      <c r="AE148" s="4" t="s">
        <v>49</v>
      </c>
      <c r="AF148" s="4" t="s">
        <v>163</v>
      </c>
      <c r="AG148" s="4" t="s">
        <v>347</v>
      </c>
      <c r="AH148" s="4" t="s">
        <v>49</v>
      </c>
      <c r="AI148" s="4" t="s">
        <v>670</v>
      </c>
      <c r="AJ148" s="4" t="s">
        <v>201</v>
      </c>
      <c r="AK148" s="4" t="s">
        <v>742</v>
      </c>
      <c r="AL148" s="4"/>
      <c r="AM148" s="4"/>
      <c r="AN148" s="4"/>
      <c r="AO148" s="9"/>
      <c r="AP148" s="14" t="s">
        <v>57</v>
      </c>
      <c r="AQ148" s="4" t="s">
        <v>57</v>
      </c>
      <c r="AR148" s="15" t="s">
        <v>57</v>
      </c>
      <c r="AS148" s="14" t="s">
        <v>1539</v>
      </c>
      <c r="AT148" s="4" t="s">
        <v>57</v>
      </c>
      <c r="AU148" s="4" t="s">
        <v>57</v>
      </c>
      <c r="AV148" s="15">
        <v>0</v>
      </c>
      <c r="AW148" s="14" t="s">
        <v>1539</v>
      </c>
      <c r="AX148" s="4" t="s">
        <v>57</v>
      </c>
      <c r="AY148" s="4" t="s">
        <v>57</v>
      </c>
      <c r="AZ148" s="4">
        <v>0</v>
      </c>
      <c r="BA148" s="15">
        <v>0</v>
      </c>
      <c r="BB148" s="14" t="s">
        <v>1539</v>
      </c>
      <c r="BC148" s="4">
        <v>0</v>
      </c>
      <c r="BD148" s="15">
        <v>0</v>
      </c>
      <c r="BE148" s="11">
        <v>0</v>
      </c>
      <c r="BF148" s="4">
        <v>0</v>
      </c>
      <c r="BG148" s="5">
        <v>0</v>
      </c>
      <c r="BH148" s="5">
        <v>0</v>
      </c>
      <c r="BI148" s="5">
        <v>0</v>
      </c>
      <c r="BJ148" s="5">
        <v>0</v>
      </c>
      <c r="BK148" s="4">
        <v>0</v>
      </c>
      <c r="BL148" s="4">
        <v>0</v>
      </c>
      <c r="BM148" s="4">
        <v>0</v>
      </c>
      <c r="BN148" s="4">
        <v>0</v>
      </c>
      <c r="BO148" s="4" t="s">
        <v>53</v>
      </c>
      <c r="BP148" s="4">
        <v>0</v>
      </c>
      <c r="BQ148" s="5">
        <v>0</v>
      </c>
      <c r="BR148" s="5">
        <v>45252</v>
      </c>
      <c r="BS148" s="5">
        <v>0</v>
      </c>
      <c r="BT148" s="5">
        <v>0</v>
      </c>
      <c r="BU148" s="4">
        <v>25000000</v>
      </c>
    </row>
    <row r="149" spans="1:73" x14ac:dyDescent="0.25">
      <c r="A149" s="4" t="s">
        <v>855</v>
      </c>
      <c r="B149" s="4" t="s">
        <v>605</v>
      </c>
      <c r="C149" s="4" t="s">
        <v>665</v>
      </c>
      <c r="D149" s="4" t="s">
        <v>856</v>
      </c>
      <c r="E149" s="4" t="s">
        <v>87</v>
      </c>
      <c r="F149" s="4" t="s">
        <v>607</v>
      </c>
      <c r="G149" s="4">
        <v>55.3</v>
      </c>
      <c r="H149" s="4">
        <v>25000000</v>
      </c>
      <c r="I149" s="4">
        <f t="shared" si="2"/>
        <v>0</v>
      </c>
      <c r="J149" s="4">
        <v>22800960</v>
      </c>
      <c r="K149" s="4">
        <v>19629120</v>
      </c>
      <c r="L149" s="4" t="s">
        <v>857</v>
      </c>
      <c r="M149" s="4" t="s">
        <v>53</v>
      </c>
      <c r="N149" s="4"/>
      <c r="O149" s="4"/>
      <c r="P149" s="4"/>
      <c r="Q149" s="4"/>
      <c r="R149" s="4"/>
      <c r="S149" s="4"/>
      <c r="T149" s="4">
        <v>25000000</v>
      </c>
      <c r="U149" s="4"/>
      <c r="V149" s="4"/>
      <c r="W149" s="4"/>
      <c r="X149" s="4">
        <v>45180</v>
      </c>
      <c r="Y149" s="4" t="s">
        <v>858</v>
      </c>
      <c r="Z149" s="4" t="s">
        <v>46</v>
      </c>
      <c r="AA149" s="4">
        <v>0</v>
      </c>
      <c r="AB149" s="4" t="s">
        <v>859</v>
      </c>
      <c r="AC149" s="4" t="s">
        <v>860</v>
      </c>
      <c r="AD149" s="4" t="s">
        <v>48</v>
      </c>
      <c r="AE149" s="4" t="s">
        <v>49</v>
      </c>
      <c r="AF149" s="4" t="s">
        <v>163</v>
      </c>
      <c r="AG149" s="4"/>
      <c r="AH149" s="4" t="s">
        <v>49</v>
      </c>
      <c r="AI149" s="4"/>
      <c r="AJ149" s="4" t="s">
        <v>201</v>
      </c>
      <c r="AK149" s="4" t="s">
        <v>742</v>
      </c>
      <c r="AL149" s="4"/>
      <c r="AM149" s="4"/>
      <c r="AN149" s="4"/>
      <c r="AO149" s="9"/>
      <c r="AP149" s="14" t="s">
        <v>57</v>
      </c>
      <c r="AQ149" s="4" t="s">
        <v>57</v>
      </c>
      <c r="AR149" s="15" t="s">
        <v>57</v>
      </c>
      <c r="AS149" s="14" t="s">
        <v>1539</v>
      </c>
      <c r="AT149" s="4" t="s">
        <v>57</v>
      </c>
      <c r="AU149" s="4" t="s">
        <v>57</v>
      </c>
      <c r="AV149" s="15">
        <v>0</v>
      </c>
      <c r="AW149" s="14" t="s">
        <v>1539</v>
      </c>
      <c r="AX149" s="4" t="s">
        <v>57</v>
      </c>
      <c r="AY149" s="4" t="s">
        <v>57</v>
      </c>
      <c r="AZ149" s="4">
        <v>0</v>
      </c>
      <c r="BA149" s="15">
        <v>0</v>
      </c>
      <c r="BB149" s="14" t="s">
        <v>1539</v>
      </c>
      <c r="BC149" s="4">
        <v>0</v>
      </c>
      <c r="BD149" s="15">
        <v>0</v>
      </c>
      <c r="BE149" s="11">
        <v>0</v>
      </c>
      <c r="BF149" s="4">
        <v>0</v>
      </c>
      <c r="BG149" s="5">
        <v>0</v>
      </c>
      <c r="BH149" s="5">
        <v>0</v>
      </c>
      <c r="BI149" s="5">
        <v>0</v>
      </c>
      <c r="BJ149" s="5">
        <v>0</v>
      </c>
      <c r="BK149" s="4">
        <v>0</v>
      </c>
      <c r="BL149" s="4">
        <v>0</v>
      </c>
      <c r="BM149" s="4">
        <v>0</v>
      </c>
      <c r="BN149" s="4">
        <v>0</v>
      </c>
      <c r="BO149" s="4" t="s">
        <v>53</v>
      </c>
      <c r="BP149" s="4">
        <v>0</v>
      </c>
      <c r="BQ149" s="5">
        <v>0</v>
      </c>
      <c r="BR149" s="5">
        <v>45252</v>
      </c>
      <c r="BS149" s="5">
        <v>0</v>
      </c>
      <c r="BT149" s="5">
        <v>0</v>
      </c>
      <c r="BU149" s="4">
        <v>25000000</v>
      </c>
    </row>
    <row r="150" spans="1:73" x14ac:dyDescent="0.25">
      <c r="A150" s="4" t="s">
        <v>861</v>
      </c>
      <c r="B150" s="4" t="s">
        <v>605</v>
      </c>
      <c r="C150" s="4" t="s">
        <v>665</v>
      </c>
      <c r="D150" s="4" t="s">
        <v>862</v>
      </c>
      <c r="E150" s="4" t="s">
        <v>87</v>
      </c>
      <c r="F150" s="4" t="s">
        <v>607</v>
      </c>
      <c r="G150" s="4">
        <v>55.3</v>
      </c>
      <c r="H150" s="4">
        <v>25000000</v>
      </c>
      <c r="I150" s="4">
        <f t="shared" si="2"/>
        <v>0</v>
      </c>
      <c r="J150" s="4">
        <v>22800960</v>
      </c>
      <c r="K150" s="4">
        <v>19629120</v>
      </c>
      <c r="L150" s="4" t="s">
        <v>863</v>
      </c>
      <c r="M150" s="4" t="s">
        <v>53</v>
      </c>
      <c r="N150" s="4"/>
      <c r="O150" s="4"/>
      <c r="P150" s="4"/>
      <c r="Q150" s="4"/>
      <c r="R150" s="4"/>
      <c r="S150" s="4"/>
      <c r="T150" s="4">
        <v>25000000</v>
      </c>
      <c r="U150" s="4"/>
      <c r="V150" s="4"/>
      <c r="W150" s="4"/>
      <c r="X150" s="4">
        <v>45180</v>
      </c>
      <c r="Y150" s="4" t="s">
        <v>864</v>
      </c>
      <c r="Z150" s="4">
        <v>0</v>
      </c>
      <c r="AA150" s="4" t="s">
        <v>427</v>
      </c>
      <c r="AB150" s="4" t="s">
        <v>865</v>
      </c>
      <c r="AC150" s="4" t="s">
        <v>866</v>
      </c>
      <c r="AD150" s="4" t="s">
        <v>48</v>
      </c>
      <c r="AE150" s="4" t="s">
        <v>48</v>
      </c>
      <c r="AF150" s="4"/>
      <c r="AG150" s="4"/>
      <c r="AH150" s="4" t="s">
        <v>49</v>
      </c>
      <c r="AI150" s="4"/>
      <c r="AJ150" s="4" t="s">
        <v>201</v>
      </c>
      <c r="AK150" s="4" t="s">
        <v>742</v>
      </c>
      <c r="AL150" s="4"/>
      <c r="AM150" s="4"/>
      <c r="AN150" s="4"/>
      <c r="AO150" s="9"/>
      <c r="AP150" s="14" t="s">
        <v>57</v>
      </c>
      <c r="AQ150" s="4" t="s">
        <v>57</v>
      </c>
      <c r="AR150" s="15" t="s">
        <v>57</v>
      </c>
      <c r="AS150" s="14" t="s">
        <v>1539</v>
      </c>
      <c r="AT150" s="4" t="s">
        <v>57</v>
      </c>
      <c r="AU150" s="4" t="s">
        <v>57</v>
      </c>
      <c r="AV150" s="15">
        <v>0</v>
      </c>
      <c r="AW150" s="14" t="s">
        <v>1539</v>
      </c>
      <c r="AX150" s="4" t="s">
        <v>57</v>
      </c>
      <c r="AY150" s="4" t="s">
        <v>57</v>
      </c>
      <c r="AZ150" s="4">
        <v>0</v>
      </c>
      <c r="BA150" s="15">
        <v>0</v>
      </c>
      <c r="BB150" s="14" t="s">
        <v>1539</v>
      </c>
      <c r="BC150" s="4">
        <v>0</v>
      </c>
      <c r="BD150" s="15">
        <v>0</v>
      </c>
      <c r="BE150" s="11">
        <v>0</v>
      </c>
      <c r="BF150" s="4">
        <v>0</v>
      </c>
      <c r="BG150" s="5">
        <v>0</v>
      </c>
      <c r="BH150" s="5">
        <v>0</v>
      </c>
      <c r="BI150" s="5">
        <v>0</v>
      </c>
      <c r="BJ150" s="5">
        <v>0</v>
      </c>
      <c r="BK150" s="4">
        <v>0</v>
      </c>
      <c r="BL150" s="4">
        <v>0</v>
      </c>
      <c r="BM150" s="4">
        <v>0</v>
      </c>
      <c r="BN150" s="4">
        <v>0</v>
      </c>
      <c r="BO150" s="4" t="s">
        <v>53</v>
      </c>
      <c r="BP150" s="4">
        <v>0</v>
      </c>
      <c r="BQ150" s="5">
        <v>0</v>
      </c>
      <c r="BR150" s="5">
        <v>45252</v>
      </c>
      <c r="BS150" s="5">
        <v>0</v>
      </c>
      <c r="BT150" s="5">
        <v>0</v>
      </c>
      <c r="BU150" s="4">
        <v>25000000</v>
      </c>
    </row>
    <row r="151" spans="1:73" x14ac:dyDescent="0.25">
      <c r="A151" s="4" t="s">
        <v>867</v>
      </c>
      <c r="B151" s="4" t="s">
        <v>605</v>
      </c>
      <c r="C151" s="4" t="s">
        <v>665</v>
      </c>
      <c r="D151" s="4" t="s">
        <v>868</v>
      </c>
      <c r="E151" s="4" t="s">
        <v>87</v>
      </c>
      <c r="F151" s="4" t="s">
        <v>607</v>
      </c>
      <c r="G151" s="4">
        <v>160</v>
      </c>
      <c r="H151" s="4">
        <v>25000000</v>
      </c>
      <c r="I151" s="4">
        <f t="shared" si="2"/>
        <v>0</v>
      </c>
      <c r="J151" s="4">
        <v>42089600</v>
      </c>
      <c r="K151" s="4">
        <v>36176000</v>
      </c>
      <c r="L151" s="4" t="s">
        <v>869</v>
      </c>
      <c r="M151" s="4" t="s">
        <v>53</v>
      </c>
      <c r="N151" s="4"/>
      <c r="O151" s="4"/>
      <c r="P151" s="4"/>
      <c r="Q151" s="4"/>
      <c r="R151" s="4"/>
      <c r="S151" s="4"/>
      <c r="T151" s="4">
        <v>25000000</v>
      </c>
      <c r="U151" s="4"/>
      <c r="V151" s="4"/>
      <c r="W151" s="4"/>
      <c r="X151" s="4">
        <v>45180</v>
      </c>
      <c r="Y151" s="4" t="s">
        <v>870</v>
      </c>
      <c r="Z151" s="4">
        <v>0</v>
      </c>
      <c r="AA151" s="4" t="s">
        <v>427</v>
      </c>
      <c r="AB151" s="4" t="s">
        <v>871</v>
      </c>
      <c r="AC151" s="4" t="s">
        <v>872</v>
      </c>
      <c r="AD151" s="4" t="s">
        <v>48</v>
      </c>
      <c r="AE151" s="4" t="s">
        <v>49</v>
      </c>
      <c r="AF151" s="4" t="s">
        <v>69</v>
      </c>
      <c r="AG151" s="4"/>
      <c r="AH151" s="4" t="s">
        <v>49</v>
      </c>
      <c r="AI151" s="4"/>
      <c r="AJ151" s="4" t="s">
        <v>201</v>
      </c>
      <c r="AK151" s="4" t="s">
        <v>742</v>
      </c>
      <c r="AL151" s="4"/>
      <c r="AM151" s="4"/>
      <c r="AN151" s="4"/>
      <c r="AO151" s="9"/>
      <c r="AP151" s="14" t="s">
        <v>57</v>
      </c>
      <c r="AQ151" s="4" t="s">
        <v>57</v>
      </c>
      <c r="AR151" s="15" t="s">
        <v>57</v>
      </c>
      <c r="AS151" s="14" t="s">
        <v>1539</v>
      </c>
      <c r="AT151" s="4" t="s">
        <v>57</v>
      </c>
      <c r="AU151" s="4" t="s">
        <v>57</v>
      </c>
      <c r="AV151" s="15">
        <v>0</v>
      </c>
      <c r="AW151" s="14" t="s">
        <v>1539</v>
      </c>
      <c r="AX151" s="4" t="s">
        <v>57</v>
      </c>
      <c r="AY151" s="4" t="s">
        <v>57</v>
      </c>
      <c r="AZ151" s="4">
        <v>0</v>
      </c>
      <c r="BA151" s="15">
        <v>0</v>
      </c>
      <c r="BB151" s="14" t="s">
        <v>1539</v>
      </c>
      <c r="BC151" s="4">
        <v>0</v>
      </c>
      <c r="BD151" s="15">
        <v>0</v>
      </c>
      <c r="BE151" s="11">
        <v>0</v>
      </c>
      <c r="BF151" s="4">
        <v>0</v>
      </c>
      <c r="BG151" s="5">
        <v>0</v>
      </c>
      <c r="BH151" s="5">
        <v>0</v>
      </c>
      <c r="BI151" s="5">
        <v>0</v>
      </c>
      <c r="BJ151" s="5">
        <v>0</v>
      </c>
      <c r="BK151" s="4">
        <v>0</v>
      </c>
      <c r="BL151" s="4">
        <v>0</v>
      </c>
      <c r="BM151" s="4">
        <v>0</v>
      </c>
      <c r="BN151" s="4">
        <v>0</v>
      </c>
      <c r="BO151" s="4" t="s">
        <v>53</v>
      </c>
      <c r="BP151" s="4">
        <v>0</v>
      </c>
      <c r="BQ151" s="5">
        <v>0</v>
      </c>
      <c r="BR151" s="5">
        <v>45252</v>
      </c>
      <c r="BS151" s="5">
        <v>0</v>
      </c>
      <c r="BT151" s="5">
        <v>0</v>
      </c>
      <c r="BU151" s="4">
        <v>25000000</v>
      </c>
    </row>
    <row r="152" spans="1:73" x14ac:dyDescent="0.25">
      <c r="A152" s="4" t="s">
        <v>873</v>
      </c>
      <c r="B152" s="4" t="s">
        <v>605</v>
      </c>
      <c r="C152" s="4" t="s">
        <v>665</v>
      </c>
      <c r="D152" s="4" t="s">
        <v>432</v>
      </c>
      <c r="E152" s="4" t="s">
        <v>87</v>
      </c>
      <c r="F152" s="4" t="s">
        <v>607</v>
      </c>
      <c r="G152" s="4">
        <v>32.049999999999997</v>
      </c>
      <c r="H152" s="4">
        <v>18400000</v>
      </c>
      <c r="I152" s="4">
        <f t="shared" si="2"/>
        <v>0</v>
      </c>
      <c r="J152" s="4">
        <v>18569600</v>
      </c>
      <c r="K152" s="4">
        <v>15989120</v>
      </c>
      <c r="L152" s="4" t="s">
        <v>874</v>
      </c>
      <c r="M152" s="4" t="s">
        <v>53</v>
      </c>
      <c r="N152" s="4"/>
      <c r="O152" s="4"/>
      <c r="P152" s="4"/>
      <c r="Q152" s="4"/>
      <c r="R152" s="4"/>
      <c r="S152" s="4"/>
      <c r="T152" s="4">
        <v>18400000</v>
      </c>
      <c r="U152" s="4"/>
      <c r="V152" s="4"/>
      <c r="W152" s="4"/>
      <c r="X152" s="4">
        <v>45180</v>
      </c>
      <c r="Y152" s="4" t="s">
        <v>875</v>
      </c>
      <c r="Z152" s="4" t="s">
        <v>46</v>
      </c>
      <c r="AA152" s="4">
        <v>0</v>
      </c>
      <c r="AB152" s="4" t="s">
        <v>876</v>
      </c>
      <c r="AC152" s="4" t="s">
        <v>877</v>
      </c>
      <c r="AD152" s="4" t="s">
        <v>48</v>
      </c>
      <c r="AE152" s="4" t="s">
        <v>49</v>
      </c>
      <c r="AF152" s="4" t="s">
        <v>163</v>
      </c>
      <c r="AG152" s="4"/>
      <c r="AH152" s="4" t="s">
        <v>49</v>
      </c>
      <c r="AI152" s="4"/>
      <c r="AJ152" s="4" t="s">
        <v>201</v>
      </c>
      <c r="AK152" s="4" t="s">
        <v>742</v>
      </c>
      <c r="AL152" s="4"/>
      <c r="AM152" s="4"/>
      <c r="AN152" s="4"/>
      <c r="AO152" s="9"/>
      <c r="AP152" s="14" t="s">
        <v>57</v>
      </c>
      <c r="AQ152" s="4" t="s">
        <v>57</v>
      </c>
      <c r="AR152" s="15" t="s">
        <v>57</v>
      </c>
      <c r="AS152" s="14" t="s">
        <v>1539</v>
      </c>
      <c r="AT152" s="4" t="s">
        <v>57</v>
      </c>
      <c r="AU152" s="4" t="s">
        <v>57</v>
      </c>
      <c r="AV152" s="15">
        <v>0</v>
      </c>
      <c r="AW152" s="14" t="s">
        <v>1539</v>
      </c>
      <c r="AX152" s="4" t="s">
        <v>57</v>
      </c>
      <c r="AY152" s="4" t="s">
        <v>57</v>
      </c>
      <c r="AZ152" s="4">
        <v>0</v>
      </c>
      <c r="BA152" s="15">
        <v>0</v>
      </c>
      <c r="BB152" s="14" t="s">
        <v>1539</v>
      </c>
      <c r="BC152" s="4">
        <v>0</v>
      </c>
      <c r="BD152" s="15">
        <v>0</v>
      </c>
      <c r="BE152" s="11">
        <v>0</v>
      </c>
      <c r="BF152" s="4">
        <v>0</v>
      </c>
      <c r="BG152" s="5">
        <v>0</v>
      </c>
      <c r="BH152" s="5">
        <v>0</v>
      </c>
      <c r="BI152" s="5">
        <v>0</v>
      </c>
      <c r="BJ152" s="5">
        <v>0</v>
      </c>
      <c r="BK152" s="4">
        <v>0</v>
      </c>
      <c r="BL152" s="4">
        <v>0</v>
      </c>
      <c r="BM152" s="4">
        <v>0</v>
      </c>
      <c r="BN152" s="4">
        <v>0</v>
      </c>
      <c r="BO152" s="4" t="s">
        <v>53</v>
      </c>
      <c r="BP152" s="4">
        <v>0</v>
      </c>
      <c r="BQ152" s="5">
        <v>0</v>
      </c>
      <c r="BR152" s="5" t="s">
        <v>1540</v>
      </c>
      <c r="BS152" s="5">
        <v>0</v>
      </c>
      <c r="BT152" s="5">
        <v>0</v>
      </c>
      <c r="BU152" s="4">
        <v>18400000</v>
      </c>
    </row>
    <row r="153" spans="1:73" x14ac:dyDescent="0.25">
      <c r="A153" s="4" t="s">
        <v>878</v>
      </c>
      <c r="B153" s="4" t="s">
        <v>605</v>
      </c>
      <c r="C153" s="4" t="s">
        <v>379</v>
      </c>
      <c r="D153" s="4" t="s">
        <v>879</v>
      </c>
      <c r="E153" s="4" t="s">
        <v>87</v>
      </c>
      <c r="F153" s="4" t="s">
        <v>607</v>
      </c>
      <c r="G153" s="4">
        <v>32.68</v>
      </c>
      <c r="H153" s="4">
        <v>18400000</v>
      </c>
      <c r="I153" s="4">
        <f t="shared" si="2"/>
        <v>0</v>
      </c>
      <c r="J153" s="4"/>
      <c r="K153" s="4"/>
      <c r="L153" s="4" t="s">
        <v>880</v>
      </c>
      <c r="M153" s="4" t="s">
        <v>53</v>
      </c>
      <c r="N153" s="4"/>
      <c r="O153" s="4"/>
      <c r="P153" s="4"/>
      <c r="Q153" s="4"/>
      <c r="R153" s="4"/>
      <c r="S153" s="4"/>
      <c r="T153" s="4">
        <v>18400000</v>
      </c>
      <c r="U153" s="4"/>
      <c r="V153" s="4"/>
      <c r="W153" s="4"/>
      <c r="X153" s="4">
        <v>45180</v>
      </c>
      <c r="Y153" s="4" t="s">
        <v>881</v>
      </c>
      <c r="Z153" s="4">
        <v>0</v>
      </c>
      <c r="AA153" s="4" t="s">
        <v>427</v>
      </c>
      <c r="AB153" s="4" t="s">
        <v>882</v>
      </c>
      <c r="AC153" s="4" t="s">
        <v>883</v>
      </c>
      <c r="AD153" s="4" t="s">
        <v>48</v>
      </c>
      <c r="AE153" s="4" t="s">
        <v>49</v>
      </c>
      <c r="AF153" s="4" t="s">
        <v>69</v>
      </c>
      <c r="AG153" s="4"/>
      <c r="AH153" s="4" t="s">
        <v>49</v>
      </c>
      <c r="AI153" s="4"/>
      <c r="AJ153" s="4" t="s">
        <v>201</v>
      </c>
      <c r="AK153" s="4" t="s">
        <v>742</v>
      </c>
      <c r="AL153" s="4"/>
      <c r="AM153" s="4"/>
      <c r="AN153" s="4"/>
      <c r="AO153" s="9"/>
      <c r="AP153" s="14" t="s">
        <v>57</v>
      </c>
      <c r="AQ153" s="4" t="s">
        <v>57</v>
      </c>
      <c r="AR153" s="15" t="s">
        <v>57</v>
      </c>
      <c r="AS153" s="14" t="s">
        <v>1539</v>
      </c>
      <c r="AT153" s="4" t="s">
        <v>57</v>
      </c>
      <c r="AU153" s="4" t="s">
        <v>57</v>
      </c>
      <c r="AV153" s="15">
        <v>0</v>
      </c>
      <c r="AW153" s="14" t="s">
        <v>1539</v>
      </c>
      <c r="AX153" s="4" t="s">
        <v>57</v>
      </c>
      <c r="AY153" s="4" t="s">
        <v>57</v>
      </c>
      <c r="AZ153" s="4">
        <v>0</v>
      </c>
      <c r="BA153" s="15">
        <v>0</v>
      </c>
      <c r="BB153" s="14" t="s">
        <v>1539</v>
      </c>
      <c r="BC153" s="4">
        <v>0</v>
      </c>
      <c r="BD153" s="15">
        <v>0</v>
      </c>
      <c r="BE153" s="11">
        <v>0</v>
      </c>
      <c r="BF153" s="4">
        <v>0</v>
      </c>
      <c r="BG153" s="5">
        <v>0</v>
      </c>
      <c r="BH153" s="5">
        <v>0</v>
      </c>
      <c r="BI153" s="5">
        <v>0</v>
      </c>
      <c r="BJ153" s="5">
        <v>0</v>
      </c>
      <c r="BK153" s="4">
        <v>0</v>
      </c>
      <c r="BL153" s="4">
        <v>0</v>
      </c>
      <c r="BM153" s="4">
        <v>0</v>
      </c>
      <c r="BN153" s="4">
        <v>0</v>
      </c>
      <c r="BO153" s="4" t="s">
        <v>53</v>
      </c>
      <c r="BP153" s="4">
        <v>0</v>
      </c>
      <c r="BQ153" s="5">
        <v>0</v>
      </c>
      <c r="BR153" s="5">
        <v>45251</v>
      </c>
      <c r="BS153" s="5">
        <v>0</v>
      </c>
      <c r="BT153" s="5">
        <v>0</v>
      </c>
      <c r="BU153" s="4">
        <v>18400000</v>
      </c>
    </row>
    <row r="154" spans="1:73" x14ac:dyDescent="0.25">
      <c r="A154" s="4" t="s">
        <v>884</v>
      </c>
      <c r="B154" s="4" t="s">
        <v>605</v>
      </c>
      <c r="C154" s="4" t="s">
        <v>379</v>
      </c>
      <c r="D154" s="4" t="s">
        <v>257</v>
      </c>
      <c r="E154" s="4" t="s">
        <v>87</v>
      </c>
      <c r="F154" s="4" t="s">
        <v>607</v>
      </c>
      <c r="G154" s="4">
        <v>35.049999999999997</v>
      </c>
      <c r="H154" s="4">
        <v>18400000</v>
      </c>
      <c r="I154" s="4">
        <f t="shared" si="2"/>
        <v>0</v>
      </c>
      <c r="J154" s="4"/>
      <c r="K154" s="4"/>
      <c r="L154" s="4" t="s">
        <v>885</v>
      </c>
      <c r="M154" s="4" t="s">
        <v>53</v>
      </c>
      <c r="N154" s="4"/>
      <c r="O154" s="4"/>
      <c r="P154" s="4"/>
      <c r="Q154" s="4"/>
      <c r="R154" s="4"/>
      <c r="S154" s="4"/>
      <c r="T154" s="4">
        <v>18400000</v>
      </c>
      <c r="U154" s="4"/>
      <c r="V154" s="4"/>
      <c r="W154" s="4"/>
      <c r="X154" s="4">
        <v>45180</v>
      </c>
      <c r="Y154" s="4" t="s">
        <v>886</v>
      </c>
      <c r="Z154" s="4" t="s">
        <v>46</v>
      </c>
      <c r="AA154" s="4">
        <v>0</v>
      </c>
      <c r="AB154" s="4">
        <v>35.5</v>
      </c>
      <c r="AC154" s="4" t="s">
        <v>887</v>
      </c>
      <c r="AD154" s="4" t="s">
        <v>48</v>
      </c>
      <c r="AE154" s="4" t="s">
        <v>49</v>
      </c>
      <c r="AF154" s="4" t="s">
        <v>163</v>
      </c>
      <c r="AG154" s="4"/>
      <c r="AH154" s="4" t="s">
        <v>49</v>
      </c>
      <c r="AI154" s="4"/>
      <c r="AJ154" s="4" t="s">
        <v>201</v>
      </c>
      <c r="AK154" s="4" t="s">
        <v>742</v>
      </c>
      <c r="AL154" s="4"/>
      <c r="AM154" s="4"/>
      <c r="AN154" s="4"/>
      <c r="AO154" s="9"/>
      <c r="AP154" s="14" t="s">
        <v>57</v>
      </c>
      <c r="AQ154" s="4" t="s">
        <v>57</v>
      </c>
      <c r="AR154" s="15" t="s">
        <v>57</v>
      </c>
      <c r="AS154" s="14" t="s">
        <v>1539</v>
      </c>
      <c r="AT154" s="4" t="s">
        <v>57</v>
      </c>
      <c r="AU154" s="4" t="s">
        <v>57</v>
      </c>
      <c r="AV154" s="15">
        <v>0</v>
      </c>
      <c r="AW154" s="14" t="s">
        <v>1539</v>
      </c>
      <c r="AX154" s="4" t="s">
        <v>57</v>
      </c>
      <c r="AY154" s="4" t="s">
        <v>57</v>
      </c>
      <c r="AZ154" s="4">
        <v>0</v>
      </c>
      <c r="BA154" s="15">
        <v>0</v>
      </c>
      <c r="BB154" s="14" t="s">
        <v>1539</v>
      </c>
      <c r="BC154" s="4">
        <v>0</v>
      </c>
      <c r="BD154" s="15">
        <v>0</v>
      </c>
      <c r="BE154" s="11">
        <v>0</v>
      </c>
      <c r="BF154" s="4">
        <v>0</v>
      </c>
      <c r="BG154" s="5">
        <v>0</v>
      </c>
      <c r="BH154" s="5">
        <v>0</v>
      </c>
      <c r="BI154" s="5">
        <v>0</v>
      </c>
      <c r="BJ154" s="5">
        <v>0</v>
      </c>
      <c r="BK154" s="4">
        <v>0</v>
      </c>
      <c r="BL154" s="4">
        <v>0</v>
      </c>
      <c r="BM154" s="4">
        <v>0</v>
      </c>
      <c r="BN154" s="4">
        <v>0</v>
      </c>
      <c r="BO154" s="4" t="s">
        <v>53</v>
      </c>
      <c r="BP154" s="4">
        <v>0</v>
      </c>
      <c r="BQ154" s="5">
        <v>0</v>
      </c>
      <c r="BR154" s="5">
        <v>45251</v>
      </c>
      <c r="BS154" s="5">
        <v>0</v>
      </c>
      <c r="BT154" s="5">
        <v>0</v>
      </c>
      <c r="BU154" s="4">
        <v>18400000</v>
      </c>
    </row>
    <row r="155" spans="1:73" x14ac:dyDescent="0.25">
      <c r="A155" s="4" t="s">
        <v>888</v>
      </c>
      <c r="B155" s="4" t="s">
        <v>605</v>
      </c>
      <c r="C155" s="4" t="s">
        <v>379</v>
      </c>
      <c r="D155" s="4" t="s">
        <v>889</v>
      </c>
      <c r="E155" s="4" t="s">
        <v>87</v>
      </c>
      <c r="F155" s="4" t="s">
        <v>607</v>
      </c>
      <c r="G155" s="4">
        <v>170.03</v>
      </c>
      <c r="H155" s="4">
        <v>25000000</v>
      </c>
      <c r="I155" s="4">
        <f t="shared" si="2"/>
        <v>0</v>
      </c>
      <c r="J155" s="4"/>
      <c r="K155" s="4"/>
      <c r="L155" s="4" t="s">
        <v>890</v>
      </c>
      <c r="M155" s="4" t="s">
        <v>53</v>
      </c>
      <c r="N155" s="4"/>
      <c r="O155" s="4"/>
      <c r="P155" s="4"/>
      <c r="Q155" s="4"/>
      <c r="R155" s="4"/>
      <c r="S155" s="4"/>
      <c r="T155" s="4">
        <v>25000000</v>
      </c>
      <c r="U155" s="4"/>
      <c r="V155" s="4"/>
      <c r="W155" s="4"/>
      <c r="X155" s="4">
        <v>45180</v>
      </c>
      <c r="Y155" s="4" t="s">
        <v>891</v>
      </c>
      <c r="Z155" s="4" t="s">
        <v>46</v>
      </c>
      <c r="AA155" s="4">
        <v>0</v>
      </c>
      <c r="AB155" s="4">
        <v>170.3</v>
      </c>
      <c r="AC155" s="4" t="s">
        <v>892</v>
      </c>
      <c r="AD155" s="4" t="s">
        <v>48</v>
      </c>
      <c r="AE155" s="4" t="s">
        <v>49</v>
      </c>
      <c r="AF155" s="4" t="s">
        <v>163</v>
      </c>
      <c r="AG155" s="4"/>
      <c r="AH155" s="4" t="s">
        <v>49</v>
      </c>
      <c r="AI155" s="4"/>
      <c r="AJ155" s="4" t="s">
        <v>201</v>
      </c>
      <c r="AK155" s="4" t="s">
        <v>742</v>
      </c>
      <c r="AL155" s="4"/>
      <c r="AM155" s="4"/>
      <c r="AN155" s="4"/>
      <c r="AO155" s="9"/>
      <c r="AP155" s="14" t="s">
        <v>57</v>
      </c>
      <c r="AQ155" s="4" t="s">
        <v>57</v>
      </c>
      <c r="AR155" s="15" t="s">
        <v>57</v>
      </c>
      <c r="AS155" s="14" t="s">
        <v>1539</v>
      </c>
      <c r="AT155" s="4" t="s">
        <v>57</v>
      </c>
      <c r="AU155" s="4" t="s">
        <v>57</v>
      </c>
      <c r="AV155" s="15">
        <v>0</v>
      </c>
      <c r="AW155" s="14" t="s">
        <v>1539</v>
      </c>
      <c r="AX155" s="4" t="s">
        <v>57</v>
      </c>
      <c r="AY155" s="4" t="s">
        <v>57</v>
      </c>
      <c r="AZ155" s="4">
        <v>0</v>
      </c>
      <c r="BA155" s="15">
        <v>0</v>
      </c>
      <c r="BB155" s="14" t="s">
        <v>1539</v>
      </c>
      <c r="BC155" s="4">
        <v>0</v>
      </c>
      <c r="BD155" s="15">
        <v>0</v>
      </c>
      <c r="BE155" s="11">
        <v>0</v>
      </c>
      <c r="BF155" s="4">
        <v>0</v>
      </c>
      <c r="BG155" s="5">
        <v>0</v>
      </c>
      <c r="BH155" s="5">
        <v>0</v>
      </c>
      <c r="BI155" s="5">
        <v>0</v>
      </c>
      <c r="BJ155" s="5">
        <v>0</v>
      </c>
      <c r="BK155" s="4">
        <v>0</v>
      </c>
      <c r="BL155" s="4">
        <v>0</v>
      </c>
      <c r="BM155" s="4">
        <v>0</v>
      </c>
      <c r="BN155" s="4">
        <v>0</v>
      </c>
      <c r="BO155" s="4" t="s">
        <v>53</v>
      </c>
      <c r="BP155" s="4">
        <v>0</v>
      </c>
      <c r="BQ155" s="5">
        <v>0</v>
      </c>
      <c r="BR155" s="5">
        <v>45251</v>
      </c>
      <c r="BS155" s="5">
        <v>0</v>
      </c>
      <c r="BT155" s="5">
        <v>0</v>
      </c>
      <c r="BU155" s="4">
        <v>25000000</v>
      </c>
    </row>
    <row r="156" spans="1:73" x14ac:dyDescent="0.25">
      <c r="A156" s="4" t="s">
        <v>893</v>
      </c>
      <c r="B156" s="4" t="s">
        <v>605</v>
      </c>
      <c r="C156" s="4" t="s">
        <v>379</v>
      </c>
      <c r="D156" s="4" t="s">
        <v>894</v>
      </c>
      <c r="E156" s="4" t="s">
        <v>87</v>
      </c>
      <c r="F156" s="4" t="s">
        <v>607</v>
      </c>
      <c r="G156" s="4">
        <v>86.23</v>
      </c>
      <c r="H156" s="4">
        <v>25000000</v>
      </c>
      <c r="I156" s="4">
        <f t="shared" si="2"/>
        <v>0</v>
      </c>
      <c r="J156" s="4"/>
      <c r="K156" s="4"/>
      <c r="L156" s="4" t="s">
        <v>895</v>
      </c>
      <c r="M156" s="4" t="s">
        <v>53</v>
      </c>
      <c r="N156" s="4"/>
      <c r="O156" s="4"/>
      <c r="P156" s="4"/>
      <c r="Q156" s="4"/>
      <c r="R156" s="4"/>
      <c r="S156" s="4"/>
      <c r="T156" s="4">
        <v>25000000</v>
      </c>
      <c r="U156" s="4"/>
      <c r="V156" s="4"/>
      <c r="W156" s="4"/>
      <c r="X156" s="4">
        <v>45180</v>
      </c>
      <c r="Y156" s="4" t="s">
        <v>896</v>
      </c>
      <c r="Z156" s="4" t="s">
        <v>46</v>
      </c>
      <c r="AA156" s="4">
        <v>0</v>
      </c>
      <c r="AB156" s="4">
        <v>86.224999999999994</v>
      </c>
      <c r="AC156" s="4" t="s">
        <v>897</v>
      </c>
      <c r="AD156" s="4" t="s">
        <v>48</v>
      </c>
      <c r="AE156" s="4" t="s">
        <v>49</v>
      </c>
      <c r="AF156" s="4" t="s">
        <v>163</v>
      </c>
      <c r="AG156" s="4"/>
      <c r="AH156" s="4" t="s">
        <v>49</v>
      </c>
      <c r="AI156" s="4"/>
      <c r="AJ156" s="4" t="s">
        <v>201</v>
      </c>
      <c r="AK156" s="4" t="s">
        <v>742</v>
      </c>
      <c r="AL156" s="4"/>
      <c r="AM156" s="4"/>
      <c r="AN156" s="4"/>
      <c r="AO156" s="9"/>
      <c r="AP156" s="14" t="s">
        <v>57</v>
      </c>
      <c r="AQ156" s="4" t="s">
        <v>57</v>
      </c>
      <c r="AR156" s="15" t="s">
        <v>57</v>
      </c>
      <c r="AS156" s="14" t="s">
        <v>1539</v>
      </c>
      <c r="AT156" s="4" t="s">
        <v>57</v>
      </c>
      <c r="AU156" s="4" t="s">
        <v>57</v>
      </c>
      <c r="AV156" s="15">
        <v>0</v>
      </c>
      <c r="AW156" s="14" t="s">
        <v>1539</v>
      </c>
      <c r="AX156" s="4" t="s">
        <v>57</v>
      </c>
      <c r="AY156" s="4" t="s">
        <v>57</v>
      </c>
      <c r="AZ156" s="4">
        <v>0</v>
      </c>
      <c r="BA156" s="15">
        <v>0</v>
      </c>
      <c r="BB156" s="14" t="s">
        <v>1539</v>
      </c>
      <c r="BC156" s="4">
        <v>0</v>
      </c>
      <c r="BD156" s="15">
        <v>0</v>
      </c>
      <c r="BE156" s="11">
        <v>0</v>
      </c>
      <c r="BF156" s="4">
        <v>0</v>
      </c>
      <c r="BG156" s="5">
        <v>0</v>
      </c>
      <c r="BH156" s="5">
        <v>0</v>
      </c>
      <c r="BI156" s="5">
        <v>0</v>
      </c>
      <c r="BJ156" s="5">
        <v>0</v>
      </c>
      <c r="BK156" s="4">
        <v>0</v>
      </c>
      <c r="BL156" s="4">
        <v>0</v>
      </c>
      <c r="BM156" s="4">
        <v>0</v>
      </c>
      <c r="BN156" s="4">
        <v>0</v>
      </c>
      <c r="BO156" s="4" t="s">
        <v>53</v>
      </c>
      <c r="BP156" s="4">
        <v>0</v>
      </c>
      <c r="BQ156" s="5">
        <v>0</v>
      </c>
      <c r="BR156" s="5">
        <v>45251</v>
      </c>
      <c r="BS156" s="5">
        <v>0</v>
      </c>
      <c r="BT156" s="5">
        <v>0</v>
      </c>
      <c r="BU156" s="4">
        <v>25000000</v>
      </c>
    </row>
    <row r="157" spans="1:73" x14ac:dyDescent="0.25">
      <c r="A157" s="4" t="s">
        <v>898</v>
      </c>
      <c r="B157" s="4" t="s">
        <v>605</v>
      </c>
      <c r="C157" s="4" t="s">
        <v>379</v>
      </c>
      <c r="D157" s="4" t="s">
        <v>899</v>
      </c>
      <c r="E157" s="4" t="s">
        <v>87</v>
      </c>
      <c r="F157" s="4" t="s">
        <v>607</v>
      </c>
      <c r="G157" s="4">
        <v>32.28</v>
      </c>
      <c r="H157" s="4">
        <v>18400000</v>
      </c>
      <c r="I157" s="4">
        <f t="shared" si="2"/>
        <v>0</v>
      </c>
      <c r="J157" s="4"/>
      <c r="K157" s="4"/>
      <c r="L157" s="4" t="s">
        <v>900</v>
      </c>
      <c r="M157" s="4" t="s">
        <v>53</v>
      </c>
      <c r="N157" s="4"/>
      <c r="O157" s="4"/>
      <c r="P157" s="4"/>
      <c r="Q157" s="4"/>
      <c r="R157" s="4"/>
      <c r="S157" s="4"/>
      <c r="T157" s="4">
        <v>18400000</v>
      </c>
      <c r="U157" s="4"/>
      <c r="V157" s="4"/>
      <c r="W157" s="4"/>
      <c r="X157" s="4">
        <v>45180</v>
      </c>
      <c r="Y157" s="4" t="s">
        <v>901</v>
      </c>
      <c r="Z157" s="4" t="s">
        <v>46</v>
      </c>
      <c r="AA157" s="4">
        <v>0</v>
      </c>
      <c r="AB157" s="4">
        <v>32.274999999999999</v>
      </c>
      <c r="AC157" s="4" t="s">
        <v>902</v>
      </c>
      <c r="AD157" s="4" t="s">
        <v>48</v>
      </c>
      <c r="AE157" s="4" t="s">
        <v>49</v>
      </c>
      <c r="AF157" s="4" t="s">
        <v>163</v>
      </c>
      <c r="AG157" s="4"/>
      <c r="AH157" s="4" t="s">
        <v>49</v>
      </c>
      <c r="AI157" s="4"/>
      <c r="AJ157" s="4" t="s">
        <v>201</v>
      </c>
      <c r="AK157" s="4" t="s">
        <v>742</v>
      </c>
      <c r="AL157" s="4"/>
      <c r="AM157" s="4"/>
      <c r="AN157" s="4"/>
      <c r="AO157" s="9"/>
      <c r="AP157" s="14" t="s">
        <v>57</v>
      </c>
      <c r="AQ157" s="4" t="s">
        <v>57</v>
      </c>
      <c r="AR157" s="15" t="s">
        <v>57</v>
      </c>
      <c r="AS157" s="14" t="s">
        <v>1539</v>
      </c>
      <c r="AT157" s="4" t="s">
        <v>57</v>
      </c>
      <c r="AU157" s="4" t="s">
        <v>57</v>
      </c>
      <c r="AV157" s="15">
        <v>0</v>
      </c>
      <c r="AW157" s="14" t="s">
        <v>1539</v>
      </c>
      <c r="AX157" s="4" t="s">
        <v>57</v>
      </c>
      <c r="AY157" s="4" t="s">
        <v>57</v>
      </c>
      <c r="AZ157" s="4">
        <v>0</v>
      </c>
      <c r="BA157" s="15">
        <v>0</v>
      </c>
      <c r="BB157" s="14" t="s">
        <v>1539</v>
      </c>
      <c r="BC157" s="4">
        <v>0</v>
      </c>
      <c r="BD157" s="15">
        <v>0</v>
      </c>
      <c r="BE157" s="11">
        <v>0</v>
      </c>
      <c r="BF157" s="4">
        <v>0</v>
      </c>
      <c r="BG157" s="5">
        <v>0</v>
      </c>
      <c r="BH157" s="5">
        <v>0</v>
      </c>
      <c r="BI157" s="5">
        <v>0</v>
      </c>
      <c r="BJ157" s="5">
        <v>0</v>
      </c>
      <c r="BK157" s="4">
        <v>0</v>
      </c>
      <c r="BL157" s="4">
        <v>0</v>
      </c>
      <c r="BM157" s="4">
        <v>0</v>
      </c>
      <c r="BN157" s="4">
        <v>0</v>
      </c>
      <c r="BO157" s="4" t="s">
        <v>53</v>
      </c>
      <c r="BP157" s="4">
        <v>0</v>
      </c>
      <c r="BQ157" s="5">
        <v>0</v>
      </c>
      <c r="BR157" s="5">
        <v>45251</v>
      </c>
      <c r="BS157" s="5">
        <v>0</v>
      </c>
      <c r="BT157" s="5">
        <v>0</v>
      </c>
      <c r="BU157" s="4">
        <v>18400000</v>
      </c>
    </row>
    <row r="158" spans="1:73" x14ac:dyDescent="0.25">
      <c r="A158" s="4" t="s">
        <v>903</v>
      </c>
      <c r="B158" s="4" t="s">
        <v>605</v>
      </c>
      <c r="C158" s="4" t="s">
        <v>379</v>
      </c>
      <c r="D158" s="4" t="s">
        <v>904</v>
      </c>
      <c r="E158" s="4" t="s">
        <v>87</v>
      </c>
      <c r="F158" s="4" t="s">
        <v>607</v>
      </c>
      <c r="G158" s="4">
        <v>27.25</v>
      </c>
      <c r="H158" s="4">
        <v>16600000</v>
      </c>
      <c r="I158" s="4">
        <f t="shared" si="2"/>
        <v>0</v>
      </c>
      <c r="J158" s="4"/>
      <c r="K158" s="4"/>
      <c r="L158" s="4" t="s">
        <v>905</v>
      </c>
      <c r="M158" s="4" t="s">
        <v>53</v>
      </c>
      <c r="N158" s="4"/>
      <c r="O158" s="4"/>
      <c r="P158" s="4"/>
      <c r="Q158" s="4"/>
      <c r="R158" s="4"/>
      <c r="S158" s="4"/>
      <c r="T158" s="4">
        <v>16600000</v>
      </c>
      <c r="U158" s="4"/>
      <c r="V158" s="4"/>
      <c r="W158" s="4"/>
      <c r="X158" s="4">
        <v>45180</v>
      </c>
      <c r="Y158" s="4" t="s">
        <v>906</v>
      </c>
      <c r="Z158" s="4" t="s">
        <v>46</v>
      </c>
      <c r="AA158" s="4">
        <v>0</v>
      </c>
      <c r="AB158" s="4" t="s">
        <v>907</v>
      </c>
      <c r="AC158" s="4" t="s">
        <v>908</v>
      </c>
      <c r="AD158" s="4" t="s">
        <v>48</v>
      </c>
      <c r="AE158" s="4" t="s">
        <v>49</v>
      </c>
      <c r="AF158" s="4" t="s">
        <v>163</v>
      </c>
      <c r="AG158" s="4"/>
      <c r="AH158" s="4" t="s">
        <v>49</v>
      </c>
      <c r="AI158" s="4"/>
      <c r="AJ158" s="4" t="s">
        <v>201</v>
      </c>
      <c r="AK158" s="4" t="s">
        <v>742</v>
      </c>
      <c r="AL158" s="4"/>
      <c r="AM158" s="4"/>
      <c r="AN158" s="4"/>
      <c r="AO158" s="9"/>
      <c r="AP158" s="14" t="s">
        <v>57</v>
      </c>
      <c r="AQ158" s="4" t="s">
        <v>57</v>
      </c>
      <c r="AR158" s="15" t="s">
        <v>57</v>
      </c>
      <c r="AS158" s="14" t="s">
        <v>1539</v>
      </c>
      <c r="AT158" s="4" t="s">
        <v>57</v>
      </c>
      <c r="AU158" s="4" t="s">
        <v>57</v>
      </c>
      <c r="AV158" s="15">
        <v>0</v>
      </c>
      <c r="AW158" s="14" t="s">
        <v>1539</v>
      </c>
      <c r="AX158" s="4" t="s">
        <v>57</v>
      </c>
      <c r="AY158" s="4" t="s">
        <v>57</v>
      </c>
      <c r="AZ158" s="4">
        <v>0</v>
      </c>
      <c r="BA158" s="15">
        <v>0</v>
      </c>
      <c r="BB158" s="14" t="s">
        <v>1539</v>
      </c>
      <c r="BC158" s="4">
        <v>0</v>
      </c>
      <c r="BD158" s="15">
        <v>0</v>
      </c>
      <c r="BE158" s="11">
        <v>0</v>
      </c>
      <c r="BF158" s="4">
        <v>0</v>
      </c>
      <c r="BG158" s="5">
        <v>0</v>
      </c>
      <c r="BH158" s="5">
        <v>0</v>
      </c>
      <c r="BI158" s="5">
        <v>0</v>
      </c>
      <c r="BJ158" s="5">
        <v>0</v>
      </c>
      <c r="BK158" s="4">
        <v>0</v>
      </c>
      <c r="BL158" s="4">
        <v>0</v>
      </c>
      <c r="BM158" s="4">
        <v>0</v>
      </c>
      <c r="BN158" s="4">
        <v>0</v>
      </c>
      <c r="BO158" s="4" t="s">
        <v>53</v>
      </c>
      <c r="BP158" s="4">
        <v>0</v>
      </c>
      <c r="BQ158" s="5">
        <v>0</v>
      </c>
      <c r="BR158" s="5">
        <v>45251</v>
      </c>
      <c r="BS158" s="5">
        <v>0</v>
      </c>
      <c r="BT158" s="5">
        <v>0</v>
      </c>
      <c r="BU158" s="4">
        <v>16600000</v>
      </c>
    </row>
    <row r="159" spans="1:73" x14ac:dyDescent="0.25">
      <c r="A159" s="4" t="s">
        <v>909</v>
      </c>
      <c r="B159" s="4" t="s">
        <v>605</v>
      </c>
      <c r="C159" s="4" t="s">
        <v>379</v>
      </c>
      <c r="D159" s="4" t="s">
        <v>910</v>
      </c>
      <c r="E159" s="4" t="s">
        <v>87</v>
      </c>
      <c r="F159" s="4" t="s">
        <v>607</v>
      </c>
      <c r="G159" s="4">
        <v>52.4</v>
      </c>
      <c r="H159" s="4">
        <v>25000000</v>
      </c>
      <c r="I159" s="4">
        <f t="shared" si="2"/>
        <v>0</v>
      </c>
      <c r="J159" s="4"/>
      <c r="K159" s="4"/>
      <c r="L159" s="4" t="s">
        <v>911</v>
      </c>
      <c r="M159" s="4" t="s">
        <v>53</v>
      </c>
      <c r="N159" s="4"/>
      <c r="O159" s="4"/>
      <c r="P159" s="4"/>
      <c r="Q159" s="4"/>
      <c r="R159" s="4"/>
      <c r="S159" s="4"/>
      <c r="T159" s="4">
        <v>25000000</v>
      </c>
      <c r="U159" s="4"/>
      <c r="V159" s="4"/>
      <c r="W159" s="4"/>
      <c r="X159" s="4">
        <v>45180</v>
      </c>
      <c r="Y159" s="4" t="s">
        <v>912</v>
      </c>
      <c r="Z159" s="4" t="s">
        <v>46</v>
      </c>
      <c r="AA159" s="4">
        <v>0</v>
      </c>
      <c r="AB159" s="4" t="s">
        <v>913</v>
      </c>
      <c r="AC159" s="4" t="s">
        <v>914</v>
      </c>
      <c r="AD159" s="4" t="s">
        <v>48</v>
      </c>
      <c r="AE159" s="4" t="s">
        <v>49</v>
      </c>
      <c r="AF159" s="4" t="s">
        <v>69</v>
      </c>
      <c r="AG159" s="4"/>
      <c r="AH159" s="4" t="s">
        <v>49</v>
      </c>
      <c r="AI159" s="4"/>
      <c r="AJ159" s="4" t="s">
        <v>201</v>
      </c>
      <c r="AK159" s="4" t="s">
        <v>742</v>
      </c>
      <c r="AL159" s="4"/>
      <c r="AM159" s="4"/>
      <c r="AN159" s="4"/>
      <c r="AO159" s="9"/>
      <c r="AP159" s="14" t="s">
        <v>57</v>
      </c>
      <c r="AQ159" s="4" t="s">
        <v>57</v>
      </c>
      <c r="AR159" s="15" t="s">
        <v>57</v>
      </c>
      <c r="AS159" s="14" t="s">
        <v>1539</v>
      </c>
      <c r="AT159" s="4" t="s">
        <v>57</v>
      </c>
      <c r="AU159" s="4" t="s">
        <v>57</v>
      </c>
      <c r="AV159" s="15">
        <v>0</v>
      </c>
      <c r="AW159" s="14" t="s">
        <v>1539</v>
      </c>
      <c r="AX159" s="4" t="s">
        <v>57</v>
      </c>
      <c r="AY159" s="4" t="s">
        <v>57</v>
      </c>
      <c r="AZ159" s="4">
        <v>0</v>
      </c>
      <c r="BA159" s="15">
        <v>0</v>
      </c>
      <c r="BB159" s="14" t="s">
        <v>1539</v>
      </c>
      <c r="BC159" s="4">
        <v>0</v>
      </c>
      <c r="BD159" s="15">
        <v>0</v>
      </c>
      <c r="BE159" s="11">
        <v>0</v>
      </c>
      <c r="BF159" s="4">
        <v>0</v>
      </c>
      <c r="BG159" s="5">
        <v>0</v>
      </c>
      <c r="BH159" s="5">
        <v>0</v>
      </c>
      <c r="BI159" s="5">
        <v>0</v>
      </c>
      <c r="BJ159" s="5">
        <v>0</v>
      </c>
      <c r="BK159" s="4">
        <v>0</v>
      </c>
      <c r="BL159" s="4">
        <v>0</v>
      </c>
      <c r="BM159" s="4">
        <v>0</v>
      </c>
      <c r="BN159" s="4">
        <v>0</v>
      </c>
      <c r="BO159" s="4" t="s">
        <v>53</v>
      </c>
      <c r="BP159" s="4">
        <v>0</v>
      </c>
      <c r="BQ159" s="5">
        <v>0</v>
      </c>
      <c r="BR159" s="5">
        <v>45251</v>
      </c>
      <c r="BS159" s="5">
        <v>0</v>
      </c>
      <c r="BT159" s="5">
        <v>0</v>
      </c>
      <c r="BU159" s="4">
        <v>25000000</v>
      </c>
    </row>
    <row r="160" spans="1:73" x14ac:dyDescent="0.25">
      <c r="A160" s="4" t="s">
        <v>915</v>
      </c>
      <c r="B160" s="4" t="s">
        <v>605</v>
      </c>
      <c r="C160" s="4" t="s">
        <v>379</v>
      </c>
      <c r="D160" s="4" t="s">
        <v>916</v>
      </c>
      <c r="E160" s="4" t="s">
        <v>87</v>
      </c>
      <c r="F160" s="4" t="s">
        <v>607</v>
      </c>
      <c r="G160" s="4">
        <v>50.24</v>
      </c>
      <c r="H160" s="4">
        <v>25000000</v>
      </c>
      <c r="I160" s="4">
        <f t="shared" si="2"/>
        <v>0</v>
      </c>
      <c r="J160" s="4"/>
      <c r="K160" s="4"/>
      <c r="L160" s="4" t="s">
        <v>917</v>
      </c>
      <c r="M160" s="4" t="s">
        <v>53</v>
      </c>
      <c r="N160" s="4"/>
      <c r="O160" s="4"/>
      <c r="P160" s="4"/>
      <c r="Q160" s="4"/>
      <c r="R160" s="4"/>
      <c r="S160" s="4"/>
      <c r="T160" s="4">
        <v>25000000</v>
      </c>
      <c r="U160" s="4"/>
      <c r="V160" s="4" t="s">
        <v>48</v>
      </c>
      <c r="W160" s="4"/>
      <c r="X160" s="4">
        <v>45180</v>
      </c>
      <c r="Y160" s="4" t="s">
        <v>918</v>
      </c>
      <c r="Z160" s="4" t="s">
        <v>46</v>
      </c>
      <c r="AA160" s="4">
        <v>0</v>
      </c>
      <c r="AB160" s="4" t="s">
        <v>919</v>
      </c>
      <c r="AC160" s="4" t="s">
        <v>920</v>
      </c>
      <c r="AD160" s="4" t="s">
        <v>48</v>
      </c>
      <c r="AE160" s="4" t="s">
        <v>49</v>
      </c>
      <c r="AF160" s="4" t="s">
        <v>163</v>
      </c>
      <c r="AG160" s="4"/>
      <c r="AH160" s="4" t="s">
        <v>49</v>
      </c>
      <c r="AI160" s="4"/>
      <c r="AJ160" s="4" t="s">
        <v>201</v>
      </c>
      <c r="AK160" s="4" t="s">
        <v>742</v>
      </c>
      <c r="AL160" s="4"/>
      <c r="AM160" s="4"/>
      <c r="AN160" s="4"/>
      <c r="AO160" s="9"/>
      <c r="AP160" s="14" t="s">
        <v>57</v>
      </c>
      <c r="AQ160" s="4" t="s">
        <v>57</v>
      </c>
      <c r="AR160" s="15" t="s">
        <v>57</v>
      </c>
      <c r="AS160" s="14" t="s">
        <v>1539</v>
      </c>
      <c r="AT160" s="4" t="s">
        <v>57</v>
      </c>
      <c r="AU160" s="4" t="s">
        <v>57</v>
      </c>
      <c r="AV160" s="15">
        <v>0</v>
      </c>
      <c r="AW160" s="14" t="s">
        <v>1539</v>
      </c>
      <c r="AX160" s="4" t="s">
        <v>57</v>
      </c>
      <c r="AY160" s="4" t="s">
        <v>57</v>
      </c>
      <c r="AZ160" s="4">
        <v>0</v>
      </c>
      <c r="BA160" s="15">
        <v>0</v>
      </c>
      <c r="BB160" s="14" t="s">
        <v>1539</v>
      </c>
      <c r="BC160" s="4">
        <v>0</v>
      </c>
      <c r="BD160" s="15">
        <v>0</v>
      </c>
      <c r="BE160" s="11">
        <v>0</v>
      </c>
      <c r="BF160" s="4">
        <v>0</v>
      </c>
      <c r="BG160" s="5">
        <v>0</v>
      </c>
      <c r="BH160" s="5">
        <v>0</v>
      </c>
      <c r="BI160" s="5">
        <v>0</v>
      </c>
      <c r="BJ160" s="5">
        <v>0</v>
      </c>
      <c r="BK160" s="4">
        <v>0</v>
      </c>
      <c r="BL160" s="4">
        <v>0</v>
      </c>
      <c r="BM160" s="4">
        <v>0</v>
      </c>
      <c r="BN160" s="4">
        <v>0</v>
      </c>
      <c r="BO160" s="4" t="s">
        <v>53</v>
      </c>
      <c r="BP160" s="4">
        <v>0</v>
      </c>
      <c r="BQ160" s="5">
        <v>0</v>
      </c>
      <c r="BR160" s="5">
        <v>45251</v>
      </c>
      <c r="BS160" s="5">
        <v>0</v>
      </c>
      <c r="BT160" s="5">
        <v>0</v>
      </c>
      <c r="BU160" s="4">
        <v>25000000</v>
      </c>
    </row>
    <row r="161" spans="1:73" x14ac:dyDescent="0.25">
      <c r="A161" s="4" t="s">
        <v>921</v>
      </c>
      <c r="B161" s="4" t="s">
        <v>605</v>
      </c>
      <c r="C161" s="4" t="s">
        <v>379</v>
      </c>
      <c r="D161" s="4" t="s">
        <v>724</v>
      </c>
      <c r="E161" s="4" t="s">
        <v>87</v>
      </c>
      <c r="F161" s="4" t="s">
        <v>607</v>
      </c>
      <c r="G161" s="4">
        <v>107</v>
      </c>
      <c r="H161" s="4">
        <v>25000000</v>
      </c>
      <c r="I161" s="4">
        <f t="shared" si="2"/>
        <v>0</v>
      </c>
      <c r="J161" s="4"/>
      <c r="K161" s="4"/>
      <c r="L161" s="4" t="s">
        <v>922</v>
      </c>
      <c r="M161" s="4" t="s">
        <v>53</v>
      </c>
      <c r="N161" s="4"/>
      <c r="O161" s="4"/>
      <c r="P161" s="4"/>
      <c r="Q161" s="4"/>
      <c r="R161" s="4"/>
      <c r="S161" s="4"/>
      <c r="T161" s="4">
        <v>25000000</v>
      </c>
      <c r="U161" s="4"/>
      <c r="V161" s="4"/>
      <c r="W161" s="4"/>
      <c r="X161" s="4">
        <v>45180</v>
      </c>
      <c r="Y161" s="4" t="s">
        <v>923</v>
      </c>
      <c r="Z161" s="4" t="s">
        <v>394</v>
      </c>
      <c r="AA161" s="4">
        <v>0</v>
      </c>
      <c r="AB161" s="4" t="s">
        <v>924</v>
      </c>
      <c r="AC161" s="4" t="s">
        <v>925</v>
      </c>
      <c r="AD161" s="4" t="s">
        <v>49</v>
      </c>
      <c r="AE161" s="4" t="s">
        <v>49</v>
      </c>
      <c r="AF161" s="4" t="s">
        <v>163</v>
      </c>
      <c r="AG161" s="4"/>
      <c r="AH161" s="4" t="s">
        <v>49</v>
      </c>
      <c r="AI161" s="4"/>
      <c r="AJ161" s="4" t="s">
        <v>201</v>
      </c>
      <c r="AK161" s="4" t="s">
        <v>742</v>
      </c>
      <c r="AL161" s="4"/>
      <c r="AM161" s="4"/>
      <c r="AN161" s="4"/>
      <c r="AO161" s="9"/>
      <c r="AP161" s="14" t="s">
        <v>57</v>
      </c>
      <c r="AQ161" s="4" t="s">
        <v>57</v>
      </c>
      <c r="AR161" s="15" t="s">
        <v>57</v>
      </c>
      <c r="AS161" s="14" t="s">
        <v>1539</v>
      </c>
      <c r="AT161" s="4" t="s">
        <v>57</v>
      </c>
      <c r="AU161" s="4" t="s">
        <v>57</v>
      </c>
      <c r="AV161" s="15">
        <v>0</v>
      </c>
      <c r="AW161" s="14" t="s">
        <v>1539</v>
      </c>
      <c r="AX161" s="4" t="s">
        <v>57</v>
      </c>
      <c r="AY161" s="4" t="s">
        <v>57</v>
      </c>
      <c r="AZ161" s="4">
        <v>0</v>
      </c>
      <c r="BA161" s="15">
        <v>0</v>
      </c>
      <c r="BB161" s="14" t="s">
        <v>1539</v>
      </c>
      <c r="BC161" s="4">
        <v>0</v>
      </c>
      <c r="BD161" s="15">
        <v>0</v>
      </c>
      <c r="BE161" s="11">
        <v>0</v>
      </c>
      <c r="BF161" s="4">
        <v>0</v>
      </c>
      <c r="BG161" s="5">
        <v>0</v>
      </c>
      <c r="BH161" s="5">
        <v>0</v>
      </c>
      <c r="BI161" s="5">
        <v>0</v>
      </c>
      <c r="BJ161" s="5">
        <v>0</v>
      </c>
      <c r="BK161" s="4">
        <v>0</v>
      </c>
      <c r="BL161" s="4">
        <v>0</v>
      </c>
      <c r="BM161" s="4">
        <v>0</v>
      </c>
      <c r="BN161" s="4">
        <v>0</v>
      </c>
      <c r="BO161" s="4" t="s">
        <v>53</v>
      </c>
      <c r="BP161" s="4">
        <v>0</v>
      </c>
      <c r="BQ161" s="5">
        <v>0</v>
      </c>
      <c r="BR161" s="5">
        <v>45251</v>
      </c>
      <c r="BS161" s="5">
        <v>0</v>
      </c>
      <c r="BT161" s="5">
        <v>0</v>
      </c>
      <c r="BU161" s="4">
        <v>25000000</v>
      </c>
    </row>
    <row r="162" spans="1:73" x14ac:dyDescent="0.25">
      <c r="A162" s="4" t="s">
        <v>926</v>
      </c>
      <c r="B162" s="4" t="s">
        <v>605</v>
      </c>
      <c r="C162" s="4" t="s">
        <v>379</v>
      </c>
      <c r="D162" s="4" t="s">
        <v>927</v>
      </c>
      <c r="E162" s="4" t="s">
        <v>87</v>
      </c>
      <c r="F162" s="4" t="s">
        <v>607</v>
      </c>
      <c r="G162" s="4">
        <v>72</v>
      </c>
      <c r="H162" s="4">
        <v>25000000</v>
      </c>
      <c r="I162" s="4">
        <f t="shared" si="2"/>
        <v>0</v>
      </c>
      <c r="J162" s="4"/>
      <c r="K162" s="4"/>
      <c r="L162" s="4" t="s">
        <v>928</v>
      </c>
      <c r="M162" s="4" t="s">
        <v>53</v>
      </c>
      <c r="N162" s="4"/>
      <c r="O162" s="4"/>
      <c r="P162" s="4"/>
      <c r="Q162" s="4"/>
      <c r="R162" s="4"/>
      <c r="S162" s="4"/>
      <c r="T162" s="4">
        <v>25000000</v>
      </c>
      <c r="U162" s="4"/>
      <c r="V162" s="4"/>
      <c r="W162" s="4"/>
      <c r="X162" s="4">
        <v>45180</v>
      </c>
      <c r="Y162" s="4" t="s">
        <v>929</v>
      </c>
      <c r="Z162" s="4">
        <v>0</v>
      </c>
      <c r="AA162" s="4" t="s">
        <v>427</v>
      </c>
      <c r="AB162" s="4" t="s">
        <v>930</v>
      </c>
      <c r="AC162" s="4" t="s">
        <v>931</v>
      </c>
      <c r="AD162" s="4" t="s">
        <v>48</v>
      </c>
      <c r="AE162" s="4" t="s">
        <v>49</v>
      </c>
      <c r="AF162" s="4" t="s">
        <v>163</v>
      </c>
      <c r="AG162" s="4"/>
      <c r="AH162" s="4" t="s">
        <v>49</v>
      </c>
      <c r="AI162" s="4"/>
      <c r="AJ162" s="4" t="s">
        <v>201</v>
      </c>
      <c r="AK162" s="4" t="s">
        <v>742</v>
      </c>
      <c r="AL162" s="4"/>
      <c r="AM162" s="4"/>
      <c r="AN162" s="4"/>
      <c r="AO162" s="9"/>
      <c r="AP162" s="14" t="s">
        <v>57</v>
      </c>
      <c r="AQ162" s="4" t="s">
        <v>57</v>
      </c>
      <c r="AR162" s="15" t="s">
        <v>57</v>
      </c>
      <c r="AS162" s="14" t="s">
        <v>1539</v>
      </c>
      <c r="AT162" s="4" t="s">
        <v>57</v>
      </c>
      <c r="AU162" s="4" t="s">
        <v>57</v>
      </c>
      <c r="AV162" s="15">
        <v>0</v>
      </c>
      <c r="AW162" s="14" t="s">
        <v>1539</v>
      </c>
      <c r="AX162" s="4" t="s">
        <v>57</v>
      </c>
      <c r="AY162" s="4" t="s">
        <v>57</v>
      </c>
      <c r="AZ162" s="4">
        <v>0</v>
      </c>
      <c r="BA162" s="15">
        <v>0</v>
      </c>
      <c r="BB162" s="14" t="s">
        <v>1539</v>
      </c>
      <c r="BC162" s="4">
        <v>0</v>
      </c>
      <c r="BD162" s="15">
        <v>0</v>
      </c>
      <c r="BE162" s="11">
        <v>0</v>
      </c>
      <c r="BF162" s="4">
        <v>0</v>
      </c>
      <c r="BG162" s="5">
        <v>0</v>
      </c>
      <c r="BH162" s="5">
        <v>0</v>
      </c>
      <c r="BI162" s="5">
        <v>0</v>
      </c>
      <c r="BJ162" s="5">
        <v>0</v>
      </c>
      <c r="BK162" s="4">
        <v>0</v>
      </c>
      <c r="BL162" s="4">
        <v>0</v>
      </c>
      <c r="BM162" s="4">
        <v>0</v>
      </c>
      <c r="BN162" s="4">
        <v>0</v>
      </c>
      <c r="BO162" s="4" t="s">
        <v>53</v>
      </c>
      <c r="BP162" s="4">
        <v>0</v>
      </c>
      <c r="BQ162" s="5">
        <v>0</v>
      </c>
      <c r="BR162" s="5">
        <v>45251</v>
      </c>
      <c r="BS162" s="5">
        <v>0</v>
      </c>
      <c r="BT162" s="5">
        <v>0</v>
      </c>
      <c r="BU162" s="4">
        <v>25000000</v>
      </c>
    </row>
    <row r="163" spans="1:73" x14ac:dyDescent="0.25">
      <c r="A163" s="4" t="s">
        <v>932</v>
      </c>
      <c r="B163" s="4" t="s">
        <v>605</v>
      </c>
      <c r="C163" s="4" t="s">
        <v>379</v>
      </c>
      <c r="D163" s="4" t="s">
        <v>933</v>
      </c>
      <c r="E163" s="4" t="s">
        <v>41</v>
      </c>
      <c r="F163" s="4" t="s">
        <v>42</v>
      </c>
      <c r="G163" s="4">
        <v>149.74</v>
      </c>
      <c r="H163" s="4">
        <v>25000000</v>
      </c>
      <c r="I163" s="4">
        <f t="shared" si="2"/>
        <v>0</v>
      </c>
      <c r="J163" s="4"/>
      <c r="K163" s="4"/>
      <c r="L163" s="4" t="s">
        <v>934</v>
      </c>
      <c r="M163" s="4" t="s">
        <v>53</v>
      </c>
      <c r="N163" s="4"/>
      <c r="O163" s="4"/>
      <c r="P163" s="4"/>
      <c r="Q163" s="4"/>
      <c r="R163" s="4"/>
      <c r="S163" s="4"/>
      <c r="T163" s="4">
        <v>25000000</v>
      </c>
      <c r="U163" s="4"/>
      <c r="V163" s="4" t="s">
        <v>48</v>
      </c>
      <c r="W163" s="4" t="s">
        <v>48</v>
      </c>
      <c r="X163" s="4">
        <v>45100</v>
      </c>
      <c r="Y163" s="4" t="s">
        <v>935</v>
      </c>
      <c r="Z163" s="4" t="s">
        <v>46</v>
      </c>
      <c r="AA163" s="4">
        <v>0</v>
      </c>
      <c r="AB163" s="4">
        <v>149.73650000000001</v>
      </c>
      <c r="AC163" s="4" t="s">
        <v>936</v>
      </c>
      <c r="AD163" s="4" t="s">
        <v>48</v>
      </c>
      <c r="AE163" s="4" t="s">
        <v>49</v>
      </c>
      <c r="AF163" s="4"/>
      <c r="AG163" s="4" t="s">
        <v>53</v>
      </c>
      <c r="AH163" s="4" t="s">
        <v>48</v>
      </c>
      <c r="AI163" s="4" t="s">
        <v>340</v>
      </c>
      <c r="AJ163" s="4"/>
      <c r="AK163" s="4"/>
      <c r="AL163" s="4">
        <v>2024</v>
      </c>
      <c r="AM163" s="4"/>
      <c r="AN163" s="4"/>
      <c r="AO163" s="9"/>
      <c r="AP163" s="14" t="s">
        <v>57</v>
      </c>
      <c r="AQ163" s="4" t="s">
        <v>57</v>
      </c>
      <c r="AR163" s="15" t="s">
        <v>57</v>
      </c>
      <c r="AS163" s="14" t="s">
        <v>1539</v>
      </c>
      <c r="AT163" s="4" t="s">
        <v>57</v>
      </c>
      <c r="AU163" s="4" t="s">
        <v>57</v>
      </c>
      <c r="AV163" s="15">
        <v>0</v>
      </c>
      <c r="AW163" s="14" t="s">
        <v>1539</v>
      </c>
      <c r="AX163" s="4" t="s">
        <v>57</v>
      </c>
      <c r="AY163" s="4" t="s">
        <v>57</v>
      </c>
      <c r="AZ163" s="4">
        <v>0</v>
      </c>
      <c r="BA163" s="15">
        <v>0</v>
      </c>
      <c r="BB163" s="14" t="s">
        <v>1539</v>
      </c>
      <c r="BC163" s="4">
        <v>0</v>
      </c>
      <c r="BD163" s="15">
        <v>0</v>
      </c>
      <c r="BE163" s="11">
        <v>0</v>
      </c>
      <c r="BF163" s="4">
        <v>0</v>
      </c>
      <c r="BG163" s="5">
        <v>0</v>
      </c>
      <c r="BH163" s="5">
        <v>0</v>
      </c>
      <c r="BI163" s="5">
        <v>0</v>
      </c>
      <c r="BJ163" s="5">
        <v>0</v>
      </c>
      <c r="BK163" s="4">
        <v>0</v>
      </c>
      <c r="BL163" s="4">
        <v>0</v>
      </c>
      <c r="BM163" s="4">
        <v>0</v>
      </c>
      <c r="BN163" s="4">
        <v>0</v>
      </c>
      <c r="BO163" s="4" t="s">
        <v>53</v>
      </c>
      <c r="BP163" s="4">
        <v>0</v>
      </c>
      <c r="BQ163" s="5">
        <v>0</v>
      </c>
      <c r="BR163" s="5">
        <v>0</v>
      </c>
      <c r="BS163" s="5">
        <v>0</v>
      </c>
      <c r="BT163" s="5">
        <v>0</v>
      </c>
      <c r="BU163" s="4">
        <v>25000000</v>
      </c>
    </row>
    <row r="164" spans="1:73" x14ac:dyDescent="0.25">
      <c r="A164" s="4" t="s">
        <v>937</v>
      </c>
      <c r="B164" s="4" t="s">
        <v>605</v>
      </c>
      <c r="C164" s="4" t="s">
        <v>379</v>
      </c>
      <c r="D164" s="4" t="s">
        <v>938</v>
      </c>
      <c r="E164" s="4" t="s">
        <v>41</v>
      </c>
      <c r="F164" s="4" t="s">
        <v>42</v>
      </c>
      <c r="G164" s="4">
        <v>92.42</v>
      </c>
      <c r="H164" s="4">
        <v>25000000</v>
      </c>
      <c r="I164" s="4">
        <f t="shared" si="2"/>
        <v>0</v>
      </c>
      <c r="J164" s="4"/>
      <c r="K164" s="4"/>
      <c r="L164" s="4" t="s">
        <v>939</v>
      </c>
      <c r="M164" s="4" t="s">
        <v>53</v>
      </c>
      <c r="N164" s="4"/>
      <c r="O164" s="4"/>
      <c r="P164" s="4"/>
      <c r="Q164" s="4"/>
      <c r="R164" s="4"/>
      <c r="S164" s="4"/>
      <c r="T164" s="4">
        <v>25000000</v>
      </c>
      <c r="U164" s="4"/>
      <c r="V164" s="4" t="s">
        <v>48</v>
      </c>
      <c r="W164" s="4" t="s">
        <v>48</v>
      </c>
      <c r="X164" s="4">
        <v>45030</v>
      </c>
      <c r="Y164" s="4" t="s">
        <v>940</v>
      </c>
      <c r="Z164" s="4" t="s">
        <v>46</v>
      </c>
      <c r="AA164" s="4">
        <v>0</v>
      </c>
      <c r="AB164" s="4">
        <v>89.25</v>
      </c>
      <c r="AC164" s="4" t="s">
        <v>941</v>
      </c>
      <c r="AD164" s="4" t="s">
        <v>48</v>
      </c>
      <c r="AE164" s="4" t="s">
        <v>49</v>
      </c>
      <c r="AF164" s="4"/>
      <c r="AG164" s="4" t="s">
        <v>53</v>
      </c>
      <c r="AH164" s="4" t="s">
        <v>48</v>
      </c>
      <c r="AI164" s="4" t="s">
        <v>340</v>
      </c>
      <c r="AJ164" s="4"/>
      <c r="AK164" s="4"/>
      <c r="AL164" s="4">
        <v>2024</v>
      </c>
      <c r="AM164" s="4"/>
      <c r="AN164" s="4"/>
      <c r="AO164" s="9"/>
      <c r="AP164" s="14" t="s">
        <v>57</v>
      </c>
      <c r="AQ164" s="4" t="s">
        <v>57</v>
      </c>
      <c r="AR164" s="15" t="s">
        <v>57</v>
      </c>
      <c r="AS164" s="14" t="s">
        <v>1539</v>
      </c>
      <c r="AT164" s="4" t="s">
        <v>57</v>
      </c>
      <c r="AU164" s="4" t="s">
        <v>57</v>
      </c>
      <c r="AV164" s="15">
        <v>0</v>
      </c>
      <c r="AW164" s="14" t="s">
        <v>1539</v>
      </c>
      <c r="AX164" s="4" t="s">
        <v>57</v>
      </c>
      <c r="AY164" s="4" t="s">
        <v>57</v>
      </c>
      <c r="AZ164" s="4">
        <v>0</v>
      </c>
      <c r="BA164" s="15">
        <v>0</v>
      </c>
      <c r="BB164" s="14" t="s">
        <v>1539</v>
      </c>
      <c r="BC164" s="4">
        <v>0</v>
      </c>
      <c r="BD164" s="15">
        <v>0</v>
      </c>
      <c r="BE164" s="11">
        <v>0</v>
      </c>
      <c r="BF164" s="4">
        <v>0</v>
      </c>
      <c r="BG164" s="5">
        <v>0</v>
      </c>
      <c r="BH164" s="5">
        <v>0</v>
      </c>
      <c r="BI164" s="5">
        <v>0</v>
      </c>
      <c r="BJ164" s="5">
        <v>0</v>
      </c>
      <c r="BK164" s="4">
        <v>0</v>
      </c>
      <c r="BL164" s="4">
        <v>0</v>
      </c>
      <c r="BM164" s="4">
        <v>0</v>
      </c>
      <c r="BN164" s="4">
        <v>0</v>
      </c>
      <c r="BO164" s="4" t="s">
        <v>53</v>
      </c>
      <c r="BP164" s="4">
        <v>0</v>
      </c>
      <c r="BQ164" s="5">
        <v>0</v>
      </c>
      <c r="BR164" s="5">
        <v>0</v>
      </c>
      <c r="BS164" s="5">
        <v>0</v>
      </c>
      <c r="BT164" s="5">
        <v>0</v>
      </c>
      <c r="BU164" s="4">
        <v>25000000</v>
      </c>
    </row>
    <row r="165" spans="1:73" x14ac:dyDescent="0.25">
      <c r="A165" s="4" t="s">
        <v>942</v>
      </c>
      <c r="B165" s="4" t="s">
        <v>605</v>
      </c>
      <c r="C165" s="4" t="s">
        <v>379</v>
      </c>
      <c r="D165" s="4" t="s">
        <v>943</v>
      </c>
      <c r="E165" s="4" t="s">
        <v>41</v>
      </c>
      <c r="F165" s="4" t="s">
        <v>42</v>
      </c>
      <c r="G165" s="4">
        <v>129.55000000000001</v>
      </c>
      <c r="H165" s="4">
        <v>25000000</v>
      </c>
      <c r="I165" s="4">
        <f t="shared" si="2"/>
        <v>0</v>
      </c>
      <c r="J165" s="4"/>
      <c r="K165" s="4"/>
      <c r="L165" s="4" t="s">
        <v>944</v>
      </c>
      <c r="M165" s="4" t="s">
        <v>53</v>
      </c>
      <c r="N165" s="4"/>
      <c r="O165" s="4"/>
      <c r="P165" s="4"/>
      <c r="Q165" s="4"/>
      <c r="R165" s="4"/>
      <c r="S165" s="4"/>
      <c r="T165" s="4">
        <v>25000000</v>
      </c>
      <c r="U165" s="4"/>
      <c r="V165" s="4" t="s">
        <v>48</v>
      </c>
      <c r="W165" s="4" t="s">
        <v>48</v>
      </c>
      <c r="X165" s="4">
        <v>45030</v>
      </c>
      <c r="Y165" s="4" t="s">
        <v>945</v>
      </c>
      <c r="Z165" s="4" t="s">
        <v>46</v>
      </c>
      <c r="AA165" s="4">
        <v>0</v>
      </c>
      <c r="AB165" s="4">
        <v>129.31809999999999</v>
      </c>
      <c r="AC165" s="4" t="s">
        <v>946</v>
      </c>
      <c r="AD165" s="4" t="s">
        <v>48</v>
      </c>
      <c r="AE165" s="4" t="s">
        <v>49</v>
      </c>
      <c r="AF165" s="4"/>
      <c r="AG165" s="4" t="s">
        <v>53</v>
      </c>
      <c r="AH165" s="4" t="s">
        <v>48</v>
      </c>
      <c r="AI165" s="4" t="s">
        <v>340</v>
      </c>
      <c r="AJ165" s="4"/>
      <c r="AK165" s="4"/>
      <c r="AL165" s="4">
        <v>2024</v>
      </c>
      <c r="AM165" s="4"/>
      <c r="AN165" s="4"/>
      <c r="AO165" s="9"/>
      <c r="AP165" s="14" t="s">
        <v>57</v>
      </c>
      <c r="AQ165" s="4" t="s">
        <v>57</v>
      </c>
      <c r="AR165" s="15" t="s">
        <v>57</v>
      </c>
      <c r="AS165" s="14" t="s">
        <v>1539</v>
      </c>
      <c r="AT165" s="4" t="s">
        <v>57</v>
      </c>
      <c r="AU165" s="4" t="s">
        <v>57</v>
      </c>
      <c r="AV165" s="15">
        <v>0</v>
      </c>
      <c r="AW165" s="14" t="s">
        <v>1539</v>
      </c>
      <c r="AX165" s="4" t="s">
        <v>57</v>
      </c>
      <c r="AY165" s="4" t="s">
        <v>57</v>
      </c>
      <c r="AZ165" s="4">
        <v>0</v>
      </c>
      <c r="BA165" s="15">
        <v>0</v>
      </c>
      <c r="BB165" s="14" t="s">
        <v>1539</v>
      </c>
      <c r="BC165" s="4">
        <v>0</v>
      </c>
      <c r="BD165" s="15">
        <v>0</v>
      </c>
      <c r="BE165" s="11">
        <v>0</v>
      </c>
      <c r="BF165" s="4">
        <v>0</v>
      </c>
      <c r="BG165" s="5">
        <v>0</v>
      </c>
      <c r="BH165" s="5">
        <v>0</v>
      </c>
      <c r="BI165" s="5">
        <v>0</v>
      </c>
      <c r="BJ165" s="5">
        <v>0</v>
      </c>
      <c r="BK165" s="4">
        <v>0</v>
      </c>
      <c r="BL165" s="4">
        <v>0</v>
      </c>
      <c r="BM165" s="4">
        <v>0</v>
      </c>
      <c r="BN165" s="4">
        <v>0</v>
      </c>
      <c r="BO165" s="4" t="s">
        <v>53</v>
      </c>
      <c r="BP165" s="4">
        <v>0</v>
      </c>
      <c r="BQ165" s="5">
        <v>0</v>
      </c>
      <c r="BR165" s="5">
        <v>0</v>
      </c>
      <c r="BS165" s="5">
        <v>0</v>
      </c>
      <c r="BT165" s="5">
        <v>0</v>
      </c>
      <c r="BU165" s="4">
        <v>25000000</v>
      </c>
    </row>
    <row r="166" spans="1:73" x14ac:dyDescent="0.25">
      <c r="A166" s="4" t="s">
        <v>947</v>
      </c>
      <c r="B166" s="4" t="s">
        <v>605</v>
      </c>
      <c r="C166" s="4" t="s">
        <v>379</v>
      </c>
      <c r="D166" s="4" t="s">
        <v>948</v>
      </c>
      <c r="E166" s="4" t="s">
        <v>41</v>
      </c>
      <c r="F166" s="4" t="s">
        <v>42</v>
      </c>
      <c r="G166" s="4">
        <v>715.61</v>
      </c>
      <c r="H166" s="4">
        <v>25000000</v>
      </c>
      <c r="I166" s="4">
        <f t="shared" si="2"/>
        <v>0</v>
      </c>
      <c r="J166" s="4"/>
      <c r="K166" s="4"/>
      <c r="L166" s="4" t="s">
        <v>949</v>
      </c>
      <c r="M166" s="4" t="s">
        <v>53</v>
      </c>
      <c r="N166" s="4"/>
      <c r="O166" s="4"/>
      <c r="P166" s="4"/>
      <c r="Q166" s="4"/>
      <c r="R166" s="4"/>
      <c r="S166" s="4"/>
      <c r="T166" s="4">
        <v>25000000</v>
      </c>
      <c r="U166" s="4"/>
      <c r="V166" s="4" t="s">
        <v>48</v>
      </c>
      <c r="W166" s="4" t="s">
        <v>48</v>
      </c>
      <c r="X166" s="4">
        <v>45162</v>
      </c>
      <c r="Y166" s="4" t="s">
        <v>950</v>
      </c>
      <c r="Z166" s="4" t="s">
        <v>46</v>
      </c>
      <c r="AA166" s="4">
        <v>0</v>
      </c>
      <c r="AB166" s="4">
        <v>715.61410000000001</v>
      </c>
      <c r="AC166" s="4" t="s">
        <v>951</v>
      </c>
      <c r="AD166" s="4" t="s">
        <v>48</v>
      </c>
      <c r="AE166" s="4" t="s">
        <v>49</v>
      </c>
      <c r="AF166" s="4"/>
      <c r="AG166" s="4" t="s">
        <v>347</v>
      </c>
      <c r="AH166" s="4" t="s">
        <v>48</v>
      </c>
      <c r="AI166" s="4" t="s">
        <v>340</v>
      </c>
      <c r="AJ166" s="4"/>
      <c r="AK166" s="4"/>
      <c r="AL166" s="4">
        <v>2024</v>
      </c>
      <c r="AM166" s="4"/>
      <c r="AN166" s="4"/>
      <c r="AO166" s="9"/>
      <c r="AP166" s="14" t="s">
        <v>57</v>
      </c>
      <c r="AQ166" s="4" t="s">
        <v>57</v>
      </c>
      <c r="AR166" s="15" t="s">
        <v>57</v>
      </c>
      <c r="AS166" s="14" t="s">
        <v>1539</v>
      </c>
      <c r="AT166" s="4" t="s">
        <v>57</v>
      </c>
      <c r="AU166" s="4" t="s">
        <v>57</v>
      </c>
      <c r="AV166" s="15">
        <v>0</v>
      </c>
      <c r="AW166" s="14" t="s">
        <v>1539</v>
      </c>
      <c r="AX166" s="4" t="s">
        <v>57</v>
      </c>
      <c r="AY166" s="4" t="s">
        <v>57</v>
      </c>
      <c r="AZ166" s="4">
        <v>0</v>
      </c>
      <c r="BA166" s="15">
        <v>0</v>
      </c>
      <c r="BB166" s="14" t="s">
        <v>1539</v>
      </c>
      <c r="BC166" s="4">
        <v>0</v>
      </c>
      <c r="BD166" s="15">
        <v>0</v>
      </c>
      <c r="BE166" s="11">
        <v>0</v>
      </c>
      <c r="BF166" s="4">
        <v>0</v>
      </c>
      <c r="BG166" s="5">
        <v>0</v>
      </c>
      <c r="BH166" s="5">
        <v>0</v>
      </c>
      <c r="BI166" s="5">
        <v>0</v>
      </c>
      <c r="BJ166" s="5">
        <v>0</v>
      </c>
      <c r="BK166" s="4">
        <v>0</v>
      </c>
      <c r="BL166" s="4">
        <v>0</v>
      </c>
      <c r="BM166" s="4">
        <v>0</v>
      </c>
      <c r="BN166" s="4">
        <v>0</v>
      </c>
      <c r="BO166" s="4" t="s">
        <v>53</v>
      </c>
      <c r="BP166" s="4">
        <v>0</v>
      </c>
      <c r="BQ166" s="5">
        <v>0</v>
      </c>
      <c r="BR166" s="5">
        <v>0</v>
      </c>
      <c r="BS166" s="5">
        <v>0</v>
      </c>
      <c r="BT166" s="5">
        <v>0</v>
      </c>
      <c r="BU166" s="4">
        <v>25000000</v>
      </c>
    </row>
    <row r="167" spans="1:73" x14ac:dyDescent="0.25">
      <c r="A167" s="4" t="s">
        <v>952</v>
      </c>
      <c r="B167" s="4" t="s">
        <v>605</v>
      </c>
      <c r="C167" s="4" t="s">
        <v>379</v>
      </c>
      <c r="D167" s="4" t="s">
        <v>953</v>
      </c>
      <c r="E167" s="4" t="s">
        <v>41</v>
      </c>
      <c r="F167" s="4" t="s">
        <v>42</v>
      </c>
      <c r="G167" s="4">
        <v>628.32000000000005</v>
      </c>
      <c r="H167" s="4">
        <v>25000000</v>
      </c>
      <c r="I167" s="4">
        <f t="shared" si="2"/>
        <v>0</v>
      </c>
      <c r="J167" s="4"/>
      <c r="K167" s="4"/>
      <c r="L167" s="4" t="s">
        <v>954</v>
      </c>
      <c r="M167" s="4" t="s">
        <v>53</v>
      </c>
      <c r="N167" s="4"/>
      <c r="O167" s="4"/>
      <c r="P167" s="4"/>
      <c r="Q167" s="4"/>
      <c r="R167" s="4"/>
      <c r="S167" s="4"/>
      <c r="T167" s="4">
        <v>25000000</v>
      </c>
      <c r="U167" s="4"/>
      <c r="V167" s="4" t="s">
        <v>48</v>
      </c>
      <c r="W167" s="4" t="s">
        <v>48</v>
      </c>
      <c r="X167" s="4">
        <v>45030</v>
      </c>
      <c r="Y167" s="4" t="s">
        <v>955</v>
      </c>
      <c r="Z167" s="4" t="s">
        <v>46</v>
      </c>
      <c r="AA167" s="4">
        <v>0</v>
      </c>
      <c r="AB167" s="4">
        <v>628.32000000000005</v>
      </c>
      <c r="AC167" s="4" t="s">
        <v>956</v>
      </c>
      <c r="AD167" s="4" t="s">
        <v>48</v>
      </c>
      <c r="AE167" s="4" t="s">
        <v>49</v>
      </c>
      <c r="AF167" s="4"/>
      <c r="AG167" s="4" t="s">
        <v>53</v>
      </c>
      <c r="AH167" s="4" t="s">
        <v>48</v>
      </c>
      <c r="AI167" s="4" t="s">
        <v>340</v>
      </c>
      <c r="AJ167" s="4"/>
      <c r="AK167" s="4"/>
      <c r="AL167" s="4">
        <v>2024</v>
      </c>
      <c r="AM167" s="4"/>
      <c r="AN167" s="4"/>
      <c r="AO167" s="9"/>
      <c r="AP167" s="14" t="s">
        <v>57</v>
      </c>
      <c r="AQ167" s="4" t="s">
        <v>57</v>
      </c>
      <c r="AR167" s="15" t="s">
        <v>57</v>
      </c>
      <c r="AS167" s="14" t="s">
        <v>1539</v>
      </c>
      <c r="AT167" s="4" t="s">
        <v>57</v>
      </c>
      <c r="AU167" s="4" t="s">
        <v>57</v>
      </c>
      <c r="AV167" s="15">
        <v>0</v>
      </c>
      <c r="AW167" s="14" t="s">
        <v>1539</v>
      </c>
      <c r="AX167" s="4" t="s">
        <v>57</v>
      </c>
      <c r="AY167" s="4" t="s">
        <v>57</v>
      </c>
      <c r="AZ167" s="4">
        <v>0</v>
      </c>
      <c r="BA167" s="15">
        <v>0</v>
      </c>
      <c r="BB167" s="14" t="s">
        <v>1539</v>
      </c>
      <c r="BC167" s="4">
        <v>0</v>
      </c>
      <c r="BD167" s="15">
        <v>0</v>
      </c>
      <c r="BE167" s="11">
        <v>0</v>
      </c>
      <c r="BF167" s="4">
        <v>0</v>
      </c>
      <c r="BG167" s="5">
        <v>0</v>
      </c>
      <c r="BH167" s="5">
        <v>0</v>
      </c>
      <c r="BI167" s="5">
        <v>0</v>
      </c>
      <c r="BJ167" s="5">
        <v>0</v>
      </c>
      <c r="BK167" s="4">
        <v>0</v>
      </c>
      <c r="BL167" s="4">
        <v>0</v>
      </c>
      <c r="BM167" s="4">
        <v>0</v>
      </c>
      <c r="BN167" s="4">
        <v>0</v>
      </c>
      <c r="BO167" s="4" t="s">
        <v>53</v>
      </c>
      <c r="BP167" s="4">
        <v>0</v>
      </c>
      <c r="BQ167" s="5">
        <v>0</v>
      </c>
      <c r="BR167" s="5">
        <v>0</v>
      </c>
      <c r="BS167" s="5">
        <v>0</v>
      </c>
      <c r="BT167" s="5">
        <v>0</v>
      </c>
      <c r="BU167" s="4">
        <v>25000000</v>
      </c>
    </row>
    <row r="168" spans="1:73" x14ac:dyDescent="0.25">
      <c r="A168" s="4" t="s">
        <v>957</v>
      </c>
      <c r="B168" s="4" t="s">
        <v>605</v>
      </c>
      <c r="C168" s="4" t="s">
        <v>379</v>
      </c>
      <c r="D168" s="4" t="s">
        <v>958</v>
      </c>
      <c r="E168" s="4" t="s">
        <v>41</v>
      </c>
      <c r="F168" s="4" t="s">
        <v>42</v>
      </c>
      <c r="G168" s="4">
        <v>663.56</v>
      </c>
      <c r="H168" s="4">
        <v>25000000</v>
      </c>
      <c r="I168" s="4">
        <f t="shared" si="2"/>
        <v>0</v>
      </c>
      <c r="J168" s="4"/>
      <c r="K168" s="4"/>
      <c r="L168" s="4" t="s">
        <v>959</v>
      </c>
      <c r="M168" s="4" t="s">
        <v>53</v>
      </c>
      <c r="N168" s="4"/>
      <c r="O168" s="4"/>
      <c r="P168" s="4"/>
      <c r="Q168" s="4"/>
      <c r="R168" s="4"/>
      <c r="S168" s="4"/>
      <c r="T168" s="4">
        <v>25000000</v>
      </c>
      <c r="U168" s="4"/>
      <c r="V168" s="4" t="s">
        <v>48</v>
      </c>
      <c r="W168" s="4" t="s">
        <v>48</v>
      </c>
      <c r="X168" s="4">
        <v>45100</v>
      </c>
      <c r="Y168" s="4" t="s">
        <v>960</v>
      </c>
      <c r="Z168" s="4" t="s">
        <v>46</v>
      </c>
      <c r="AA168" s="4">
        <v>0</v>
      </c>
      <c r="AB168" s="4">
        <v>663.56209999999999</v>
      </c>
      <c r="AC168" s="4" t="s">
        <v>961</v>
      </c>
      <c r="AD168" s="4" t="s">
        <v>48</v>
      </c>
      <c r="AE168" s="4" t="s">
        <v>49</v>
      </c>
      <c r="AF168" s="4"/>
      <c r="AG168" s="4" t="s">
        <v>347</v>
      </c>
      <c r="AH168" s="4" t="s">
        <v>48</v>
      </c>
      <c r="AI168" s="4" t="s">
        <v>340</v>
      </c>
      <c r="AJ168" s="4"/>
      <c r="AK168" s="4"/>
      <c r="AL168" s="4">
        <v>2024</v>
      </c>
      <c r="AM168" s="4"/>
      <c r="AN168" s="4"/>
      <c r="AO168" s="9"/>
      <c r="AP168" s="14" t="s">
        <v>57</v>
      </c>
      <c r="AQ168" s="4" t="s">
        <v>57</v>
      </c>
      <c r="AR168" s="15" t="s">
        <v>57</v>
      </c>
      <c r="AS168" s="14" t="s">
        <v>1539</v>
      </c>
      <c r="AT168" s="4" t="s">
        <v>57</v>
      </c>
      <c r="AU168" s="4" t="s">
        <v>57</v>
      </c>
      <c r="AV168" s="15">
        <v>0</v>
      </c>
      <c r="AW168" s="14" t="s">
        <v>1539</v>
      </c>
      <c r="AX168" s="4" t="s">
        <v>57</v>
      </c>
      <c r="AY168" s="4" t="s">
        <v>57</v>
      </c>
      <c r="AZ168" s="4">
        <v>0</v>
      </c>
      <c r="BA168" s="15">
        <v>0</v>
      </c>
      <c r="BB168" s="14" t="s">
        <v>1539</v>
      </c>
      <c r="BC168" s="4">
        <v>0</v>
      </c>
      <c r="BD168" s="15">
        <v>0</v>
      </c>
      <c r="BE168" s="11">
        <v>0</v>
      </c>
      <c r="BF168" s="4">
        <v>0</v>
      </c>
      <c r="BG168" s="5">
        <v>0</v>
      </c>
      <c r="BH168" s="5">
        <v>0</v>
      </c>
      <c r="BI168" s="5">
        <v>0</v>
      </c>
      <c r="BJ168" s="5">
        <v>0</v>
      </c>
      <c r="BK168" s="4">
        <v>0</v>
      </c>
      <c r="BL168" s="4">
        <v>0</v>
      </c>
      <c r="BM168" s="4">
        <v>0</v>
      </c>
      <c r="BN168" s="4">
        <v>0</v>
      </c>
      <c r="BO168" s="4" t="s">
        <v>53</v>
      </c>
      <c r="BP168" s="4">
        <v>0</v>
      </c>
      <c r="BQ168" s="5">
        <v>0</v>
      </c>
      <c r="BR168" s="5">
        <v>0</v>
      </c>
      <c r="BS168" s="5">
        <v>0</v>
      </c>
      <c r="BT168" s="5">
        <v>0</v>
      </c>
      <c r="BU168" s="4">
        <v>25000000</v>
      </c>
    </row>
    <row r="169" spans="1:73" x14ac:dyDescent="0.25">
      <c r="A169" s="4" t="s">
        <v>962</v>
      </c>
      <c r="B169" s="4" t="s">
        <v>605</v>
      </c>
      <c r="C169" s="4" t="s">
        <v>379</v>
      </c>
      <c r="D169" s="4" t="s">
        <v>963</v>
      </c>
      <c r="E169" s="4" t="s">
        <v>87</v>
      </c>
      <c r="F169" s="4" t="s">
        <v>95</v>
      </c>
      <c r="G169" s="4">
        <v>1143.01</v>
      </c>
      <c r="H169" s="4">
        <v>25000000</v>
      </c>
      <c r="I169" s="4">
        <f t="shared" si="2"/>
        <v>0</v>
      </c>
      <c r="J169" s="4"/>
      <c r="K169" s="4"/>
      <c r="L169" s="4" t="s">
        <v>964</v>
      </c>
      <c r="M169" s="4" t="s">
        <v>53</v>
      </c>
      <c r="N169" s="4"/>
      <c r="O169" s="4"/>
      <c r="P169" s="4"/>
      <c r="Q169" s="4"/>
      <c r="R169" s="4"/>
      <c r="S169" s="4"/>
      <c r="T169" s="4">
        <v>25000000</v>
      </c>
      <c r="U169" s="4"/>
      <c r="V169" s="4" t="s">
        <v>48</v>
      </c>
      <c r="W169" s="4"/>
      <c r="X169" s="4">
        <v>45085</v>
      </c>
      <c r="Y169" s="4" t="s">
        <v>965</v>
      </c>
      <c r="Z169" s="4" t="s">
        <v>46</v>
      </c>
      <c r="AA169" s="4">
        <v>0</v>
      </c>
      <c r="AB169" s="4">
        <v>1143.1320000000001</v>
      </c>
      <c r="AC169" s="4" t="s">
        <v>966</v>
      </c>
      <c r="AD169" s="4" t="s">
        <v>48</v>
      </c>
      <c r="AE169" s="4" t="s">
        <v>49</v>
      </c>
      <c r="AF169" s="4"/>
      <c r="AG169" s="4" t="s">
        <v>53</v>
      </c>
      <c r="AH169" s="4" t="s">
        <v>48</v>
      </c>
      <c r="AI169" s="4" t="s">
        <v>340</v>
      </c>
      <c r="AJ169" s="4"/>
      <c r="AK169" s="4"/>
      <c r="AL169" s="4"/>
      <c r="AM169" s="4"/>
      <c r="AN169" s="4"/>
      <c r="AO169" s="9"/>
      <c r="AP169" s="14" t="s">
        <v>57</v>
      </c>
      <c r="AQ169" s="4" t="s">
        <v>57</v>
      </c>
      <c r="AR169" s="15" t="s">
        <v>57</v>
      </c>
      <c r="AS169" s="14" t="s">
        <v>1539</v>
      </c>
      <c r="AT169" s="4" t="s">
        <v>57</v>
      </c>
      <c r="AU169" s="4" t="s">
        <v>57</v>
      </c>
      <c r="AV169" s="15">
        <v>0</v>
      </c>
      <c r="AW169" s="14" t="s">
        <v>1539</v>
      </c>
      <c r="AX169" s="4" t="s">
        <v>57</v>
      </c>
      <c r="AY169" s="4" t="s">
        <v>57</v>
      </c>
      <c r="AZ169" s="4">
        <v>0</v>
      </c>
      <c r="BA169" s="15">
        <v>0</v>
      </c>
      <c r="BB169" s="14" t="s">
        <v>1539</v>
      </c>
      <c r="BC169" s="4">
        <v>0</v>
      </c>
      <c r="BD169" s="15">
        <v>0</v>
      </c>
      <c r="BE169" s="11">
        <v>0</v>
      </c>
      <c r="BF169" s="4">
        <v>0</v>
      </c>
      <c r="BG169" s="5">
        <v>0</v>
      </c>
      <c r="BH169" s="5">
        <v>0</v>
      </c>
      <c r="BI169" s="5">
        <v>0</v>
      </c>
      <c r="BJ169" s="5">
        <v>0</v>
      </c>
      <c r="BK169" s="4">
        <v>0</v>
      </c>
      <c r="BL169" s="4">
        <v>0</v>
      </c>
      <c r="BM169" s="4">
        <v>0</v>
      </c>
      <c r="BN169" s="4">
        <v>0</v>
      </c>
      <c r="BO169" s="4" t="s">
        <v>53</v>
      </c>
      <c r="BP169" s="4">
        <v>0</v>
      </c>
      <c r="BQ169" s="5">
        <v>0</v>
      </c>
      <c r="BR169" s="5">
        <v>0</v>
      </c>
      <c r="BS169" s="5">
        <v>0</v>
      </c>
      <c r="BT169" s="5">
        <v>0</v>
      </c>
      <c r="BU169" s="4">
        <v>25000000</v>
      </c>
    </row>
    <row r="170" spans="1:73" x14ac:dyDescent="0.25">
      <c r="A170" s="4" t="s">
        <v>967</v>
      </c>
      <c r="B170" s="4" t="s">
        <v>605</v>
      </c>
      <c r="C170" s="4" t="s">
        <v>379</v>
      </c>
      <c r="D170" s="4" t="s">
        <v>968</v>
      </c>
      <c r="E170" s="4" t="s">
        <v>41</v>
      </c>
      <c r="F170" s="4" t="s">
        <v>969</v>
      </c>
      <c r="G170" s="4">
        <v>1243.6500000000001</v>
      </c>
      <c r="H170" s="4">
        <v>25000000</v>
      </c>
      <c r="I170" s="4">
        <f t="shared" si="2"/>
        <v>0</v>
      </c>
      <c r="J170" s="4"/>
      <c r="K170" s="4"/>
      <c r="L170" s="4" t="s">
        <v>970</v>
      </c>
      <c r="M170" s="4" t="s">
        <v>53</v>
      </c>
      <c r="N170" s="4"/>
      <c r="O170" s="4"/>
      <c r="P170" s="4"/>
      <c r="Q170" s="4"/>
      <c r="R170" s="4"/>
      <c r="S170" s="4"/>
      <c r="T170" s="4">
        <v>25000000</v>
      </c>
      <c r="U170" s="4"/>
      <c r="V170" s="4" t="s">
        <v>48</v>
      </c>
      <c r="W170" s="4" t="s">
        <v>49</v>
      </c>
      <c r="X170" s="4">
        <v>45019</v>
      </c>
      <c r="Y170" s="4" t="s">
        <v>971</v>
      </c>
      <c r="Z170" s="4" t="s">
        <v>46</v>
      </c>
      <c r="AA170" s="4">
        <v>0</v>
      </c>
      <c r="AB170" s="4" t="s">
        <v>972</v>
      </c>
      <c r="AC170" s="4" t="s">
        <v>973</v>
      </c>
      <c r="AD170" s="4" t="s">
        <v>48</v>
      </c>
      <c r="AE170" s="4" t="s">
        <v>49</v>
      </c>
      <c r="AF170" s="4"/>
      <c r="AG170" s="4" t="s">
        <v>53</v>
      </c>
      <c r="AH170" s="4" t="s">
        <v>48</v>
      </c>
      <c r="AI170" s="4" t="s">
        <v>340</v>
      </c>
      <c r="AJ170" s="4"/>
      <c r="AK170" s="4"/>
      <c r="AL170" s="4"/>
      <c r="AM170" s="4"/>
      <c r="AN170" s="4"/>
      <c r="AO170" s="9"/>
      <c r="AP170" s="14" t="s">
        <v>57</v>
      </c>
      <c r="AQ170" s="4" t="s">
        <v>57</v>
      </c>
      <c r="AR170" s="15" t="s">
        <v>57</v>
      </c>
      <c r="AS170" s="14" t="s">
        <v>1539</v>
      </c>
      <c r="AT170" s="4" t="s">
        <v>57</v>
      </c>
      <c r="AU170" s="4" t="s">
        <v>57</v>
      </c>
      <c r="AV170" s="15">
        <v>0</v>
      </c>
      <c r="AW170" s="14" t="s">
        <v>1539</v>
      </c>
      <c r="AX170" s="4" t="s">
        <v>57</v>
      </c>
      <c r="AY170" s="4" t="s">
        <v>57</v>
      </c>
      <c r="AZ170" s="4">
        <v>0</v>
      </c>
      <c r="BA170" s="15">
        <v>0</v>
      </c>
      <c r="BB170" s="14" t="s">
        <v>1539</v>
      </c>
      <c r="BC170" s="4">
        <v>0</v>
      </c>
      <c r="BD170" s="15">
        <v>0</v>
      </c>
      <c r="BE170" s="11">
        <v>0</v>
      </c>
      <c r="BF170" s="4">
        <v>0</v>
      </c>
      <c r="BG170" s="5">
        <v>0</v>
      </c>
      <c r="BH170" s="5">
        <v>0</v>
      </c>
      <c r="BI170" s="5">
        <v>0</v>
      </c>
      <c r="BJ170" s="5">
        <v>0</v>
      </c>
      <c r="BK170" s="4">
        <v>0</v>
      </c>
      <c r="BL170" s="4">
        <v>0</v>
      </c>
      <c r="BM170" s="4">
        <v>0</v>
      </c>
      <c r="BN170" s="4">
        <v>0</v>
      </c>
      <c r="BO170" s="4" t="s">
        <v>53</v>
      </c>
      <c r="BP170" s="4">
        <v>0</v>
      </c>
      <c r="BQ170" s="5">
        <v>0</v>
      </c>
      <c r="BR170" s="5">
        <v>0</v>
      </c>
      <c r="BS170" s="5">
        <v>0</v>
      </c>
      <c r="BT170" s="5">
        <v>0</v>
      </c>
      <c r="BU170" s="4">
        <v>25000000</v>
      </c>
    </row>
    <row r="171" spans="1:73" x14ac:dyDescent="0.25">
      <c r="A171" s="4" t="s">
        <v>974</v>
      </c>
      <c r="B171" s="4" t="s">
        <v>605</v>
      </c>
      <c r="C171" s="4" t="s">
        <v>379</v>
      </c>
      <c r="D171" s="4" t="s">
        <v>975</v>
      </c>
      <c r="E171" s="4" t="s">
        <v>41</v>
      </c>
      <c r="F171" s="4" t="s">
        <v>969</v>
      </c>
      <c r="G171" s="4">
        <v>1529.23</v>
      </c>
      <c r="H171" s="4">
        <v>25000000</v>
      </c>
      <c r="I171" s="4">
        <f t="shared" si="2"/>
        <v>0</v>
      </c>
      <c r="J171" s="4"/>
      <c r="K171" s="4"/>
      <c r="L171" s="4" t="s">
        <v>976</v>
      </c>
      <c r="M171" s="4" t="s">
        <v>53</v>
      </c>
      <c r="N171" s="4"/>
      <c r="O171" s="4"/>
      <c r="P171" s="4"/>
      <c r="Q171" s="4"/>
      <c r="R171" s="4"/>
      <c r="S171" s="4"/>
      <c r="T171" s="4">
        <v>25000000</v>
      </c>
      <c r="U171" s="4"/>
      <c r="V171" s="4" t="s">
        <v>48</v>
      </c>
      <c r="W171" s="4" t="s">
        <v>49</v>
      </c>
      <c r="X171" s="4">
        <v>45030</v>
      </c>
      <c r="Y171" s="4" t="s">
        <v>977</v>
      </c>
      <c r="Z171" s="4" t="s">
        <v>46</v>
      </c>
      <c r="AA171" s="4">
        <v>0</v>
      </c>
      <c r="AB171" s="4" t="s">
        <v>978</v>
      </c>
      <c r="AC171" s="4" t="s">
        <v>979</v>
      </c>
      <c r="AD171" s="4" t="s">
        <v>546</v>
      </c>
      <c r="AE171" s="4" t="s">
        <v>49</v>
      </c>
      <c r="AF171" s="4"/>
      <c r="AG171" s="4" t="s">
        <v>53</v>
      </c>
      <c r="AH171" s="4" t="s">
        <v>430</v>
      </c>
      <c r="AI171" s="4" t="s">
        <v>340</v>
      </c>
      <c r="AJ171" s="4"/>
      <c r="AK171" s="4"/>
      <c r="AL171" s="4"/>
      <c r="AM171" s="4"/>
      <c r="AN171" s="4"/>
      <c r="AO171" s="9"/>
      <c r="AP171" s="14" t="s">
        <v>57</v>
      </c>
      <c r="AQ171" s="4" t="s">
        <v>57</v>
      </c>
      <c r="AR171" s="15" t="s">
        <v>57</v>
      </c>
      <c r="AS171" s="14" t="s">
        <v>1539</v>
      </c>
      <c r="AT171" s="4" t="s">
        <v>57</v>
      </c>
      <c r="AU171" s="4" t="s">
        <v>57</v>
      </c>
      <c r="AV171" s="15">
        <v>0</v>
      </c>
      <c r="AW171" s="14" t="s">
        <v>1539</v>
      </c>
      <c r="AX171" s="4" t="s">
        <v>57</v>
      </c>
      <c r="AY171" s="4" t="s">
        <v>57</v>
      </c>
      <c r="AZ171" s="4">
        <v>0</v>
      </c>
      <c r="BA171" s="15">
        <v>0</v>
      </c>
      <c r="BB171" s="14" t="s">
        <v>1539</v>
      </c>
      <c r="BC171" s="4">
        <v>0</v>
      </c>
      <c r="BD171" s="15">
        <v>0</v>
      </c>
      <c r="BE171" s="11">
        <v>0</v>
      </c>
      <c r="BF171" s="4">
        <v>0</v>
      </c>
      <c r="BG171" s="5">
        <v>0</v>
      </c>
      <c r="BH171" s="5">
        <v>0</v>
      </c>
      <c r="BI171" s="5">
        <v>0</v>
      </c>
      <c r="BJ171" s="5">
        <v>0</v>
      </c>
      <c r="BK171" s="4">
        <v>0</v>
      </c>
      <c r="BL171" s="4">
        <v>0</v>
      </c>
      <c r="BM171" s="4">
        <v>0</v>
      </c>
      <c r="BN171" s="4">
        <v>0</v>
      </c>
      <c r="BO171" s="4" t="s">
        <v>53</v>
      </c>
      <c r="BP171" s="4">
        <v>0</v>
      </c>
      <c r="BQ171" s="5">
        <v>0</v>
      </c>
      <c r="BR171" s="5">
        <v>0</v>
      </c>
      <c r="BS171" s="5">
        <v>0</v>
      </c>
      <c r="BT171" s="5">
        <v>0</v>
      </c>
      <c r="BU171" s="4">
        <v>25000000</v>
      </c>
    </row>
    <row r="172" spans="1:73" x14ac:dyDescent="0.25">
      <c r="A172" s="4" t="s">
        <v>980</v>
      </c>
      <c r="B172" s="4" t="s">
        <v>605</v>
      </c>
      <c r="C172" s="4" t="s">
        <v>379</v>
      </c>
      <c r="D172" s="4" t="s">
        <v>981</v>
      </c>
      <c r="E172" s="4" t="s">
        <v>41</v>
      </c>
      <c r="F172" s="4" t="s">
        <v>969</v>
      </c>
      <c r="G172" s="4">
        <v>1500.62</v>
      </c>
      <c r="H172" s="4">
        <v>25000000</v>
      </c>
      <c r="I172" s="4">
        <f t="shared" si="2"/>
        <v>0</v>
      </c>
      <c r="J172" s="4"/>
      <c r="K172" s="4"/>
      <c r="L172" s="4" t="s">
        <v>982</v>
      </c>
      <c r="M172" s="4" t="s">
        <v>53</v>
      </c>
      <c r="N172" s="4"/>
      <c r="O172" s="4"/>
      <c r="P172" s="4"/>
      <c r="Q172" s="4"/>
      <c r="R172" s="4"/>
      <c r="S172" s="4"/>
      <c r="T172" s="4">
        <v>25000000</v>
      </c>
      <c r="U172" s="4"/>
      <c r="V172" s="4" t="s">
        <v>48</v>
      </c>
      <c r="W172" s="4" t="s">
        <v>48</v>
      </c>
      <c r="X172" s="4">
        <v>45030</v>
      </c>
      <c r="Y172" s="4" t="s">
        <v>983</v>
      </c>
      <c r="Z172" s="4" t="s">
        <v>46</v>
      </c>
      <c r="AA172" s="4">
        <v>0</v>
      </c>
      <c r="AB172" s="4">
        <v>1500.6214</v>
      </c>
      <c r="AC172" s="4" t="s">
        <v>984</v>
      </c>
      <c r="AD172" s="4" t="s">
        <v>48</v>
      </c>
      <c r="AE172" s="4" t="s">
        <v>49</v>
      </c>
      <c r="AF172" s="4" t="s">
        <v>69</v>
      </c>
      <c r="AG172" s="4" t="s">
        <v>53</v>
      </c>
      <c r="AH172" s="4" t="s">
        <v>48</v>
      </c>
      <c r="AI172" s="4" t="s">
        <v>340</v>
      </c>
      <c r="AJ172" s="4"/>
      <c r="AK172" s="4"/>
      <c r="AL172" s="4">
        <v>2024</v>
      </c>
      <c r="AM172" s="4"/>
      <c r="AN172" s="4"/>
      <c r="AO172" s="9"/>
      <c r="AP172" s="14" t="s">
        <v>57</v>
      </c>
      <c r="AQ172" s="4" t="s">
        <v>57</v>
      </c>
      <c r="AR172" s="15" t="s">
        <v>57</v>
      </c>
      <c r="AS172" s="14" t="s">
        <v>1539</v>
      </c>
      <c r="AT172" s="4" t="s">
        <v>57</v>
      </c>
      <c r="AU172" s="4" t="s">
        <v>57</v>
      </c>
      <c r="AV172" s="15">
        <v>0</v>
      </c>
      <c r="AW172" s="14" t="s">
        <v>1539</v>
      </c>
      <c r="AX172" s="4" t="s">
        <v>57</v>
      </c>
      <c r="AY172" s="4" t="s">
        <v>57</v>
      </c>
      <c r="AZ172" s="4">
        <v>0</v>
      </c>
      <c r="BA172" s="15">
        <v>0</v>
      </c>
      <c r="BB172" s="14" t="s">
        <v>1539</v>
      </c>
      <c r="BC172" s="4">
        <v>0</v>
      </c>
      <c r="BD172" s="15">
        <v>0</v>
      </c>
      <c r="BE172" s="11">
        <v>0</v>
      </c>
      <c r="BF172" s="4">
        <v>0</v>
      </c>
      <c r="BG172" s="5">
        <v>0</v>
      </c>
      <c r="BH172" s="5">
        <v>0</v>
      </c>
      <c r="BI172" s="5">
        <v>0</v>
      </c>
      <c r="BJ172" s="5">
        <v>0</v>
      </c>
      <c r="BK172" s="4">
        <v>0</v>
      </c>
      <c r="BL172" s="4">
        <v>0</v>
      </c>
      <c r="BM172" s="4">
        <v>0</v>
      </c>
      <c r="BN172" s="4">
        <v>0</v>
      </c>
      <c r="BO172" s="4" t="s">
        <v>53</v>
      </c>
      <c r="BP172" s="4">
        <v>0</v>
      </c>
      <c r="BQ172" s="5">
        <v>0</v>
      </c>
      <c r="BR172" s="5">
        <v>0</v>
      </c>
      <c r="BS172" s="5">
        <v>0</v>
      </c>
      <c r="BT172" s="5">
        <v>0</v>
      </c>
      <c r="BU172" s="4">
        <v>25000000</v>
      </c>
    </row>
    <row r="173" spans="1:73" x14ac:dyDescent="0.25">
      <c r="A173" s="4" t="s">
        <v>985</v>
      </c>
      <c r="B173" s="4" t="s">
        <v>605</v>
      </c>
      <c r="C173" s="4" t="s">
        <v>379</v>
      </c>
      <c r="D173" s="4" t="s">
        <v>986</v>
      </c>
      <c r="E173" s="4" t="s">
        <v>41</v>
      </c>
      <c r="F173" s="4" t="s">
        <v>969</v>
      </c>
      <c r="G173" s="4">
        <v>1706.76</v>
      </c>
      <c r="H173" s="4">
        <v>25000000</v>
      </c>
      <c r="I173" s="4">
        <f t="shared" si="2"/>
        <v>0</v>
      </c>
      <c r="J173" s="4"/>
      <c r="K173" s="4"/>
      <c r="L173" s="4" t="s">
        <v>987</v>
      </c>
      <c r="M173" s="4" t="s">
        <v>53</v>
      </c>
      <c r="N173" s="4"/>
      <c r="O173" s="4"/>
      <c r="P173" s="4"/>
      <c r="Q173" s="4"/>
      <c r="R173" s="4"/>
      <c r="S173" s="4"/>
      <c r="T173" s="4">
        <v>25000000</v>
      </c>
      <c r="U173" s="4"/>
      <c r="V173" s="4" t="s">
        <v>48</v>
      </c>
      <c r="W173" s="4" t="s">
        <v>48</v>
      </c>
      <c r="X173" s="4">
        <v>45030</v>
      </c>
      <c r="Y173" s="4" t="s">
        <v>988</v>
      </c>
      <c r="Z173" s="4" t="s">
        <v>46</v>
      </c>
      <c r="AA173" s="4">
        <v>0</v>
      </c>
      <c r="AB173" s="4">
        <v>1706.7618</v>
      </c>
      <c r="AC173" s="4" t="s">
        <v>989</v>
      </c>
      <c r="AD173" s="4" t="s">
        <v>48</v>
      </c>
      <c r="AE173" s="4" t="s">
        <v>49</v>
      </c>
      <c r="AF173" s="4" t="s">
        <v>69</v>
      </c>
      <c r="AG173" s="4" t="s">
        <v>53</v>
      </c>
      <c r="AH173" s="4" t="s">
        <v>48</v>
      </c>
      <c r="AI173" s="4" t="s">
        <v>340</v>
      </c>
      <c r="AJ173" s="4"/>
      <c r="AK173" s="4"/>
      <c r="AL173" s="4">
        <v>2024</v>
      </c>
      <c r="AM173" s="4"/>
      <c r="AN173" s="4"/>
      <c r="AO173" s="9"/>
      <c r="AP173" s="14" t="s">
        <v>57</v>
      </c>
      <c r="AQ173" s="4" t="s">
        <v>57</v>
      </c>
      <c r="AR173" s="15" t="s">
        <v>57</v>
      </c>
      <c r="AS173" s="14" t="s">
        <v>1539</v>
      </c>
      <c r="AT173" s="4" t="s">
        <v>57</v>
      </c>
      <c r="AU173" s="4" t="s">
        <v>57</v>
      </c>
      <c r="AV173" s="15">
        <v>0</v>
      </c>
      <c r="AW173" s="14" t="s">
        <v>1539</v>
      </c>
      <c r="AX173" s="4" t="s">
        <v>57</v>
      </c>
      <c r="AY173" s="4" t="s">
        <v>57</v>
      </c>
      <c r="AZ173" s="4">
        <v>0</v>
      </c>
      <c r="BA173" s="15">
        <v>0</v>
      </c>
      <c r="BB173" s="14" t="s">
        <v>1539</v>
      </c>
      <c r="BC173" s="4">
        <v>0</v>
      </c>
      <c r="BD173" s="15">
        <v>0</v>
      </c>
      <c r="BE173" s="11">
        <v>0</v>
      </c>
      <c r="BF173" s="4">
        <v>0</v>
      </c>
      <c r="BG173" s="5">
        <v>0</v>
      </c>
      <c r="BH173" s="5">
        <v>0</v>
      </c>
      <c r="BI173" s="5">
        <v>0</v>
      </c>
      <c r="BJ173" s="5">
        <v>0</v>
      </c>
      <c r="BK173" s="4">
        <v>0</v>
      </c>
      <c r="BL173" s="4">
        <v>0</v>
      </c>
      <c r="BM173" s="4">
        <v>0</v>
      </c>
      <c r="BN173" s="4">
        <v>0</v>
      </c>
      <c r="BO173" s="4" t="s">
        <v>53</v>
      </c>
      <c r="BP173" s="4">
        <v>0</v>
      </c>
      <c r="BQ173" s="5">
        <v>0</v>
      </c>
      <c r="BR173" s="5">
        <v>0</v>
      </c>
      <c r="BS173" s="5">
        <v>0</v>
      </c>
      <c r="BT173" s="5">
        <v>0</v>
      </c>
      <c r="BU173" s="4">
        <v>25000000</v>
      </c>
    </row>
    <row r="174" spans="1:73" x14ac:dyDescent="0.25">
      <c r="A174" s="4" t="s">
        <v>990</v>
      </c>
      <c r="B174" s="4" t="s">
        <v>605</v>
      </c>
      <c r="C174" s="4" t="s">
        <v>379</v>
      </c>
      <c r="D174" s="4" t="s">
        <v>991</v>
      </c>
      <c r="E174" s="4" t="s">
        <v>87</v>
      </c>
      <c r="F174" s="4" t="s">
        <v>992</v>
      </c>
      <c r="G174" s="4">
        <v>307.26</v>
      </c>
      <c r="H174" s="4">
        <v>25000000</v>
      </c>
      <c r="I174" s="4">
        <f t="shared" si="2"/>
        <v>0</v>
      </c>
      <c r="J174" s="4"/>
      <c r="K174" s="4"/>
      <c r="L174" s="4" t="s">
        <v>993</v>
      </c>
      <c r="M174" s="4" t="s">
        <v>53</v>
      </c>
      <c r="N174" s="4"/>
      <c r="O174" s="4"/>
      <c r="P174" s="4"/>
      <c r="Q174" s="4"/>
      <c r="R174" s="4"/>
      <c r="S174" s="4"/>
      <c r="T174" s="4">
        <v>25000000</v>
      </c>
      <c r="U174" s="4"/>
      <c r="V174" s="4" t="s">
        <v>48</v>
      </c>
      <c r="W174" s="4"/>
      <c r="X174" s="4">
        <v>45173</v>
      </c>
      <c r="Y174" s="4" t="s">
        <v>994</v>
      </c>
      <c r="Z174" s="4" t="s">
        <v>46</v>
      </c>
      <c r="AA174" s="4">
        <v>0</v>
      </c>
      <c r="AB174" s="4">
        <v>307.25569999999999</v>
      </c>
      <c r="AC174" s="4" t="s">
        <v>995</v>
      </c>
      <c r="AD174" s="4" t="s">
        <v>48</v>
      </c>
      <c r="AE174" s="4" t="s">
        <v>49</v>
      </c>
      <c r="AF174" s="4" t="s">
        <v>163</v>
      </c>
      <c r="AG174" s="4"/>
      <c r="AH174" s="4" t="s">
        <v>48</v>
      </c>
      <c r="AI174" s="4"/>
      <c r="AJ174" s="4"/>
      <c r="AK174" s="4"/>
      <c r="AL174" s="4"/>
      <c r="AM174" s="4"/>
      <c r="AN174" s="4"/>
      <c r="AO174" s="9"/>
      <c r="AP174" s="14" t="s">
        <v>57</v>
      </c>
      <c r="AQ174" s="4" t="s">
        <v>57</v>
      </c>
      <c r="AR174" s="15" t="s">
        <v>57</v>
      </c>
      <c r="AS174" s="14" t="s">
        <v>1539</v>
      </c>
      <c r="AT174" s="4" t="s">
        <v>57</v>
      </c>
      <c r="AU174" s="4" t="s">
        <v>57</v>
      </c>
      <c r="AV174" s="15">
        <v>0</v>
      </c>
      <c r="AW174" s="14" t="s">
        <v>1539</v>
      </c>
      <c r="AX174" s="4" t="s">
        <v>57</v>
      </c>
      <c r="AY174" s="4" t="s">
        <v>57</v>
      </c>
      <c r="AZ174" s="4">
        <v>0</v>
      </c>
      <c r="BA174" s="15">
        <v>0</v>
      </c>
      <c r="BB174" s="14" t="s">
        <v>1539</v>
      </c>
      <c r="BC174" s="4">
        <v>0</v>
      </c>
      <c r="BD174" s="15">
        <v>0</v>
      </c>
      <c r="BE174" s="11">
        <v>0</v>
      </c>
      <c r="BF174" s="4">
        <v>0</v>
      </c>
      <c r="BG174" s="5">
        <v>0</v>
      </c>
      <c r="BH174" s="5">
        <v>0</v>
      </c>
      <c r="BI174" s="5">
        <v>0</v>
      </c>
      <c r="BJ174" s="5">
        <v>0</v>
      </c>
      <c r="BK174" s="4">
        <v>0</v>
      </c>
      <c r="BL174" s="4">
        <v>0</v>
      </c>
      <c r="BM174" s="4">
        <v>0</v>
      </c>
      <c r="BN174" s="4">
        <v>0</v>
      </c>
      <c r="BO174" s="4" t="s">
        <v>53</v>
      </c>
      <c r="BP174" s="4">
        <v>0</v>
      </c>
      <c r="BQ174" s="5">
        <v>0</v>
      </c>
      <c r="BR174" s="5">
        <v>0</v>
      </c>
      <c r="BS174" s="5">
        <v>0</v>
      </c>
      <c r="BT174" s="5">
        <v>0</v>
      </c>
      <c r="BU174" s="4">
        <v>25000000</v>
      </c>
    </row>
    <row r="175" spans="1:73" x14ac:dyDescent="0.25">
      <c r="A175" s="4" t="s">
        <v>996</v>
      </c>
      <c r="B175" s="4" t="s">
        <v>605</v>
      </c>
      <c r="C175" s="4" t="s">
        <v>379</v>
      </c>
      <c r="D175" s="4" t="s">
        <v>997</v>
      </c>
      <c r="E175" s="4" t="s">
        <v>449</v>
      </c>
      <c r="F175" s="4" t="s">
        <v>998</v>
      </c>
      <c r="G175" s="4">
        <v>16.600000000000001</v>
      </c>
      <c r="H175" s="4">
        <v>16600000</v>
      </c>
      <c r="I175" s="4">
        <f t="shared" si="2"/>
        <v>0</v>
      </c>
      <c r="J175" s="4"/>
      <c r="K175" s="4"/>
      <c r="L175" s="4" t="s">
        <v>999</v>
      </c>
      <c r="M175" s="4" t="s">
        <v>53</v>
      </c>
      <c r="N175" s="4"/>
      <c r="O175" s="4"/>
      <c r="P175" s="4"/>
      <c r="Q175" s="4"/>
      <c r="R175" s="4"/>
      <c r="S175" s="4"/>
      <c r="T175" s="4">
        <v>16600000</v>
      </c>
      <c r="U175" s="4"/>
      <c r="V175" s="4" t="s">
        <v>48</v>
      </c>
      <c r="W175" s="4" t="s">
        <v>48</v>
      </c>
      <c r="X175" s="4">
        <v>45210</v>
      </c>
      <c r="Y175" s="4" t="s">
        <v>184</v>
      </c>
      <c r="Z175" s="4" t="s">
        <v>46</v>
      </c>
      <c r="AA175" s="4" t="s">
        <v>427</v>
      </c>
      <c r="AB175" s="4" t="s">
        <v>1000</v>
      </c>
      <c r="AC175" s="4" t="s">
        <v>1001</v>
      </c>
      <c r="AD175" s="4" t="s">
        <v>48</v>
      </c>
      <c r="AE175" s="4"/>
      <c r="AF175" s="4"/>
      <c r="AG175" s="4"/>
      <c r="AH175" s="4" t="s">
        <v>48</v>
      </c>
      <c r="AI175" s="4"/>
      <c r="AJ175" s="4"/>
      <c r="AK175" s="4"/>
      <c r="AL175" s="4">
        <v>2024</v>
      </c>
      <c r="AM175" s="4"/>
      <c r="AN175" s="4"/>
      <c r="AO175" s="9"/>
      <c r="AP175" s="14" t="s">
        <v>57</v>
      </c>
      <c r="AQ175" s="4" t="s">
        <v>57</v>
      </c>
      <c r="AR175" s="15" t="s">
        <v>57</v>
      </c>
      <c r="AS175" s="14" t="s">
        <v>1539</v>
      </c>
      <c r="AT175" s="4" t="s">
        <v>57</v>
      </c>
      <c r="AU175" s="4" t="s">
        <v>57</v>
      </c>
      <c r="AV175" s="15">
        <v>0</v>
      </c>
      <c r="AW175" s="14" t="s">
        <v>1539</v>
      </c>
      <c r="AX175" s="4" t="s">
        <v>57</v>
      </c>
      <c r="AY175" s="4" t="s">
        <v>57</v>
      </c>
      <c r="AZ175" s="4">
        <v>0</v>
      </c>
      <c r="BA175" s="15">
        <v>0</v>
      </c>
      <c r="BB175" s="14" t="s">
        <v>1539</v>
      </c>
      <c r="BC175" s="4">
        <v>0</v>
      </c>
      <c r="BD175" s="15">
        <v>0</v>
      </c>
      <c r="BE175" s="11">
        <v>0</v>
      </c>
      <c r="BF175" s="4">
        <v>0</v>
      </c>
      <c r="BG175" s="5">
        <v>0</v>
      </c>
      <c r="BH175" s="5">
        <v>0</v>
      </c>
      <c r="BI175" s="5">
        <v>0</v>
      </c>
      <c r="BJ175" s="5">
        <v>0</v>
      </c>
      <c r="BK175" s="4">
        <v>0</v>
      </c>
      <c r="BL175" s="4">
        <v>0</v>
      </c>
      <c r="BM175" s="4">
        <v>0</v>
      </c>
      <c r="BN175" s="4">
        <v>0</v>
      </c>
      <c r="BO175" s="4" t="s">
        <v>53</v>
      </c>
      <c r="BP175" s="4">
        <v>0</v>
      </c>
      <c r="BQ175" s="5">
        <v>0</v>
      </c>
      <c r="BR175" s="5">
        <v>45263</v>
      </c>
      <c r="BS175" s="5">
        <v>0</v>
      </c>
      <c r="BT175" s="5">
        <v>0</v>
      </c>
      <c r="BU175" s="4">
        <v>16600000</v>
      </c>
    </row>
    <row r="176" spans="1:73" x14ac:dyDescent="0.25">
      <c r="A176" s="4" t="s">
        <v>1002</v>
      </c>
      <c r="B176" s="4" t="s">
        <v>605</v>
      </c>
      <c r="C176" s="4" t="s">
        <v>379</v>
      </c>
      <c r="D176" s="4" t="s">
        <v>1003</v>
      </c>
      <c r="E176" s="4" t="s">
        <v>449</v>
      </c>
      <c r="F176" s="4" t="s">
        <v>1004</v>
      </c>
      <c r="G176" s="4">
        <v>22.56</v>
      </c>
      <c r="H176" s="4">
        <v>16600000</v>
      </c>
      <c r="I176" s="4">
        <f t="shared" si="2"/>
        <v>0</v>
      </c>
      <c r="J176" s="4"/>
      <c r="K176" s="4"/>
      <c r="L176" s="4" t="s">
        <v>1005</v>
      </c>
      <c r="M176" s="4" t="s">
        <v>53</v>
      </c>
      <c r="N176" s="4"/>
      <c r="O176" s="4"/>
      <c r="P176" s="4"/>
      <c r="Q176" s="4"/>
      <c r="R176" s="4"/>
      <c r="S176" s="4"/>
      <c r="T176" s="4">
        <v>16600000</v>
      </c>
      <c r="U176" s="4"/>
      <c r="V176" s="4" t="s">
        <v>48</v>
      </c>
      <c r="W176" s="4" t="s">
        <v>48</v>
      </c>
      <c r="X176" s="4">
        <v>45210</v>
      </c>
      <c r="Y176" s="4" t="s">
        <v>1006</v>
      </c>
      <c r="Z176" s="4" t="s">
        <v>46</v>
      </c>
      <c r="AA176" s="4">
        <v>0</v>
      </c>
      <c r="AB176" s="4">
        <v>22.56</v>
      </c>
      <c r="AC176" s="4" t="s">
        <v>1007</v>
      </c>
      <c r="AD176" s="4" t="s">
        <v>48</v>
      </c>
      <c r="AE176" s="4" t="s">
        <v>49</v>
      </c>
      <c r="AF176" s="4"/>
      <c r="AG176" s="4"/>
      <c r="AH176" s="4" t="s">
        <v>48</v>
      </c>
      <c r="AI176" s="4"/>
      <c r="AJ176" s="4"/>
      <c r="AK176" s="4"/>
      <c r="AL176" s="4">
        <v>2024</v>
      </c>
      <c r="AM176" s="4"/>
      <c r="AN176" s="4"/>
      <c r="AO176" s="9"/>
      <c r="AP176" s="14" t="s">
        <v>57</v>
      </c>
      <c r="AQ176" s="4" t="s">
        <v>57</v>
      </c>
      <c r="AR176" s="15" t="s">
        <v>57</v>
      </c>
      <c r="AS176" s="14" t="s">
        <v>1539</v>
      </c>
      <c r="AT176" s="4" t="s">
        <v>57</v>
      </c>
      <c r="AU176" s="4" t="s">
        <v>57</v>
      </c>
      <c r="AV176" s="15">
        <v>0</v>
      </c>
      <c r="AW176" s="14" t="s">
        <v>1539</v>
      </c>
      <c r="AX176" s="4" t="s">
        <v>57</v>
      </c>
      <c r="AY176" s="4" t="s">
        <v>57</v>
      </c>
      <c r="AZ176" s="4">
        <v>0</v>
      </c>
      <c r="BA176" s="15">
        <v>0</v>
      </c>
      <c r="BB176" s="14" t="s">
        <v>1539</v>
      </c>
      <c r="BC176" s="4">
        <v>0</v>
      </c>
      <c r="BD176" s="15">
        <v>0</v>
      </c>
      <c r="BE176" s="11">
        <v>0</v>
      </c>
      <c r="BF176" s="4">
        <v>0</v>
      </c>
      <c r="BG176" s="5">
        <v>0</v>
      </c>
      <c r="BH176" s="5">
        <v>0</v>
      </c>
      <c r="BI176" s="5">
        <v>0</v>
      </c>
      <c r="BJ176" s="5">
        <v>0</v>
      </c>
      <c r="BK176" s="4">
        <v>0</v>
      </c>
      <c r="BL176" s="4">
        <v>0</v>
      </c>
      <c r="BM176" s="4">
        <v>0</v>
      </c>
      <c r="BN176" s="4">
        <v>0</v>
      </c>
      <c r="BO176" s="4" t="s">
        <v>53</v>
      </c>
      <c r="BP176" s="4">
        <v>0</v>
      </c>
      <c r="BQ176" s="5">
        <v>0</v>
      </c>
      <c r="BR176" s="5">
        <v>45263</v>
      </c>
      <c r="BS176" s="5">
        <v>0</v>
      </c>
      <c r="BT176" s="5">
        <v>0</v>
      </c>
      <c r="BU176" s="4">
        <v>16600000</v>
      </c>
    </row>
    <row r="177" spans="1:73" x14ac:dyDescent="0.25">
      <c r="A177" s="4" t="s">
        <v>1008</v>
      </c>
      <c r="B177" s="4" t="s">
        <v>605</v>
      </c>
      <c r="C177" s="4" t="s">
        <v>379</v>
      </c>
      <c r="D177" s="4" t="s">
        <v>1009</v>
      </c>
      <c r="E177" s="4" t="s">
        <v>449</v>
      </c>
      <c r="F177" s="4" t="s">
        <v>1004</v>
      </c>
      <c r="G177" s="4">
        <v>37.619999999999997</v>
      </c>
      <c r="H177" s="4">
        <v>18400000</v>
      </c>
      <c r="I177" s="4">
        <f t="shared" si="2"/>
        <v>0</v>
      </c>
      <c r="J177" s="4"/>
      <c r="K177" s="4"/>
      <c r="L177" s="4" t="s">
        <v>1010</v>
      </c>
      <c r="M177" s="4" t="s">
        <v>53</v>
      </c>
      <c r="N177" s="4"/>
      <c r="O177" s="4"/>
      <c r="P177" s="4"/>
      <c r="Q177" s="4"/>
      <c r="R177" s="4"/>
      <c r="S177" s="4"/>
      <c r="T177" s="4">
        <v>18400000</v>
      </c>
      <c r="U177" s="4"/>
      <c r="V177" s="4" t="s">
        <v>48</v>
      </c>
      <c r="W177" s="4" t="s">
        <v>48</v>
      </c>
      <c r="X177" s="4">
        <v>45210</v>
      </c>
      <c r="Y177" s="4" t="s">
        <v>1011</v>
      </c>
      <c r="Z177" s="4" t="s">
        <v>46</v>
      </c>
      <c r="AA177" s="4">
        <v>0</v>
      </c>
      <c r="AB177" s="4">
        <v>37.61</v>
      </c>
      <c r="AC177" s="4" t="s">
        <v>1012</v>
      </c>
      <c r="AD177" s="4" t="s">
        <v>48</v>
      </c>
      <c r="AE177" s="4" t="s">
        <v>49</v>
      </c>
      <c r="AF177" s="4"/>
      <c r="AG177" s="4"/>
      <c r="AH177" s="4" t="s">
        <v>48</v>
      </c>
      <c r="AI177" s="4"/>
      <c r="AJ177" s="4"/>
      <c r="AK177" s="4"/>
      <c r="AL177" s="4">
        <v>2024</v>
      </c>
      <c r="AM177" s="4"/>
      <c r="AN177" s="4"/>
      <c r="AO177" s="9"/>
      <c r="AP177" s="14" t="s">
        <v>57</v>
      </c>
      <c r="AQ177" s="4" t="s">
        <v>57</v>
      </c>
      <c r="AR177" s="15" t="s">
        <v>57</v>
      </c>
      <c r="AS177" s="14" t="s">
        <v>1539</v>
      </c>
      <c r="AT177" s="4" t="s">
        <v>57</v>
      </c>
      <c r="AU177" s="4" t="s">
        <v>57</v>
      </c>
      <c r="AV177" s="15">
        <v>0</v>
      </c>
      <c r="AW177" s="14" t="s">
        <v>1539</v>
      </c>
      <c r="AX177" s="4" t="s">
        <v>57</v>
      </c>
      <c r="AY177" s="4" t="s">
        <v>57</v>
      </c>
      <c r="AZ177" s="4">
        <v>0</v>
      </c>
      <c r="BA177" s="15">
        <v>0</v>
      </c>
      <c r="BB177" s="14" t="s">
        <v>1539</v>
      </c>
      <c r="BC177" s="4">
        <v>0</v>
      </c>
      <c r="BD177" s="15">
        <v>0</v>
      </c>
      <c r="BE177" s="11">
        <v>0</v>
      </c>
      <c r="BF177" s="4">
        <v>0</v>
      </c>
      <c r="BG177" s="5">
        <v>0</v>
      </c>
      <c r="BH177" s="5">
        <v>0</v>
      </c>
      <c r="BI177" s="5">
        <v>0</v>
      </c>
      <c r="BJ177" s="5">
        <v>0</v>
      </c>
      <c r="BK177" s="4">
        <v>0</v>
      </c>
      <c r="BL177" s="4">
        <v>0</v>
      </c>
      <c r="BM177" s="4">
        <v>0</v>
      </c>
      <c r="BN177" s="4">
        <v>0</v>
      </c>
      <c r="BO177" s="4" t="s">
        <v>53</v>
      </c>
      <c r="BP177" s="4">
        <v>0</v>
      </c>
      <c r="BQ177" s="5">
        <v>0</v>
      </c>
      <c r="BR177" s="5">
        <v>45263</v>
      </c>
      <c r="BS177" s="5">
        <v>0</v>
      </c>
      <c r="BT177" s="5">
        <v>0</v>
      </c>
      <c r="BU177" s="4">
        <v>18400000</v>
      </c>
    </row>
    <row r="178" spans="1:73" x14ac:dyDescent="0.25">
      <c r="A178" s="4" t="s">
        <v>1013</v>
      </c>
      <c r="B178" s="4" t="s">
        <v>605</v>
      </c>
      <c r="C178" s="4" t="s">
        <v>379</v>
      </c>
      <c r="D178" s="4" t="s">
        <v>1014</v>
      </c>
      <c r="E178" s="4" t="s">
        <v>449</v>
      </c>
      <c r="F178" s="4" t="s">
        <v>1004</v>
      </c>
      <c r="G178" s="4">
        <v>53.86</v>
      </c>
      <c r="H178" s="4">
        <v>25000000</v>
      </c>
      <c r="I178" s="4">
        <f t="shared" si="2"/>
        <v>0</v>
      </c>
      <c r="J178" s="4"/>
      <c r="K178" s="4"/>
      <c r="L178" s="4" t="s">
        <v>1015</v>
      </c>
      <c r="M178" s="4" t="s">
        <v>53</v>
      </c>
      <c r="N178" s="4"/>
      <c r="O178" s="4"/>
      <c r="P178" s="4"/>
      <c r="Q178" s="4"/>
      <c r="R178" s="4"/>
      <c r="S178" s="4"/>
      <c r="T178" s="4">
        <v>25000000</v>
      </c>
      <c r="U178" s="4"/>
      <c r="V178" s="4" t="s">
        <v>48</v>
      </c>
      <c r="W178" s="4" t="s">
        <v>48</v>
      </c>
      <c r="X178" s="4">
        <v>45210</v>
      </c>
      <c r="Y178" s="4" t="s">
        <v>1016</v>
      </c>
      <c r="Z178" s="4" t="s">
        <v>46</v>
      </c>
      <c r="AA178" s="4">
        <v>0</v>
      </c>
      <c r="AB178" s="4">
        <v>53.86</v>
      </c>
      <c r="AC178" s="4" t="s">
        <v>1017</v>
      </c>
      <c r="AD178" s="4" t="s">
        <v>48</v>
      </c>
      <c r="AE178" s="4" t="s">
        <v>49</v>
      </c>
      <c r="AF178" s="4"/>
      <c r="AG178" s="4"/>
      <c r="AH178" s="4" t="s">
        <v>48</v>
      </c>
      <c r="AI178" s="4"/>
      <c r="AJ178" s="4"/>
      <c r="AK178" s="4"/>
      <c r="AL178" s="4">
        <v>2024</v>
      </c>
      <c r="AM178" s="4"/>
      <c r="AN178" s="4"/>
      <c r="AO178" s="9"/>
      <c r="AP178" s="14" t="s">
        <v>57</v>
      </c>
      <c r="AQ178" s="4" t="s">
        <v>57</v>
      </c>
      <c r="AR178" s="15" t="s">
        <v>57</v>
      </c>
      <c r="AS178" s="14" t="s">
        <v>1539</v>
      </c>
      <c r="AT178" s="4" t="s">
        <v>57</v>
      </c>
      <c r="AU178" s="4" t="s">
        <v>57</v>
      </c>
      <c r="AV178" s="15">
        <v>0</v>
      </c>
      <c r="AW178" s="14" t="s">
        <v>1539</v>
      </c>
      <c r="AX178" s="4" t="s">
        <v>57</v>
      </c>
      <c r="AY178" s="4" t="s">
        <v>57</v>
      </c>
      <c r="AZ178" s="4">
        <v>0</v>
      </c>
      <c r="BA178" s="15">
        <v>0</v>
      </c>
      <c r="BB178" s="14" t="s">
        <v>1539</v>
      </c>
      <c r="BC178" s="4">
        <v>0</v>
      </c>
      <c r="BD178" s="15">
        <v>0</v>
      </c>
      <c r="BE178" s="11">
        <v>0</v>
      </c>
      <c r="BF178" s="4">
        <v>0</v>
      </c>
      <c r="BG178" s="5">
        <v>0</v>
      </c>
      <c r="BH178" s="5">
        <v>0</v>
      </c>
      <c r="BI178" s="5">
        <v>0</v>
      </c>
      <c r="BJ178" s="5">
        <v>0</v>
      </c>
      <c r="BK178" s="4">
        <v>0</v>
      </c>
      <c r="BL178" s="4">
        <v>0</v>
      </c>
      <c r="BM178" s="4">
        <v>0</v>
      </c>
      <c r="BN178" s="4">
        <v>0</v>
      </c>
      <c r="BO178" s="4" t="s">
        <v>53</v>
      </c>
      <c r="BP178" s="4">
        <v>0</v>
      </c>
      <c r="BQ178" s="5">
        <v>0</v>
      </c>
      <c r="BR178" s="5">
        <v>45263</v>
      </c>
      <c r="BS178" s="5">
        <v>0</v>
      </c>
      <c r="BT178" s="5">
        <v>0</v>
      </c>
      <c r="BU178" s="4">
        <v>25000000</v>
      </c>
    </row>
    <row r="179" spans="1:73" x14ac:dyDescent="0.25">
      <c r="A179" s="4" t="s">
        <v>1018</v>
      </c>
      <c r="B179" s="4" t="s">
        <v>605</v>
      </c>
      <c r="C179" s="4" t="s">
        <v>379</v>
      </c>
      <c r="D179" s="4" t="s">
        <v>879</v>
      </c>
      <c r="E179" s="4" t="s">
        <v>1019</v>
      </c>
      <c r="F179" s="4" t="s">
        <v>1020</v>
      </c>
      <c r="G179" s="4">
        <v>466.91</v>
      </c>
      <c r="H179" s="4">
        <v>25000000</v>
      </c>
      <c r="I179" s="4">
        <f t="shared" si="2"/>
        <v>0</v>
      </c>
      <c r="J179" s="4"/>
      <c r="K179" s="4"/>
      <c r="L179" s="4" t="s">
        <v>1021</v>
      </c>
      <c r="M179" s="4" t="s">
        <v>53</v>
      </c>
      <c r="N179" s="4"/>
      <c r="O179" s="4"/>
      <c r="P179" s="4"/>
      <c r="Q179" s="4"/>
      <c r="R179" s="4"/>
      <c r="S179" s="4"/>
      <c r="T179" s="4">
        <v>25000000</v>
      </c>
      <c r="U179" s="4"/>
      <c r="V179" s="4" t="s">
        <v>48</v>
      </c>
      <c r="W179" s="4" t="s">
        <v>48</v>
      </c>
      <c r="X179" s="4">
        <v>45210</v>
      </c>
      <c r="Y179" s="4" t="s">
        <v>1022</v>
      </c>
      <c r="Z179" s="4" t="s">
        <v>46</v>
      </c>
      <c r="AA179" s="4">
        <v>0</v>
      </c>
      <c r="AB179" s="4" t="s">
        <v>1000</v>
      </c>
      <c r="AC179" s="4" t="s">
        <v>1023</v>
      </c>
      <c r="AD179" s="4" t="s">
        <v>48</v>
      </c>
      <c r="AE179" s="4" t="s">
        <v>49</v>
      </c>
      <c r="AF179" s="4"/>
      <c r="AG179" s="4"/>
      <c r="AH179" s="4" t="s">
        <v>48</v>
      </c>
      <c r="AI179" s="4"/>
      <c r="AJ179" s="4"/>
      <c r="AK179" s="4"/>
      <c r="AL179" s="4">
        <v>2024</v>
      </c>
      <c r="AM179" s="4"/>
      <c r="AN179" s="4"/>
      <c r="AO179" s="9"/>
      <c r="AP179" s="14" t="s">
        <v>57</v>
      </c>
      <c r="AQ179" s="4" t="s">
        <v>57</v>
      </c>
      <c r="AR179" s="15" t="s">
        <v>57</v>
      </c>
      <c r="AS179" s="14" t="s">
        <v>1539</v>
      </c>
      <c r="AT179" s="4" t="s">
        <v>57</v>
      </c>
      <c r="AU179" s="4" t="s">
        <v>57</v>
      </c>
      <c r="AV179" s="15">
        <v>0</v>
      </c>
      <c r="AW179" s="14" t="s">
        <v>1539</v>
      </c>
      <c r="AX179" s="4" t="s">
        <v>57</v>
      </c>
      <c r="AY179" s="4" t="s">
        <v>57</v>
      </c>
      <c r="AZ179" s="4">
        <v>0</v>
      </c>
      <c r="BA179" s="15">
        <v>0</v>
      </c>
      <c r="BB179" s="14" t="s">
        <v>1539</v>
      </c>
      <c r="BC179" s="4">
        <v>0</v>
      </c>
      <c r="BD179" s="15">
        <v>0</v>
      </c>
      <c r="BE179" s="11">
        <v>0</v>
      </c>
      <c r="BF179" s="4">
        <v>0</v>
      </c>
      <c r="BG179" s="5">
        <v>0</v>
      </c>
      <c r="BH179" s="5">
        <v>0</v>
      </c>
      <c r="BI179" s="5">
        <v>0</v>
      </c>
      <c r="BJ179" s="5">
        <v>0</v>
      </c>
      <c r="BK179" s="4">
        <v>0</v>
      </c>
      <c r="BL179" s="4">
        <v>0</v>
      </c>
      <c r="BM179" s="4">
        <v>0</v>
      </c>
      <c r="BN179" s="4">
        <v>0</v>
      </c>
      <c r="BO179" s="4" t="s">
        <v>53</v>
      </c>
      <c r="BP179" s="4">
        <v>0</v>
      </c>
      <c r="BQ179" s="5">
        <v>0</v>
      </c>
      <c r="BR179" s="5">
        <v>45261</v>
      </c>
      <c r="BS179" s="5">
        <v>0</v>
      </c>
      <c r="BT179" s="5">
        <v>0</v>
      </c>
      <c r="BU179" s="4">
        <v>25000000</v>
      </c>
    </row>
    <row r="180" spans="1:73" x14ac:dyDescent="0.25">
      <c r="A180" s="4" t="s">
        <v>1024</v>
      </c>
      <c r="B180" s="4" t="s">
        <v>605</v>
      </c>
      <c r="C180" s="4" t="s">
        <v>379</v>
      </c>
      <c r="D180" s="4" t="s">
        <v>1025</v>
      </c>
      <c r="E180" s="4" t="s">
        <v>1019</v>
      </c>
      <c r="F180" s="4" t="s">
        <v>1020</v>
      </c>
      <c r="G180" s="4">
        <v>80.03</v>
      </c>
      <c r="H180" s="4">
        <v>25000000</v>
      </c>
      <c r="I180" s="4">
        <f t="shared" si="2"/>
        <v>0</v>
      </c>
      <c r="J180" s="4"/>
      <c r="K180" s="4"/>
      <c r="L180" s="4" t="s">
        <v>1026</v>
      </c>
      <c r="M180" s="4" t="s">
        <v>53</v>
      </c>
      <c r="N180" s="4"/>
      <c r="O180" s="4"/>
      <c r="P180" s="4"/>
      <c r="Q180" s="4"/>
      <c r="R180" s="4"/>
      <c r="S180" s="4"/>
      <c r="T180" s="4">
        <v>25000000</v>
      </c>
      <c r="U180" s="4"/>
      <c r="V180" s="4" t="s">
        <v>48</v>
      </c>
      <c r="W180" s="4" t="s">
        <v>48</v>
      </c>
      <c r="X180" s="4">
        <v>45210</v>
      </c>
      <c r="Y180" s="4" t="s">
        <v>1027</v>
      </c>
      <c r="Z180" s="4" t="s">
        <v>46</v>
      </c>
      <c r="AA180" s="4">
        <v>0</v>
      </c>
      <c r="AB180" s="4">
        <v>110</v>
      </c>
      <c r="AC180" s="4" t="s">
        <v>1028</v>
      </c>
      <c r="AD180" s="4" t="s">
        <v>48</v>
      </c>
      <c r="AE180" s="4" t="s">
        <v>49</v>
      </c>
      <c r="AF180" s="4"/>
      <c r="AG180" s="4"/>
      <c r="AH180" s="4" t="s">
        <v>48</v>
      </c>
      <c r="AI180" s="4"/>
      <c r="AJ180" s="4"/>
      <c r="AK180" s="4"/>
      <c r="AL180" s="4">
        <v>2024</v>
      </c>
      <c r="AM180" s="4"/>
      <c r="AN180" s="4"/>
      <c r="AO180" s="9"/>
      <c r="AP180" s="14" t="s">
        <v>57</v>
      </c>
      <c r="AQ180" s="4" t="s">
        <v>57</v>
      </c>
      <c r="AR180" s="15" t="s">
        <v>57</v>
      </c>
      <c r="AS180" s="14" t="s">
        <v>1539</v>
      </c>
      <c r="AT180" s="4" t="s">
        <v>57</v>
      </c>
      <c r="AU180" s="4" t="s">
        <v>57</v>
      </c>
      <c r="AV180" s="15">
        <v>0</v>
      </c>
      <c r="AW180" s="14" t="s">
        <v>1539</v>
      </c>
      <c r="AX180" s="4" t="s">
        <v>57</v>
      </c>
      <c r="AY180" s="4" t="s">
        <v>57</v>
      </c>
      <c r="AZ180" s="4">
        <v>0</v>
      </c>
      <c r="BA180" s="15">
        <v>0</v>
      </c>
      <c r="BB180" s="14" t="s">
        <v>1539</v>
      </c>
      <c r="BC180" s="4">
        <v>0</v>
      </c>
      <c r="BD180" s="15">
        <v>0</v>
      </c>
      <c r="BE180" s="11">
        <v>0</v>
      </c>
      <c r="BF180" s="4">
        <v>0</v>
      </c>
      <c r="BG180" s="5">
        <v>0</v>
      </c>
      <c r="BH180" s="5">
        <v>0</v>
      </c>
      <c r="BI180" s="5">
        <v>0</v>
      </c>
      <c r="BJ180" s="5">
        <v>0</v>
      </c>
      <c r="BK180" s="4">
        <v>0</v>
      </c>
      <c r="BL180" s="4">
        <v>0</v>
      </c>
      <c r="BM180" s="4">
        <v>0</v>
      </c>
      <c r="BN180" s="4">
        <v>0</v>
      </c>
      <c r="BO180" s="4" t="s">
        <v>53</v>
      </c>
      <c r="BP180" s="4">
        <v>0</v>
      </c>
      <c r="BQ180" s="5">
        <v>0</v>
      </c>
      <c r="BR180" s="5">
        <v>45261</v>
      </c>
      <c r="BS180" s="5">
        <v>0</v>
      </c>
      <c r="BT180" s="5">
        <v>0</v>
      </c>
      <c r="BU180" s="4">
        <v>25000000</v>
      </c>
    </row>
    <row r="181" spans="1:73" x14ac:dyDescent="0.25">
      <c r="A181" s="4" t="s">
        <v>1029</v>
      </c>
      <c r="B181" s="4" t="s">
        <v>605</v>
      </c>
      <c r="C181" s="4" t="s">
        <v>379</v>
      </c>
      <c r="D181" s="4" t="s">
        <v>1030</v>
      </c>
      <c r="E181" s="4" t="s">
        <v>1019</v>
      </c>
      <c r="F181" s="4" t="s">
        <v>1020</v>
      </c>
      <c r="G181" s="4">
        <v>23.96</v>
      </c>
      <c r="H181" s="4">
        <v>16600000</v>
      </c>
      <c r="I181" s="4">
        <f t="shared" si="2"/>
        <v>0</v>
      </c>
      <c r="J181" s="4"/>
      <c r="K181" s="4"/>
      <c r="L181" s="4" t="s">
        <v>1031</v>
      </c>
      <c r="M181" s="4" t="s">
        <v>53</v>
      </c>
      <c r="N181" s="4"/>
      <c r="O181" s="4"/>
      <c r="P181" s="4"/>
      <c r="Q181" s="4"/>
      <c r="R181" s="4"/>
      <c r="S181" s="4"/>
      <c r="T181" s="4">
        <v>16600000</v>
      </c>
      <c r="U181" s="4"/>
      <c r="V181" s="4" t="s">
        <v>48</v>
      </c>
      <c r="W181" s="4" t="s">
        <v>48</v>
      </c>
      <c r="X181" s="4">
        <v>45210</v>
      </c>
      <c r="Y181" s="4" t="s">
        <v>1032</v>
      </c>
      <c r="Z181" s="4" t="s">
        <v>46</v>
      </c>
      <c r="AA181" s="4">
        <v>0</v>
      </c>
      <c r="AB181" s="4">
        <v>23.962399999999999</v>
      </c>
      <c r="AC181" s="4" t="s">
        <v>1033</v>
      </c>
      <c r="AD181" s="4" t="s">
        <v>48</v>
      </c>
      <c r="AE181" s="4" t="s">
        <v>49</v>
      </c>
      <c r="AF181" s="4"/>
      <c r="AG181" s="4"/>
      <c r="AH181" s="4" t="s">
        <v>48</v>
      </c>
      <c r="AI181" s="4"/>
      <c r="AJ181" s="4"/>
      <c r="AK181" s="4"/>
      <c r="AL181" s="4">
        <v>2024</v>
      </c>
      <c r="AM181" s="4"/>
      <c r="AN181" s="4"/>
      <c r="AO181" s="9"/>
      <c r="AP181" s="14" t="s">
        <v>57</v>
      </c>
      <c r="AQ181" s="4" t="s">
        <v>57</v>
      </c>
      <c r="AR181" s="15" t="s">
        <v>57</v>
      </c>
      <c r="AS181" s="14" t="s">
        <v>1539</v>
      </c>
      <c r="AT181" s="4" t="s">
        <v>57</v>
      </c>
      <c r="AU181" s="4" t="s">
        <v>57</v>
      </c>
      <c r="AV181" s="15">
        <v>0</v>
      </c>
      <c r="AW181" s="14" t="s">
        <v>1539</v>
      </c>
      <c r="AX181" s="4" t="s">
        <v>57</v>
      </c>
      <c r="AY181" s="4" t="s">
        <v>57</v>
      </c>
      <c r="AZ181" s="4">
        <v>0</v>
      </c>
      <c r="BA181" s="15">
        <v>0</v>
      </c>
      <c r="BB181" s="14" t="s">
        <v>1539</v>
      </c>
      <c r="BC181" s="4">
        <v>0</v>
      </c>
      <c r="BD181" s="15">
        <v>0</v>
      </c>
      <c r="BE181" s="11">
        <v>0</v>
      </c>
      <c r="BF181" s="4">
        <v>0</v>
      </c>
      <c r="BG181" s="5">
        <v>0</v>
      </c>
      <c r="BH181" s="5">
        <v>0</v>
      </c>
      <c r="BI181" s="5">
        <v>0</v>
      </c>
      <c r="BJ181" s="5">
        <v>0</v>
      </c>
      <c r="BK181" s="4">
        <v>0</v>
      </c>
      <c r="BL181" s="4">
        <v>0</v>
      </c>
      <c r="BM181" s="4">
        <v>0</v>
      </c>
      <c r="BN181" s="4">
        <v>0</v>
      </c>
      <c r="BO181" s="4" t="s">
        <v>53</v>
      </c>
      <c r="BP181" s="4">
        <v>0</v>
      </c>
      <c r="BQ181" s="5">
        <v>0</v>
      </c>
      <c r="BR181" s="5">
        <v>45261</v>
      </c>
      <c r="BS181" s="5">
        <v>0</v>
      </c>
      <c r="BT181" s="5">
        <v>0</v>
      </c>
      <c r="BU181" s="4">
        <v>16600000</v>
      </c>
    </row>
    <row r="182" spans="1:73" x14ac:dyDescent="0.25">
      <c r="A182" s="4" t="s">
        <v>1034</v>
      </c>
      <c r="B182" s="4" t="s">
        <v>605</v>
      </c>
      <c r="C182" s="4" t="s">
        <v>379</v>
      </c>
      <c r="D182" s="4" t="s">
        <v>820</v>
      </c>
      <c r="E182" s="4" t="s">
        <v>1019</v>
      </c>
      <c r="F182" s="4" t="s">
        <v>1020</v>
      </c>
      <c r="G182" s="4">
        <v>140</v>
      </c>
      <c r="H182" s="4">
        <v>25000000</v>
      </c>
      <c r="I182" s="4">
        <f t="shared" si="2"/>
        <v>0</v>
      </c>
      <c r="J182" s="4"/>
      <c r="K182" s="4"/>
      <c r="L182" s="4" t="s">
        <v>1035</v>
      </c>
      <c r="M182" s="4" t="s">
        <v>53</v>
      </c>
      <c r="N182" s="4"/>
      <c r="O182" s="4"/>
      <c r="P182" s="4"/>
      <c r="Q182" s="4"/>
      <c r="R182" s="4"/>
      <c r="S182" s="4"/>
      <c r="T182" s="4">
        <v>25000000</v>
      </c>
      <c r="U182" s="4"/>
      <c r="V182" s="4" t="s">
        <v>48</v>
      </c>
      <c r="W182" s="4" t="s">
        <v>48</v>
      </c>
      <c r="X182" s="4">
        <v>45210</v>
      </c>
      <c r="Y182" s="4" t="s">
        <v>1036</v>
      </c>
      <c r="Z182" s="4" t="s">
        <v>46</v>
      </c>
      <c r="AA182" s="4">
        <v>0</v>
      </c>
      <c r="AB182" s="4">
        <v>140</v>
      </c>
      <c r="AC182" s="4" t="s">
        <v>1037</v>
      </c>
      <c r="AD182" s="4" t="s">
        <v>48</v>
      </c>
      <c r="AE182" s="4" t="s">
        <v>49</v>
      </c>
      <c r="AF182" s="4"/>
      <c r="AG182" s="4"/>
      <c r="AH182" s="4" t="s">
        <v>48</v>
      </c>
      <c r="AI182" s="4"/>
      <c r="AJ182" s="4"/>
      <c r="AK182" s="4"/>
      <c r="AL182" s="4">
        <v>2024</v>
      </c>
      <c r="AM182" s="4"/>
      <c r="AN182" s="4"/>
      <c r="AO182" s="9"/>
      <c r="AP182" s="14" t="s">
        <v>57</v>
      </c>
      <c r="AQ182" s="4" t="s">
        <v>57</v>
      </c>
      <c r="AR182" s="15" t="s">
        <v>57</v>
      </c>
      <c r="AS182" s="14" t="s">
        <v>1539</v>
      </c>
      <c r="AT182" s="4" t="s">
        <v>57</v>
      </c>
      <c r="AU182" s="4" t="s">
        <v>57</v>
      </c>
      <c r="AV182" s="15">
        <v>0</v>
      </c>
      <c r="AW182" s="14" t="s">
        <v>1539</v>
      </c>
      <c r="AX182" s="4" t="s">
        <v>57</v>
      </c>
      <c r="AY182" s="4" t="s">
        <v>57</v>
      </c>
      <c r="AZ182" s="4">
        <v>0</v>
      </c>
      <c r="BA182" s="15">
        <v>0</v>
      </c>
      <c r="BB182" s="14" t="s">
        <v>1539</v>
      </c>
      <c r="BC182" s="4">
        <v>0</v>
      </c>
      <c r="BD182" s="15">
        <v>0</v>
      </c>
      <c r="BE182" s="11">
        <v>0</v>
      </c>
      <c r="BF182" s="4">
        <v>0</v>
      </c>
      <c r="BG182" s="5">
        <v>0</v>
      </c>
      <c r="BH182" s="5">
        <v>0</v>
      </c>
      <c r="BI182" s="5">
        <v>0</v>
      </c>
      <c r="BJ182" s="5">
        <v>0</v>
      </c>
      <c r="BK182" s="4">
        <v>0</v>
      </c>
      <c r="BL182" s="4">
        <v>0</v>
      </c>
      <c r="BM182" s="4">
        <v>0</v>
      </c>
      <c r="BN182" s="4">
        <v>0</v>
      </c>
      <c r="BO182" s="4" t="s">
        <v>53</v>
      </c>
      <c r="BP182" s="4">
        <v>0</v>
      </c>
      <c r="BQ182" s="5">
        <v>0</v>
      </c>
      <c r="BR182" s="5">
        <v>45261</v>
      </c>
      <c r="BS182" s="5">
        <v>0</v>
      </c>
      <c r="BT182" s="5">
        <v>0</v>
      </c>
      <c r="BU182" s="4">
        <v>25000000</v>
      </c>
    </row>
    <row r="183" spans="1:73" x14ac:dyDescent="0.25">
      <c r="A183" s="4" t="s">
        <v>1038</v>
      </c>
      <c r="B183" s="4" t="s">
        <v>605</v>
      </c>
      <c r="C183" s="4" t="s">
        <v>379</v>
      </c>
      <c r="D183" s="4" t="s">
        <v>1039</v>
      </c>
      <c r="E183" s="4" t="s">
        <v>1019</v>
      </c>
      <c r="F183" s="4" t="s">
        <v>1020</v>
      </c>
      <c r="G183" s="4">
        <v>23.14</v>
      </c>
      <c r="H183" s="4">
        <v>16600000</v>
      </c>
      <c r="I183" s="4">
        <f t="shared" si="2"/>
        <v>0</v>
      </c>
      <c r="J183" s="4"/>
      <c r="K183" s="4"/>
      <c r="L183" s="4" t="s">
        <v>1040</v>
      </c>
      <c r="M183" s="4" t="s">
        <v>53</v>
      </c>
      <c r="N183" s="4"/>
      <c r="O183" s="4"/>
      <c r="P183" s="4"/>
      <c r="Q183" s="4"/>
      <c r="R183" s="4"/>
      <c r="S183" s="4"/>
      <c r="T183" s="4">
        <v>16600000</v>
      </c>
      <c r="U183" s="4"/>
      <c r="V183" s="4" t="s">
        <v>48</v>
      </c>
      <c r="W183" s="4" t="s">
        <v>48</v>
      </c>
      <c r="X183" s="4">
        <v>45210</v>
      </c>
      <c r="Y183" s="4" t="s">
        <v>1041</v>
      </c>
      <c r="Z183" s="4" t="s">
        <v>46</v>
      </c>
      <c r="AA183" s="4">
        <v>0</v>
      </c>
      <c r="AB183" s="4">
        <v>23.142199999999999</v>
      </c>
      <c r="AC183" s="4" t="s">
        <v>1042</v>
      </c>
      <c r="AD183" s="4" t="s">
        <v>48</v>
      </c>
      <c r="AE183" s="4" t="s">
        <v>49</v>
      </c>
      <c r="AF183" s="4"/>
      <c r="AG183" s="4"/>
      <c r="AH183" s="4" t="s">
        <v>48</v>
      </c>
      <c r="AI183" s="4"/>
      <c r="AJ183" s="4"/>
      <c r="AK183" s="4"/>
      <c r="AL183" s="4">
        <v>2024</v>
      </c>
      <c r="AM183" s="4"/>
      <c r="AN183" s="4"/>
      <c r="AO183" s="9"/>
      <c r="AP183" s="14" t="s">
        <v>57</v>
      </c>
      <c r="AQ183" s="4" t="s">
        <v>57</v>
      </c>
      <c r="AR183" s="15" t="s">
        <v>57</v>
      </c>
      <c r="AS183" s="14" t="s">
        <v>1539</v>
      </c>
      <c r="AT183" s="4" t="s">
        <v>57</v>
      </c>
      <c r="AU183" s="4" t="s">
        <v>57</v>
      </c>
      <c r="AV183" s="15">
        <v>0</v>
      </c>
      <c r="AW183" s="14" t="s">
        <v>1539</v>
      </c>
      <c r="AX183" s="4" t="s">
        <v>57</v>
      </c>
      <c r="AY183" s="4" t="s">
        <v>57</v>
      </c>
      <c r="AZ183" s="4">
        <v>0</v>
      </c>
      <c r="BA183" s="15">
        <v>0</v>
      </c>
      <c r="BB183" s="14" t="s">
        <v>1539</v>
      </c>
      <c r="BC183" s="4">
        <v>0</v>
      </c>
      <c r="BD183" s="15">
        <v>0</v>
      </c>
      <c r="BE183" s="11">
        <v>0</v>
      </c>
      <c r="BF183" s="4">
        <v>0</v>
      </c>
      <c r="BG183" s="5">
        <v>0</v>
      </c>
      <c r="BH183" s="5">
        <v>0</v>
      </c>
      <c r="BI183" s="5">
        <v>0</v>
      </c>
      <c r="BJ183" s="5">
        <v>0</v>
      </c>
      <c r="BK183" s="4">
        <v>0</v>
      </c>
      <c r="BL183" s="4">
        <v>0</v>
      </c>
      <c r="BM183" s="4">
        <v>0</v>
      </c>
      <c r="BN183" s="4">
        <v>0</v>
      </c>
      <c r="BO183" s="4" t="s">
        <v>53</v>
      </c>
      <c r="BP183" s="4">
        <v>0</v>
      </c>
      <c r="BQ183" s="5">
        <v>0</v>
      </c>
      <c r="BR183" s="5">
        <v>45261</v>
      </c>
      <c r="BS183" s="5">
        <v>0</v>
      </c>
      <c r="BT183" s="5">
        <v>0</v>
      </c>
      <c r="BU183" s="4">
        <v>16600000</v>
      </c>
    </row>
    <row r="184" spans="1:73" x14ac:dyDescent="0.25">
      <c r="A184" s="4" t="s">
        <v>1043</v>
      </c>
      <c r="B184" s="4" t="s">
        <v>605</v>
      </c>
      <c r="C184" s="4" t="s">
        <v>379</v>
      </c>
      <c r="D184" s="4" t="s">
        <v>1044</v>
      </c>
      <c r="E184" s="4" t="s">
        <v>449</v>
      </c>
      <c r="F184" s="4" t="s">
        <v>1045</v>
      </c>
      <c r="G184" s="4">
        <v>100</v>
      </c>
      <c r="H184" s="4">
        <v>25000000</v>
      </c>
      <c r="I184" s="4">
        <f t="shared" si="2"/>
        <v>0</v>
      </c>
      <c r="J184" s="4"/>
      <c r="K184" s="4"/>
      <c r="L184" s="4" t="s">
        <v>1046</v>
      </c>
      <c r="M184" s="4" t="s">
        <v>53</v>
      </c>
      <c r="N184" s="4"/>
      <c r="O184" s="4"/>
      <c r="P184" s="4"/>
      <c r="Q184" s="4"/>
      <c r="R184" s="4"/>
      <c r="S184" s="4"/>
      <c r="T184" s="4">
        <v>25000000</v>
      </c>
      <c r="U184" s="4"/>
      <c r="V184" s="4" t="s">
        <v>48</v>
      </c>
      <c r="W184" s="4"/>
      <c r="X184" s="4">
        <v>45210</v>
      </c>
      <c r="Y184" s="4" t="s">
        <v>1047</v>
      </c>
      <c r="Z184" s="4" t="s">
        <v>46</v>
      </c>
      <c r="AA184" s="4">
        <v>0</v>
      </c>
      <c r="AB184" s="4">
        <v>100</v>
      </c>
      <c r="AC184" s="4" t="s">
        <v>1048</v>
      </c>
      <c r="AD184" s="4" t="s">
        <v>49</v>
      </c>
      <c r="AE184" s="4" t="s">
        <v>49</v>
      </c>
      <c r="AF184" s="4"/>
      <c r="AG184" s="4"/>
      <c r="AH184" s="4" t="s">
        <v>49</v>
      </c>
      <c r="AI184" s="4"/>
      <c r="AJ184" s="4" t="s">
        <v>167</v>
      </c>
      <c r="AK184" s="4" t="s">
        <v>1049</v>
      </c>
      <c r="AL184" s="4"/>
      <c r="AM184" s="4"/>
      <c r="AN184" s="4"/>
      <c r="AO184" s="9"/>
      <c r="AP184" s="14" t="s">
        <v>57</v>
      </c>
      <c r="AQ184" s="4" t="s">
        <v>57</v>
      </c>
      <c r="AR184" s="15" t="s">
        <v>57</v>
      </c>
      <c r="AS184" s="14" t="s">
        <v>1539</v>
      </c>
      <c r="AT184" s="4" t="s">
        <v>57</v>
      </c>
      <c r="AU184" s="4" t="s">
        <v>57</v>
      </c>
      <c r="AV184" s="15">
        <v>0</v>
      </c>
      <c r="AW184" s="14" t="s">
        <v>1539</v>
      </c>
      <c r="AX184" s="4" t="s">
        <v>57</v>
      </c>
      <c r="AY184" s="4" t="s">
        <v>57</v>
      </c>
      <c r="AZ184" s="4">
        <v>0</v>
      </c>
      <c r="BA184" s="15">
        <v>0</v>
      </c>
      <c r="BB184" s="14" t="s">
        <v>1539</v>
      </c>
      <c r="BC184" s="4">
        <v>0</v>
      </c>
      <c r="BD184" s="15">
        <v>0</v>
      </c>
      <c r="BE184" s="11">
        <v>0</v>
      </c>
      <c r="BF184" s="4">
        <v>0</v>
      </c>
      <c r="BG184" s="5">
        <v>0</v>
      </c>
      <c r="BH184" s="5">
        <v>0</v>
      </c>
      <c r="BI184" s="5">
        <v>0</v>
      </c>
      <c r="BJ184" s="5">
        <v>0</v>
      </c>
      <c r="BK184" s="4">
        <v>0</v>
      </c>
      <c r="BL184" s="4">
        <v>0</v>
      </c>
      <c r="BM184" s="4">
        <v>0</v>
      </c>
      <c r="BN184" s="4">
        <v>0</v>
      </c>
      <c r="BO184" s="4" t="s">
        <v>53</v>
      </c>
      <c r="BP184" s="4">
        <v>0</v>
      </c>
      <c r="BQ184" s="5">
        <v>0</v>
      </c>
      <c r="BR184" s="5">
        <v>45261</v>
      </c>
      <c r="BS184" s="5">
        <v>0</v>
      </c>
      <c r="BT184" s="5">
        <v>0</v>
      </c>
      <c r="BU184" s="4">
        <v>25000000</v>
      </c>
    </row>
    <row r="185" spans="1:73" x14ac:dyDescent="0.25">
      <c r="A185" s="4" t="s">
        <v>1050</v>
      </c>
      <c r="B185" s="4" t="s">
        <v>605</v>
      </c>
      <c r="C185" s="4" t="s">
        <v>379</v>
      </c>
      <c r="D185" s="4" t="s">
        <v>1051</v>
      </c>
      <c r="E185" s="4" t="s">
        <v>449</v>
      </c>
      <c r="F185" s="4" t="s">
        <v>1045</v>
      </c>
      <c r="G185" s="4">
        <v>38</v>
      </c>
      <c r="H185" s="4">
        <v>18400000</v>
      </c>
      <c r="I185" s="4">
        <f t="shared" si="2"/>
        <v>0</v>
      </c>
      <c r="J185" s="4"/>
      <c r="K185" s="4"/>
      <c r="L185" s="4" t="s">
        <v>1052</v>
      </c>
      <c r="M185" s="4" t="s">
        <v>53</v>
      </c>
      <c r="N185" s="4"/>
      <c r="O185" s="4"/>
      <c r="P185" s="4"/>
      <c r="Q185" s="4"/>
      <c r="R185" s="4"/>
      <c r="S185" s="4"/>
      <c r="T185" s="4">
        <v>18400000</v>
      </c>
      <c r="U185" s="4"/>
      <c r="V185" s="4" t="s">
        <v>48</v>
      </c>
      <c r="W185" s="4"/>
      <c r="X185" s="4">
        <v>45210</v>
      </c>
      <c r="Y185" s="4" t="s">
        <v>1053</v>
      </c>
      <c r="Z185" s="4" t="s">
        <v>46</v>
      </c>
      <c r="AA185" s="4">
        <v>0</v>
      </c>
      <c r="AB185" s="4">
        <v>38</v>
      </c>
      <c r="AC185" s="4" t="s">
        <v>1054</v>
      </c>
      <c r="AD185" s="4" t="s">
        <v>48</v>
      </c>
      <c r="AE185" s="4" t="s">
        <v>49</v>
      </c>
      <c r="AF185" s="4"/>
      <c r="AG185" s="4"/>
      <c r="AH185" s="4" t="s">
        <v>49</v>
      </c>
      <c r="AI185" s="4"/>
      <c r="AJ185" s="4" t="s">
        <v>167</v>
      </c>
      <c r="AK185" s="4" t="s">
        <v>1049</v>
      </c>
      <c r="AL185" s="4"/>
      <c r="AM185" s="4"/>
      <c r="AN185" s="4"/>
      <c r="AO185" s="9"/>
      <c r="AP185" s="14" t="s">
        <v>57</v>
      </c>
      <c r="AQ185" s="4" t="s">
        <v>57</v>
      </c>
      <c r="AR185" s="15" t="s">
        <v>57</v>
      </c>
      <c r="AS185" s="14" t="s">
        <v>1539</v>
      </c>
      <c r="AT185" s="4" t="s">
        <v>57</v>
      </c>
      <c r="AU185" s="4" t="s">
        <v>57</v>
      </c>
      <c r="AV185" s="15">
        <v>0</v>
      </c>
      <c r="AW185" s="14" t="s">
        <v>1539</v>
      </c>
      <c r="AX185" s="4" t="s">
        <v>57</v>
      </c>
      <c r="AY185" s="4" t="s">
        <v>57</v>
      </c>
      <c r="AZ185" s="4">
        <v>0</v>
      </c>
      <c r="BA185" s="15">
        <v>0</v>
      </c>
      <c r="BB185" s="14" t="s">
        <v>1539</v>
      </c>
      <c r="BC185" s="4">
        <v>0</v>
      </c>
      <c r="BD185" s="15">
        <v>0</v>
      </c>
      <c r="BE185" s="11">
        <v>0</v>
      </c>
      <c r="BF185" s="4">
        <v>0</v>
      </c>
      <c r="BG185" s="5">
        <v>0</v>
      </c>
      <c r="BH185" s="5">
        <v>0</v>
      </c>
      <c r="BI185" s="5">
        <v>0</v>
      </c>
      <c r="BJ185" s="5">
        <v>0</v>
      </c>
      <c r="BK185" s="4">
        <v>0</v>
      </c>
      <c r="BL185" s="4">
        <v>0</v>
      </c>
      <c r="BM185" s="4">
        <v>0</v>
      </c>
      <c r="BN185" s="4">
        <v>0</v>
      </c>
      <c r="BO185" s="4" t="s">
        <v>53</v>
      </c>
      <c r="BP185" s="4">
        <v>0</v>
      </c>
      <c r="BQ185" s="5">
        <v>0</v>
      </c>
      <c r="BR185" s="5">
        <v>45262</v>
      </c>
      <c r="BS185" s="5">
        <v>0</v>
      </c>
      <c r="BT185" s="5">
        <v>0</v>
      </c>
      <c r="BU185" s="4">
        <v>18400000</v>
      </c>
    </row>
    <row r="186" spans="1:73" x14ac:dyDescent="0.25">
      <c r="A186" s="4" t="s">
        <v>1055</v>
      </c>
      <c r="B186" s="4" t="s">
        <v>605</v>
      </c>
      <c r="C186" s="4" t="s">
        <v>379</v>
      </c>
      <c r="D186" s="4" t="s">
        <v>1056</v>
      </c>
      <c r="E186" s="4" t="s">
        <v>449</v>
      </c>
      <c r="F186" s="4" t="s">
        <v>1045</v>
      </c>
      <c r="G186" s="4">
        <v>28.75</v>
      </c>
      <c r="H186" s="4">
        <v>16600000</v>
      </c>
      <c r="I186" s="4">
        <f t="shared" si="2"/>
        <v>0</v>
      </c>
      <c r="J186" s="4"/>
      <c r="K186" s="4"/>
      <c r="L186" s="4" t="s">
        <v>1057</v>
      </c>
      <c r="M186" s="4" t="s">
        <v>53</v>
      </c>
      <c r="N186" s="4"/>
      <c r="O186" s="4"/>
      <c r="P186" s="4"/>
      <c r="Q186" s="4"/>
      <c r="R186" s="4"/>
      <c r="S186" s="4"/>
      <c r="T186" s="4">
        <v>16600000</v>
      </c>
      <c r="U186" s="4"/>
      <c r="V186" s="4"/>
      <c r="W186" s="4"/>
      <c r="X186" s="4">
        <v>45210</v>
      </c>
      <c r="Y186" s="4" t="s">
        <v>1058</v>
      </c>
      <c r="Z186" s="4" t="s">
        <v>394</v>
      </c>
      <c r="AA186" s="4">
        <v>0</v>
      </c>
      <c r="AB186" s="4">
        <v>45.4</v>
      </c>
      <c r="AC186" s="4" t="s">
        <v>1059</v>
      </c>
      <c r="AD186" s="4" t="s">
        <v>49</v>
      </c>
      <c r="AE186" s="4" t="s">
        <v>49</v>
      </c>
      <c r="AF186" s="4"/>
      <c r="AG186" s="4"/>
      <c r="AH186" s="4" t="s">
        <v>49</v>
      </c>
      <c r="AI186" s="4"/>
      <c r="AJ186" s="4" t="s">
        <v>167</v>
      </c>
      <c r="AK186" s="4" t="s">
        <v>1049</v>
      </c>
      <c r="AL186" s="4"/>
      <c r="AM186" s="4"/>
      <c r="AN186" s="4"/>
      <c r="AO186" s="9"/>
      <c r="AP186" s="14" t="s">
        <v>57</v>
      </c>
      <c r="AQ186" s="4" t="s">
        <v>57</v>
      </c>
      <c r="AR186" s="15" t="s">
        <v>57</v>
      </c>
      <c r="AS186" s="14" t="s">
        <v>1539</v>
      </c>
      <c r="AT186" s="4" t="s">
        <v>57</v>
      </c>
      <c r="AU186" s="4" t="s">
        <v>57</v>
      </c>
      <c r="AV186" s="15">
        <v>0</v>
      </c>
      <c r="AW186" s="14" t="s">
        <v>1539</v>
      </c>
      <c r="AX186" s="4" t="s">
        <v>57</v>
      </c>
      <c r="AY186" s="4" t="s">
        <v>57</v>
      </c>
      <c r="AZ186" s="4">
        <v>0</v>
      </c>
      <c r="BA186" s="15">
        <v>0</v>
      </c>
      <c r="BB186" s="14" t="s">
        <v>1539</v>
      </c>
      <c r="BC186" s="4">
        <v>0</v>
      </c>
      <c r="BD186" s="15">
        <v>0</v>
      </c>
      <c r="BE186" s="11">
        <v>0</v>
      </c>
      <c r="BF186" s="4">
        <v>0</v>
      </c>
      <c r="BG186" s="5">
        <v>0</v>
      </c>
      <c r="BH186" s="5">
        <v>0</v>
      </c>
      <c r="BI186" s="5">
        <v>0</v>
      </c>
      <c r="BJ186" s="5">
        <v>0</v>
      </c>
      <c r="BK186" s="4">
        <v>0</v>
      </c>
      <c r="BL186" s="4">
        <v>0</v>
      </c>
      <c r="BM186" s="4">
        <v>0</v>
      </c>
      <c r="BN186" s="4">
        <v>0</v>
      </c>
      <c r="BO186" s="4" t="s">
        <v>53</v>
      </c>
      <c r="BP186" s="4">
        <v>0</v>
      </c>
      <c r="BQ186" s="5">
        <v>0</v>
      </c>
      <c r="BR186" s="5">
        <v>45262</v>
      </c>
      <c r="BS186" s="5">
        <v>0</v>
      </c>
      <c r="BT186" s="5">
        <v>0</v>
      </c>
      <c r="BU186" s="4">
        <v>16600000</v>
      </c>
    </row>
    <row r="187" spans="1:73" x14ac:dyDescent="0.25">
      <c r="A187" s="4" t="s">
        <v>1060</v>
      </c>
      <c r="B187" s="4" t="s">
        <v>605</v>
      </c>
      <c r="C187" s="4" t="s">
        <v>379</v>
      </c>
      <c r="D187" s="4" t="s">
        <v>1061</v>
      </c>
      <c r="E187" s="4" t="s">
        <v>449</v>
      </c>
      <c r="F187" s="4" t="s">
        <v>1045</v>
      </c>
      <c r="G187" s="4">
        <v>600</v>
      </c>
      <c r="H187" s="4">
        <v>25000000</v>
      </c>
      <c r="I187" s="4">
        <f t="shared" si="2"/>
        <v>0</v>
      </c>
      <c r="J187" s="4"/>
      <c r="K187" s="4"/>
      <c r="L187" s="4" t="s">
        <v>1062</v>
      </c>
      <c r="M187" s="4" t="s">
        <v>53</v>
      </c>
      <c r="N187" s="4"/>
      <c r="O187" s="4"/>
      <c r="P187" s="4"/>
      <c r="Q187" s="4"/>
      <c r="R187" s="4"/>
      <c r="S187" s="4"/>
      <c r="T187" s="4">
        <v>25000000</v>
      </c>
      <c r="U187" s="4"/>
      <c r="V187" s="4" t="s">
        <v>48</v>
      </c>
      <c r="W187" s="4" t="s">
        <v>48</v>
      </c>
      <c r="X187" s="4">
        <v>45210</v>
      </c>
      <c r="Y187" s="4" t="s">
        <v>1063</v>
      </c>
      <c r="Z187" s="4" t="s">
        <v>46</v>
      </c>
      <c r="AA187" s="4">
        <v>0</v>
      </c>
      <c r="AB187" s="4">
        <v>600</v>
      </c>
      <c r="AC187" s="4" t="s">
        <v>1064</v>
      </c>
      <c r="AD187" s="4" t="s">
        <v>48</v>
      </c>
      <c r="AE187" s="4" t="s">
        <v>49</v>
      </c>
      <c r="AF187" s="4"/>
      <c r="AG187" s="4"/>
      <c r="AH187" s="4" t="s">
        <v>48</v>
      </c>
      <c r="AI187" s="4"/>
      <c r="AJ187" s="4"/>
      <c r="AK187" s="4"/>
      <c r="AL187" s="4">
        <v>2024</v>
      </c>
      <c r="AM187" s="4"/>
      <c r="AN187" s="4"/>
      <c r="AO187" s="9"/>
      <c r="AP187" s="14" t="s">
        <v>57</v>
      </c>
      <c r="AQ187" s="4" t="s">
        <v>57</v>
      </c>
      <c r="AR187" s="15" t="s">
        <v>57</v>
      </c>
      <c r="AS187" s="14" t="s">
        <v>1539</v>
      </c>
      <c r="AT187" s="4" t="s">
        <v>57</v>
      </c>
      <c r="AU187" s="4" t="s">
        <v>57</v>
      </c>
      <c r="AV187" s="15">
        <v>0</v>
      </c>
      <c r="AW187" s="14" t="s">
        <v>1539</v>
      </c>
      <c r="AX187" s="4" t="s">
        <v>57</v>
      </c>
      <c r="AY187" s="4" t="s">
        <v>57</v>
      </c>
      <c r="AZ187" s="4">
        <v>0</v>
      </c>
      <c r="BA187" s="15">
        <v>0</v>
      </c>
      <c r="BB187" s="14" t="s">
        <v>1539</v>
      </c>
      <c r="BC187" s="4">
        <v>0</v>
      </c>
      <c r="BD187" s="15">
        <v>0</v>
      </c>
      <c r="BE187" s="11">
        <v>0</v>
      </c>
      <c r="BF187" s="4">
        <v>0</v>
      </c>
      <c r="BG187" s="5">
        <v>0</v>
      </c>
      <c r="BH187" s="5">
        <v>0</v>
      </c>
      <c r="BI187" s="5">
        <v>0</v>
      </c>
      <c r="BJ187" s="5">
        <v>0</v>
      </c>
      <c r="BK187" s="4">
        <v>0</v>
      </c>
      <c r="BL187" s="4">
        <v>0</v>
      </c>
      <c r="BM187" s="4">
        <v>0</v>
      </c>
      <c r="BN187" s="4">
        <v>0</v>
      </c>
      <c r="BO187" s="4" t="s">
        <v>53</v>
      </c>
      <c r="BP187" s="4">
        <v>0</v>
      </c>
      <c r="BQ187" s="5">
        <v>0</v>
      </c>
      <c r="BR187" s="5" t="s">
        <v>1541</v>
      </c>
      <c r="BS187" s="5">
        <v>0</v>
      </c>
      <c r="BT187" s="5">
        <v>0</v>
      </c>
      <c r="BU187" s="4">
        <v>25000000</v>
      </c>
    </row>
    <row r="188" spans="1:73" x14ac:dyDescent="0.25">
      <c r="A188" s="4" t="s">
        <v>1065</v>
      </c>
      <c r="B188" s="4" t="s">
        <v>605</v>
      </c>
      <c r="C188" s="4" t="s">
        <v>379</v>
      </c>
      <c r="D188" s="4" t="s">
        <v>1066</v>
      </c>
      <c r="E188" s="4" t="s">
        <v>449</v>
      </c>
      <c r="F188" s="4" t="s">
        <v>1067</v>
      </c>
      <c r="G188" s="4">
        <v>97.57</v>
      </c>
      <c r="H188" s="4">
        <v>25000000</v>
      </c>
      <c r="I188" s="4">
        <f t="shared" si="2"/>
        <v>0</v>
      </c>
      <c r="J188" s="4"/>
      <c r="K188" s="4"/>
      <c r="L188" s="4" t="s">
        <v>1068</v>
      </c>
      <c r="M188" s="4" t="s">
        <v>53</v>
      </c>
      <c r="N188" s="4"/>
      <c r="O188" s="4"/>
      <c r="P188" s="4"/>
      <c r="Q188" s="4"/>
      <c r="R188" s="4"/>
      <c r="S188" s="4"/>
      <c r="T188" s="4">
        <v>25000000</v>
      </c>
      <c r="U188" s="4"/>
      <c r="V188" s="4" t="s">
        <v>48</v>
      </c>
      <c r="W188" s="4"/>
      <c r="X188" s="4">
        <v>45200</v>
      </c>
      <c r="Y188" s="4">
        <v>4.7720000100000001E+29</v>
      </c>
      <c r="Z188" s="4">
        <v>0</v>
      </c>
      <c r="AA188" s="4" t="s">
        <v>427</v>
      </c>
      <c r="AB188" s="4">
        <v>0</v>
      </c>
      <c r="AC188" s="4" t="s">
        <v>1069</v>
      </c>
      <c r="AD188" s="4" t="s">
        <v>48</v>
      </c>
      <c r="AE188" s="4" t="s">
        <v>49</v>
      </c>
      <c r="AF188" s="4"/>
      <c r="AG188" s="4"/>
      <c r="AH188" s="4" t="s">
        <v>430</v>
      </c>
      <c r="AI188" s="4"/>
      <c r="AJ188" s="4"/>
      <c r="AK188" s="4"/>
      <c r="AL188" s="4"/>
      <c r="AM188" s="4"/>
      <c r="AN188" s="4"/>
      <c r="AO188" s="9"/>
      <c r="AP188" s="14" t="s">
        <v>57</v>
      </c>
      <c r="AQ188" s="4" t="s">
        <v>57</v>
      </c>
      <c r="AR188" s="15" t="s">
        <v>57</v>
      </c>
      <c r="AS188" s="14" t="s">
        <v>1539</v>
      </c>
      <c r="AT188" s="4" t="s">
        <v>57</v>
      </c>
      <c r="AU188" s="4" t="s">
        <v>57</v>
      </c>
      <c r="AV188" s="15">
        <v>0</v>
      </c>
      <c r="AW188" s="14" t="s">
        <v>1539</v>
      </c>
      <c r="AX188" s="4" t="s">
        <v>57</v>
      </c>
      <c r="AY188" s="4" t="s">
        <v>57</v>
      </c>
      <c r="AZ188" s="4">
        <v>0</v>
      </c>
      <c r="BA188" s="15">
        <v>0</v>
      </c>
      <c r="BB188" s="14" t="s">
        <v>1539</v>
      </c>
      <c r="BC188" s="4">
        <v>0</v>
      </c>
      <c r="BD188" s="15">
        <v>0</v>
      </c>
      <c r="BE188" s="11">
        <v>0</v>
      </c>
      <c r="BF188" s="4">
        <v>0</v>
      </c>
      <c r="BG188" s="5">
        <v>0</v>
      </c>
      <c r="BH188" s="5">
        <v>0</v>
      </c>
      <c r="BI188" s="5">
        <v>0</v>
      </c>
      <c r="BJ188" s="5">
        <v>0</v>
      </c>
      <c r="BK188" s="4">
        <v>0</v>
      </c>
      <c r="BL188" s="4">
        <v>0</v>
      </c>
      <c r="BM188" s="4">
        <v>0</v>
      </c>
      <c r="BN188" s="4">
        <v>0</v>
      </c>
      <c r="BO188" s="4" t="s">
        <v>53</v>
      </c>
      <c r="BP188" s="4">
        <v>0</v>
      </c>
      <c r="BQ188" s="5">
        <v>0</v>
      </c>
      <c r="BR188" s="5">
        <v>45257</v>
      </c>
      <c r="BS188" s="5">
        <v>0</v>
      </c>
      <c r="BT188" s="5">
        <v>0</v>
      </c>
      <c r="BU188" s="4">
        <v>25000000</v>
      </c>
    </row>
    <row r="189" spans="1:73" x14ac:dyDescent="0.25">
      <c r="A189" s="4" t="s">
        <v>1070</v>
      </c>
      <c r="B189" s="4" t="s">
        <v>605</v>
      </c>
      <c r="C189" s="4" t="s">
        <v>379</v>
      </c>
      <c r="D189" s="4" t="s">
        <v>1071</v>
      </c>
      <c r="E189" s="4" t="s">
        <v>449</v>
      </c>
      <c r="F189" s="4" t="s">
        <v>1067</v>
      </c>
      <c r="G189" s="4">
        <v>206</v>
      </c>
      <c r="H189" s="4">
        <v>25000000</v>
      </c>
      <c r="I189" s="4">
        <f t="shared" si="2"/>
        <v>0</v>
      </c>
      <c r="J189" s="4"/>
      <c r="K189" s="4"/>
      <c r="L189" s="4" t="s">
        <v>1072</v>
      </c>
      <c r="M189" s="4" t="s">
        <v>53</v>
      </c>
      <c r="N189" s="4"/>
      <c r="O189" s="4"/>
      <c r="P189" s="4"/>
      <c r="Q189" s="4"/>
      <c r="R189" s="4"/>
      <c r="S189" s="4"/>
      <c r="T189" s="4">
        <v>25000000</v>
      </c>
      <c r="U189" s="4"/>
      <c r="V189" s="4" t="s">
        <v>48</v>
      </c>
      <c r="W189" s="4" t="s">
        <v>48</v>
      </c>
      <c r="X189" s="4">
        <v>45210</v>
      </c>
      <c r="Y189" s="4" t="s">
        <v>1073</v>
      </c>
      <c r="Z189" s="4" t="s">
        <v>46</v>
      </c>
      <c r="AA189" s="4">
        <v>0</v>
      </c>
      <c r="AB189" s="4">
        <v>206</v>
      </c>
      <c r="AC189" s="4" t="s">
        <v>1074</v>
      </c>
      <c r="AD189" s="4" t="s">
        <v>48</v>
      </c>
      <c r="AE189" s="4" t="s">
        <v>49</v>
      </c>
      <c r="AF189" s="4"/>
      <c r="AG189" s="4"/>
      <c r="AH189" s="4" t="s">
        <v>48</v>
      </c>
      <c r="AI189" s="4"/>
      <c r="AJ189" s="4"/>
      <c r="AK189" s="4"/>
      <c r="AL189" s="4">
        <v>2024</v>
      </c>
      <c r="AM189" s="4"/>
      <c r="AN189" s="4"/>
      <c r="AO189" s="9"/>
      <c r="AP189" s="14" t="s">
        <v>57</v>
      </c>
      <c r="AQ189" s="4" t="s">
        <v>57</v>
      </c>
      <c r="AR189" s="15" t="s">
        <v>57</v>
      </c>
      <c r="AS189" s="14" t="s">
        <v>1539</v>
      </c>
      <c r="AT189" s="4" t="s">
        <v>57</v>
      </c>
      <c r="AU189" s="4" t="s">
        <v>57</v>
      </c>
      <c r="AV189" s="15">
        <v>0</v>
      </c>
      <c r="AW189" s="14" t="s">
        <v>1539</v>
      </c>
      <c r="AX189" s="4" t="s">
        <v>57</v>
      </c>
      <c r="AY189" s="4" t="s">
        <v>57</v>
      </c>
      <c r="AZ189" s="4">
        <v>0</v>
      </c>
      <c r="BA189" s="15">
        <v>0</v>
      </c>
      <c r="BB189" s="14" t="s">
        <v>1539</v>
      </c>
      <c r="BC189" s="4">
        <v>0</v>
      </c>
      <c r="BD189" s="15">
        <v>0</v>
      </c>
      <c r="BE189" s="11">
        <v>0</v>
      </c>
      <c r="BF189" s="4">
        <v>0</v>
      </c>
      <c r="BG189" s="5">
        <v>0</v>
      </c>
      <c r="BH189" s="5">
        <v>0</v>
      </c>
      <c r="BI189" s="5">
        <v>0</v>
      </c>
      <c r="BJ189" s="5">
        <v>0</v>
      </c>
      <c r="BK189" s="4">
        <v>0</v>
      </c>
      <c r="BL189" s="4">
        <v>0</v>
      </c>
      <c r="BM189" s="4">
        <v>0</v>
      </c>
      <c r="BN189" s="4">
        <v>0</v>
      </c>
      <c r="BO189" s="4" t="s">
        <v>53</v>
      </c>
      <c r="BP189" s="4">
        <v>0</v>
      </c>
      <c r="BQ189" s="5">
        <v>0</v>
      </c>
      <c r="BR189" s="5" t="s">
        <v>1541</v>
      </c>
      <c r="BS189" s="5">
        <v>0</v>
      </c>
      <c r="BT189" s="5">
        <v>0</v>
      </c>
      <c r="BU189" s="4">
        <v>25000000</v>
      </c>
    </row>
    <row r="190" spans="1:73" x14ac:dyDescent="0.25">
      <c r="A190" s="4" t="s">
        <v>1075</v>
      </c>
      <c r="B190" s="4" t="s">
        <v>605</v>
      </c>
      <c r="C190" s="4" t="s">
        <v>379</v>
      </c>
      <c r="D190" s="4" t="s">
        <v>1076</v>
      </c>
      <c r="E190" s="4" t="s">
        <v>449</v>
      </c>
      <c r="F190" s="4" t="s">
        <v>1067</v>
      </c>
      <c r="G190" s="4">
        <v>23.44</v>
      </c>
      <c r="H190" s="4">
        <v>16600000</v>
      </c>
      <c r="I190" s="4">
        <f t="shared" si="2"/>
        <v>0</v>
      </c>
      <c r="J190" s="4"/>
      <c r="K190" s="4"/>
      <c r="L190" s="4" t="s">
        <v>1077</v>
      </c>
      <c r="M190" s="4" t="s">
        <v>53</v>
      </c>
      <c r="N190" s="4"/>
      <c r="O190" s="4"/>
      <c r="P190" s="4"/>
      <c r="Q190" s="4"/>
      <c r="R190" s="4"/>
      <c r="S190" s="4"/>
      <c r="T190" s="4">
        <v>16600000</v>
      </c>
      <c r="U190" s="4"/>
      <c r="V190" s="4" t="s">
        <v>48</v>
      </c>
      <c r="W190" s="4"/>
      <c r="X190" s="4">
        <v>45210</v>
      </c>
      <c r="Y190" s="4" t="s">
        <v>1078</v>
      </c>
      <c r="Z190" s="4" t="s">
        <v>394</v>
      </c>
      <c r="AA190" s="4">
        <v>0</v>
      </c>
      <c r="AB190" s="4">
        <v>46.9</v>
      </c>
      <c r="AC190" s="4" t="s">
        <v>1079</v>
      </c>
      <c r="AD190" s="4" t="s">
        <v>48</v>
      </c>
      <c r="AE190" s="4" t="s">
        <v>49</v>
      </c>
      <c r="AF190" s="4"/>
      <c r="AG190" s="4"/>
      <c r="AH190" s="4" t="s">
        <v>49</v>
      </c>
      <c r="AI190" s="4"/>
      <c r="AJ190" s="4" t="s">
        <v>201</v>
      </c>
      <c r="AK190" s="4" t="s">
        <v>1080</v>
      </c>
      <c r="AL190" s="4"/>
      <c r="AM190" s="4"/>
      <c r="AN190" s="4"/>
      <c r="AO190" s="9"/>
      <c r="AP190" s="14" t="s">
        <v>57</v>
      </c>
      <c r="AQ190" s="4" t="s">
        <v>57</v>
      </c>
      <c r="AR190" s="15" t="s">
        <v>57</v>
      </c>
      <c r="AS190" s="14" t="s">
        <v>1539</v>
      </c>
      <c r="AT190" s="4" t="s">
        <v>57</v>
      </c>
      <c r="AU190" s="4" t="s">
        <v>57</v>
      </c>
      <c r="AV190" s="15">
        <v>0</v>
      </c>
      <c r="AW190" s="14" t="s">
        <v>1539</v>
      </c>
      <c r="AX190" s="4" t="s">
        <v>57</v>
      </c>
      <c r="AY190" s="4" t="s">
        <v>57</v>
      </c>
      <c r="AZ190" s="4">
        <v>0</v>
      </c>
      <c r="BA190" s="15">
        <v>0</v>
      </c>
      <c r="BB190" s="14" t="s">
        <v>1539</v>
      </c>
      <c r="BC190" s="4">
        <v>0</v>
      </c>
      <c r="BD190" s="15">
        <v>0</v>
      </c>
      <c r="BE190" s="11">
        <v>0</v>
      </c>
      <c r="BF190" s="4">
        <v>0</v>
      </c>
      <c r="BG190" s="5">
        <v>0</v>
      </c>
      <c r="BH190" s="5">
        <v>0</v>
      </c>
      <c r="BI190" s="5">
        <v>0</v>
      </c>
      <c r="BJ190" s="5">
        <v>0</v>
      </c>
      <c r="BK190" s="4">
        <v>0</v>
      </c>
      <c r="BL190" s="4">
        <v>0</v>
      </c>
      <c r="BM190" s="4">
        <v>0</v>
      </c>
      <c r="BN190" s="4">
        <v>0</v>
      </c>
      <c r="BO190" s="4" t="s">
        <v>53</v>
      </c>
      <c r="BP190" s="4">
        <v>0</v>
      </c>
      <c r="BQ190" s="5">
        <v>0</v>
      </c>
      <c r="BR190" s="5">
        <v>45257</v>
      </c>
      <c r="BS190" s="5">
        <v>0</v>
      </c>
      <c r="BT190" s="5">
        <v>0</v>
      </c>
      <c r="BU190" s="4">
        <v>16600000</v>
      </c>
    </row>
    <row r="191" spans="1:73" x14ac:dyDescent="0.25">
      <c r="A191" s="4" t="s">
        <v>1081</v>
      </c>
      <c r="B191" s="4" t="s">
        <v>605</v>
      </c>
      <c r="C191" s="4" t="s">
        <v>379</v>
      </c>
      <c r="D191" s="4" t="s">
        <v>1082</v>
      </c>
      <c r="E191" s="4" t="s">
        <v>449</v>
      </c>
      <c r="F191" s="4" t="s">
        <v>1067</v>
      </c>
      <c r="G191" s="4">
        <v>9.3800000000000008</v>
      </c>
      <c r="H191" s="4">
        <v>12600000</v>
      </c>
      <c r="I191" s="4">
        <f t="shared" si="2"/>
        <v>0</v>
      </c>
      <c r="J191" s="4"/>
      <c r="K191" s="4"/>
      <c r="L191" s="4" t="s">
        <v>1083</v>
      </c>
      <c r="M191" s="4" t="s">
        <v>53</v>
      </c>
      <c r="N191" s="4"/>
      <c r="O191" s="4"/>
      <c r="P191" s="4"/>
      <c r="Q191" s="4"/>
      <c r="R191" s="4"/>
      <c r="S191" s="4"/>
      <c r="T191" s="4">
        <v>12600000</v>
      </c>
      <c r="U191" s="4"/>
      <c r="V191" s="4" t="s">
        <v>48</v>
      </c>
      <c r="W191" s="4"/>
      <c r="X191" s="4">
        <v>45210</v>
      </c>
      <c r="Y191" s="4" t="s">
        <v>1084</v>
      </c>
      <c r="Z191" s="4">
        <v>0</v>
      </c>
      <c r="AA191" s="4" t="s">
        <v>427</v>
      </c>
      <c r="AB191" s="4">
        <v>46.3</v>
      </c>
      <c r="AC191" s="4" t="s">
        <v>1085</v>
      </c>
      <c r="AD191" s="4" t="s">
        <v>48</v>
      </c>
      <c r="AE191" s="4" t="s">
        <v>49</v>
      </c>
      <c r="AF191" s="4"/>
      <c r="AG191" s="4"/>
      <c r="AH191" s="4" t="s">
        <v>49</v>
      </c>
      <c r="AI191" s="4"/>
      <c r="AJ191" s="4" t="s">
        <v>201</v>
      </c>
      <c r="AK191" s="4" t="s">
        <v>1080</v>
      </c>
      <c r="AL191" s="4"/>
      <c r="AM191" s="4"/>
      <c r="AN191" s="4"/>
      <c r="AO191" s="9"/>
      <c r="AP191" s="14" t="s">
        <v>57</v>
      </c>
      <c r="AQ191" s="4" t="s">
        <v>57</v>
      </c>
      <c r="AR191" s="15" t="s">
        <v>57</v>
      </c>
      <c r="AS191" s="14" t="s">
        <v>1539</v>
      </c>
      <c r="AT191" s="4" t="s">
        <v>57</v>
      </c>
      <c r="AU191" s="4" t="s">
        <v>57</v>
      </c>
      <c r="AV191" s="15">
        <v>0</v>
      </c>
      <c r="AW191" s="14" t="s">
        <v>1539</v>
      </c>
      <c r="AX191" s="4" t="s">
        <v>57</v>
      </c>
      <c r="AY191" s="4" t="s">
        <v>57</v>
      </c>
      <c r="AZ191" s="4">
        <v>0</v>
      </c>
      <c r="BA191" s="15">
        <v>0</v>
      </c>
      <c r="BB191" s="14" t="s">
        <v>1539</v>
      </c>
      <c r="BC191" s="4">
        <v>0</v>
      </c>
      <c r="BD191" s="15">
        <v>0</v>
      </c>
      <c r="BE191" s="11">
        <v>0</v>
      </c>
      <c r="BF191" s="4">
        <v>0</v>
      </c>
      <c r="BG191" s="5">
        <v>0</v>
      </c>
      <c r="BH191" s="5">
        <v>0</v>
      </c>
      <c r="BI191" s="5">
        <v>0</v>
      </c>
      <c r="BJ191" s="5">
        <v>0</v>
      </c>
      <c r="BK191" s="4">
        <v>0</v>
      </c>
      <c r="BL191" s="4">
        <v>0</v>
      </c>
      <c r="BM191" s="4">
        <v>0</v>
      </c>
      <c r="BN191" s="4">
        <v>0</v>
      </c>
      <c r="BO191" s="4" t="s">
        <v>53</v>
      </c>
      <c r="BP191" s="4">
        <v>0</v>
      </c>
      <c r="BQ191" s="5">
        <v>0</v>
      </c>
      <c r="BR191" s="5" t="s">
        <v>1541</v>
      </c>
      <c r="BS191" s="5">
        <v>0</v>
      </c>
      <c r="BT191" s="5">
        <v>0</v>
      </c>
      <c r="BU191" s="4">
        <v>12600000</v>
      </c>
    </row>
    <row r="192" spans="1:73" x14ac:dyDescent="0.25">
      <c r="A192" s="4" t="s">
        <v>1086</v>
      </c>
      <c r="B192" s="4" t="s">
        <v>605</v>
      </c>
      <c r="C192" s="4" t="s">
        <v>379</v>
      </c>
      <c r="D192" s="4" t="s">
        <v>1087</v>
      </c>
      <c r="E192" s="4" t="s">
        <v>449</v>
      </c>
      <c r="F192" s="4" t="s">
        <v>1067</v>
      </c>
      <c r="G192" s="4">
        <v>14.06</v>
      </c>
      <c r="H192" s="4">
        <v>16600000</v>
      </c>
      <c r="I192" s="4">
        <f t="shared" si="2"/>
        <v>0</v>
      </c>
      <c r="J192" s="4"/>
      <c r="K192" s="4"/>
      <c r="L192" s="4" t="s">
        <v>1088</v>
      </c>
      <c r="M192" s="4" t="s">
        <v>53</v>
      </c>
      <c r="N192" s="4"/>
      <c r="O192" s="4"/>
      <c r="P192" s="4"/>
      <c r="Q192" s="4"/>
      <c r="R192" s="4"/>
      <c r="S192" s="4"/>
      <c r="T192" s="4">
        <v>16600000</v>
      </c>
      <c r="U192" s="4"/>
      <c r="V192" s="4" t="s">
        <v>48</v>
      </c>
      <c r="W192" s="4"/>
      <c r="X192" s="4">
        <v>45210</v>
      </c>
      <c r="Y192" s="4" t="s">
        <v>1089</v>
      </c>
      <c r="Z192" s="4" t="s">
        <v>46</v>
      </c>
      <c r="AA192" s="4">
        <v>0</v>
      </c>
      <c r="AB192" s="4">
        <v>53.3</v>
      </c>
      <c r="AC192" s="4" t="s">
        <v>1090</v>
      </c>
      <c r="AD192" s="4" t="s">
        <v>48</v>
      </c>
      <c r="AE192" s="4" t="s">
        <v>49</v>
      </c>
      <c r="AF192" s="4"/>
      <c r="AG192" s="4"/>
      <c r="AH192" s="4" t="s">
        <v>49</v>
      </c>
      <c r="AI192" s="4"/>
      <c r="AJ192" s="4" t="s">
        <v>201</v>
      </c>
      <c r="AK192" s="4" t="s">
        <v>1080</v>
      </c>
      <c r="AL192" s="4"/>
      <c r="AM192" s="4"/>
      <c r="AN192" s="4"/>
      <c r="AO192" s="9"/>
      <c r="AP192" s="14" t="s">
        <v>57</v>
      </c>
      <c r="AQ192" s="4" t="s">
        <v>57</v>
      </c>
      <c r="AR192" s="15" t="s">
        <v>57</v>
      </c>
      <c r="AS192" s="14" t="s">
        <v>1539</v>
      </c>
      <c r="AT192" s="4" t="s">
        <v>57</v>
      </c>
      <c r="AU192" s="4" t="s">
        <v>57</v>
      </c>
      <c r="AV192" s="15">
        <v>0</v>
      </c>
      <c r="AW192" s="14" t="s">
        <v>1539</v>
      </c>
      <c r="AX192" s="4" t="s">
        <v>57</v>
      </c>
      <c r="AY192" s="4" t="s">
        <v>57</v>
      </c>
      <c r="AZ192" s="4">
        <v>0</v>
      </c>
      <c r="BA192" s="15">
        <v>0</v>
      </c>
      <c r="BB192" s="14" t="s">
        <v>1539</v>
      </c>
      <c r="BC192" s="4">
        <v>0</v>
      </c>
      <c r="BD192" s="15">
        <v>0</v>
      </c>
      <c r="BE192" s="11">
        <v>0</v>
      </c>
      <c r="BF192" s="4">
        <v>0</v>
      </c>
      <c r="BG192" s="5">
        <v>0</v>
      </c>
      <c r="BH192" s="5">
        <v>0</v>
      </c>
      <c r="BI192" s="5">
        <v>0</v>
      </c>
      <c r="BJ192" s="5">
        <v>0</v>
      </c>
      <c r="BK192" s="4">
        <v>0</v>
      </c>
      <c r="BL192" s="4">
        <v>0</v>
      </c>
      <c r="BM192" s="4">
        <v>0</v>
      </c>
      <c r="BN192" s="4">
        <v>0</v>
      </c>
      <c r="BO192" s="4" t="s">
        <v>53</v>
      </c>
      <c r="BP192" s="4">
        <v>0</v>
      </c>
      <c r="BQ192" s="5">
        <v>0</v>
      </c>
      <c r="BR192" s="5" t="s">
        <v>1541</v>
      </c>
      <c r="BS192" s="5">
        <v>0</v>
      </c>
      <c r="BT192" s="5">
        <v>0</v>
      </c>
      <c r="BU192" s="4">
        <v>16600000</v>
      </c>
    </row>
    <row r="193" spans="1:73" x14ac:dyDescent="0.25">
      <c r="A193" s="4" t="s">
        <v>1091</v>
      </c>
      <c r="B193" s="4" t="s">
        <v>605</v>
      </c>
      <c r="C193" s="4" t="s">
        <v>379</v>
      </c>
      <c r="D193" s="4" t="s">
        <v>1092</v>
      </c>
      <c r="E193" s="4" t="s">
        <v>449</v>
      </c>
      <c r="F193" s="4" t="s">
        <v>1067</v>
      </c>
      <c r="G193" s="4">
        <v>12.5</v>
      </c>
      <c r="H193" s="4">
        <v>16600000</v>
      </c>
      <c r="I193" s="4">
        <f t="shared" si="2"/>
        <v>0</v>
      </c>
      <c r="J193" s="4"/>
      <c r="K193" s="4"/>
      <c r="L193" s="4" t="s">
        <v>1093</v>
      </c>
      <c r="M193" s="4" t="s">
        <v>53</v>
      </c>
      <c r="N193" s="4"/>
      <c r="O193" s="4"/>
      <c r="P193" s="4"/>
      <c r="Q193" s="4"/>
      <c r="R193" s="4"/>
      <c r="S193" s="4"/>
      <c r="T193" s="4">
        <v>16600000</v>
      </c>
      <c r="U193" s="4"/>
      <c r="V193" s="4" t="s">
        <v>48</v>
      </c>
      <c r="W193" s="4" t="s">
        <v>48</v>
      </c>
      <c r="X193" s="4">
        <v>45210</v>
      </c>
      <c r="Y193" s="4" t="s">
        <v>1094</v>
      </c>
      <c r="Z193" s="4" t="s">
        <v>46</v>
      </c>
      <c r="AA193" s="4">
        <v>0</v>
      </c>
      <c r="AB193" s="4">
        <v>45.1</v>
      </c>
      <c r="AC193" s="4" t="s">
        <v>1095</v>
      </c>
      <c r="AD193" s="4" t="s">
        <v>48</v>
      </c>
      <c r="AE193" s="4" t="s">
        <v>49</v>
      </c>
      <c r="AF193" s="4"/>
      <c r="AG193" s="4"/>
      <c r="AH193" s="4" t="s">
        <v>48</v>
      </c>
      <c r="AI193" s="4"/>
      <c r="AJ193" s="4"/>
      <c r="AK193" s="4"/>
      <c r="AL193" s="4">
        <v>2024</v>
      </c>
      <c r="AM193" s="4"/>
      <c r="AN193" s="4"/>
      <c r="AO193" s="9"/>
      <c r="AP193" s="14" t="s">
        <v>57</v>
      </c>
      <c r="AQ193" s="4" t="s">
        <v>57</v>
      </c>
      <c r="AR193" s="15" t="s">
        <v>57</v>
      </c>
      <c r="AS193" s="14" t="s">
        <v>1539</v>
      </c>
      <c r="AT193" s="4" t="s">
        <v>57</v>
      </c>
      <c r="AU193" s="4" t="s">
        <v>57</v>
      </c>
      <c r="AV193" s="15">
        <v>0</v>
      </c>
      <c r="AW193" s="14" t="s">
        <v>1539</v>
      </c>
      <c r="AX193" s="4" t="s">
        <v>57</v>
      </c>
      <c r="AY193" s="4" t="s">
        <v>57</v>
      </c>
      <c r="AZ193" s="4">
        <v>0</v>
      </c>
      <c r="BA193" s="15">
        <v>0</v>
      </c>
      <c r="BB193" s="14" t="s">
        <v>1539</v>
      </c>
      <c r="BC193" s="4">
        <v>0</v>
      </c>
      <c r="BD193" s="15">
        <v>0</v>
      </c>
      <c r="BE193" s="11">
        <v>0</v>
      </c>
      <c r="BF193" s="4">
        <v>0</v>
      </c>
      <c r="BG193" s="5">
        <v>0</v>
      </c>
      <c r="BH193" s="5">
        <v>0</v>
      </c>
      <c r="BI193" s="5">
        <v>0</v>
      </c>
      <c r="BJ193" s="5">
        <v>0</v>
      </c>
      <c r="BK193" s="4">
        <v>0</v>
      </c>
      <c r="BL193" s="4">
        <v>0</v>
      </c>
      <c r="BM193" s="4">
        <v>0</v>
      </c>
      <c r="BN193" s="4">
        <v>0</v>
      </c>
      <c r="BO193" s="4" t="s">
        <v>53</v>
      </c>
      <c r="BP193" s="4">
        <v>0</v>
      </c>
      <c r="BQ193" s="5">
        <v>0</v>
      </c>
      <c r="BR193" s="5" t="s">
        <v>1541</v>
      </c>
      <c r="BS193" s="5">
        <v>0</v>
      </c>
      <c r="BT193" s="5">
        <v>0</v>
      </c>
      <c r="BU193" s="4">
        <v>16600000</v>
      </c>
    </row>
    <row r="194" spans="1:73" x14ac:dyDescent="0.25">
      <c r="A194" s="4" t="s">
        <v>1096</v>
      </c>
      <c r="B194" s="4" t="s">
        <v>605</v>
      </c>
      <c r="C194" s="4" t="s">
        <v>379</v>
      </c>
      <c r="D194" s="4" t="s">
        <v>1097</v>
      </c>
      <c r="E194" s="4" t="s">
        <v>117</v>
      </c>
      <c r="F194" s="4" t="s">
        <v>1098</v>
      </c>
      <c r="G194" s="4">
        <v>111.75</v>
      </c>
      <c r="H194" s="4">
        <v>25000000</v>
      </c>
      <c r="I194" s="4">
        <f t="shared" si="2"/>
        <v>0</v>
      </c>
      <c r="J194" s="4"/>
      <c r="K194" s="4"/>
      <c r="L194" s="4" t="s">
        <v>1099</v>
      </c>
      <c r="M194" s="4" t="s">
        <v>53</v>
      </c>
      <c r="N194" s="4"/>
      <c r="O194" s="4"/>
      <c r="P194" s="4"/>
      <c r="Q194" s="4"/>
      <c r="R194" s="4"/>
      <c r="S194" s="4"/>
      <c r="T194" s="4">
        <v>25000000</v>
      </c>
      <c r="U194" s="4"/>
      <c r="V194" s="4" t="s">
        <v>48</v>
      </c>
      <c r="W194" s="4" t="s">
        <v>48</v>
      </c>
      <c r="X194" s="4">
        <v>45210</v>
      </c>
      <c r="Y194" s="4" t="s">
        <v>1100</v>
      </c>
      <c r="Z194" s="4" t="s">
        <v>46</v>
      </c>
      <c r="AA194" s="4">
        <v>0</v>
      </c>
      <c r="AB194" s="4">
        <v>115.75</v>
      </c>
      <c r="AC194" s="4" t="s">
        <v>546</v>
      </c>
      <c r="AD194" s="4" t="s">
        <v>49</v>
      </c>
      <c r="AE194" s="4" t="s">
        <v>49</v>
      </c>
      <c r="AF194" s="4"/>
      <c r="AG194" s="4"/>
      <c r="AH194" s="4" t="s">
        <v>49</v>
      </c>
      <c r="AI194" s="4"/>
      <c r="AJ194" s="4" t="s">
        <v>167</v>
      </c>
      <c r="AK194" s="4" t="s">
        <v>1101</v>
      </c>
      <c r="AL194" s="4"/>
      <c r="AM194" s="4"/>
      <c r="AN194" s="4"/>
      <c r="AO194" s="9"/>
      <c r="AP194" s="14" t="s">
        <v>57</v>
      </c>
      <c r="AQ194" s="4" t="s">
        <v>57</v>
      </c>
      <c r="AR194" s="15" t="s">
        <v>57</v>
      </c>
      <c r="AS194" s="14" t="s">
        <v>1539</v>
      </c>
      <c r="AT194" s="4" t="s">
        <v>57</v>
      </c>
      <c r="AU194" s="4" t="s">
        <v>57</v>
      </c>
      <c r="AV194" s="15">
        <v>0</v>
      </c>
      <c r="AW194" s="14" t="s">
        <v>1539</v>
      </c>
      <c r="AX194" s="4" t="s">
        <v>57</v>
      </c>
      <c r="AY194" s="4" t="s">
        <v>57</v>
      </c>
      <c r="AZ194" s="4">
        <v>0</v>
      </c>
      <c r="BA194" s="15">
        <v>0</v>
      </c>
      <c r="BB194" s="14" t="s">
        <v>1539</v>
      </c>
      <c r="BC194" s="4">
        <v>0</v>
      </c>
      <c r="BD194" s="15">
        <v>0</v>
      </c>
      <c r="BE194" s="11">
        <v>0</v>
      </c>
      <c r="BF194" s="4">
        <v>0</v>
      </c>
      <c r="BG194" s="5">
        <v>0</v>
      </c>
      <c r="BH194" s="5">
        <v>0</v>
      </c>
      <c r="BI194" s="5">
        <v>0</v>
      </c>
      <c r="BJ194" s="5">
        <v>0</v>
      </c>
      <c r="BK194" s="4">
        <v>0</v>
      </c>
      <c r="BL194" s="4">
        <v>0</v>
      </c>
      <c r="BM194" s="4">
        <v>0</v>
      </c>
      <c r="BN194" s="4">
        <v>0</v>
      </c>
      <c r="BO194" s="4" t="s">
        <v>53</v>
      </c>
      <c r="BP194" s="4">
        <v>0</v>
      </c>
      <c r="BQ194" s="5">
        <v>0</v>
      </c>
      <c r="BR194" s="5">
        <v>45262</v>
      </c>
      <c r="BS194" s="5">
        <v>0</v>
      </c>
      <c r="BT194" s="5">
        <v>0</v>
      </c>
      <c r="BU194" s="4">
        <v>25000000</v>
      </c>
    </row>
    <row r="195" spans="1:73" x14ac:dyDescent="0.25">
      <c r="A195" s="4" t="s">
        <v>1102</v>
      </c>
      <c r="B195" s="4" t="s">
        <v>605</v>
      </c>
      <c r="C195" s="4" t="s">
        <v>379</v>
      </c>
      <c r="D195" s="4" t="s">
        <v>1103</v>
      </c>
      <c r="E195" s="4" t="s">
        <v>117</v>
      </c>
      <c r="F195" s="4" t="s">
        <v>1098</v>
      </c>
      <c r="G195" s="4">
        <v>12.05</v>
      </c>
      <c r="H195" s="4">
        <v>16600000</v>
      </c>
      <c r="I195" s="4">
        <f t="shared" si="2"/>
        <v>0</v>
      </c>
      <c r="J195" s="4"/>
      <c r="K195" s="4"/>
      <c r="L195" s="4" t="s">
        <v>1104</v>
      </c>
      <c r="M195" s="4" t="s">
        <v>53</v>
      </c>
      <c r="N195" s="4"/>
      <c r="O195" s="4"/>
      <c r="P195" s="4"/>
      <c r="Q195" s="4"/>
      <c r="R195" s="4"/>
      <c r="S195" s="4"/>
      <c r="T195" s="4">
        <v>16600000</v>
      </c>
      <c r="U195" s="4"/>
      <c r="V195" s="4" t="s">
        <v>48</v>
      </c>
      <c r="W195" s="4" t="s">
        <v>48</v>
      </c>
      <c r="X195" s="4">
        <v>45210</v>
      </c>
      <c r="Y195" s="4" t="s">
        <v>1105</v>
      </c>
      <c r="Z195" s="4" t="s">
        <v>46</v>
      </c>
      <c r="AA195" s="4">
        <v>0</v>
      </c>
      <c r="AB195" s="4" t="s">
        <v>1000</v>
      </c>
      <c r="AC195" s="4" t="s">
        <v>1106</v>
      </c>
      <c r="AD195" s="4" t="s">
        <v>48</v>
      </c>
      <c r="AE195" s="4" t="s">
        <v>49</v>
      </c>
      <c r="AF195" s="4"/>
      <c r="AG195" s="4"/>
      <c r="AH195" s="4" t="s">
        <v>48</v>
      </c>
      <c r="AI195" s="4"/>
      <c r="AJ195" s="4"/>
      <c r="AK195" s="4"/>
      <c r="AL195" s="4">
        <v>2024</v>
      </c>
      <c r="AM195" s="4"/>
      <c r="AN195" s="4"/>
      <c r="AO195" s="9"/>
      <c r="AP195" s="14" t="s">
        <v>57</v>
      </c>
      <c r="AQ195" s="4" t="s">
        <v>57</v>
      </c>
      <c r="AR195" s="15" t="s">
        <v>57</v>
      </c>
      <c r="AS195" s="14" t="s">
        <v>1539</v>
      </c>
      <c r="AT195" s="4" t="s">
        <v>57</v>
      </c>
      <c r="AU195" s="4" t="s">
        <v>57</v>
      </c>
      <c r="AV195" s="15">
        <v>0</v>
      </c>
      <c r="AW195" s="14" t="s">
        <v>1539</v>
      </c>
      <c r="AX195" s="4" t="s">
        <v>57</v>
      </c>
      <c r="AY195" s="4" t="s">
        <v>57</v>
      </c>
      <c r="AZ195" s="4">
        <v>0</v>
      </c>
      <c r="BA195" s="15">
        <v>0</v>
      </c>
      <c r="BB195" s="14" t="s">
        <v>1539</v>
      </c>
      <c r="BC195" s="4">
        <v>0</v>
      </c>
      <c r="BD195" s="15">
        <v>0</v>
      </c>
      <c r="BE195" s="11">
        <v>0</v>
      </c>
      <c r="BF195" s="4">
        <v>0</v>
      </c>
      <c r="BG195" s="5">
        <v>0</v>
      </c>
      <c r="BH195" s="5">
        <v>0</v>
      </c>
      <c r="BI195" s="5">
        <v>0</v>
      </c>
      <c r="BJ195" s="5">
        <v>0</v>
      </c>
      <c r="BK195" s="4">
        <v>0</v>
      </c>
      <c r="BL195" s="4">
        <v>0</v>
      </c>
      <c r="BM195" s="4">
        <v>0</v>
      </c>
      <c r="BN195" s="4">
        <v>0</v>
      </c>
      <c r="BO195" s="4" t="s">
        <v>53</v>
      </c>
      <c r="BP195" s="4">
        <v>0</v>
      </c>
      <c r="BQ195" s="5">
        <v>0</v>
      </c>
      <c r="BR195" s="5">
        <v>45262</v>
      </c>
      <c r="BS195" s="5">
        <v>0</v>
      </c>
      <c r="BT195" s="5">
        <v>0</v>
      </c>
      <c r="BU195" s="4">
        <v>16600000</v>
      </c>
    </row>
    <row r="196" spans="1:73" x14ac:dyDescent="0.25">
      <c r="A196" s="4" t="s">
        <v>1107</v>
      </c>
      <c r="B196" s="4" t="s">
        <v>605</v>
      </c>
      <c r="C196" s="4" t="s">
        <v>379</v>
      </c>
      <c r="D196" s="4" t="s">
        <v>1108</v>
      </c>
      <c r="E196" s="4" t="s">
        <v>117</v>
      </c>
      <c r="F196" s="4" t="s">
        <v>1098</v>
      </c>
      <c r="G196" s="4">
        <v>64</v>
      </c>
      <c r="H196" s="4">
        <v>25000000</v>
      </c>
      <c r="I196" s="4">
        <f t="shared" si="2"/>
        <v>0</v>
      </c>
      <c r="J196" s="4"/>
      <c r="K196" s="4"/>
      <c r="L196" s="4" t="s">
        <v>1109</v>
      </c>
      <c r="M196" s="4" t="s">
        <v>53</v>
      </c>
      <c r="N196" s="4"/>
      <c r="O196" s="4"/>
      <c r="P196" s="4"/>
      <c r="Q196" s="4"/>
      <c r="R196" s="4"/>
      <c r="S196" s="4"/>
      <c r="T196" s="4">
        <v>25000000</v>
      </c>
      <c r="U196" s="4"/>
      <c r="V196" s="4" t="s">
        <v>48</v>
      </c>
      <c r="W196" s="4" t="s">
        <v>48</v>
      </c>
      <c r="X196" s="4">
        <v>45210</v>
      </c>
      <c r="Y196" s="4" t="s">
        <v>1110</v>
      </c>
      <c r="Z196" s="4" t="s">
        <v>46</v>
      </c>
      <c r="AA196" s="4" t="s">
        <v>427</v>
      </c>
      <c r="AB196" s="4" t="s">
        <v>1000</v>
      </c>
      <c r="AC196" s="4" t="s">
        <v>1111</v>
      </c>
      <c r="AD196" s="4" t="s">
        <v>48</v>
      </c>
      <c r="AE196" s="4" t="s">
        <v>49</v>
      </c>
      <c r="AF196" s="4"/>
      <c r="AG196" s="4"/>
      <c r="AH196" s="4" t="s">
        <v>48</v>
      </c>
      <c r="AI196" s="4"/>
      <c r="AJ196" s="4"/>
      <c r="AK196" s="4"/>
      <c r="AL196" s="4">
        <v>2024</v>
      </c>
      <c r="AM196" s="4"/>
      <c r="AN196" s="4"/>
      <c r="AO196" s="9"/>
      <c r="AP196" s="14" t="s">
        <v>57</v>
      </c>
      <c r="AQ196" s="4" t="s">
        <v>57</v>
      </c>
      <c r="AR196" s="15" t="s">
        <v>57</v>
      </c>
      <c r="AS196" s="14" t="s">
        <v>1539</v>
      </c>
      <c r="AT196" s="4" t="s">
        <v>57</v>
      </c>
      <c r="AU196" s="4" t="s">
        <v>57</v>
      </c>
      <c r="AV196" s="15">
        <v>0</v>
      </c>
      <c r="AW196" s="14" t="s">
        <v>1539</v>
      </c>
      <c r="AX196" s="4" t="s">
        <v>57</v>
      </c>
      <c r="AY196" s="4" t="s">
        <v>57</v>
      </c>
      <c r="AZ196" s="4">
        <v>0</v>
      </c>
      <c r="BA196" s="15">
        <v>0</v>
      </c>
      <c r="BB196" s="14" t="s">
        <v>1539</v>
      </c>
      <c r="BC196" s="4">
        <v>0</v>
      </c>
      <c r="BD196" s="15">
        <v>0</v>
      </c>
      <c r="BE196" s="11">
        <v>0</v>
      </c>
      <c r="BF196" s="4">
        <v>0</v>
      </c>
      <c r="BG196" s="5">
        <v>0</v>
      </c>
      <c r="BH196" s="5">
        <v>0</v>
      </c>
      <c r="BI196" s="5">
        <v>0</v>
      </c>
      <c r="BJ196" s="5">
        <v>0</v>
      </c>
      <c r="BK196" s="4">
        <v>0</v>
      </c>
      <c r="BL196" s="4">
        <v>0</v>
      </c>
      <c r="BM196" s="4">
        <v>0</v>
      </c>
      <c r="BN196" s="4">
        <v>0</v>
      </c>
      <c r="BO196" s="4" t="s">
        <v>53</v>
      </c>
      <c r="BP196" s="4">
        <v>0</v>
      </c>
      <c r="BQ196" s="5">
        <v>0</v>
      </c>
      <c r="BR196" s="5">
        <v>45262</v>
      </c>
      <c r="BS196" s="5">
        <v>0</v>
      </c>
      <c r="BT196" s="5">
        <v>0</v>
      </c>
      <c r="BU196" s="4">
        <v>25000000</v>
      </c>
    </row>
    <row r="197" spans="1:73" x14ac:dyDescent="0.25">
      <c r="A197" s="4" t="s">
        <v>1112</v>
      </c>
      <c r="B197" s="4" t="s">
        <v>605</v>
      </c>
      <c r="C197" s="4" t="s">
        <v>379</v>
      </c>
      <c r="D197" s="4" t="s">
        <v>1113</v>
      </c>
      <c r="E197" s="4" t="s">
        <v>117</v>
      </c>
      <c r="F197" s="4" t="s">
        <v>1098</v>
      </c>
      <c r="G197" s="4">
        <v>680</v>
      </c>
      <c r="H197" s="4">
        <v>25000000</v>
      </c>
      <c r="I197" s="4">
        <f t="shared" si="2"/>
        <v>0</v>
      </c>
      <c r="J197" s="4"/>
      <c r="K197" s="4"/>
      <c r="L197" s="4" t="s">
        <v>1114</v>
      </c>
      <c r="M197" s="4" t="s">
        <v>53</v>
      </c>
      <c r="N197" s="4"/>
      <c r="O197" s="4"/>
      <c r="P197" s="4"/>
      <c r="Q197" s="4"/>
      <c r="R197" s="4"/>
      <c r="S197" s="4"/>
      <c r="T197" s="4">
        <v>25000000</v>
      </c>
      <c r="U197" s="4"/>
      <c r="V197" s="4"/>
      <c r="W197" s="4"/>
      <c r="X197" s="4">
        <v>45210</v>
      </c>
      <c r="Y197" s="4" t="s">
        <v>1115</v>
      </c>
      <c r="Z197" s="4" t="s">
        <v>46</v>
      </c>
      <c r="AA197" s="4">
        <v>0</v>
      </c>
      <c r="AB197" s="4">
        <v>680</v>
      </c>
      <c r="AC197" s="4" t="s">
        <v>1116</v>
      </c>
      <c r="AD197" s="4" t="s">
        <v>49</v>
      </c>
      <c r="AE197" s="4" t="s">
        <v>49</v>
      </c>
      <c r="AF197" s="4"/>
      <c r="AG197" s="4"/>
      <c r="AH197" s="4" t="s">
        <v>49</v>
      </c>
      <c r="AI197" s="4"/>
      <c r="AJ197" s="4" t="s">
        <v>167</v>
      </c>
      <c r="AK197" s="4" t="s">
        <v>1117</v>
      </c>
      <c r="AL197" s="4"/>
      <c r="AM197" s="4"/>
      <c r="AN197" s="4"/>
      <c r="AO197" s="9"/>
      <c r="AP197" s="14" t="s">
        <v>57</v>
      </c>
      <c r="AQ197" s="4" t="s">
        <v>57</v>
      </c>
      <c r="AR197" s="15" t="s">
        <v>57</v>
      </c>
      <c r="AS197" s="14" t="s">
        <v>1539</v>
      </c>
      <c r="AT197" s="4" t="s">
        <v>57</v>
      </c>
      <c r="AU197" s="4" t="s">
        <v>57</v>
      </c>
      <c r="AV197" s="15">
        <v>0</v>
      </c>
      <c r="AW197" s="14" t="s">
        <v>1539</v>
      </c>
      <c r="AX197" s="4" t="s">
        <v>57</v>
      </c>
      <c r="AY197" s="4" t="s">
        <v>57</v>
      </c>
      <c r="AZ197" s="4">
        <v>0</v>
      </c>
      <c r="BA197" s="15">
        <v>0</v>
      </c>
      <c r="BB197" s="14" t="s">
        <v>1539</v>
      </c>
      <c r="BC197" s="4">
        <v>0</v>
      </c>
      <c r="BD197" s="15">
        <v>0</v>
      </c>
      <c r="BE197" s="11">
        <v>0</v>
      </c>
      <c r="BF197" s="4">
        <v>0</v>
      </c>
      <c r="BG197" s="5">
        <v>0</v>
      </c>
      <c r="BH197" s="5">
        <v>0</v>
      </c>
      <c r="BI197" s="5">
        <v>0</v>
      </c>
      <c r="BJ197" s="5">
        <v>0</v>
      </c>
      <c r="BK197" s="4">
        <v>0</v>
      </c>
      <c r="BL197" s="4">
        <v>0</v>
      </c>
      <c r="BM197" s="4">
        <v>0</v>
      </c>
      <c r="BN197" s="4">
        <v>0</v>
      </c>
      <c r="BO197" s="4" t="s">
        <v>53</v>
      </c>
      <c r="BP197" s="4">
        <v>0</v>
      </c>
      <c r="BQ197" s="5">
        <v>0</v>
      </c>
      <c r="BR197" s="5">
        <v>45262</v>
      </c>
      <c r="BS197" s="5">
        <v>0</v>
      </c>
      <c r="BT197" s="5">
        <v>0</v>
      </c>
      <c r="BU197" s="4">
        <v>25000000</v>
      </c>
    </row>
    <row r="198" spans="1:73" x14ac:dyDescent="0.25">
      <c r="A198" s="4" t="s">
        <v>1118</v>
      </c>
      <c r="B198" s="4" t="s">
        <v>605</v>
      </c>
      <c r="C198" s="4" t="s">
        <v>379</v>
      </c>
      <c r="D198" s="4" t="s">
        <v>1119</v>
      </c>
      <c r="E198" s="4" t="s">
        <v>1019</v>
      </c>
      <c r="F198" s="4" t="s">
        <v>1020</v>
      </c>
      <c r="G198" s="4">
        <v>63</v>
      </c>
      <c r="H198" s="4">
        <v>25000000</v>
      </c>
      <c r="I198" s="4">
        <f t="shared" si="2"/>
        <v>0</v>
      </c>
      <c r="J198" s="4"/>
      <c r="K198" s="4"/>
      <c r="L198" s="4" t="s">
        <v>1120</v>
      </c>
      <c r="M198" s="4" t="s">
        <v>53</v>
      </c>
      <c r="N198" s="4"/>
      <c r="O198" s="4"/>
      <c r="P198" s="4"/>
      <c r="Q198" s="4"/>
      <c r="R198" s="4"/>
      <c r="S198" s="4"/>
      <c r="T198" s="4">
        <v>25000000</v>
      </c>
      <c r="U198" s="4"/>
      <c r="V198" s="4" t="s">
        <v>48</v>
      </c>
      <c r="W198" s="4" t="s">
        <v>48</v>
      </c>
      <c r="X198" s="4">
        <v>45210</v>
      </c>
      <c r="Y198" s="4" t="s">
        <v>1121</v>
      </c>
      <c r="Z198" s="4" t="s">
        <v>46</v>
      </c>
      <c r="AA198" s="4">
        <v>0</v>
      </c>
      <c r="AB198" s="4">
        <v>63</v>
      </c>
      <c r="AC198" s="4" t="s">
        <v>1122</v>
      </c>
      <c r="AD198" s="4" t="s">
        <v>48</v>
      </c>
      <c r="AE198" s="4" t="s">
        <v>49</v>
      </c>
      <c r="AF198" s="4"/>
      <c r="AG198" s="4"/>
      <c r="AH198" s="4" t="s">
        <v>48</v>
      </c>
      <c r="AI198" s="4"/>
      <c r="AJ198" s="4"/>
      <c r="AK198" s="4"/>
      <c r="AL198" s="4">
        <v>2024</v>
      </c>
      <c r="AM198" s="4"/>
      <c r="AN198" s="4"/>
      <c r="AO198" s="9"/>
      <c r="AP198" s="14" t="s">
        <v>57</v>
      </c>
      <c r="AQ198" s="4" t="s">
        <v>57</v>
      </c>
      <c r="AR198" s="15" t="s">
        <v>57</v>
      </c>
      <c r="AS198" s="14" t="s">
        <v>1539</v>
      </c>
      <c r="AT198" s="4" t="s">
        <v>57</v>
      </c>
      <c r="AU198" s="4" t="s">
        <v>57</v>
      </c>
      <c r="AV198" s="15">
        <v>0</v>
      </c>
      <c r="AW198" s="14" t="s">
        <v>1539</v>
      </c>
      <c r="AX198" s="4" t="s">
        <v>57</v>
      </c>
      <c r="AY198" s="4" t="s">
        <v>57</v>
      </c>
      <c r="AZ198" s="4">
        <v>0</v>
      </c>
      <c r="BA198" s="15">
        <v>0</v>
      </c>
      <c r="BB198" s="14" t="s">
        <v>1539</v>
      </c>
      <c r="BC198" s="4">
        <v>0</v>
      </c>
      <c r="BD198" s="15">
        <v>0</v>
      </c>
      <c r="BE198" s="11">
        <v>0</v>
      </c>
      <c r="BF198" s="4">
        <v>0</v>
      </c>
      <c r="BG198" s="5">
        <v>0</v>
      </c>
      <c r="BH198" s="5">
        <v>0</v>
      </c>
      <c r="BI198" s="5">
        <v>0</v>
      </c>
      <c r="BJ198" s="5">
        <v>0</v>
      </c>
      <c r="BK198" s="4">
        <v>0</v>
      </c>
      <c r="BL198" s="4">
        <v>0</v>
      </c>
      <c r="BM198" s="4">
        <v>0</v>
      </c>
      <c r="BN198" s="4">
        <v>0</v>
      </c>
      <c r="BO198" s="4" t="s">
        <v>53</v>
      </c>
      <c r="BP198" s="4">
        <v>0</v>
      </c>
      <c r="BQ198" s="5">
        <v>0</v>
      </c>
      <c r="BR198" s="5">
        <v>45261</v>
      </c>
      <c r="BS198" s="5">
        <v>0</v>
      </c>
      <c r="BT198" s="5">
        <v>0</v>
      </c>
      <c r="BU198" s="4">
        <v>25000000</v>
      </c>
    </row>
    <row r="199" spans="1:73" x14ac:dyDescent="0.25">
      <c r="A199" s="4" t="s">
        <v>1123</v>
      </c>
      <c r="B199" s="4" t="s">
        <v>605</v>
      </c>
      <c r="C199" s="4" t="s">
        <v>379</v>
      </c>
      <c r="D199" s="4" t="s">
        <v>1124</v>
      </c>
      <c r="E199" s="4" t="s">
        <v>117</v>
      </c>
      <c r="F199" s="4" t="s">
        <v>1125</v>
      </c>
      <c r="G199" s="4">
        <v>200</v>
      </c>
      <c r="H199" s="4">
        <v>25000000</v>
      </c>
      <c r="I199" s="4">
        <f t="shared" si="2"/>
        <v>0</v>
      </c>
      <c r="J199" s="4"/>
      <c r="K199" s="4"/>
      <c r="L199" s="4" t="s">
        <v>1126</v>
      </c>
      <c r="M199" s="4" t="s">
        <v>53</v>
      </c>
      <c r="N199" s="4"/>
      <c r="O199" s="4"/>
      <c r="P199" s="4"/>
      <c r="Q199" s="4"/>
      <c r="R199" s="4"/>
      <c r="S199" s="4"/>
      <c r="T199" s="4">
        <v>25000000</v>
      </c>
      <c r="U199" s="4"/>
      <c r="V199" s="4"/>
      <c r="W199" s="4"/>
      <c r="X199" s="4">
        <v>45210</v>
      </c>
      <c r="Y199" s="4" t="s">
        <v>1127</v>
      </c>
      <c r="Z199" s="4" t="s">
        <v>46</v>
      </c>
      <c r="AA199" s="4">
        <v>0</v>
      </c>
      <c r="AB199" s="4">
        <v>2.4799999999999999E-2</v>
      </c>
      <c r="AC199" s="4" t="s">
        <v>1128</v>
      </c>
      <c r="AD199" s="4" t="s">
        <v>49</v>
      </c>
      <c r="AE199" s="4" t="s">
        <v>49</v>
      </c>
      <c r="AF199" s="4"/>
      <c r="AG199" s="4"/>
      <c r="AH199" s="4" t="s">
        <v>49</v>
      </c>
      <c r="AI199" s="4"/>
      <c r="AJ199" s="4"/>
      <c r="AK199" s="4"/>
      <c r="AL199" s="4"/>
      <c r="AM199" s="4"/>
      <c r="AN199" s="4"/>
      <c r="AO199" s="9"/>
      <c r="AP199" s="14" t="s">
        <v>57</v>
      </c>
      <c r="AQ199" s="4" t="s">
        <v>57</v>
      </c>
      <c r="AR199" s="15" t="s">
        <v>57</v>
      </c>
      <c r="AS199" s="14" t="s">
        <v>1539</v>
      </c>
      <c r="AT199" s="4" t="s">
        <v>57</v>
      </c>
      <c r="AU199" s="4" t="s">
        <v>57</v>
      </c>
      <c r="AV199" s="15">
        <v>0</v>
      </c>
      <c r="AW199" s="14" t="s">
        <v>1539</v>
      </c>
      <c r="AX199" s="4" t="s">
        <v>57</v>
      </c>
      <c r="AY199" s="4" t="s">
        <v>57</v>
      </c>
      <c r="AZ199" s="4">
        <v>0</v>
      </c>
      <c r="BA199" s="15">
        <v>0</v>
      </c>
      <c r="BB199" s="14" t="s">
        <v>1539</v>
      </c>
      <c r="BC199" s="4">
        <v>0</v>
      </c>
      <c r="BD199" s="15">
        <v>0</v>
      </c>
      <c r="BE199" s="11">
        <v>0</v>
      </c>
      <c r="BF199" s="4">
        <v>0</v>
      </c>
      <c r="BG199" s="5">
        <v>0</v>
      </c>
      <c r="BH199" s="5">
        <v>0</v>
      </c>
      <c r="BI199" s="5">
        <v>0</v>
      </c>
      <c r="BJ199" s="5">
        <v>0</v>
      </c>
      <c r="BK199" s="4">
        <v>0</v>
      </c>
      <c r="BL199" s="4">
        <v>0</v>
      </c>
      <c r="BM199" s="4">
        <v>0</v>
      </c>
      <c r="BN199" s="4">
        <v>0</v>
      </c>
      <c r="BO199" s="4" t="s">
        <v>53</v>
      </c>
      <c r="BP199" s="4">
        <v>0</v>
      </c>
      <c r="BQ199" s="5">
        <v>0</v>
      </c>
      <c r="BR199" s="5">
        <v>45257</v>
      </c>
      <c r="BS199" s="5">
        <v>0</v>
      </c>
      <c r="BT199" s="5">
        <v>0</v>
      </c>
      <c r="BU199" s="4">
        <v>25000000</v>
      </c>
    </row>
    <row r="200" spans="1:73" x14ac:dyDescent="0.25">
      <c r="A200" s="4" t="s">
        <v>1129</v>
      </c>
      <c r="B200" s="4" t="s">
        <v>605</v>
      </c>
      <c r="C200" s="4" t="s">
        <v>379</v>
      </c>
      <c r="D200" s="4" t="s">
        <v>1130</v>
      </c>
      <c r="E200" s="4" t="s">
        <v>117</v>
      </c>
      <c r="F200" s="4" t="s">
        <v>1131</v>
      </c>
      <c r="G200" s="4">
        <v>100</v>
      </c>
      <c r="H200" s="4">
        <v>25000000</v>
      </c>
      <c r="I200" s="4">
        <f t="shared" ref="I200:I263" si="3">+H200-T200</f>
        <v>0</v>
      </c>
      <c r="J200" s="4"/>
      <c r="K200" s="4"/>
      <c r="L200" s="4" t="s">
        <v>1132</v>
      </c>
      <c r="M200" s="4" t="s">
        <v>53</v>
      </c>
      <c r="N200" s="4"/>
      <c r="O200" s="4"/>
      <c r="P200" s="4"/>
      <c r="Q200" s="4"/>
      <c r="R200" s="4"/>
      <c r="S200" s="4"/>
      <c r="T200" s="4">
        <v>25000000</v>
      </c>
      <c r="U200" s="4"/>
      <c r="V200" s="4" t="s">
        <v>48</v>
      </c>
      <c r="W200" s="4" t="s">
        <v>48</v>
      </c>
      <c r="X200" s="4">
        <v>45085</v>
      </c>
      <c r="Y200" s="4" t="s">
        <v>1133</v>
      </c>
      <c r="Z200" s="4" t="s">
        <v>46</v>
      </c>
      <c r="AA200" s="4">
        <v>0</v>
      </c>
      <c r="AB200" s="4">
        <v>100</v>
      </c>
      <c r="AC200" s="4" t="s">
        <v>1134</v>
      </c>
      <c r="AD200" s="4" t="s">
        <v>48</v>
      </c>
      <c r="AE200" s="4" t="s">
        <v>49</v>
      </c>
      <c r="AF200" s="4"/>
      <c r="AG200" s="4"/>
      <c r="AH200" s="4" t="s">
        <v>48</v>
      </c>
      <c r="AI200" s="4"/>
      <c r="AJ200" s="4"/>
      <c r="AK200" s="4"/>
      <c r="AL200" s="4">
        <v>2024</v>
      </c>
      <c r="AM200" s="4"/>
      <c r="AN200" s="4"/>
      <c r="AO200" s="9"/>
      <c r="AP200" s="14" t="s">
        <v>57</v>
      </c>
      <c r="AQ200" s="4" t="s">
        <v>57</v>
      </c>
      <c r="AR200" s="15" t="s">
        <v>57</v>
      </c>
      <c r="AS200" s="14" t="s">
        <v>1539</v>
      </c>
      <c r="AT200" s="4" t="s">
        <v>57</v>
      </c>
      <c r="AU200" s="4" t="s">
        <v>57</v>
      </c>
      <c r="AV200" s="15">
        <v>0</v>
      </c>
      <c r="AW200" s="14" t="s">
        <v>1539</v>
      </c>
      <c r="AX200" s="4" t="s">
        <v>57</v>
      </c>
      <c r="AY200" s="4" t="s">
        <v>57</v>
      </c>
      <c r="AZ200" s="4">
        <v>0</v>
      </c>
      <c r="BA200" s="15">
        <v>0</v>
      </c>
      <c r="BB200" s="14" t="s">
        <v>1539</v>
      </c>
      <c r="BC200" s="4">
        <v>0</v>
      </c>
      <c r="BD200" s="15">
        <v>0</v>
      </c>
      <c r="BE200" s="11">
        <v>0</v>
      </c>
      <c r="BF200" s="4">
        <v>0</v>
      </c>
      <c r="BG200" s="5">
        <v>0</v>
      </c>
      <c r="BH200" s="5">
        <v>0</v>
      </c>
      <c r="BI200" s="5">
        <v>0</v>
      </c>
      <c r="BJ200" s="5">
        <v>0</v>
      </c>
      <c r="BK200" s="4">
        <v>0</v>
      </c>
      <c r="BL200" s="4">
        <v>0</v>
      </c>
      <c r="BM200" s="4">
        <v>0</v>
      </c>
      <c r="BN200" s="4">
        <v>0</v>
      </c>
      <c r="BO200" s="4" t="s">
        <v>53</v>
      </c>
      <c r="BP200" s="4">
        <v>0</v>
      </c>
      <c r="BQ200" s="5">
        <v>0</v>
      </c>
      <c r="BR200" s="5">
        <v>0</v>
      </c>
      <c r="BS200" s="5">
        <v>0</v>
      </c>
      <c r="BT200" s="5">
        <v>0</v>
      </c>
      <c r="BU200" s="4">
        <v>25000000</v>
      </c>
    </row>
    <row r="201" spans="1:73" ht="28" customHeight="1" x14ac:dyDescent="0.25">
      <c r="A201" s="4" t="s">
        <v>1135</v>
      </c>
      <c r="B201" s="4" t="s">
        <v>605</v>
      </c>
      <c r="C201" s="4" t="s">
        <v>379</v>
      </c>
      <c r="D201" s="4" t="s">
        <v>1136</v>
      </c>
      <c r="E201" s="4" t="s">
        <v>117</v>
      </c>
      <c r="F201" s="4" t="s">
        <v>1137</v>
      </c>
      <c r="G201" s="4">
        <v>360.36</v>
      </c>
      <c r="H201" s="4">
        <v>25000000</v>
      </c>
      <c r="I201" s="4">
        <f t="shared" si="3"/>
        <v>0</v>
      </c>
      <c r="J201" s="4"/>
      <c r="K201" s="4"/>
      <c r="L201" s="4" t="s">
        <v>1138</v>
      </c>
      <c r="M201" s="4" t="s">
        <v>53</v>
      </c>
      <c r="N201" s="4"/>
      <c r="O201" s="4"/>
      <c r="P201" s="4"/>
      <c r="Q201" s="4"/>
      <c r="R201" s="4"/>
      <c r="S201" s="4"/>
      <c r="T201" s="4">
        <v>25000000</v>
      </c>
      <c r="U201" s="4"/>
      <c r="V201" s="4"/>
      <c r="W201" s="4"/>
      <c r="X201" s="4">
        <v>45210</v>
      </c>
      <c r="Y201" s="4" t="s">
        <v>1139</v>
      </c>
      <c r="Z201" s="4" t="s">
        <v>394</v>
      </c>
      <c r="AA201" s="4">
        <v>0</v>
      </c>
      <c r="AB201" s="4">
        <v>360.35570000000001</v>
      </c>
      <c r="AC201" s="4" t="s">
        <v>1140</v>
      </c>
      <c r="AD201" s="4" t="s">
        <v>546</v>
      </c>
      <c r="AE201" s="4" t="s">
        <v>49</v>
      </c>
      <c r="AF201" s="4"/>
      <c r="AG201" s="4"/>
      <c r="AH201" s="4" t="s">
        <v>49</v>
      </c>
      <c r="AI201" s="4"/>
      <c r="AJ201" s="4"/>
      <c r="AK201" s="4"/>
      <c r="AL201" s="4"/>
      <c r="AM201" s="4"/>
      <c r="AN201" s="4"/>
      <c r="AO201" s="9"/>
      <c r="AP201" s="14" t="s">
        <v>57</v>
      </c>
      <c r="AQ201" s="4" t="s">
        <v>57</v>
      </c>
      <c r="AR201" s="15" t="s">
        <v>57</v>
      </c>
      <c r="AS201" s="14" t="s">
        <v>1539</v>
      </c>
      <c r="AT201" s="4" t="s">
        <v>57</v>
      </c>
      <c r="AU201" s="4" t="s">
        <v>57</v>
      </c>
      <c r="AV201" s="15">
        <v>0</v>
      </c>
      <c r="AW201" s="14" t="s">
        <v>1539</v>
      </c>
      <c r="AX201" s="4" t="s">
        <v>57</v>
      </c>
      <c r="AY201" s="4" t="s">
        <v>57</v>
      </c>
      <c r="AZ201" s="4">
        <v>0</v>
      </c>
      <c r="BA201" s="15">
        <v>0</v>
      </c>
      <c r="BB201" s="14" t="s">
        <v>1539</v>
      </c>
      <c r="BC201" s="4">
        <v>0</v>
      </c>
      <c r="BD201" s="15">
        <v>0</v>
      </c>
      <c r="BE201" s="11">
        <v>0</v>
      </c>
      <c r="BF201" s="4">
        <v>0</v>
      </c>
      <c r="BG201" s="5">
        <v>0</v>
      </c>
      <c r="BH201" s="5">
        <v>0</v>
      </c>
      <c r="BI201" s="5">
        <v>0</v>
      </c>
      <c r="BJ201" s="5">
        <v>0</v>
      </c>
      <c r="BK201" s="4">
        <v>0</v>
      </c>
      <c r="BL201" s="4">
        <v>0</v>
      </c>
      <c r="BM201" s="4">
        <v>0</v>
      </c>
      <c r="BN201" s="4">
        <v>0</v>
      </c>
      <c r="BO201" s="4" t="s">
        <v>53</v>
      </c>
      <c r="BP201" s="4">
        <v>0</v>
      </c>
      <c r="BQ201" s="5">
        <v>0</v>
      </c>
      <c r="BR201" s="5">
        <v>45257</v>
      </c>
      <c r="BS201" s="5">
        <v>0</v>
      </c>
      <c r="BT201" s="5">
        <v>0</v>
      </c>
      <c r="BU201" s="4">
        <v>25000000</v>
      </c>
    </row>
    <row r="202" spans="1:73" ht="28" customHeight="1" x14ac:dyDescent="0.25">
      <c r="A202" s="4" t="s">
        <v>1141</v>
      </c>
      <c r="B202" s="4" t="s">
        <v>605</v>
      </c>
      <c r="C202" s="4" t="s">
        <v>379</v>
      </c>
      <c r="D202" s="4" t="s">
        <v>1142</v>
      </c>
      <c r="E202" s="4" t="s">
        <v>117</v>
      </c>
      <c r="F202" s="4" t="s">
        <v>1137</v>
      </c>
      <c r="G202" s="4">
        <v>50</v>
      </c>
      <c r="H202" s="4">
        <v>18400000</v>
      </c>
      <c r="I202" s="4">
        <f t="shared" si="3"/>
        <v>0</v>
      </c>
      <c r="J202" s="4"/>
      <c r="K202" s="4"/>
      <c r="L202" s="4" t="s">
        <v>1143</v>
      </c>
      <c r="M202" s="4" t="s">
        <v>53</v>
      </c>
      <c r="N202" s="4"/>
      <c r="O202" s="4"/>
      <c r="P202" s="4"/>
      <c r="Q202" s="4"/>
      <c r="R202" s="4"/>
      <c r="S202" s="4"/>
      <c r="T202" s="4">
        <v>18400000</v>
      </c>
      <c r="U202" s="4"/>
      <c r="V202" s="4"/>
      <c r="W202" s="4"/>
      <c r="X202" s="4">
        <v>45210</v>
      </c>
      <c r="Y202" s="4" t="s">
        <v>1144</v>
      </c>
      <c r="Z202" s="4" t="s">
        <v>394</v>
      </c>
      <c r="AA202" s="4">
        <v>0</v>
      </c>
      <c r="AB202" s="4" t="s">
        <v>1000</v>
      </c>
      <c r="AC202" s="4" t="s">
        <v>1145</v>
      </c>
      <c r="AD202" s="4" t="s">
        <v>546</v>
      </c>
      <c r="AE202" s="4" t="s">
        <v>49</v>
      </c>
      <c r="AF202" s="4"/>
      <c r="AG202" s="4"/>
      <c r="AH202" s="4" t="s">
        <v>49</v>
      </c>
      <c r="AI202" s="4"/>
      <c r="AJ202" s="4"/>
      <c r="AK202" s="4"/>
      <c r="AL202" s="4"/>
      <c r="AM202" s="4"/>
      <c r="AN202" s="4"/>
      <c r="AO202" s="9"/>
      <c r="AP202" s="14" t="s">
        <v>57</v>
      </c>
      <c r="AQ202" s="4" t="s">
        <v>57</v>
      </c>
      <c r="AR202" s="15" t="s">
        <v>57</v>
      </c>
      <c r="AS202" s="14" t="s">
        <v>1539</v>
      </c>
      <c r="AT202" s="4" t="s">
        <v>57</v>
      </c>
      <c r="AU202" s="4" t="s">
        <v>57</v>
      </c>
      <c r="AV202" s="15">
        <v>0</v>
      </c>
      <c r="AW202" s="14" t="s">
        <v>1539</v>
      </c>
      <c r="AX202" s="4" t="s">
        <v>57</v>
      </c>
      <c r="AY202" s="4" t="s">
        <v>57</v>
      </c>
      <c r="AZ202" s="4">
        <v>0</v>
      </c>
      <c r="BA202" s="15">
        <v>0</v>
      </c>
      <c r="BB202" s="14" t="s">
        <v>1539</v>
      </c>
      <c r="BC202" s="4">
        <v>0</v>
      </c>
      <c r="BD202" s="15">
        <v>0</v>
      </c>
      <c r="BE202" s="11">
        <v>0</v>
      </c>
      <c r="BF202" s="4">
        <v>0</v>
      </c>
      <c r="BG202" s="5">
        <v>0</v>
      </c>
      <c r="BH202" s="5">
        <v>0</v>
      </c>
      <c r="BI202" s="5">
        <v>0</v>
      </c>
      <c r="BJ202" s="5">
        <v>0</v>
      </c>
      <c r="BK202" s="4">
        <v>0</v>
      </c>
      <c r="BL202" s="4">
        <v>0</v>
      </c>
      <c r="BM202" s="4">
        <v>0</v>
      </c>
      <c r="BN202" s="4">
        <v>0</v>
      </c>
      <c r="BO202" s="4" t="s">
        <v>53</v>
      </c>
      <c r="BP202" s="4">
        <v>0</v>
      </c>
      <c r="BQ202" s="5">
        <v>0</v>
      </c>
      <c r="BR202" s="5">
        <v>45257</v>
      </c>
      <c r="BS202" s="5">
        <v>0</v>
      </c>
      <c r="BT202" s="5">
        <v>0</v>
      </c>
      <c r="BU202" s="4">
        <v>18400000</v>
      </c>
    </row>
    <row r="203" spans="1:73" ht="28" customHeight="1" x14ac:dyDescent="0.25">
      <c r="A203" s="4" t="s">
        <v>1146</v>
      </c>
      <c r="B203" s="4" t="s">
        <v>1147</v>
      </c>
      <c r="C203" s="4" t="s">
        <v>1148</v>
      </c>
      <c r="D203" s="4"/>
      <c r="E203" s="4" t="s">
        <v>87</v>
      </c>
      <c r="F203" s="4" t="s">
        <v>607</v>
      </c>
      <c r="G203" s="4">
        <v>752.96781899999996</v>
      </c>
      <c r="H203" s="4">
        <v>25000000</v>
      </c>
      <c r="I203" s="4">
        <f t="shared" si="3"/>
        <v>0</v>
      </c>
      <c r="J203" s="4"/>
      <c r="K203" s="4"/>
      <c r="L203" s="4" t="s">
        <v>1149</v>
      </c>
      <c r="M203" s="4" t="s">
        <v>127</v>
      </c>
      <c r="N203" s="4"/>
      <c r="O203" s="4">
        <v>45304</v>
      </c>
      <c r="P203" s="4">
        <v>45300</v>
      </c>
      <c r="Q203" s="4">
        <v>45317</v>
      </c>
      <c r="R203" s="4"/>
      <c r="S203" s="4"/>
      <c r="T203" s="4">
        <v>25000000</v>
      </c>
      <c r="U203" s="4"/>
      <c r="V203" s="4"/>
      <c r="W203" s="4"/>
      <c r="X203" s="4">
        <v>45037</v>
      </c>
      <c r="Y203" s="4" t="s">
        <v>1150</v>
      </c>
      <c r="Z203" s="4" t="s">
        <v>46</v>
      </c>
      <c r="AA203" s="4">
        <v>0</v>
      </c>
      <c r="AB203" s="4" t="s">
        <v>1151</v>
      </c>
      <c r="AC203" s="4" t="s">
        <v>1152</v>
      </c>
      <c r="AD203" s="4" t="s">
        <v>48</v>
      </c>
      <c r="AE203" s="4" t="s">
        <v>49</v>
      </c>
      <c r="AF203" s="4"/>
      <c r="AG203" s="4" t="s">
        <v>53</v>
      </c>
      <c r="AH203" s="4" t="s">
        <v>48</v>
      </c>
      <c r="AI203" s="4" t="s">
        <v>340</v>
      </c>
      <c r="AJ203" s="4"/>
      <c r="AK203" s="4"/>
      <c r="AL203" s="4"/>
      <c r="AM203" s="4"/>
      <c r="AN203" s="4"/>
      <c r="AO203" s="9"/>
      <c r="AP203" s="14" t="s">
        <v>1542</v>
      </c>
      <c r="AQ203" s="4" t="s">
        <v>1543</v>
      </c>
      <c r="AR203" s="15">
        <v>3116354162</v>
      </c>
      <c r="AS203" s="14" t="s">
        <v>48</v>
      </c>
      <c r="AT203" s="4" t="s">
        <v>48</v>
      </c>
      <c r="AU203" s="4" t="s">
        <v>57</v>
      </c>
      <c r="AV203" s="15" t="s">
        <v>1544</v>
      </c>
      <c r="AW203" s="14" t="s">
        <v>57</v>
      </c>
      <c r="AX203" s="4" t="s">
        <v>48</v>
      </c>
      <c r="AY203" s="4" t="s">
        <v>49</v>
      </c>
      <c r="AZ203" s="4">
        <v>0</v>
      </c>
      <c r="BA203" s="15" t="s">
        <v>1545</v>
      </c>
      <c r="BB203" s="14" t="s">
        <v>48</v>
      </c>
      <c r="BC203" s="4">
        <v>0</v>
      </c>
      <c r="BD203" s="15" t="s">
        <v>1545</v>
      </c>
      <c r="BE203" s="11" t="s">
        <v>1546</v>
      </c>
      <c r="BF203" s="4" t="s">
        <v>1547</v>
      </c>
      <c r="BG203" s="5">
        <v>0</v>
      </c>
      <c r="BH203" s="5">
        <v>45300</v>
      </c>
      <c r="BI203" s="5">
        <v>0</v>
      </c>
      <c r="BJ203" s="5">
        <v>45317</v>
      </c>
      <c r="BK203" s="4">
        <v>0</v>
      </c>
      <c r="BL203" s="4" t="s">
        <v>1548</v>
      </c>
      <c r="BM203" s="4" t="s">
        <v>1549</v>
      </c>
      <c r="BN203" s="4">
        <v>0</v>
      </c>
      <c r="BO203" s="4" t="s">
        <v>127</v>
      </c>
      <c r="BP203" s="4">
        <v>0</v>
      </c>
      <c r="BQ203" s="5">
        <v>45304</v>
      </c>
      <c r="BR203" s="5">
        <v>45300</v>
      </c>
      <c r="BS203" s="5">
        <v>0</v>
      </c>
      <c r="BT203" s="5">
        <v>0</v>
      </c>
      <c r="BU203" s="4">
        <v>25000000</v>
      </c>
    </row>
    <row r="204" spans="1:73" x14ac:dyDescent="0.25">
      <c r="A204" s="4" t="s">
        <v>1153</v>
      </c>
      <c r="B204" s="4" t="s">
        <v>1147</v>
      </c>
      <c r="C204" s="4" t="s">
        <v>1148</v>
      </c>
      <c r="D204" s="4"/>
      <c r="E204" s="4" t="s">
        <v>279</v>
      </c>
      <c r="F204" s="4" t="s">
        <v>1154</v>
      </c>
      <c r="G204" s="4">
        <v>1020.644965</v>
      </c>
      <c r="H204" s="4">
        <v>25000000</v>
      </c>
      <c r="I204" s="4">
        <f t="shared" si="3"/>
        <v>0</v>
      </c>
      <c r="J204" s="4"/>
      <c r="K204" s="4"/>
      <c r="L204" s="4" t="s">
        <v>1155</v>
      </c>
      <c r="M204" s="4" t="s">
        <v>44</v>
      </c>
      <c r="N204" s="4"/>
      <c r="O204" s="4">
        <v>45304</v>
      </c>
      <c r="P204" s="4">
        <v>45308</v>
      </c>
      <c r="Q204" s="4">
        <v>45317</v>
      </c>
      <c r="R204" s="4">
        <v>45348</v>
      </c>
      <c r="S204" s="4">
        <v>45362</v>
      </c>
      <c r="T204" s="4">
        <v>25000000</v>
      </c>
      <c r="U204" s="4"/>
      <c r="V204" s="4"/>
      <c r="W204" s="4"/>
      <c r="X204" s="4">
        <v>45069</v>
      </c>
      <c r="Y204" s="4" t="s">
        <v>1156</v>
      </c>
      <c r="Z204" s="4" t="s">
        <v>46</v>
      </c>
      <c r="AA204" s="4">
        <v>0</v>
      </c>
      <c r="AB204" s="4" t="s">
        <v>1157</v>
      </c>
      <c r="AC204" s="4" t="s">
        <v>1158</v>
      </c>
      <c r="AD204" s="4" t="s">
        <v>48</v>
      </c>
      <c r="AE204" s="4" t="s">
        <v>49</v>
      </c>
      <c r="AF204" s="4"/>
      <c r="AG204" s="4"/>
      <c r="AH204" s="4" t="s">
        <v>48</v>
      </c>
      <c r="AI204" s="4"/>
      <c r="AJ204" s="4"/>
      <c r="AK204" s="4"/>
      <c r="AL204" s="4"/>
      <c r="AM204" s="4"/>
      <c r="AN204" s="4"/>
      <c r="AO204" s="9"/>
      <c r="AP204" s="14" t="s">
        <v>1550</v>
      </c>
      <c r="AQ204" s="4">
        <v>0</v>
      </c>
      <c r="AR204" s="15">
        <v>3116354162</v>
      </c>
      <c r="AS204" s="14" t="s">
        <v>48</v>
      </c>
      <c r="AT204" s="4" t="s">
        <v>48</v>
      </c>
      <c r="AU204" s="4" t="s">
        <v>57</v>
      </c>
      <c r="AV204" s="15" t="s">
        <v>1544</v>
      </c>
      <c r="AW204" s="14" t="s">
        <v>57</v>
      </c>
      <c r="AX204" s="4" t="s">
        <v>48</v>
      </c>
      <c r="AY204" s="4" t="s">
        <v>49</v>
      </c>
      <c r="AZ204" s="4">
        <v>0</v>
      </c>
      <c r="BA204" s="15" t="s">
        <v>1545</v>
      </c>
      <c r="BB204" s="14" t="s">
        <v>48</v>
      </c>
      <c r="BC204" s="4">
        <v>0</v>
      </c>
      <c r="BD204" s="15" t="s">
        <v>1545</v>
      </c>
      <c r="BE204" s="11" t="s">
        <v>1546</v>
      </c>
      <c r="BF204" s="4" t="s">
        <v>1547</v>
      </c>
      <c r="BG204" s="5">
        <v>0</v>
      </c>
      <c r="BH204" s="5">
        <v>45308</v>
      </c>
      <c r="BI204" s="5">
        <v>0</v>
      </c>
      <c r="BJ204" s="5">
        <v>45317</v>
      </c>
      <c r="BK204" s="4">
        <v>0</v>
      </c>
      <c r="BL204" s="4" t="s">
        <v>1176</v>
      </c>
      <c r="BM204" s="4">
        <v>0</v>
      </c>
      <c r="BN204" s="4">
        <v>0</v>
      </c>
      <c r="BO204" s="4" t="s">
        <v>1176</v>
      </c>
      <c r="BP204" s="4">
        <v>0</v>
      </c>
      <c r="BQ204" s="5">
        <v>45304</v>
      </c>
      <c r="BR204" s="5">
        <v>45308</v>
      </c>
      <c r="BS204" s="5">
        <v>45348</v>
      </c>
      <c r="BT204" s="5">
        <v>45362</v>
      </c>
      <c r="BU204" s="4">
        <v>25000000</v>
      </c>
    </row>
    <row r="205" spans="1:73" x14ac:dyDescent="0.25">
      <c r="A205" s="4" t="s">
        <v>1159</v>
      </c>
      <c r="B205" s="4" t="s">
        <v>1147</v>
      </c>
      <c r="C205" s="4" t="s">
        <v>1148</v>
      </c>
      <c r="D205" s="4"/>
      <c r="E205" s="4" t="s">
        <v>279</v>
      </c>
      <c r="F205" s="4" t="s">
        <v>1154</v>
      </c>
      <c r="G205" s="4">
        <v>76.694710000000001</v>
      </c>
      <c r="H205" s="4">
        <v>25000000</v>
      </c>
      <c r="I205" s="4">
        <f t="shared" si="3"/>
        <v>0</v>
      </c>
      <c r="J205" s="4"/>
      <c r="K205" s="4"/>
      <c r="L205" s="4" t="s">
        <v>1160</v>
      </c>
      <c r="M205" s="4" t="s">
        <v>127</v>
      </c>
      <c r="N205" s="4"/>
      <c r="O205" s="4">
        <v>45304</v>
      </c>
      <c r="P205" s="4">
        <v>45308</v>
      </c>
      <c r="Q205" s="4">
        <v>45317</v>
      </c>
      <c r="R205" s="4"/>
      <c r="S205" s="4"/>
      <c r="T205" s="4">
        <v>25000000</v>
      </c>
      <c r="U205" s="4"/>
      <c r="V205" s="4"/>
      <c r="W205" s="4"/>
      <c r="X205" s="4">
        <v>45058</v>
      </c>
      <c r="Y205" s="4" t="s">
        <v>1161</v>
      </c>
      <c r="Z205" s="4" t="s">
        <v>394</v>
      </c>
      <c r="AA205" s="4">
        <v>0</v>
      </c>
      <c r="AB205" s="4">
        <v>119</v>
      </c>
      <c r="AC205" s="4" t="s">
        <v>1162</v>
      </c>
      <c r="AD205" s="4" t="s">
        <v>48</v>
      </c>
      <c r="AE205" s="4" t="s">
        <v>49</v>
      </c>
      <c r="AF205" s="4"/>
      <c r="AG205" s="4"/>
      <c r="AH205" s="4" t="s">
        <v>49</v>
      </c>
      <c r="AI205" s="4"/>
      <c r="AJ205" s="4"/>
      <c r="AK205" s="4"/>
      <c r="AL205" s="4"/>
      <c r="AM205" s="4"/>
      <c r="AN205" s="4"/>
      <c r="AO205" s="9"/>
      <c r="AP205" s="14" t="s">
        <v>1551</v>
      </c>
      <c r="AQ205" s="4" t="s">
        <v>1552</v>
      </c>
      <c r="AR205" s="15">
        <v>3116354162</v>
      </c>
      <c r="AS205" s="14" t="s">
        <v>48</v>
      </c>
      <c r="AT205" s="4" t="s">
        <v>48</v>
      </c>
      <c r="AU205" s="4" t="s">
        <v>57</v>
      </c>
      <c r="AV205" s="15" t="s">
        <v>1544</v>
      </c>
      <c r="AW205" s="14" t="s">
        <v>57</v>
      </c>
      <c r="AX205" s="4" t="s">
        <v>48</v>
      </c>
      <c r="AY205" s="4" t="s">
        <v>49</v>
      </c>
      <c r="AZ205" s="4">
        <v>0</v>
      </c>
      <c r="BA205" s="15" t="s">
        <v>1545</v>
      </c>
      <c r="BB205" s="14" t="s">
        <v>48</v>
      </c>
      <c r="BC205" s="4">
        <v>0</v>
      </c>
      <c r="BD205" s="15" t="s">
        <v>1545</v>
      </c>
      <c r="BE205" s="11" t="s">
        <v>1546</v>
      </c>
      <c r="BF205" s="4" t="s">
        <v>1547</v>
      </c>
      <c r="BG205" s="5">
        <v>0</v>
      </c>
      <c r="BH205" s="5">
        <v>45308</v>
      </c>
      <c r="BI205" s="5">
        <v>0</v>
      </c>
      <c r="BJ205" s="5">
        <v>45317</v>
      </c>
      <c r="BK205" s="4">
        <v>0</v>
      </c>
      <c r="BL205" s="4" t="s">
        <v>1548</v>
      </c>
      <c r="BM205" s="4" t="s">
        <v>1553</v>
      </c>
      <c r="BN205" s="4">
        <v>0</v>
      </c>
      <c r="BO205" s="4" t="s">
        <v>127</v>
      </c>
      <c r="BP205" s="4">
        <v>0</v>
      </c>
      <c r="BQ205" s="5">
        <v>45304</v>
      </c>
      <c r="BR205" s="5">
        <v>45308</v>
      </c>
      <c r="BS205" s="5">
        <v>0</v>
      </c>
      <c r="BT205" s="5">
        <v>0</v>
      </c>
      <c r="BU205" s="4">
        <v>25000000</v>
      </c>
    </row>
    <row r="206" spans="1:73" x14ac:dyDescent="0.25">
      <c r="A206" s="4" t="s">
        <v>1163</v>
      </c>
      <c r="B206" s="4" t="s">
        <v>1147</v>
      </c>
      <c r="C206" s="4" t="s">
        <v>1164</v>
      </c>
      <c r="D206" s="4"/>
      <c r="E206" s="4" t="s">
        <v>279</v>
      </c>
      <c r="F206" s="4" t="s">
        <v>303</v>
      </c>
      <c r="G206" s="4">
        <v>11.520426</v>
      </c>
      <c r="H206" s="4">
        <v>16600000</v>
      </c>
      <c r="I206" s="4">
        <f t="shared" si="3"/>
        <v>0</v>
      </c>
      <c r="J206" s="4"/>
      <c r="K206" s="4"/>
      <c r="L206" s="4" t="s">
        <v>1165</v>
      </c>
      <c r="M206" s="4" t="s">
        <v>127</v>
      </c>
      <c r="N206" s="4"/>
      <c r="O206" s="4">
        <v>45304</v>
      </c>
      <c r="P206" s="4">
        <v>45297</v>
      </c>
      <c r="Q206" s="4">
        <v>45317</v>
      </c>
      <c r="R206" s="4"/>
      <c r="S206" s="4"/>
      <c r="T206" s="4">
        <v>16600000</v>
      </c>
      <c r="U206" s="4"/>
      <c r="V206" s="4"/>
      <c r="W206" s="4"/>
      <c r="X206" s="4">
        <v>45019</v>
      </c>
      <c r="Y206" s="4" t="s">
        <v>1166</v>
      </c>
      <c r="Z206" s="4" t="s">
        <v>46</v>
      </c>
      <c r="AA206" s="4">
        <v>0</v>
      </c>
      <c r="AB206" s="4">
        <v>20.843800000000002</v>
      </c>
      <c r="AC206" s="4" t="s">
        <v>1167</v>
      </c>
      <c r="AD206" s="4" t="s">
        <v>48</v>
      </c>
      <c r="AE206" s="4" t="s">
        <v>49</v>
      </c>
      <c r="AF206" s="4"/>
      <c r="AG206" s="4" t="s">
        <v>53</v>
      </c>
      <c r="AH206" s="4" t="s">
        <v>48</v>
      </c>
      <c r="AI206" s="4" t="s">
        <v>340</v>
      </c>
      <c r="AJ206" s="4"/>
      <c r="AK206" s="4"/>
      <c r="AL206" s="4"/>
      <c r="AM206" s="4"/>
      <c r="AN206" s="4"/>
      <c r="AO206" s="9"/>
      <c r="AP206" s="14" t="s">
        <v>1554</v>
      </c>
      <c r="AQ206" s="4">
        <v>0</v>
      </c>
      <c r="AR206" s="15">
        <v>3205004627</v>
      </c>
      <c r="AS206" s="14" t="s">
        <v>48</v>
      </c>
      <c r="AT206" s="4" t="s">
        <v>48</v>
      </c>
      <c r="AU206" s="4" t="s">
        <v>57</v>
      </c>
      <c r="AV206" s="15" t="s">
        <v>1544</v>
      </c>
      <c r="AW206" s="14" t="s">
        <v>57</v>
      </c>
      <c r="AX206" s="4" t="s">
        <v>48</v>
      </c>
      <c r="AY206" s="4" t="s">
        <v>49</v>
      </c>
      <c r="AZ206" s="4">
        <v>0</v>
      </c>
      <c r="BA206" s="15" t="s">
        <v>1545</v>
      </c>
      <c r="BB206" s="14" t="s">
        <v>48</v>
      </c>
      <c r="BC206" s="4">
        <v>0</v>
      </c>
      <c r="BD206" s="15" t="s">
        <v>1545</v>
      </c>
      <c r="BE206" s="11" t="s">
        <v>1546</v>
      </c>
      <c r="BF206" s="4" t="s">
        <v>1547</v>
      </c>
      <c r="BG206" s="5">
        <v>0</v>
      </c>
      <c r="BH206" s="5">
        <v>45297</v>
      </c>
      <c r="BI206" s="5">
        <v>0</v>
      </c>
      <c r="BJ206" s="5">
        <v>45317</v>
      </c>
      <c r="BK206" s="4">
        <v>0</v>
      </c>
      <c r="BL206" s="4" t="s">
        <v>1548</v>
      </c>
      <c r="BM206" s="4" t="s">
        <v>1549</v>
      </c>
      <c r="BN206" s="4">
        <v>0</v>
      </c>
      <c r="BO206" s="4" t="s">
        <v>127</v>
      </c>
      <c r="BP206" s="4">
        <v>0</v>
      </c>
      <c r="BQ206" s="5">
        <v>45304</v>
      </c>
      <c r="BR206" s="5">
        <v>45297</v>
      </c>
      <c r="BS206" s="5">
        <v>0</v>
      </c>
      <c r="BT206" s="5">
        <v>0</v>
      </c>
      <c r="BU206" s="4">
        <v>16600000</v>
      </c>
    </row>
    <row r="207" spans="1:73" x14ac:dyDescent="0.25">
      <c r="A207" s="4" t="s">
        <v>1168</v>
      </c>
      <c r="B207" s="4" t="s">
        <v>1147</v>
      </c>
      <c r="C207" s="4" t="s">
        <v>1164</v>
      </c>
      <c r="D207" s="4"/>
      <c r="E207" s="4" t="s">
        <v>279</v>
      </c>
      <c r="F207" s="4" t="s">
        <v>303</v>
      </c>
      <c r="G207" s="4">
        <v>31.873660000000001</v>
      </c>
      <c r="H207" s="4">
        <v>18400000</v>
      </c>
      <c r="I207" s="4">
        <f t="shared" si="3"/>
        <v>0</v>
      </c>
      <c r="J207" s="4"/>
      <c r="K207" s="4"/>
      <c r="L207" s="4" t="s">
        <v>1169</v>
      </c>
      <c r="M207" s="4" t="s">
        <v>127</v>
      </c>
      <c r="N207" s="4"/>
      <c r="O207" s="4">
        <v>45304</v>
      </c>
      <c r="P207" s="4">
        <v>45656</v>
      </c>
      <c r="Q207" s="4">
        <v>45317</v>
      </c>
      <c r="R207" s="4"/>
      <c r="S207" s="4"/>
      <c r="T207" s="4">
        <v>18400000</v>
      </c>
      <c r="U207" s="4"/>
      <c r="V207" s="4"/>
      <c r="W207" s="4"/>
      <c r="X207" s="4">
        <v>45030</v>
      </c>
      <c r="Y207" s="4" t="s">
        <v>1170</v>
      </c>
      <c r="Z207" s="4">
        <v>0</v>
      </c>
      <c r="AA207" s="4" t="s">
        <v>427</v>
      </c>
      <c r="AB207" s="4" t="s">
        <v>1171</v>
      </c>
      <c r="AC207" s="4" t="s">
        <v>1172</v>
      </c>
      <c r="AD207" s="4" t="s">
        <v>48</v>
      </c>
      <c r="AE207" s="4" t="s">
        <v>49</v>
      </c>
      <c r="AF207" s="4"/>
      <c r="AG207" s="4" t="s">
        <v>53</v>
      </c>
      <c r="AH207" s="4" t="s">
        <v>49</v>
      </c>
      <c r="AI207" s="4" t="s">
        <v>340</v>
      </c>
      <c r="AJ207" s="4" t="s">
        <v>167</v>
      </c>
      <c r="AK207" s="4" t="s">
        <v>1173</v>
      </c>
      <c r="AL207" s="4"/>
      <c r="AM207" s="4"/>
      <c r="AN207" s="4"/>
      <c r="AO207" s="9"/>
      <c r="AP207" s="14" t="s">
        <v>1555</v>
      </c>
      <c r="AQ207" s="4">
        <v>0</v>
      </c>
      <c r="AR207" s="15">
        <v>3008015657</v>
      </c>
      <c r="AS207" s="14" t="s">
        <v>48</v>
      </c>
      <c r="AT207" s="4" t="s">
        <v>48</v>
      </c>
      <c r="AU207" s="4" t="s">
        <v>57</v>
      </c>
      <c r="AV207" s="15" t="s">
        <v>1544</v>
      </c>
      <c r="AW207" s="14" t="s">
        <v>57</v>
      </c>
      <c r="AX207" s="4" t="s">
        <v>48</v>
      </c>
      <c r="AY207" s="4" t="s">
        <v>49</v>
      </c>
      <c r="AZ207" s="4">
        <v>0</v>
      </c>
      <c r="BA207" s="15" t="s">
        <v>1545</v>
      </c>
      <c r="BB207" s="14" t="s">
        <v>48</v>
      </c>
      <c r="BC207" s="4">
        <v>0</v>
      </c>
      <c r="BD207" s="15" t="s">
        <v>1545</v>
      </c>
      <c r="BE207" s="11" t="s">
        <v>1546</v>
      </c>
      <c r="BF207" s="4" t="s">
        <v>1547</v>
      </c>
      <c r="BG207" s="5">
        <v>0</v>
      </c>
      <c r="BH207" s="5">
        <v>45656</v>
      </c>
      <c r="BI207" s="5">
        <v>0</v>
      </c>
      <c r="BJ207" s="5">
        <v>45317</v>
      </c>
      <c r="BK207" s="4">
        <v>0</v>
      </c>
      <c r="BL207" s="4" t="s">
        <v>1548</v>
      </c>
      <c r="BM207" s="4" t="s">
        <v>1556</v>
      </c>
      <c r="BN207" s="4">
        <v>0</v>
      </c>
      <c r="BO207" s="4" t="s">
        <v>127</v>
      </c>
      <c r="BP207" s="4">
        <v>0</v>
      </c>
      <c r="BQ207" s="5">
        <v>45304</v>
      </c>
      <c r="BR207" s="5">
        <v>45656</v>
      </c>
      <c r="BS207" s="5">
        <v>0</v>
      </c>
      <c r="BT207" s="5">
        <v>0</v>
      </c>
      <c r="BU207" s="4">
        <v>18400000</v>
      </c>
    </row>
    <row r="208" spans="1:73" x14ac:dyDescent="0.25">
      <c r="A208" s="4" t="s">
        <v>1174</v>
      </c>
      <c r="B208" s="4" t="s">
        <v>1147</v>
      </c>
      <c r="C208" s="4" t="s">
        <v>1164</v>
      </c>
      <c r="D208" s="4"/>
      <c r="E208" s="4" t="s">
        <v>279</v>
      </c>
      <c r="F208" s="4" t="s">
        <v>303</v>
      </c>
      <c r="G208" s="4">
        <v>49.464201000000003</v>
      </c>
      <c r="H208" s="4">
        <v>18400000</v>
      </c>
      <c r="I208" s="4">
        <f t="shared" si="3"/>
        <v>0</v>
      </c>
      <c r="J208" s="4"/>
      <c r="K208" s="4"/>
      <c r="L208" s="4" t="s">
        <v>1175</v>
      </c>
      <c r="M208" s="4" t="s">
        <v>1176</v>
      </c>
      <c r="N208" s="4"/>
      <c r="O208" s="4">
        <v>45304</v>
      </c>
      <c r="P208" s="4">
        <v>45297</v>
      </c>
      <c r="Q208" s="4">
        <v>45317</v>
      </c>
      <c r="R208" s="4"/>
      <c r="S208" s="4"/>
      <c r="T208" s="4">
        <v>18400000</v>
      </c>
      <c r="U208" s="4"/>
      <c r="V208" s="4"/>
      <c r="W208" s="4"/>
      <c r="X208" s="4">
        <v>45008</v>
      </c>
      <c r="Y208" s="4" t="s">
        <v>1177</v>
      </c>
      <c r="Z208" s="4" t="s">
        <v>46</v>
      </c>
      <c r="AA208" s="4">
        <v>0</v>
      </c>
      <c r="AB208" s="4">
        <v>43</v>
      </c>
      <c r="AC208" s="4" t="s">
        <v>1178</v>
      </c>
      <c r="AD208" s="4" t="s">
        <v>48</v>
      </c>
      <c r="AE208" s="4" t="s">
        <v>49</v>
      </c>
      <c r="AF208" s="4"/>
      <c r="AG208" s="4" t="s">
        <v>53</v>
      </c>
      <c r="AH208" s="4" t="s">
        <v>48</v>
      </c>
      <c r="AI208" s="4" t="s">
        <v>340</v>
      </c>
      <c r="AJ208" s="4"/>
      <c r="AK208" s="4"/>
      <c r="AL208" s="4"/>
      <c r="AM208" s="4"/>
      <c r="AN208" s="4"/>
      <c r="AO208" s="9"/>
      <c r="AP208" s="14" t="s">
        <v>1557</v>
      </c>
      <c r="AQ208" s="4">
        <v>0</v>
      </c>
      <c r="AR208" s="15">
        <v>3023890134</v>
      </c>
      <c r="AS208" s="14" t="s">
        <v>48</v>
      </c>
      <c r="AT208" s="4" t="s">
        <v>48</v>
      </c>
      <c r="AU208" s="4" t="s">
        <v>57</v>
      </c>
      <c r="AV208" s="15" t="s">
        <v>1544</v>
      </c>
      <c r="AW208" s="14" t="s">
        <v>57</v>
      </c>
      <c r="AX208" s="4" t="s">
        <v>48</v>
      </c>
      <c r="AY208" s="4" t="s">
        <v>49</v>
      </c>
      <c r="AZ208" s="4">
        <v>0</v>
      </c>
      <c r="BA208" s="15" t="s">
        <v>1545</v>
      </c>
      <c r="BB208" s="14" t="s">
        <v>48</v>
      </c>
      <c r="BC208" s="4">
        <v>0</v>
      </c>
      <c r="BD208" s="15" t="s">
        <v>1545</v>
      </c>
      <c r="BE208" s="11" t="s">
        <v>1546</v>
      </c>
      <c r="BF208" s="4" t="s">
        <v>1547</v>
      </c>
      <c r="BG208" s="5">
        <v>0</v>
      </c>
      <c r="BH208" s="5">
        <v>45297</v>
      </c>
      <c r="BI208" s="5">
        <v>0</v>
      </c>
      <c r="BJ208" s="5">
        <v>45317</v>
      </c>
      <c r="BK208" s="4">
        <v>0</v>
      </c>
      <c r="BL208" s="4" t="s">
        <v>1176</v>
      </c>
      <c r="BM208" s="4">
        <v>0</v>
      </c>
      <c r="BN208" s="4">
        <v>0</v>
      </c>
      <c r="BO208" s="4" t="s">
        <v>1176</v>
      </c>
      <c r="BP208" s="4">
        <v>0</v>
      </c>
      <c r="BQ208" s="5">
        <v>45304</v>
      </c>
      <c r="BR208" s="5">
        <v>45297</v>
      </c>
      <c r="BS208" s="5">
        <v>0</v>
      </c>
      <c r="BT208" s="5">
        <v>0</v>
      </c>
      <c r="BU208" s="4">
        <v>18400000</v>
      </c>
    </row>
    <row r="209" spans="1:73" x14ac:dyDescent="0.25">
      <c r="A209" s="4" t="s">
        <v>1179</v>
      </c>
      <c r="B209" s="4" t="s">
        <v>1147</v>
      </c>
      <c r="C209" s="4" t="s">
        <v>1164</v>
      </c>
      <c r="D209" s="4"/>
      <c r="E209" s="4" t="s">
        <v>279</v>
      </c>
      <c r="F209" s="4" t="s">
        <v>303</v>
      </c>
      <c r="G209" s="4">
        <v>30.197230000000001</v>
      </c>
      <c r="H209" s="4">
        <v>18400000</v>
      </c>
      <c r="I209" s="4">
        <f t="shared" si="3"/>
        <v>1800000</v>
      </c>
      <c r="J209" s="4"/>
      <c r="K209" s="4"/>
      <c r="L209" s="4" t="s">
        <v>1180</v>
      </c>
      <c r="M209" s="4" t="s">
        <v>127</v>
      </c>
      <c r="N209" s="4"/>
      <c r="O209" s="4">
        <v>45304</v>
      </c>
      <c r="P209" s="4">
        <v>45297</v>
      </c>
      <c r="Q209" s="4">
        <v>45317</v>
      </c>
      <c r="R209" s="4"/>
      <c r="S209" s="4"/>
      <c r="T209" s="4">
        <v>16600000</v>
      </c>
      <c r="U209" s="4"/>
      <c r="V209" s="4"/>
      <c r="W209" s="4"/>
      <c r="X209" s="4">
        <v>45008</v>
      </c>
      <c r="Y209" s="4" t="s">
        <v>1181</v>
      </c>
      <c r="Z209" s="4" t="s">
        <v>46</v>
      </c>
      <c r="AA209" s="4">
        <v>0</v>
      </c>
      <c r="AB209" s="4">
        <v>51</v>
      </c>
      <c r="AC209" s="4" t="s">
        <v>1182</v>
      </c>
      <c r="AD209" s="4" t="s">
        <v>48</v>
      </c>
      <c r="AE209" s="4" t="s">
        <v>49</v>
      </c>
      <c r="AF209" s="4" t="s">
        <v>69</v>
      </c>
      <c r="AG209" s="4" t="s">
        <v>53</v>
      </c>
      <c r="AH209" s="4" t="s">
        <v>48</v>
      </c>
      <c r="AI209" s="4" t="s">
        <v>340</v>
      </c>
      <c r="AJ209" s="4"/>
      <c r="AK209" s="4"/>
      <c r="AL209" s="4"/>
      <c r="AM209" s="4"/>
      <c r="AN209" s="4"/>
      <c r="AO209" s="9"/>
      <c r="AP209" s="14" t="s">
        <v>1557</v>
      </c>
      <c r="AQ209" s="4">
        <v>0</v>
      </c>
      <c r="AR209" s="15">
        <v>3023890134</v>
      </c>
      <c r="AS209" s="14" t="s">
        <v>48</v>
      </c>
      <c r="AT209" s="4" t="s">
        <v>48</v>
      </c>
      <c r="AU209" s="4" t="s">
        <v>57</v>
      </c>
      <c r="AV209" s="15" t="s">
        <v>1544</v>
      </c>
      <c r="AW209" s="14" t="s">
        <v>57</v>
      </c>
      <c r="AX209" s="4" t="s">
        <v>48</v>
      </c>
      <c r="AY209" s="4" t="s">
        <v>49</v>
      </c>
      <c r="AZ209" s="4">
        <v>0</v>
      </c>
      <c r="BA209" s="15" t="s">
        <v>1545</v>
      </c>
      <c r="BB209" s="14" t="s">
        <v>48</v>
      </c>
      <c r="BC209" s="4">
        <v>0</v>
      </c>
      <c r="BD209" s="15" t="s">
        <v>1545</v>
      </c>
      <c r="BE209" s="11" t="s">
        <v>1546</v>
      </c>
      <c r="BF209" s="4" t="s">
        <v>1547</v>
      </c>
      <c r="BG209" s="5">
        <v>0</v>
      </c>
      <c r="BH209" s="5">
        <v>45297</v>
      </c>
      <c r="BI209" s="5">
        <v>0</v>
      </c>
      <c r="BJ209" s="5">
        <v>45317</v>
      </c>
      <c r="BK209" s="4">
        <v>0</v>
      </c>
      <c r="BL209" s="4" t="s">
        <v>1548</v>
      </c>
      <c r="BM209" s="4" t="s">
        <v>1549</v>
      </c>
      <c r="BN209" s="4">
        <v>0</v>
      </c>
      <c r="BO209" s="4" t="s">
        <v>127</v>
      </c>
      <c r="BP209" s="4">
        <v>0</v>
      </c>
      <c r="BQ209" s="5">
        <v>45304</v>
      </c>
      <c r="BR209" s="5">
        <v>45297</v>
      </c>
      <c r="BS209" s="5">
        <v>0</v>
      </c>
      <c r="BT209" s="5">
        <v>0</v>
      </c>
      <c r="BU209" s="4">
        <v>16600000</v>
      </c>
    </row>
    <row r="210" spans="1:73" x14ac:dyDescent="0.25">
      <c r="A210" s="4" t="s">
        <v>1183</v>
      </c>
      <c r="B210" s="4" t="s">
        <v>1147</v>
      </c>
      <c r="C210" s="4" t="s">
        <v>1164</v>
      </c>
      <c r="D210" s="4"/>
      <c r="E210" s="4" t="s">
        <v>239</v>
      </c>
      <c r="F210" s="4" t="s">
        <v>240</v>
      </c>
      <c r="G210" s="4">
        <v>11.196580000000001</v>
      </c>
      <c r="H210" s="4">
        <v>16600000</v>
      </c>
      <c r="I210" s="4">
        <f t="shared" si="3"/>
        <v>0</v>
      </c>
      <c r="J210" s="4"/>
      <c r="K210" s="4"/>
      <c r="L210" s="4" t="s">
        <v>1184</v>
      </c>
      <c r="M210" s="4" t="s">
        <v>127</v>
      </c>
      <c r="N210" s="4"/>
      <c r="O210" s="4">
        <v>45304</v>
      </c>
      <c r="P210" s="4">
        <v>45295</v>
      </c>
      <c r="Q210" s="4">
        <v>45317</v>
      </c>
      <c r="R210" s="4"/>
      <c r="S210" s="4"/>
      <c r="T210" s="4">
        <v>16600000</v>
      </c>
      <c r="U210" s="4"/>
      <c r="V210" s="4"/>
      <c r="W210" s="4"/>
      <c r="X210" s="4">
        <v>45019</v>
      </c>
      <c r="Y210" s="4" t="s">
        <v>1185</v>
      </c>
      <c r="Z210" s="4" t="s">
        <v>46</v>
      </c>
      <c r="AA210" s="4">
        <v>0</v>
      </c>
      <c r="AB210" s="4">
        <v>31.598700000000001</v>
      </c>
      <c r="AC210" s="4" t="s">
        <v>1186</v>
      </c>
      <c r="AD210" s="4" t="s">
        <v>48</v>
      </c>
      <c r="AE210" s="4" t="s">
        <v>49</v>
      </c>
      <c r="AF210" s="4"/>
      <c r="AG210" s="4" t="s">
        <v>53</v>
      </c>
      <c r="AH210" s="4" t="s">
        <v>48</v>
      </c>
      <c r="AI210" s="4" t="s">
        <v>340</v>
      </c>
      <c r="AJ210" s="4"/>
      <c r="AK210" s="4"/>
      <c r="AL210" s="4"/>
      <c r="AM210" s="4"/>
      <c r="AN210" s="4"/>
      <c r="AO210" s="9"/>
      <c r="AP210" s="14" t="s">
        <v>1558</v>
      </c>
      <c r="AQ210" s="4">
        <v>0</v>
      </c>
      <c r="AR210" s="15">
        <v>3145353212</v>
      </c>
      <c r="AS210" s="14" t="s">
        <v>48</v>
      </c>
      <c r="AT210" s="4" t="s">
        <v>48</v>
      </c>
      <c r="AU210" s="4" t="s">
        <v>57</v>
      </c>
      <c r="AV210" s="15" t="s">
        <v>1544</v>
      </c>
      <c r="AW210" s="14" t="s">
        <v>57</v>
      </c>
      <c r="AX210" s="4" t="s">
        <v>48</v>
      </c>
      <c r="AY210" s="4" t="s">
        <v>49</v>
      </c>
      <c r="AZ210" s="4">
        <v>0</v>
      </c>
      <c r="BA210" s="15" t="s">
        <v>1545</v>
      </c>
      <c r="BB210" s="14" t="s">
        <v>48</v>
      </c>
      <c r="BC210" s="4">
        <v>0</v>
      </c>
      <c r="BD210" s="15" t="s">
        <v>1545</v>
      </c>
      <c r="BE210" s="11" t="s">
        <v>1546</v>
      </c>
      <c r="BF210" s="4" t="s">
        <v>1547</v>
      </c>
      <c r="BG210" s="5">
        <v>0</v>
      </c>
      <c r="BH210" s="5">
        <v>45295</v>
      </c>
      <c r="BI210" s="5">
        <v>0</v>
      </c>
      <c r="BJ210" s="5">
        <v>45317</v>
      </c>
      <c r="BK210" s="4">
        <v>0</v>
      </c>
      <c r="BL210" s="4" t="s">
        <v>1548</v>
      </c>
      <c r="BM210" s="4" t="s">
        <v>1549</v>
      </c>
      <c r="BN210" s="4">
        <v>0</v>
      </c>
      <c r="BO210" s="4" t="s">
        <v>127</v>
      </c>
      <c r="BP210" s="4">
        <v>0</v>
      </c>
      <c r="BQ210" s="5">
        <v>45304</v>
      </c>
      <c r="BR210" s="5">
        <v>45295</v>
      </c>
      <c r="BS210" s="5">
        <v>0</v>
      </c>
      <c r="BT210" s="5">
        <v>0</v>
      </c>
      <c r="BU210" s="4">
        <v>16600000</v>
      </c>
    </row>
    <row r="211" spans="1:73" x14ac:dyDescent="0.25">
      <c r="A211" s="4" t="s">
        <v>1187</v>
      </c>
      <c r="B211" s="4" t="s">
        <v>1147</v>
      </c>
      <c r="C211" s="4" t="s">
        <v>1164</v>
      </c>
      <c r="D211" s="4"/>
      <c r="E211" s="4" t="s">
        <v>239</v>
      </c>
      <c r="F211" s="4" t="s">
        <v>1188</v>
      </c>
      <c r="G211" s="4">
        <v>78.888694000000001</v>
      </c>
      <c r="H211" s="4">
        <v>25000000</v>
      </c>
      <c r="I211" s="4">
        <f t="shared" si="3"/>
        <v>0</v>
      </c>
      <c r="J211" s="4"/>
      <c r="K211" s="4"/>
      <c r="L211" s="4" t="s">
        <v>1189</v>
      </c>
      <c r="M211" s="4" t="s">
        <v>1176</v>
      </c>
      <c r="N211" s="4"/>
      <c r="O211" s="4">
        <v>45304</v>
      </c>
      <c r="P211" s="4">
        <v>45296</v>
      </c>
      <c r="Q211" s="4">
        <v>45317</v>
      </c>
      <c r="R211" s="4">
        <v>45348</v>
      </c>
      <c r="S211" s="4"/>
      <c r="T211" s="4">
        <v>25000000</v>
      </c>
      <c r="U211" s="4"/>
      <c r="V211" s="4"/>
      <c r="W211" s="4"/>
      <c r="X211" s="4">
        <v>45111</v>
      </c>
      <c r="Y211" s="4" t="s">
        <v>1190</v>
      </c>
      <c r="Z211" s="4" t="s">
        <v>46</v>
      </c>
      <c r="AA211" s="4">
        <v>0</v>
      </c>
      <c r="AB211" s="4" t="s">
        <v>1191</v>
      </c>
      <c r="AC211" s="4" t="s">
        <v>1192</v>
      </c>
      <c r="AD211" s="4" t="s">
        <v>48</v>
      </c>
      <c r="AE211" s="4" t="s">
        <v>49</v>
      </c>
      <c r="AF211" s="4"/>
      <c r="AG211" s="4"/>
      <c r="AH211" s="4" t="s">
        <v>48</v>
      </c>
      <c r="AI211" s="4"/>
      <c r="AJ211" s="4"/>
      <c r="AK211" s="4"/>
      <c r="AL211" s="4"/>
      <c r="AM211" s="4"/>
      <c r="AN211" s="4"/>
      <c r="AO211" s="9"/>
      <c r="AP211" s="14" t="s">
        <v>1559</v>
      </c>
      <c r="AQ211" s="4">
        <v>0</v>
      </c>
      <c r="AR211" s="15">
        <v>3116576436</v>
      </c>
      <c r="AS211" s="14" t="s">
        <v>48</v>
      </c>
      <c r="AT211" s="4" t="s">
        <v>48</v>
      </c>
      <c r="AU211" s="4" t="s">
        <v>57</v>
      </c>
      <c r="AV211" s="15" t="s">
        <v>1544</v>
      </c>
      <c r="AW211" s="14" t="s">
        <v>57</v>
      </c>
      <c r="AX211" s="4" t="s">
        <v>48</v>
      </c>
      <c r="AY211" s="4" t="s">
        <v>49</v>
      </c>
      <c r="AZ211" s="4">
        <v>0</v>
      </c>
      <c r="BA211" s="15" t="s">
        <v>1545</v>
      </c>
      <c r="BB211" s="14" t="s">
        <v>48</v>
      </c>
      <c r="BC211" s="4">
        <v>0</v>
      </c>
      <c r="BD211" s="15" t="s">
        <v>1545</v>
      </c>
      <c r="BE211" s="11" t="s">
        <v>1546</v>
      </c>
      <c r="BF211" s="4" t="s">
        <v>1547</v>
      </c>
      <c r="BG211" s="5">
        <v>0</v>
      </c>
      <c r="BH211" s="5">
        <v>45296</v>
      </c>
      <c r="BI211" s="5">
        <v>0</v>
      </c>
      <c r="BJ211" s="5">
        <v>45317</v>
      </c>
      <c r="BK211" s="4">
        <v>0</v>
      </c>
      <c r="BL211" s="4" t="s">
        <v>1176</v>
      </c>
      <c r="BM211" s="4">
        <v>0</v>
      </c>
      <c r="BN211" s="4">
        <v>0</v>
      </c>
      <c r="BO211" s="4" t="s">
        <v>1176</v>
      </c>
      <c r="BP211" s="4">
        <v>0</v>
      </c>
      <c r="BQ211" s="5">
        <v>45304</v>
      </c>
      <c r="BR211" s="5">
        <v>45296</v>
      </c>
      <c r="BS211" s="5">
        <v>45348</v>
      </c>
      <c r="BT211" s="5">
        <v>0</v>
      </c>
      <c r="BU211" s="4">
        <v>25000000</v>
      </c>
    </row>
    <row r="212" spans="1:73" x14ac:dyDescent="0.25">
      <c r="A212" s="4" t="s">
        <v>1193</v>
      </c>
      <c r="B212" s="4" t="s">
        <v>1147</v>
      </c>
      <c r="C212" s="4" t="s">
        <v>1148</v>
      </c>
      <c r="D212" s="4"/>
      <c r="E212" s="4" t="s">
        <v>107</v>
      </c>
      <c r="F212" s="4" t="s">
        <v>1194</v>
      </c>
      <c r="G212" s="4">
        <v>706.27750500000002</v>
      </c>
      <c r="H212" s="4">
        <v>25000000</v>
      </c>
      <c r="I212" s="4">
        <f t="shared" si="3"/>
        <v>0</v>
      </c>
      <c r="J212" s="4"/>
      <c r="K212" s="4"/>
      <c r="L212" s="4" t="s">
        <v>1195</v>
      </c>
      <c r="M212" s="4" t="s">
        <v>44</v>
      </c>
      <c r="N212" s="4"/>
      <c r="O212" s="4">
        <v>45304</v>
      </c>
      <c r="P212" s="4">
        <v>45302</v>
      </c>
      <c r="Q212" s="4">
        <v>45317</v>
      </c>
      <c r="R212" s="4">
        <v>45348</v>
      </c>
      <c r="S212" s="4">
        <v>45362</v>
      </c>
      <c r="T212" s="4">
        <v>25000000</v>
      </c>
      <c r="U212" s="4"/>
      <c r="V212" s="4"/>
      <c r="W212" s="4"/>
      <c r="X212" s="4">
        <v>45030</v>
      </c>
      <c r="Y212" s="4" t="s">
        <v>1196</v>
      </c>
      <c r="Z212" s="4" t="s">
        <v>46</v>
      </c>
      <c r="AA212" s="4">
        <v>0</v>
      </c>
      <c r="AB212" s="4" t="s">
        <v>1197</v>
      </c>
      <c r="AC212" s="4" t="s">
        <v>1198</v>
      </c>
      <c r="AD212" s="4" t="s">
        <v>49</v>
      </c>
      <c r="AE212" s="4" t="s">
        <v>49</v>
      </c>
      <c r="AF212" s="4"/>
      <c r="AG212" s="4"/>
      <c r="AH212" s="4" t="s">
        <v>49</v>
      </c>
      <c r="AI212" s="4"/>
      <c r="AJ212" s="4"/>
      <c r="AK212" s="4"/>
      <c r="AL212" s="4"/>
      <c r="AM212" s="4"/>
      <c r="AN212" s="4"/>
      <c r="AO212" s="9"/>
      <c r="AP212" s="14" t="s">
        <v>1560</v>
      </c>
      <c r="AQ212" s="4" t="s">
        <v>1561</v>
      </c>
      <c r="AR212" s="15">
        <v>3145454096</v>
      </c>
      <c r="AS212" s="14" t="s">
        <v>48</v>
      </c>
      <c r="AT212" s="4" t="s">
        <v>48</v>
      </c>
      <c r="AU212" s="4" t="s">
        <v>57</v>
      </c>
      <c r="AV212" s="15" t="s">
        <v>1544</v>
      </c>
      <c r="AW212" s="14" t="s">
        <v>57</v>
      </c>
      <c r="AX212" s="4" t="s">
        <v>48</v>
      </c>
      <c r="AY212" s="4" t="s">
        <v>49</v>
      </c>
      <c r="AZ212" s="4">
        <v>0</v>
      </c>
      <c r="BA212" s="15" t="s">
        <v>1545</v>
      </c>
      <c r="BB212" s="14" t="s">
        <v>48</v>
      </c>
      <c r="BC212" s="4">
        <v>0</v>
      </c>
      <c r="BD212" s="15" t="s">
        <v>1545</v>
      </c>
      <c r="BE212" s="11" t="s">
        <v>1546</v>
      </c>
      <c r="BF212" s="4" t="s">
        <v>1547</v>
      </c>
      <c r="BG212" s="5">
        <v>0</v>
      </c>
      <c r="BH212" s="5">
        <v>45302</v>
      </c>
      <c r="BI212" s="5">
        <v>0</v>
      </c>
      <c r="BJ212" s="5">
        <v>45317</v>
      </c>
      <c r="BK212" s="4">
        <v>0</v>
      </c>
      <c r="BL212" s="4" t="s">
        <v>1176</v>
      </c>
      <c r="BM212" s="4">
        <v>0</v>
      </c>
      <c r="BN212" s="4">
        <v>0</v>
      </c>
      <c r="BO212" s="4" t="s">
        <v>1176</v>
      </c>
      <c r="BP212" s="4">
        <v>0</v>
      </c>
      <c r="BQ212" s="5">
        <v>45304</v>
      </c>
      <c r="BR212" s="5">
        <v>45302</v>
      </c>
      <c r="BS212" s="5">
        <v>45348</v>
      </c>
      <c r="BT212" s="5">
        <v>45362</v>
      </c>
      <c r="BU212" s="4">
        <v>25000000</v>
      </c>
    </row>
    <row r="213" spans="1:73" x14ac:dyDescent="0.25">
      <c r="A213" s="4" t="s">
        <v>1199</v>
      </c>
      <c r="B213" s="4" t="s">
        <v>1147</v>
      </c>
      <c r="C213" s="4" t="s">
        <v>1164</v>
      </c>
      <c r="D213" s="4"/>
      <c r="E213" s="4" t="s">
        <v>107</v>
      </c>
      <c r="F213" s="4" t="s">
        <v>1200</v>
      </c>
      <c r="G213" s="4">
        <v>160.69704999999999</v>
      </c>
      <c r="H213" s="4">
        <v>25000000</v>
      </c>
      <c r="I213" s="4">
        <f t="shared" si="3"/>
        <v>0</v>
      </c>
      <c r="J213" s="4"/>
      <c r="K213" s="4"/>
      <c r="L213" s="4" t="s">
        <v>1201</v>
      </c>
      <c r="M213" s="4" t="s">
        <v>127</v>
      </c>
      <c r="N213" s="4"/>
      <c r="O213" s="4">
        <v>45304</v>
      </c>
      <c r="P213" s="4">
        <v>45303</v>
      </c>
      <c r="Q213" s="4">
        <v>45317</v>
      </c>
      <c r="R213" s="4"/>
      <c r="S213" s="4"/>
      <c r="T213" s="4">
        <v>25000000</v>
      </c>
      <c r="U213" s="4"/>
      <c r="V213" s="4"/>
      <c r="W213" s="4"/>
      <c r="X213" s="4">
        <v>0</v>
      </c>
      <c r="Y213" s="4" t="s">
        <v>1202</v>
      </c>
      <c r="Z213" s="4" t="s">
        <v>46</v>
      </c>
      <c r="AA213" s="4">
        <v>0</v>
      </c>
      <c r="AB213" s="4">
        <v>199.20689999999999</v>
      </c>
      <c r="AC213" s="4" t="s">
        <v>1203</v>
      </c>
      <c r="AD213" s="4" t="s">
        <v>48</v>
      </c>
      <c r="AE213" s="4" t="s">
        <v>49</v>
      </c>
      <c r="AF213" s="4"/>
      <c r="AG213" s="4" t="s">
        <v>53</v>
      </c>
      <c r="AH213" s="4" t="s">
        <v>48</v>
      </c>
      <c r="AI213" s="4" t="s">
        <v>340</v>
      </c>
      <c r="AJ213" s="4"/>
      <c r="AK213" s="4"/>
      <c r="AL213" s="4"/>
      <c r="AM213" s="4"/>
      <c r="AN213" s="4"/>
      <c r="AO213" s="9"/>
      <c r="AP213" s="14" t="s">
        <v>1562</v>
      </c>
      <c r="AQ213" s="4">
        <v>0</v>
      </c>
      <c r="AR213" s="15">
        <v>3127988276</v>
      </c>
      <c r="AS213" s="14" t="s">
        <v>48</v>
      </c>
      <c r="AT213" s="4" t="s">
        <v>48</v>
      </c>
      <c r="AU213" s="4" t="s">
        <v>57</v>
      </c>
      <c r="AV213" s="15" t="s">
        <v>1544</v>
      </c>
      <c r="AW213" s="14" t="s">
        <v>57</v>
      </c>
      <c r="AX213" s="4" t="s">
        <v>48</v>
      </c>
      <c r="AY213" s="4" t="s">
        <v>49</v>
      </c>
      <c r="AZ213" s="4">
        <v>0</v>
      </c>
      <c r="BA213" s="15" t="s">
        <v>1545</v>
      </c>
      <c r="BB213" s="14" t="s">
        <v>48</v>
      </c>
      <c r="BC213" s="4">
        <v>0</v>
      </c>
      <c r="BD213" s="15" t="s">
        <v>1545</v>
      </c>
      <c r="BE213" s="11" t="s">
        <v>1546</v>
      </c>
      <c r="BF213" s="4" t="s">
        <v>1547</v>
      </c>
      <c r="BG213" s="5">
        <v>0</v>
      </c>
      <c r="BH213" s="5">
        <v>45303</v>
      </c>
      <c r="BI213" s="5">
        <v>0</v>
      </c>
      <c r="BJ213" s="5">
        <v>45317</v>
      </c>
      <c r="BK213" s="4">
        <v>0</v>
      </c>
      <c r="BL213" s="4" t="s">
        <v>1548</v>
      </c>
      <c r="BM213" s="4" t="s">
        <v>1553</v>
      </c>
      <c r="BN213" s="4">
        <v>0</v>
      </c>
      <c r="BO213" s="4" t="s">
        <v>127</v>
      </c>
      <c r="BP213" s="4">
        <v>0</v>
      </c>
      <c r="BQ213" s="5">
        <v>45304</v>
      </c>
      <c r="BR213" s="5">
        <v>45303</v>
      </c>
      <c r="BS213" s="5">
        <v>0</v>
      </c>
      <c r="BT213" s="5">
        <v>0</v>
      </c>
      <c r="BU213" s="4">
        <v>25000000</v>
      </c>
    </row>
    <row r="214" spans="1:73" x14ac:dyDescent="0.25">
      <c r="A214" s="4" t="s">
        <v>1204</v>
      </c>
      <c r="B214" s="4" t="s">
        <v>1147</v>
      </c>
      <c r="C214" s="4" t="s">
        <v>1164</v>
      </c>
      <c r="D214" s="4"/>
      <c r="E214" s="4" t="s">
        <v>107</v>
      </c>
      <c r="F214" s="4" t="s">
        <v>1205</v>
      </c>
      <c r="G214" s="4">
        <v>129.084306</v>
      </c>
      <c r="H214" s="4">
        <v>25000000</v>
      </c>
      <c r="I214" s="4">
        <f t="shared" si="3"/>
        <v>0</v>
      </c>
      <c r="J214" s="4"/>
      <c r="K214" s="4"/>
      <c r="L214" s="4" t="s">
        <v>1206</v>
      </c>
      <c r="M214" s="4" t="s">
        <v>44</v>
      </c>
      <c r="N214" s="4"/>
      <c r="O214" s="4">
        <v>45304</v>
      </c>
      <c r="P214" s="4">
        <v>45302</v>
      </c>
      <c r="Q214" s="4">
        <v>45317</v>
      </c>
      <c r="R214" s="4">
        <v>45348</v>
      </c>
      <c r="S214" s="4">
        <v>45362</v>
      </c>
      <c r="T214" s="4">
        <v>25000000</v>
      </c>
      <c r="U214" s="4"/>
      <c r="V214" s="4"/>
      <c r="W214" s="4"/>
      <c r="X214" s="4">
        <v>45035</v>
      </c>
      <c r="Y214" s="4" t="s">
        <v>1207</v>
      </c>
      <c r="Z214" s="4" t="s">
        <v>46</v>
      </c>
      <c r="AA214" s="4">
        <v>0</v>
      </c>
      <c r="AB214" s="4">
        <v>144.72139999999999</v>
      </c>
      <c r="AC214" s="4" t="s">
        <v>1208</v>
      </c>
      <c r="AD214" s="4" t="s">
        <v>48</v>
      </c>
      <c r="AE214" s="4" t="s">
        <v>49</v>
      </c>
      <c r="AF214" s="4"/>
      <c r="AG214" s="4" t="s">
        <v>53</v>
      </c>
      <c r="AH214" s="4" t="s">
        <v>48</v>
      </c>
      <c r="AI214" s="4" t="s">
        <v>340</v>
      </c>
      <c r="AJ214" s="4"/>
      <c r="AK214" s="4"/>
      <c r="AL214" s="4"/>
      <c r="AM214" s="4"/>
      <c r="AN214" s="4"/>
      <c r="AO214" s="9"/>
      <c r="AP214" s="14" t="s">
        <v>1563</v>
      </c>
      <c r="AQ214" s="4">
        <v>0</v>
      </c>
      <c r="AR214" s="15">
        <v>3205411304</v>
      </c>
      <c r="AS214" s="14" t="s">
        <v>48</v>
      </c>
      <c r="AT214" s="4" t="s">
        <v>48</v>
      </c>
      <c r="AU214" s="4" t="s">
        <v>57</v>
      </c>
      <c r="AV214" s="15" t="s">
        <v>1544</v>
      </c>
      <c r="AW214" s="14" t="s">
        <v>57</v>
      </c>
      <c r="AX214" s="4" t="s">
        <v>48</v>
      </c>
      <c r="AY214" s="4" t="s">
        <v>49</v>
      </c>
      <c r="AZ214" s="4">
        <v>0</v>
      </c>
      <c r="BA214" s="15" t="s">
        <v>1545</v>
      </c>
      <c r="BB214" s="14" t="s">
        <v>48</v>
      </c>
      <c r="BC214" s="4">
        <v>0</v>
      </c>
      <c r="BD214" s="15" t="s">
        <v>1545</v>
      </c>
      <c r="BE214" s="11" t="s">
        <v>1546</v>
      </c>
      <c r="BF214" s="4" t="s">
        <v>1547</v>
      </c>
      <c r="BG214" s="5">
        <v>0</v>
      </c>
      <c r="BH214" s="5">
        <v>45302</v>
      </c>
      <c r="BI214" s="5">
        <v>0</v>
      </c>
      <c r="BJ214" s="5">
        <v>45317</v>
      </c>
      <c r="BK214" s="4">
        <v>0</v>
      </c>
      <c r="BL214" s="4" t="s">
        <v>1548</v>
      </c>
      <c r="BM214" s="4" t="s">
        <v>1553</v>
      </c>
      <c r="BN214" s="4">
        <v>0</v>
      </c>
      <c r="BO214" s="4" t="s">
        <v>127</v>
      </c>
      <c r="BP214" s="4">
        <v>0</v>
      </c>
      <c r="BQ214" s="5">
        <v>45304</v>
      </c>
      <c r="BR214" s="5">
        <v>45302</v>
      </c>
      <c r="BS214" s="5">
        <v>45348</v>
      </c>
      <c r="BT214" s="5">
        <v>45362</v>
      </c>
      <c r="BU214" s="4">
        <v>25000000</v>
      </c>
    </row>
    <row r="215" spans="1:73" x14ac:dyDescent="0.25">
      <c r="A215" s="4" t="s">
        <v>1209</v>
      </c>
      <c r="B215" s="4" t="s">
        <v>1147</v>
      </c>
      <c r="C215" s="4" t="s">
        <v>1164</v>
      </c>
      <c r="D215" s="4"/>
      <c r="E215" s="4" t="s">
        <v>107</v>
      </c>
      <c r="F215" s="4" t="s">
        <v>1205</v>
      </c>
      <c r="G215" s="4">
        <v>14.650995</v>
      </c>
      <c r="H215" s="4">
        <v>16600000</v>
      </c>
      <c r="I215" s="4">
        <f t="shared" si="3"/>
        <v>0</v>
      </c>
      <c r="J215" s="4"/>
      <c r="K215" s="4"/>
      <c r="L215" s="4" t="s">
        <v>1210</v>
      </c>
      <c r="M215" s="4" t="s">
        <v>127</v>
      </c>
      <c r="N215" s="4"/>
      <c r="O215" s="4">
        <v>45304</v>
      </c>
      <c r="P215" s="4">
        <v>45301</v>
      </c>
      <c r="Q215" s="4">
        <v>45317</v>
      </c>
      <c r="R215" s="4"/>
      <c r="S215" s="4"/>
      <c r="T215" s="4">
        <v>16600000</v>
      </c>
      <c r="U215" s="4"/>
      <c r="V215" s="4"/>
      <c r="W215" s="4"/>
      <c r="X215" s="4">
        <v>45035</v>
      </c>
      <c r="Y215" s="4" t="s">
        <v>1211</v>
      </c>
      <c r="Z215" s="4" t="s">
        <v>46</v>
      </c>
      <c r="AA215" s="4">
        <v>0</v>
      </c>
      <c r="AB215" s="4">
        <v>12.5</v>
      </c>
      <c r="AC215" s="4" t="s">
        <v>1212</v>
      </c>
      <c r="AD215" s="4" t="s">
        <v>48</v>
      </c>
      <c r="AE215" s="4" t="s">
        <v>49</v>
      </c>
      <c r="AF215" s="4"/>
      <c r="AG215" s="4" t="s">
        <v>53</v>
      </c>
      <c r="AH215" s="4" t="s">
        <v>48</v>
      </c>
      <c r="AI215" s="4" t="s">
        <v>340</v>
      </c>
      <c r="AJ215" s="4"/>
      <c r="AK215" s="4"/>
      <c r="AL215" s="4"/>
      <c r="AM215" s="4"/>
      <c r="AN215" s="4"/>
      <c r="AO215" s="9"/>
      <c r="AP215" s="14" t="s">
        <v>1563</v>
      </c>
      <c r="AQ215" s="4">
        <v>0</v>
      </c>
      <c r="AR215" s="15">
        <v>3205411304</v>
      </c>
      <c r="AS215" s="14" t="s">
        <v>48</v>
      </c>
      <c r="AT215" s="4" t="s">
        <v>48</v>
      </c>
      <c r="AU215" s="4" t="s">
        <v>57</v>
      </c>
      <c r="AV215" s="15" t="s">
        <v>1544</v>
      </c>
      <c r="AW215" s="14" t="s">
        <v>57</v>
      </c>
      <c r="AX215" s="4" t="s">
        <v>48</v>
      </c>
      <c r="AY215" s="4" t="s">
        <v>49</v>
      </c>
      <c r="AZ215" s="4">
        <v>0</v>
      </c>
      <c r="BA215" s="15" t="s">
        <v>1545</v>
      </c>
      <c r="BB215" s="14" t="s">
        <v>48</v>
      </c>
      <c r="BC215" s="4">
        <v>0</v>
      </c>
      <c r="BD215" s="15" t="s">
        <v>1545</v>
      </c>
      <c r="BE215" s="11" t="s">
        <v>1546</v>
      </c>
      <c r="BF215" s="4" t="s">
        <v>1547</v>
      </c>
      <c r="BG215" s="5">
        <v>0</v>
      </c>
      <c r="BH215" s="5">
        <v>45301</v>
      </c>
      <c r="BI215" s="5">
        <v>0</v>
      </c>
      <c r="BJ215" s="5">
        <v>45317</v>
      </c>
      <c r="BK215" s="4">
        <v>0</v>
      </c>
      <c r="BL215" s="4" t="s">
        <v>1548</v>
      </c>
      <c r="BM215" s="4" t="s">
        <v>1553</v>
      </c>
      <c r="BN215" s="4">
        <v>0</v>
      </c>
      <c r="BO215" s="4" t="s">
        <v>127</v>
      </c>
      <c r="BP215" s="4">
        <v>0</v>
      </c>
      <c r="BQ215" s="5">
        <v>45304</v>
      </c>
      <c r="BR215" s="5">
        <v>45301</v>
      </c>
      <c r="BS215" s="5">
        <v>0</v>
      </c>
      <c r="BT215" s="5">
        <v>0</v>
      </c>
      <c r="BU215" s="4">
        <v>16600000</v>
      </c>
    </row>
    <row r="216" spans="1:73" x14ac:dyDescent="0.25">
      <c r="A216" s="4" t="s">
        <v>1213</v>
      </c>
      <c r="B216" s="4" t="s">
        <v>1147</v>
      </c>
      <c r="C216" s="4" t="s">
        <v>1164</v>
      </c>
      <c r="D216" s="4"/>
      <c r="E216" s="4" t="s">
        <v>107</v>
      </c>
      <c r="F216" s="4" t="s">
        <v>1200</v>
      </c>
      <c r="G216" s="4">
        <v>289.69898000000001</v>
      </c>
      <c r="H216" s="4">
        <v>25000000</v>
      </c>
      <c r="I216" s="4">
        <f t="shared" si="3"/>
        <v>0</v>
      </c>
      <c r="J216" s="4"/>
      <c r="K216" s="4"/>
      <c r="L216" s="4" t="s">
        <v>1214</v>
      </c>
      <c r="M216" s="4" t="s">
        <v>113</v>
      </c>
      <c r="N216" s="4"/>
      <c r="O216" s="4">
        <v>45304</v>
      </c>
      <c r="P216" s="4"/>
      <c r="Q216" s="4"/>
      <c r="R216" s="4"/>
      <c r="S216" s="4"/>
      <c r="T216" s="4">
        <v>25000000</v>
      </c>
      <c r="U216" s="4"/>
      <c r="V216" s="4" t="s">
        <v>48</v>
      </c>
      <c r="W216" s="4"/>
      <c r="X216" s="4">
        <v>0</v>
      </c>
      <c r="Y216" s="4" t="s">
        <v>1215</v>
      </c>
      <c r="Z216" s="4" t="s">
        <v>46</v>
      </c>
      <c r="AA216" s="4">
        <v>0</v>
      </c>
      <c r="AB216" s="4">
        <v>0</v>
      </c>
      <c r="AC216" s="4" t="s">
        <v>1216</v>
      </c>
      <c r="AD216" s="4" t="s">
        <v>48</v>
      </c>
      <c r="AE216" s="4" t="s">
        <v>49</v>
      </c>
      <c r="AF216" s="4"/>
      <c r="AG216" s="4" t="s">
        <v>53</v>
      </c>
      <c r="AH216" s="4" t="s">
        <v>48</v>
      </c>
      <c r="AI216" s="4" t="s">
        <v>340</v>
      </c>
      <c r="AJ216" s="4"/>
      <c r="AK216" s="4"/>
      <c r="AL216" s="4"/>
      <c r="AM216" s="4"/>
      <c r="AN216" s="4"/>
      <c r="AO216" s="9"/>
      <c r="AP216" s="14" t="s">
        <v>57</v>
      </c>
      <c r="AQ216" s="4" t="s">
        <v>57</v>
      </c>
      <c r="AR216" s="15" t="s">
        <v>57</v>
      </c>
      <c r="AS216" s="14" t="s">
        <v>48</v>
      </c>
      <c r="AT216" s="4" t="s">
        <v>48</v>
      </c>
      <c r="AU216" s="4" t="s">
        <v>57</v>
      </c>
      <c r="AV216" s="15" t="s">
        <v>1544</v>
      </c>
      <c r="AW216" s="14" t="s">
        <v>57</v>
      </c>
      <c r="AX216" s="4" t="s">
        <v>48</v>
      </c>
      <c r="AY216" s="4" t="s">
        <v>49</v>
      </c>
      <c r="AZ216" s="4">
        <v>0</v>
      </c>
      <c r="BA216" s="15" t="s">
        <v>1545</v>
      </c>
      <c r="BB216" s="14" t="s">
        <v>48</v>
      </c>
      <c r="BC216" s="4">
        <v>0</v>
      </c>
      <c r="BD216" s="15" t="s">
        <v>1545</v>
      </c>
      <c r="BE216" s="11" t="s">
        <v>1546</v>
      </c>
      <c r="BF216" s="4" t="s">
        <v>1547</v>
      </c>
      <c r="BG216" s="5">
        <v>0</v>
      </c>
      <c r="BH216" s="5" t="s">
        <v>1564</v>
      </c>
      <c r="BI216" s="5">
        <v>0</v>
      </c>
      <c r="BJ216" s="5">
        <v>0</v>
      </c>
      <c r="BK216" s="4">
        <v>0</v>
      </c>
      <c r="BL216" s="4" t="s">
        <v>113</v>
      </c>
      <c r="BM216" s="4" t="s">
        <v>1565</v>
      </c>
      <c r="BN216" s="4">
        <v>0</v>
      </c>
      <c r="BO216" s="4" t="s">
        <v>113</v>
      </c>
      <c r="BP216" s="4">
        <v>0</v>
      </c>
      <c r="BQ216" s="5">
        <v>45304</v>
      </c>
      <c r="BR216" s="5" t="s">
        <v>179</v>
      </c>
      <c r="BS216" s="5">
        <v>0</v>
      </c>
      <c r="BT216" s="5">
        <v>0</v>
      </c>
      <c r="BU216" s="4">
        <v>25000000</v>
      </c>
    </row>
    <row r="217" spans="1:73" x14ac:dyDescent="0.25">
      <c r="A217" s="4" t="s">
        <v>1217</v>
      </c>
      <c r="B217" s="4" t="s">
        <v>1147</v>
      </c>
      <c r="C217" s="4" t="s">
        <v>1148</v>
      </c>
      <c r="D217" s="4"/>
      <c r="E217" s="4" t="s">
        <v>380</v>
      </c>
      <c r="F217" s="4" t="s">
        <v>117</v>
      </c>
      <c r="G217" s="4">
        <v>178.893416</v>
      </c>
      <c r="H217" s="4">
        <v>25000000</v>
      </c>
      <c r="I217" s="4">
        <f t="shared" si="3"/>
        <v>0</v>
      </c>
      <c r="J217" s="4"/>
      <c r="K217" s="4"/>
      <c r="L217" s="4" t="s">
        <v>1218</v>
      </c>
      <c r="M217" s="4" t="s">
        <v>127</v>
      </c>
      <c r="N217" s="4"/>
      <c r="O217" s="4">
        <v>45309</v>
      </c>
      <c r="P217" s="4">
        <v>45335</v>
      </c>
      <c r="Q217" s="4">
        <v>45344</v>
      </c>
      <c r="R217" s="4"/>
      <c r="S217" s="4"/>
      <c r="T217" s="4">
        <v>25000000</v>
      </c>
      <c r="U217" s="4"/>
      <c r="V217" s="4"/>
      <c r="W217" s="4"/>
      <c r="X217" s="4">
        <v>45261</v>
      </c>
      <c r="Y217" s="4" t="s">
        <v>1219</v>
      </c>
      <c r="Z217" s="4" t="s">
        <v>46</v>
      </c>
      <c r="AA217" s="4">
        <v>0</v>
      </c>
      <c r="AB217" s="4" t="s">
        <v>1220</v>
      </c>
      <c r="AC217" s="4" t="s">
        <v>1221</v>
      </c>
      <c r="AD217" s="4" t="s">
        <v>48</v>
      </c>
      <c r="AE217" s="4" t="s">
        <v>49</v>
      </c>
      <c r="AF217" s="4"/>
      <c r="AG217" s="4"/>
      <c r="AH217" s="4" t="s">
        <v>48</v>
      </c>
      <c r="AI217" s="4"/>
      <c r="AJ217" s="4"/>
      <c r="AK217" s="4"/>
      <c r="AL217" s="4"/>
      <c r="AM217" s="4"/>
      <c r="AN217" s="4"/>
      <c r="AO217" s="9"/>
      <c r="AP217" s="14" t="s">
        <v>1566</v>
      </c>
      <c r="AQ217" s="4" t="s">
        <v>1567</v>
      </c>
      <c r="AR217" s="15">
        <v>0</v>
      </c>
      <c r="AS217" s="14" t="s">
        <v>48</v>
      </c>
      <c r="AT217" s="4" t="s">
        <v>48</v>
      </c>
      <c r="AU217" s="4" t="s">
        <v>57</v>
      </c>
      <c r="AV217" s="15" t="s">
        <v>1544</v>
      </c>
      <c r="AW217" s="14" t="s">
        <v>57</v>
      </c>
      <c r="AX217" s="4" t="s">
        <v>48</v>
      </c>
      <c r="AY217" s="4" t="s">
        <v>49</v>
      </c>
      <c r="AZ217" s="4">
        <v>0</v>
      </c>
      <c r="BA217" s="15" t="s">
        <v>1545</v>
      </c>
      <c r="BB217" s="14" t="s">
        <v>48</v>
      </c>
      <c r="BC217" s="4">
        <v>0</v>
      </c>
      <c r="BD217" s="15" t="s">
        <v>1545</v>
      </c>
      <c r="BE217" s="11" t="s">
        <v>1546</v>
      </c>
      <c r="BF217" s="4" t="s">
        <v>1547</v>
      </c>
      <c r="BG217" s="5">
        <v>45328</v>
      </c>
      <c r="BH217" s="5">
        <v>45335</v>
      </c>
      <c r="BI217" s="5">
        <v>0</v>
      </c>
      <c r="BJ217" s="5">
        <v>45344</v>
      </c>
      <c r="BK217" s="4">
        <v>0</v>
      </c>
      <c r="BL217" s="4" t="s">
        <v>1548</v>
      </c>
      <c r="BM217" s="4">
        <v>0</v>
      </c>
      <c r="BN217" s="4">
        <v>0</v>
      </c>
      <c r="BO217" s="4" t="s">
        <v>127</v>
      </c>
      <c r="BP217" s="4">
        <v>0</v>
      </c>
      <c r="BQ217" s="5">
        <v>45309</v>
      </c>
      <c r="BR217" s="5">
        <v>45335</v>
      </c>
      <c r="BS217" s="5">
        <v>0</v>
      </c>
      <c r="BT217" s="5">
        <v>0</v>
      </c>
      <c r="BU217" s="4">
        <v>25000000</v>
      </c>
    </row>
    <row r="218" spans="1:73" x14ac:dyDescent="0.25">
      <c r="A218" s="4" t="s">
        <v>1222</v>
      </c>
      <c r="B218" s="4" t="s">
        <v>1147</v>
      </c>
      <c r="C218" s="4" t="s">
        <v>39</v>
      </c>
      <c r="D218" s="4"/>
      <c r="E218" s="4" t="s">
        <v>117</v>
      </c>
      <c r="F218" s="4" t="s">
        <v>1223</v>
      </c>
      <c r="G218" s="4">
        <v>1756.994314</v>
      </c>
      <c r="H218" s="4">
        <v>25000000</v>
      </c>
      <c r="I218" s="4">
        <f t="shared" si="3"/>
        <v>0</v>
      </c>
      <c r="J218" s="4"/>
      <c r="K218" s="4"/>
      <c r="L218" s="4" t="s">
        <v>1224</v>
      </c>
      <c r="M218" s="4" t="s">
        <v>1649</v>
      </c>
      <c r="N218" s="4"/>
      <c r="O218" s="4">
        <v>45309</v>
      </c>
      <c r="P218" s="4">
        <v>45327</v>
      </c>
      <c r="Q218" s="4"/>
      <c r="R218" s="4"/>
      <c r="S218" s="4"/>
      <c r="T218" s="4">
        <v>25000000</v>
      </c>
      <c r="U218" s="4"/>
      <c r="V218" s="4"/>
      <c r="W218" s="4"/>
      <c r="X218" s="4">
        <v>0</v>
      </c>
      <c r="Y218" s="4" t="s">
        <v>1225</v>
      </c>
      <c r="Z218" s="4" t="s">
        <v>394</v>
      </c>
      <c r="AA218" s="4">
        <v>0</v>
      </c>
      <c r="AB218" s="4">
        <v>0</v>
      </c>
      <c r="AC218" s="4" t="s">
        <v>1226</v>
      </c>
      <c r="AD218" s="4" t="s">
        <v>48</v>
      </c>
      <c r="AE218" s="4" t="s">
        <v>48</v>
      </c>
      <c r="AF218" s="4"/>
      <c r="AG218" s="4" t="s">
        <v>53</v>
      </c>
      <c r="AH218" s="4" t="s">
        <v>49</v>
      </c>
      <c r="AI218" s="4" t="s">
        <v>340</v>
      </c>
      <c r="AJ218" s="4"/>
      <c r="AK218" s="4"/>
      <c r="AL218" s="4"/>
      <c r="AM218" s="4"/>
      <c r="AN218" s="4"/>
      <c r="AO218" s="9"/>
      <c r="AP218" s="14" t="s">
        <v>1568</v>
      </c>
      <c r="AQ218" s="4">
        <v>0</v>
      </c>
      <c r="AR218" s="15">
        <v>0</v>
      </c>
      <c r="AS218" s="14" t="s">
        <v>48</v>
      </c>
      <c r="AT218" s="4" t="s">
        <v>48</v>
      </c>
      <c r="AU218" s="4" t="s">
        <v>57</v>
      </c>
      <c r="AV218" s="15" t="s">
        <v>1544</v>
      </c>
      <c r="AW218" s="14" t="s">
        <v>57</v>
      </c>
      <c r="AX218" s="4" t="s">
        <v>48</v>
      </c>
      <c r="AY218" s="4" t="s">
        <v>49</v>
      </c>
      <c r="AZ218" s="4">
        <v>0</v>
      </c>
      <c r="BA218" s="15" t="s">
        <v>1545</v>
      </c>
      <c r="BB218" s="14" t="s">
        <v>48</v>
      </c>
      <c r="BC218" s="4">
        <v>0</v>
      </c>
      <c r="BD218" s="15" t="s">
        <v>1545</v>
      </c>
      <c r="BE218" s="11" t="s">
        <v>1546</v>
      </c>
      <c r="BF218" s="4" t="s">
        <v>1547</v>
      </c>
      <c r="BG218" s="5">
        <v>0</v>
      </c>
      <c r="BH218" s="5">
        <v>45327</v>
      </c>
      <c r="BI218" s="5">
        <v>0</v>
      </c>
      <c r="BJ218" s="5">
        <v>0</v>
      </c>
      <c r="BK218" s="4">
        <v>0</v>
      </c>
      <c r="BL218" s="4" t="s">
        <v>74</v>
      </c>
      <c r="BM218" s="4" t="s">
        <v>1569</v>
      </c>
      <c r="BN218" s="4" t="s">
        <v>1570</v>
      </c>
      <c r="BO218" s="4" t="s">
        <v>74</v>
      </c>
      <c r="BP218" s="4">
        <v>0</v>
      </c>
      <c r="BQ218" s="5">
        <v>45309</v>
      </c>
      <c r="BR218" s="5">
        <v>45327</v>
      </c>
      <c r="BS218" s="5">
        <v>0</v>
      </c>
      <c r="BT218" s="5">
        <v>0</v>
      </c>
      <c r="BU218" s="4">
        <v>25000000</v>
      </c>
    </row>
    <row r="219" spans="1:73" x14ac:dyDescent="0.25">
      <c r="A219" s="4" t="s">
        <v>1227</v>
      </c>
      <c r="B219" s="4" t="s">
        <v>1147</v>
      </c>
      <c r="C219" s="4" t="s">
        <v>1148</v>
      </c>
      <c r="D219" s="4"/>
      <c r="E219" s="4" t="s">
        <v>41</v>
      </c>
      <c r="F219" s="4" t="s">
        <v>1228</v>
      </c>
      <c r="G219" s="4">
        <v>1197.0304040000001</v>
      </c>
      <c r="H219" s="4">
        <v>25000000</v>
      </c>
      <c r="I219" s="4">
        <f t="shared" si="3"/>
        <v>0</v>
      </c>
      <c r="J219" s="4"/>
      <c r="K219" s="4"/>
      <c r="L219" s="4" t="s">
        <v>1229</v>
      </c>
      <c r="M219" s="4" t="s">
        <v>1649</v>
      </c>
      <c r="N219" s="4"/>
      <c r="O219" s="4">
        <v>45309</v>
      </c>
      <c r="P219" s="4">
        <v>45351</v>
      </c>
      <c r="Q219" s="4"/>
      <c r="R219" s="4"/>
      <c r="S219" s="4"/>
      <c r="T219" s="4">
        <v>25000000</v>
      </c>
      <c r="U219" s="4"/>
      <c r="V219" s="4"/>
      <c r="W219" s="4"/>
      <c r="X219" s="4">
        <v>45162</v>
      </c>
      <c r="Y219" s="4" t="s">
        <v>1230</v>
      </c>
      <c r="Z219" s="4" t="s">
        <v>394</v>
      </c>
      <c r="AA219" s="4">
        <v>0</v>
      </c>
      <c r="AB219" s="4">
        <v>1000</v>
      </c>
      <c r="AC219" s="4" t="s">
        <v>1231</v>
      </c>
      <c r="AD219" s="4" t="s">
        <v>48</v>
      </c>
      <c r="AE219" s="4" t="s">
        <v>48</v>
      </c>
      <c r="AF219" s="4"/>
      <c r="AG219" s="4"/>
      <c r="AH219" s="4" t="s">
        <v>49</v>
      </c>
      <c r="AI219" s="4"/>
      <c r="AJ219" s="4"/>
      <c r="AK219" s="4"/>
      <c r="AL219" s="4"/>
      <c r="AM219" s="4"/>
      <c r="AN219" s="4"/>
      <c r="AO219" s="9"/>
      <c r="AP219" s="14" t="s">
        <v>1571</v>
      </c>
      <c r="AQ219" s="4" t="s">
        <v>1572</v>
      </c>
      <c r="AR219" s="15">
        <v>0</v>
      </c>
      <c r="AS219" s="14" t="s">
        <v>48</v>
      </c>
      <c r="AT219" s="4" t="s">
        <v>48</v>
      </c>
      <c r="AU219" s="4" t="s">
        <v>57</v>
      </c>
      <c r="AV219" s="15" t="s">
        <v>1544</v>
      </c>
      <c r="AW219" s="14" t="s">
        <v>57</v>
      </c>
      <c r="AX219" s="4" t="s">
        <v>49</v>
      </c>
      <c r="AY219" s="4" t="s">
        <v>48</v>
      </c>
      <c r="AZ219" s="4">
        <v>0</v>
      </c>
      <c r="BA219" s="15" t="s">
        <v>1545</v>
      </c>
      <c r="BB219" s="14" t="s">
        <v>48</v>
      </c>
      <c r="BC219" s="4">
        <v>0</v>
      </c>
      <c r="BD219" s="15" t="s">
        <v>1545</v>
      </c>
      <c r="BE219" s="11" t="s">
        <v>1546</v>
      </c>
      <c r="BF219" s="4" t="s">
        <v>1547</v>
      </c>
      <c r="BG219" s="5">
        <v>0</v>
      </c>
      <c r="BH219" s="5">
        <v>45348</v>
      </c>
      <c r="BI219" s="5">
        <v>0</v>
      </c>
      <c r="BJ219" s="5">
        <v>0</v>
      </c>
      <c r="BK219" s="4">
        <v>0</v>
      </c>
      <c r="BL219" s="4" t="s">
        <v>1573</v>
      </c>
      <c r="BM219" s="4">
        <v>0</v>
      </c>
      <c r="BN219" s="4">
        <v>0</v>
      </c>
      <c r="BO219" s="4" t="s">
        <v>1573</v>
      </c>
      <c r="BP219" s="4">
        <v>0</v>
      </c>
      <c r="BQ219" s="5">
        <v>45309</v>
      </c>
      <c r="BR219" s="5">
        <v>45351</v>
      </c>
      <c r="BS219" s="5">
        <v>0</v>
      </c>
      <c r="BT219" s="5">
        <v>0</v>
      </c>
      <c r="BU219" s="4">
        <v>25000000</v>
      </c>
    </row>
    <row r="220" spans="1:73" x14ac:dyDescent="0.25">
      <c r="A220" s="4" t="s">
        <v>1232</v>
      </c>
      <c r="B220" s="4" t="s">
        <v>1147</v>
      </c>
      <c r="C220" s="4" t="s">
        <v>1148</v>
      </c>
      <c r="D220" s="4"/>
      <c r="E220" s="4" t="s">
        <v>279</v>
      </c>
      <c r="F220" s="4" t="s">
        <v>303</v>
      </c>
      <c r="G220" s="4">
        <v>3.4869210000000002</v>
      </c>
      <c r="H220" s="4">
        <v>10100000</v>
      </c>
      <c r="I220" s="4">
        <f t="shared" si="3"/>
        <v>0</v>
      </c>
      <c r="J220" s="4"/>
      <c r="K220" s="4"/>
      <c r="L220" s="4" t="s">
        <v>1233</v>
      </c>
      <c r="M220" s="4" t="s">
        <v>167</v>
      </c>
      <c r="N220" s="4"/>
      <c r="O220" s="4">
        <v>45309</v>
      </c>
      <c r="P220" s="4"/>
      <c r="Q220" s="4"/>
      <c r="R220" s="4"/>
      <c r="S220" s="4"/>
      <c r="T220" s="4">
        <v>10100000</v>
      </c>
      <c r="U220" s="4"/>
      <c r="V220" s="4"/>
      <c r="W220" s="4"/>
      <c r="X220" s="4">
        <v>45216</v>
      </c>
      <c r="Y220" s="4" t="s">
        <v>1234</v>
      </c>
      <c r="Z220" s="4" t="s">
        <v>46</v>
      </c>
      <c r="AA220" s="4">
        <v>0</v>
      </c>
      <c r="AB220" s="4">
        <v>3.3144</v>
      </c>
      <c r="AC220" s="4" t="s">
        <v>1235</v>
      </c>
      <c r="AD220" s="4" t="s">
        <v>48</v>
      </c>
      <c r="AE220" s="4" t="s">
        <v>49</v>
      </c>
      <c r="AF220" s="4"/>
      <c r="AG220" s="4"/>
      <c r="AH220" s="4" t="s">
        <v>48</v>
      </c>
      <c r="AI220" s="4"/>
      <c r="AJ220" s="4"/>
      <c r="AK220" s="4"/>
      <c r="AL220" s="4"/>
      <c r="AM220" s="4"/>
      <c r="AN220" s="4"/>
      <c r="AO220" s="9"/>
      <c r="AP220" s="14" t="s">
        <v>1574</v>
      </c>
      <c r="AQ220" s="4" t="s">
        <v>1575</v>
      </c>
      <c r="AR220" s="15">
        <v>0</v>
      </c>
      <c r="AS220" s="14" t="s">
        <v>48</v>
      </c>
      <c r="AT220" s="4" t="s">
        <v>48</v>
      </c>
      <c r="AU220" s="4" t="s">
        <v>57</v>
      </c>
      <c r="AV220" s="15" t="s">
        <v>1544</v>
      </c>
      <c r="AW220" s="14" t="s">
        <v>57</v>
      </c>
      <c r="AX220" s="4" t="s">
        <v>48</v>
      </c>
      <c r="AY220" s="4" t="s">
        <v>49</v>
      </c>
      <c r="AZ220" s="4">
        <v>0</v>
      </c>
      <c r="BA220" s="15" t="s">
        <v>1545</v>
      </c>
      <c r="BB220" s="14" t="s">
        <v>48</v>
      </c>
      <c r="BC220" s="4">
        <v>0</v>
      </c>
      <c r="BD220" s="15" t="s">
        <v>1545</v>
      </c>
      <c r="BE220" s="11" t="s">
        <v>1546</v>
      </c>
      <c r="BF220" s="4" t="s">
        <v>1547</v>
      </c>
      <c r="BG220" s="5">
        <v>0</v>
      </c>
      <c r="BH220" s="5" t="s">
        <v>1564</v>
      </c>
      <c r="BI220" s="5">
        <v>0</v>
      </c>
      <c r="BJ220" s="5">
        <v>0</v>
      </c>
      <c r="BK220" s="4">
        <v>0</v>
      </c>
      <c r="BL220" s="4" t="s">
        <v>167</v>
      </c>
      <c r="BM220" s="4" t="s">
        <v>1576</v>
      </c>
      <c r="BN220" s="4">
        <v>0</v>
      </c>
      <c r="BO220" s="4" t="s">
        <v>167</v>
      </c>
      <c r="BP220" s="4">
        <v>0</v>
      </c>
      <c r="BQ220" s="5">
        <v>45309</v>
      </c>
      <c r="BR220" s="5" t="s">
        <v>179</v>
      </c>
      <c r="BS220" s="5">
        <v>0</v>
      </c>
      <c r="BT220" s="5">
        <v>0</v>
      </c>
      <c r="BU220" s="4">
        <v>10100000</v>
      </c>
    </row>
    <row r="221" spans="1:73" x14ac:dyDescent="0.25">
      <c r="A221" s="4" t="s">
        <v>1236</v>
      </c>
      <c r="B221" s="4" t="s">
        <v>1147</v>
      </c>
      <c r="C221" s="4" t="s">
        <v>1148</v>
      </c>
      <c r="D221" s="4"/>
      <c r="E221" s="4" t="s">
        <v>41</v>
      </c>
      <c r="F221" s="4" t="s">
        <v>1237</v>
      </c>
      <c r="G221" s="4">
        <v>961.36494800000003</v>
      </c>
      <c r="H221" s="4">
        <v>25000000</v>
      </c>
      <c r="I221" s="4">
        <f t="shared" si="3"/>
        <v>0</v>
      </c>
      <c r="J221" s="4"/>
      <c r="K221" s="4"/>
      <c r="L221" s="4" t="s">
        <v>1238</v>
      </c>
      <c r="M221" s="4" t="s">
        <v>1649</v>
      </c>
      <c r="N221" s="4"/>
      <c r="O221" s="4">
        <v>45309</v>
      </c>
      <c r="P221" s="4">
        <v>45351</v>
      </c>
      <c r="Q221" s="4"/>
      <c r="R221" s="4"/>
      <c r="S221" s="4"/>
      <c r="T221" s="4">
        <v>25000000</v>
      </c>
      <c r="U221" s="4"/>
      <c r="V221" s="4"/>
      <c r="W221" s="4"/>
      <c r="X221" s="4">
        <v>45091</v>
      </c>
      <c r="Y221" s="4" t="s">
        <v>1239</v>
      </c>
      <c r="Z221" s="4" t="s">
        <v>46</v>
      </c>
      <c r="AA221" s="4">
        <v>0</v>
      </c>
      <c r="AB221" s="4">
        <v>962.46969999999999</v>
      </c>
      <c r="AC221" s="4" t="s">
        <v>1240</v>
      </c>
      <c r="AD221" s="4" t="s">
        <v>48</v>
      </c>
      <c r="AE221" s="4" t="s">
        <v>49</v>
      </c>
      <c r="AF221" s="4"/>
      <c r="AG221" s="4"/>
      <c r="AH221" s="4" t="s">
        <v>48</v>
      </c>
      <c r="AI221" s="4"/>
      <c r="AJ221" s="4"/>
      <c r="AK221" s="4"/>
      <c r="AL221" s="4"/>
      <c r="AM221" s="4"/>
      <c r="AN221" s="4"/>
      <c r="AO221" s="9"/>
      <c r="AP221" s="14" t="s">
        <v>1577</v>
      </c>
      <c r="AQ221" s="4" t="s">
        <v>1578</v>
      </c>
      <c r="AR221" s="15">
        <v>0</v>
      </c>
      <c r="AS221" s="14" t="s">
        <v>48</v>
      </c>
      <c r="AT221" s="4" t="s">
        <v>48</v>
      </c>
      <c r="AU221" s="4" t="s">
        <v>57</v>
      </c>
      <c r="AV221" s="15" t="s">
        <v>1544</v>
      </c>
      <c r="AW221" s="14" t="s">
        <v>57</v>
      </c>
      <c r="AX221" s="4" t="s">
        <v>49</v>
      </c>
      <c r="AY221" s="4" t="s">
        <v>49</v>
      </c>
      <c r="AZ221" s="4">
        <v>0</v>
      </c>
      <c r="BA221" s="15" t="s">
        <v>1545</v>
      </c>
      <c r="BB221" s="14" t="s">
        <v>48</v>
      </c>
      <c r="BC221" s="4">
        <v>0</v>
      </c>
      <c r="BD221" s="15" t="s">
        <v>1545</v>
      </c>
      <c r="BE221" s="11" t="s">
        <v>1546</v>
      </c>
      <c r="BF221" s="4" t="s">
        <v>1547</v>
      </c>
      <c r="BG221" s="5">
        <v>0</v>
      </c>
      <c r="BH221" s="5">
        <v>45349</v>
      </c>
      <c r="BI221" s="5">
        <v>0</v>
      </c>
      <c r="BJ221" s="5">
        <v>0</v>
      </c>
      <c r="BK221" s="4">
        <v>0</v>
      </c>
      <c r="BL221" s="4" t="s">
        <v>1573</v>
      </c>
      <c r="BM221" s="4">
        <v>0</v>
      </c>
      <c r="BN221" s="4" t="s">
        <v>1579</v>
      </c>
      <c r="BO221" s="4" t="s">
        <v>74</v>
      </c>
      <c r="BP221" s="4">
        <v>0</v>
      </c>
      <c r="BQ221" s="5">
        <v>45309</v>
      </c>
      <c r="BR221" s="5">
        <v>45351</v>
      </c>
      <c r="BS221" s="5">
        <v>0</v>
      </c>
      <c r="BT221" s="5">
        <v>0</v>
      </c>
      <c r="BU221" s="4">
        <v>25000000</v>
      </c>
    </row>
    <row r="222" spans="1:73" x14ac:dyDescent="0.25">
      <c r="A222" s="4" t="s">
        <v>1241</v>
      </c>
      <c r="B222" s="4" t="s">
        <v>1147</v>
      </c>
      <c r="C222" s="4" t="s">
        <v>1148</v>
      </c>
      <c r="D222" s="4"/>
      <c r="E222" s="4" t="s">
        <v>41</v>
      </c>
      <c r="F222" s="4" t="s">
        <v>1237</v>
      </c>
      <c r="G222" s="4">
        <v>2145.4604639999998</v>
      </c>
      <c r="H222" s="4">
        <v>25000000</v>
      </c>
      <c r="I222" s="4">
        <f t="shared" si="3"/>
        <v>0</v>
      </c>
      <c r="J222" s="4"/>
      <c r="K222" s="4"/>
      <c r="L222" s="4" t="s">
        <v>1242</v>
      </c>
      <c r="M222" s="4" t="s">
        <v>1649</v>
      </c>
      <c r="N222" s="4"/>
      <c r="O222" s="4">
        <v>45309</v>
      </c>
      <c r="P222" s="4">
        <v>45351</v>
      </c>
      <c r="Q222" s="4"/>
      <c r="R222" s="4"/>
      <c r="S222" s="4"/>
      <c r="T222" s="4">
        <v>25000000</v>
      </c>
      <c r="U222" s="4"/>
      <c r="V222" s="4"/>
      <c r="W222" s="4"/>
      <c r="X222" s="4">
        <v>45155</v>
      </c>
      <c r="Y222" s="4" t="s">
        <v>1243</v>
      </c>
      <c r="Z222" s="4" t="s">
        <v>46</v>
      </c>
      <c r="AA222" s="4">
        <v>0</v>
      </c>
      <c r="AB222" s="4" t="s">
        <v>1244</v>
      </c>
      <c r="AC222" s="4" t="s">
        <v>1245</v>
      </c>
      <c r="AD222" s="4" t="s">
        <v>48</v>
      </c>
      <c r="AE222" s="4" t="s">
        <v>49</v>
      </c>
      <c r="AF222" s="4"/>
      <c r="AG222" s="4"/>
      <c r="AH222" s="4" t="s">
        <v>48</v>
      </c>
      <c r="AI222" s="4"/>
      <c r="AJ222" s="4"/>
      <c r="AK222" s="4"/>
      <c r="AL222" s="4"/>
      <c r="AM222" s="4"/>
      <c r="AN222" s="4"/>
      <c r="AO222" s="9"/>
      <c r="AP222" s="14" t="s">
        <v>1580</v>
      </c>
      <c r="AQ222" s="4" t="s">
        <v>1581</v>
      </c>
      <c r="AR222" s="15">
        <v>0</v>
      </c>
      <c r="AS222" s="14" t="s">
        <v>48</v>
      </c>
      <c r="AT222" s="4" t="s">
        <v>48</v>
      </c>
      <c r="AU222" s="4" t="s">
        <v>57</v>
      </c>
      <c r="AV222" s="15" t="s">
        <v>1544</v>
      </c>
      <c r="AW222" s="14" t="s">
        <v>57</v>
      </c>
      <c r="AX222" s="4" t="s">
        <v>48</v>
      </c>
      <c r="AY222" s="4" t="s">
        <v>49</v>
      </c>
      <c r="AZ222" s="4">
        <v>0</v>
      </c>
      <c r="BA222" s="15" t="s">
        <v>1545</v>
      </c>
      <c r="BB222" s="14" t="s">
        <v>48</v>
      </c>
      <c r="BC222" s="4">
        <v>0</v>
      </c>
      <c r="BD222" s="15" t="s">
        <v>1545</v>
      </c>
      <c r="BE222" s="11" t="s">
        <v>1546</v>
      </c>
      <c r="BF222" s="4" t="s">
        <v>1547</v>
      </c>
      <c r="BG222" s="5">
        <v>0</v>
      </c>
      <c r="BH222" s="5">
        <v>45349</v>
      </c>
      <c r="BI222" s="5">
        <v>0</v>
      </c>
      <c r="BJ222" s="5">
        <v>0</v>
      </c>
      <c r="BK222" s="4">
        <v>0</v>
      </c>
      <c r="BL222" s="4" t="s">
        <v>1573</v>
      </c>
      <c r="BM222" s="4">
        <v>0</v>
      </c>
      <c r="BN222" s="4" t="s">
        <v>1579</v>
      </c>
      <c r="BO222" s="4" t="s">
        <v>1573</v>
      </c>
      <c r="BP222" s="4">
        <v>0</v>
      </c>
      <c r="BQ222" s="5">
        <v>45309</v>
      </c>
      <c r="BR222" s="5">
        <v>45351</v>
      </c>
      <c r="BS222" s="5">
        <v>0</v>
      </c>
      <c r="BT222" s="5">
        <v>0</v>
      </c>
      <c r="BU222" s="4">
        <v>25000000</v>
      </c>
    </row>
    <row r="223" spans="1:73" x14ac:dyDescent="0.25">
      <c r="A223" s="4" t="s">
        <v>1246</v>
      </c>
      <c r="B223" s="4" t="s">
        <v>1147</v>
      </c>
      <c r="C223" s="4" t="s">
        <v>1148</v>
      </c>
      <c r="D223" s="4"/>
      <c r="E223" s="4" t="s">
        <v>107</v>
      </c>
      <c r="F223" s="4" t="s">
        <v>1247</v>
      </c>
      <c r="G223" s="4">
        <v>61.067433000000001</v>
      </c>
      <c r="H223" s="4">
        <v>25000000</v>
      </c>
      <c r="I223" s="4">
        <f t="shared" si="3"/>
        <v>0</v>
      </c>
      <c r="J223" s="4"/>
      <c r="K223" s="4"/>
      <c r="L223" s="4" t="s">
        <v>1248</v>
      </c>
      <c r="M223" s="4" t="s">
        <v>167</v>
      </c>
      <c r="N223" s="4"/>
      <c r="O223" s="4">
        <v>45309</v>
      </c>
      <c r="P223" s="4"/>
      <c r="Q223" s="4"/>
      <c r="R223" s="4"/>
      <c r="S223" s="4"/>
      <c r="T223" s="4">
        <v>25000000</v>
      </c>
      <c r="U223" s="4"/>
      <c r="V223" s="4"/>
      <c r="W223" s="4"/>
      <c r="X223" s="4">
        <v>45216</v>
      </c>
      <c r="Y223" s="4" t="s">
        <v>1249</v>
      </c>
      <c r="Z223" s="4" t="s">
        <v>46</v>
      </c>
      <c r="AA223" s="4">
        <v>0</v>
      </c>
      <c r="AB223" s="4">
        <v>65</v>
      </c>
      <c r="AC223" s="4" t="s">
        <v>1250</v>
      </c>
      <c r="AD223" s="4" t="s">
        <v>48</v>
      </c>
      <c r="AE223" s="4" t="s">
        <v>49</v>
      </c>
      <c r="AF223" s="4"/>
      <c r="AG223" s="4"/>
      <c r="AH223" s="4" t="s">
        <v>48</v>
      </c>
      <c r="AI223" s="4"/>
      <c r="AJ223" s="4"/>
      <c r="AK223" s="4"/>
      <c r="AL223" s="4"/>
      <c r="AM223" s="4"/>
      <c r="AN223" s="4"/>
      <c r="AO223" s="9"/>
      <c r="AP223" s="14" t="s">
        <v>1574</v>
      </c>
      <c r="AQ223" s="4" t="s">
        <v>1575</v>
      </c>
      <c r="AR223" s="15">
        <v>0</v>
      </c>
      <c r="AS223" s="14" t="s">
        <v>48</v>
      </c>
      <c r="AT223" s="4" t="s">
        <v>48</v>
      </c>
      <c r="AU223" s="4" t="s">
        <v>57</v>
      </c>
      <c r="AV223" s="15" t="s">
        <v>1544</v>
      </c>
      <c r="AW223" s="14" t="s">
        <v>57</v>
      </c>
      <c r="AX223" s="4" t="s">
        <v>48</v>
      </c>
      <c r="AY223" s="4" t="s">
        <v>49</v>
      </c>
      <c r="AZ223" s="4">
        <v>0</v>
      </c>
      <c r="BA223" s="15" t="s">
        <v>1545</v>
      </c>
      <c r="BB223" s="14" t="s">
        <v>48</v>
      </c>
      <c r="BC223" s="4">
        <v>0</v>
      </c>
      <c r="BD223" s="15" t="s">
        <v>1545</v>
      </c>
      <c r="BE223" s="11" t="s">
        <v>1546</v>
      </c>
      <c r="BF223" s="4" t="s">
        <v>1547</v>
      </c>
      <c r="BG223" s="5">
        <v>0</v>
      </c>
      <c r="BH223" s="5" t="s">
        <v>1564</v>
      </c>
      <c r="BI223" s="5">
        <v>0</v>
      </c>
      <c r="BJ223" s="5">
        <v>0</v>
      </c>
      <c r="BK223" s="4">
        <v>0</v>
      </c>
      <c r="BL223" s="4" t="s">
        <v>167</v>
      </c>
      <c r="BM223" s="4" t="s">
        <v>1576</v>
      </c>
      <c r="BN223" s="4">
        <v>0</v>
      </c>
      <c r="BO223" s="4" t="s">
        <v>167</v>
      </c>
      <c r="BP223" s="4">
        <v>0</v>
      </c>
      <c r="BQ223" s="5">
        <v>45309</v>
      </c>
      <c r="BR223" s="5" t="s">
        <v>179</v>
      </c>
      <c r="BS223" s="5">
        <v>0</v>
      </c>
      <c r="BT223" s="5">
        <v>0</v>
      </c>
      <c r="BU223" s="4">
        <v>25000000</v>
      </c>
    </row>
    <row r="224" spans="1:73" x14ac:dyDescent="0.25">
      <c r="A224" s="4" t="s">
        <v>1251</v>
      </c>
      <c r="B224" s="4" t="s">
        <v>1147</v>
      </c>
      <c r="C224" s="4" t="s">
        <v>1148</v>
      </c>
      <c r="D224" s="4"/>
      <c r="E224" s="4" t="s">
        <v>41</v>
      </c>
      <c r="F224" s="4" t="s">
        <v>1237</v>
      </c>
      <c r="G224" s="4">
        <v>1057.9369409999999</v>
      </c>
      <c r="H224" s="4">
        <v>25000000</v>
      </c>
      <c r="I224" s="4">
        <f t="shared" si="3"/>
        <v>0</v>
      </c>
      <c r="J224" s="4"/>
      <c r="K224" s="4"/>
      <c r="L224" s="4" t="s">
        <v>1252</v>
      </c>
      <c r="M224" s="4" t="s">
        <v>1649</v>
      </c>
      <c r="N224" s="4"/>
      <c r="O224" s="4">
        <v>45309</v>
      </c>
      <c r="P224" s="4">
        <v>45351</v>
      </c>
      <c r="Q224" s="4"/>
      <c r="R224" s="4"/>
      <c r="S224" s="4"/>
      <c r="T224" s="4">
        <v>25000000</v>
      </c>
      <c r="U224" s="4"/>
      <c r="V224" s="4"/>
      <c r="W224" s="4"/>
      <c r="X224" s="4">
        <v>45091</v>
      </c>
      <c r="Y224" s="4" t="s">
        <v>1253</v>
      </c>
      <c r="Z224" s="4" t="s">
        <v>46</v>
      </c>
      <c r="AA224" s="4">
        <v>0</v>
      </c>
      <c r="AB224" s="4">
        <v>1054.9166</v>
      </c>
      <c r="AC224" s="4" t="s">
        <v>1254</v>
      </c>
      <c r="AD224" s="4" t="s">
        <v>49</v>
      </c>
      <c r="AE224" s="4" t="s">
        <v>49</v>
      </c>
      <c r="AF224" s="4"/>
      <c r="AG224" s="4"/>
      <c r="AH224" s="4" t="s">
        <v>49</v>
      </c>
      <c r="AI224" s="4"/>
      <c r="AJ224" s="4"/>
      <c r="AK224" s="4"/>
      <c r="AL224" s="4"/>
      <c r="AM224" s="4"/>
      <c r="AN224" s="4"/>
      <c r="AO224" s="9"/>
      <c r="AP224" s="14" t="s">
        <v>1582</v>
      </c>
      <c r="AQ224" s="4" t="s">
        <v>1583</v>
      </c>
      <c r="AR224" s="15">
        <v>0</v>
      </c>
      <c r="AS224" s="14" t="s">
        <v>48</v>
      </c>
      <c r="AT224" s="4" t="s">
        <v>48</v>
      </c>
      <c r="AU224" s="4" t="s">
        <v>57</v>
      </c>
      <c r="AV224" s="15" t="s">
        <v>1544</v>
      </c>
      <c r="AW224" s="14" t="s">
        <v>57</v>
      </c>
      <c r="AX224" s="4" t="s">
        <v>49</v>
      </c>
      <c r="AY224" s="4" t="s">
        <v>49</v>
      </c>
      <c r="AZ224" s="4">
        <v>0</v>
      </c>
      <c r="BA224" s="15" t="s">
        <v>1545</v>
      </c>
      <c r="BB224" s="14" t="s">
        <v>48</v>
      </c>
      <c r="BC224" s="4">
        <v>0</v>
      </c>
      <c r="BD224" s="15" t="s">
        <v>1545</v>
      </c>
      <c r="BE224" s="11" t="s">
        <v>1546</v>
      </c>
      <c r="BF224" s="4" t="s">
        <v>1547</v>
      </c>
      <c r="BG224" s="5">
        <v>0</v>
      </c>
      <c r="BH224" s="5">
        <v>45349</v>
      </c>
      <c r="BI224" s="5">
        <v>0</v>
      </c>
      <c r="BJ224" s="5">
        <v>0</v>
      </c>
      <c r="BK224" s="4">
        <v>0</v>
      </c>
      <c r="BL224" s="4" t="s">
        <v>1573</v>
      </c>
      <c r="BM224" s="4">
        <v>0</v>
      </c>
      <c r="BN224" s="4" t="s">
        <v>1579</v>
      </c>
      <c r="BO224" s="4" t="s">
        <v>74</v>
      </c>
      <c r="BP224" s="4">
        <v>0</v>
      </c>
      <c r="BQ224" s="5">
        <v>45309</v>
      </c>
      <c r="BR224" s="5">
        <v>45351</v>
      </c>
      <c r="BS224" s="5">
        <v>0</v>
      </c>
      <c r="BT224" s="5">
        <v>0</v>
      </c>
      <c r="BU224" s="4">
        <v>25000000</v>
      </c>
    </row>
    <row r="225" spans="1:73" x14ac:dyDescent="0.25">
      <c r="A225" s="4" t="s">
        <v>1255</v>
      </c>
      <c r="B225" s="4" t="s">
        <v>1147</v>
      </c>
      <c r="C225" s="4" t="s">
        <v>1148</v>
      </c>
      <c r="D225" s="4"/>
      <c r="E225" s="4" t="s">
        <v>41</v>
      </c>
      <c r="F225" s="4" t="s">
        <v>1256</v>
      </c>
      <c r="G225" s="4">
        <v>872.10294699999997</v>
      </c>
      <c r="H225" s="4">
        <v>25000000</v>
      </c>
      <c r="I225" s="4">
        <f t="shared" si="3"/>
        <v>0</v>
      </c>
      <c r="J225" s="4"/>
      <c r="K225" s="4"/>
      <c r="L225" s="4" t="s">
        <v>1257</v>
      </c>
      <c r="M225" s="4" t="s">
        <v>1649</v>
      </c>
      <c r="N225" s="4"/>
      <c r="O225" s="4">
        <v>45309</v>
      </c>
      <c r="P225" s="4">
        <v>45341</v>
      </c>
      <c r="Q225" s="4"/>
      <c r="R225" s="4"/>
      <c r="S225" s="4"/>
      <c r="T225" s="4">
        <v>25000000</v>
      </c>
      <c r="U225" s="4"/>
      <c r="V225" s="4"/>
      <c r="W225" s="4"/>
      <c r="X225" s="4">
        <v>45044</v>
      </c>
      <c r="Y225" s="4" t="s">
        <v>1258</v>
      </c>
      <c r="Z225" s="4" t="s">
        <v>46</v>
      </c>
      <c r="AA225" s="4">
        <v>0</v>
      </c>
      <c r="AB225" s="4">
        <v>961.91099999999994</v>
      </c>
      <c r="AC225" s="4" t="s">
        <v>1259</v>
      </c>
      <c r="AD225" s="4" t="s">
        <v>48</v>
      </c>
      <c r="AE225" s="4" t="s">
        <v>49</v>
      </c>
      <c r="AF225" s="4"/>
      <c r="AG225" s="4"/>
      <c r="AH225" s="4" t="s">
        <v>48</v>
      </c>
      <c r="AI225" s="4"/>
      <c r="AJ225" s="4"/>
      <c r="AK225" s="4"/>
      <c r="AL225" s="4"/>
      <c r="AM225" s="4"/>
      <c r="AN225" s="4"/>
      <c r="AO225" s="9"/>
      <c r="AP225" s="14" t="s">
        <v>1584</v>
      </c>
      <c r="AQ225" s="4" t="s">
        <v>1585</v>
      </c>
      <c r="AR225" s="15">
        <v>0</v>
      </c>
      <c r="AS225" s="14" t="s">
        <v>48</v>
      </c>
      <c r="AT225" s="4" t="s">
        <v>48</v>
      </c>
      <c r="AU225" s="4" t="s">
        <v>57</v>
      </c>
      <c r="AV225" s="15" t="s">
        <v>1544</v>
      </c>
      <c r="AW225" s="14" t="s">
        <v>57</v>
      </c>
      <c r="AX225" s="4" t="s">
        <v>49</v>
      </c>
      <c r="AY225" s="4" t="s">
        <v>49</v>
      </c>
      <c r="AZ225" s="4">
        <v>0</v>
      </c>
      <c r="BA225" s="15" t="s">
        <v>1545</v>
      </c>
      <c r="BB225" s="14" t="s">
        <v>48</v>
      </c>
      <c r="BC225" s="4">
        <v>0</v>
      </c>
      <c r="BD225" s="15" t="s">
        <v>1545</v>
      </c>
      <c r="BE225" s="11" t="s">
        <v>1546</v>
      </c>
      <c r="BF225" s="4" t="s">
        <v>1547</v>
      </c>
      <c r="BG225" s="5">
        <v>0</v>
      </c>
      <c r="BH225" s="5">
        <v>45341</v>
      </c>
      <c r="BI225" s="5">
        <v>0</v>
      </c>
      <c r="BJ225" s="5">
        <v>0</v>
      </c>
      <c r="BK225" s="4">
        <v>0</v>
      </c>
      <c r="BL225" s="4" t="s">
        <v>74</v>
      </c>
      <c r="BM225" s="4">
        <v>0</v>
      </c>
      <c r="BN225" s="4">
        <v>0</v>
      </c>
      <c r="BO225" s="4" t="s">
        <v>74</v>
      </c>
      <c r="BP225" s="4">
        <v>0</v>
      </c>
      <c r="BQ225" s="5">
        <v>45309</v>
      </c>
      <c r="BR225" s="5">
        <v>45341</v>
      </c>
      <c r="BS225" s="5">
        <v>0</v>
      </c>
      <c r="BT225" s="5">
        <v>0</v>
      </c>
      <c r="BU225" s="4">
        <v>25000000</v>
      </c>
    </row>
    <row r="226" spans="1:73" x14ac:dyDescent="0.25">
      <c r="A226" s="4" t="s">
        <v>1260</v>
      </c>
      <c r="B226" s="4" t="s">
        <v>1147</v>
      </c>
      <c r="C226" s="4" t="s">
        <v>1148</v>
      </c>
      <c r="D226" s="4"/>
      <c r="E226" s="4" t="s">
        <v>279</v>
      </c>
      <c r="F226" s="4" t="s">
        <v>1261</v>
      </c>
      <c r="G226" s="4">
        <v>5.0644410000000004</v>
      </c>
      <c r="H226" s="4">
        <v>12600000</v>
      </c>
      <c r="I226" s="4">
        <f t="shared" si="3"/>
        <v>0</v>
      </c>
      <c r="J226" s="4"/>
      <c r="K226" s="4"/>
      <c r="L226" s="4" t="s">
        <v>1262</v>
      </c>
      <c r="M226" s="4" t="s">
        <v>167</v>
      </c>
      <c r="N226" s="4"/>
      <c r="O226" s="4">
        <v>45309</v>
      </c>
      <c r="P226" s="4"/>
      <c r="Q226" s="4"/>
      <c r="R226" s="4"/>
      <c r="S226" s="4"/>
      <c r="T226" s="4">
        <v>12600000</v>
      </c>
      <c r="U226" s="4"/>
      <c r="V226" s="4"/>
      <c r="W226" s="4"/>
      <c r="X226" s="4">
        <v>45216</v>
      </c>
      <c r="Y226" s="4" t="s">
        <v>1263</v>
      </c>
      <c r="Z226" s="4" t="s">
        <v>46</v>
      </c>
      <c r="AA226" s="4">
        <v>0</v>
      </c>
      <c r="AB226" s="4" t="s">
        <v>1264</v>
      </c>
      <c r="AC226" s="4" t="s">
        <v>1265</v>
      </c>
      <c r="AD226" s="4" t="s">
        <v>48</v>
      </c>
      <c r="AE226" s="4" t="s">
        <v>49</v>
      </c>
      <c r="AF226" s="4"/>
      <c r="AG226" s="4"/>
      <c r="AH226" s="4" t="s">
        <v>48</v>
      </c>
      <c r="AI226" s="4"/>
      <c r="AJ226" s="4"/>
      <c r="AK226" s="4"/>
      <c r="AL226" s="4"/>
      <c r="AM226" s="4"/>
      <c r="AN226" s="4"/>
      <c r="AO226" s="9"/>
      <c r="AP226" s="14" t="s">
        <v>1574</v>
      </c>
      <c r="AQ226" s="4" t="s">
        <v>1575</v>
      </c>
      <c r="AR226" s="15">
        <v>0</v>
      </c>
      <c r="AS226" s="14" t="s">
        <v>48</v>
      </c>
      <c r="AT226" s="4" t="s">
        <v>48</v>
      </c>
      <c r="AU226" s="4" t="s">
        <v>57</v>
      </c>
      <c r="AV226" s="15" t="s">
        <v>1544</v>
      </c>
      <c r="AW226" s="14" t="s">
        <v>57</v>
      </c>
      <c r="AX226" s="4" t="s">
        <v>48</v>
      </c>
      <c r="AY226" s="4" t="s">
        <v>49</v>
      </c>
      <c r="AZ226" s="4">
        <v>0</v>
      </c>
      <c r="BA226" s="15" t="s">
        <v>1545</v>
      </c>
      <c r="BB226" s="14" t="s">
        <v>48</v>
      </c>
      <c r="BC226" s="4">
        <v>0</v>
      </c>
      <c r="BD226" s="15" t="s">
        <v>1545</v>
      </c>
      <c r="BE226" s="11" t="s">
        <v>1546</v>
      </c>
      <c r="BF226" s="4" t="s">
        <v>1547</v>
      </c>
      <c r="BG226" s="5">
        <v>0</v>
      </c>
      <c r="BH226" s="5" t="s">
        <v>1564</v>
      </c>
      <c r="BI226" s="5">
        <v>0</v>
      </c>
      <c r="BJ226" s="5">
        <v>0</v>
      </c>
      <c r="BK226" s="4">
        <v>0</v>
      </c>
      <c r="BL226" s="4" t="s">
        <v>167</v>
      </c>
      <c r="BM226" s="4" t="s">
        <v>1576</v>
      </c>
      <c r="BN226" s="4">
        <v>0</v>
      </c>
      <c r="BO226" s="4" t="s">
        <v>167</v>
      </c>
      <c r="BP226" s="4">
        <v>0</v>
      </c>
      <c r="BQ226" s="5">
        <v>45309</v>
      </c>
      <c r="BR226" s="5" t="s">
        <v>179</v>
      </c>
      <c r="BS226" s="5">
        <v>0</v>
      </c>
      <c r="BT226" s="5">
        <v>0</v>
      </c>
      <c r="BU226" s="4">
        <v>12600000</v>
      </c>
    </row>
    <row r="227" spans="1:73" x14ac:dyDescent="0.25">
      <c r="A227" s="4" t="s">
        <v>1266</v>
      </c>
      <c r="B227" s="4" t="s">
        <v>1147</v>
      </c>
      <c r="C227" s="4" t="s">
        <v>1148</v>
      </c>
      <c r="D227" s="4"/>
      <c r="E227" s="4" t="s">
        <v>107</v>
      </c>
      <c r="F227" s="4" t="s">
        <v>1247</v>
      </c>
      <c r="G227" s="4">
        <v>131.58451500000001</v>
      </c>
      <c r="H227" s="4">
        <v>25000000</v>
      </c>
      <c r="I227" s="4">
        <f t="shared" si="3"/>
        <v>0</v>
      </c>
      <c r="J227" s="4"/>
      <c r="K227" s="4"/>
      <c r="L227" s="4" t="s">
        <v>1267</v>
      </c>
      <c r="M227" s="4" t="s">
        <v>167</v>
      </c>
      <c r="N227" s="4"/>
      <c r="O227" s="4">
        <v>45309</v>
      </c>
      <c r="P227" s="4"/>
      <c r="Q227" s="4"/>
      <c r="R227" s="4"/>
      <c r="S227" s="4"/>
      <c r="T227" s="4">
        <v>25000000</v>
      </c>
      <c r="U227" s="4"/>
      <c r="V227" s="4"/>
      <c r="W227" s="4"/>
      <c r="X227" s="4">
        <v>45216</v>
      </c>
      <c r="Y227" s="4" t="s">
        <v>1268</v>
      </c>
      <c r="Z227" s="4" t="s">
        <v>46</v>
      </c>
      <c r="AA227" s="4">
        <v>0</v>
      </c>
      <c r="AB227" s="4" t="s">
        <v>1269</v>
      </c>
      <c r="AC227" s="4" t="s">
        <v>1270</v>
      </c>
      <c r="AD227" s="4" t="s">
        <v>48</v>
      </c>
      <c r="AE227" s="4" t="s">
        <v>49</v>
      </c>
      <c r="AF227" s="4"/>
      <c r="AG227" s="4"/>
      <c r="AH227" s="4" t="s">
        <v>48</v>
      </c>
      <c r="AI227" s="4"/>
      <c r="AJ227" s="4"/>
      <c r="AK227" s="4"/>
      <c r="AL227" s="4"/>
      <c r="AM227" s="4"/>
      <c r="AN227" s="4"/>
      <c r="AO227" s="9"/>
      <c r="AP227" s="14" t="s">
        <v>1574</v>
      </c>
      <c r="AQ227" s="4" t="s">
        <v>1575</v>
      </c>
      <c r="AR227" s="15">
        <v>0</v>
      </c>
      <c r="AS227" s="14" t="s">
        <v>48</v>
      </c>
      <c r="AT227" s="4" t="s">
        <v>48</v>
      </c>
      <c r="AU227" s="4" t="s">
        <v>57</v>
      </c>
      <c r="AV227" s="15" t="s">
        <v>1544</v>
      </c>
      <c r="AW227" s="14" t="s">
        <v>57</v>
      </c>
      <c r="AX227" s="4" t="s">
        <v>48</v>
      </c>
      <c r="AY227" s="4" t="s">
        <v>49</v>
      </c>
      <c r="AZ227" s="4">
        <v>0</v>
      </c>
      <c r="BA227" s="15" t="s">
        <v>1545</v>
      </c>
      <c r="BB227" s="14" t="s">
        <v>48</v>
      </c>
      <c r="BC227" s="4">
        <v>0</v>
      </c>
      <c r="BD227" s="15" t="s">
        <v>1545</v>
      </c>
      <c r="BE227" s="11" t="s">
        <v>1546</v>
      </c>
      <c r="BF227" s="4" t="s">
        <v>1547</v>
      </c>
      <c r="BG227" s="5">
        <v>0</v>
      </c>
      <c r="BH227" s="5" t="s">
        <v>1564</v>
      </c>
      <c r="BI227" s="5">
        <v>0</v>
      </c>
      <c r="BJ227" s="5">
        <v>0</v>
      </c>
      <c r="BK227" s="4">
        <v>0</v>
      </c>
      <c r="BL227" s="4" t="s">
        <v>167</v>
      </c>
      <c r="BM227" s="4" t="s">
        <v>1576</v>
      </c>
      <c r="BN227" s="4">
        <v>0</v>
      </c>
      <c r="BO227" s="4" t="s">
        <v>167</v>
      </c>
      <c r="BP227" s="4">
        <v>0</v>
      </c>
      <c r="BQ227" s="5">
        <v>45309</v>
      </c>
      <c r="BR227" s="5" t="s">
        <v>179</v>
      </c>
      <c r="BS227" s="5">
        <v>0</v>
      </c>
      <c r="BT227" s="5">
        <v>0</v>
      </c>
      <c r="BU227" s="4">
        <v>25000000</v>
      </c>
    </row>
    <row r="228" spans="1:73" x14ac:dyDescent="0.25">
      <c r="A228" s="4" t="s">
        <v>1271</v>
      </c>
      <c r="B228" s="4" t="s">
        <v>1147</v>
      </c>
      <c r="C228" s="4" t="s">
        <v>1148</v>
      </c>
      <c r="D228" s="4"/>
      <c r="E228" s="4" t="s">
        <v>173</v>
      </c>
      <c r="F228" s="4" t="s">
        <v>309</v>
      </c>
      <c r="G228" s="4">
        <v>8.1415659999999992</v>
      </c>
      <c r="H228" s="4">
        <v>12600000</v>
      </c>
      <c r="I228" s="4">
        <f t="shared" si="3"/>
        <v>0</v>
      </c>
      <c r="J228" s="4"/>
      <c r="K228" s="4"/>
      <c r="L228" s="4" t="s">
        <v>1272</v>
      </c>
      <c r="M228" s="4" t="s">
        <v>59</v>
      </c>
      <c r="N228" s="4" t="s">
        <v>1273</v>
      </c>
      <c r="O228" s="4">
        <v>45309</v>
      </c>
      <c r="P228" s="4"/>
      <c r="Q228" s="4"/>
      <c r="R228" s="4"/>
      <c r="S228" s="4"/>
      <c r="T228" s="4">
        <v>12600000</v>
      </c>
      <c r="U228" s="4"/>
      <c r="V228" s="4"/>
      <c r="W228" s="4"/>
      <c r="X228" s="4">
        <v>45259</v>
      </c>
      <c r="Y228" s="4" t="s">
        <v>1274</v>
      </c>
      <c r="Z228" s="4" t="s">
        <v>46</v>
      </c>
      <c r="AA228" s="4">
        <v>0</v>
      </c>
      <c r="AB228" s="4" t="s">
        <v>1275</v>
      </c>
      <c r="AC228" s="4" t="s">
        <v>1276</v>
      </c>
      <c r="AD228" s="4" t="s">
        <v>48</v>
      </c>
      <c r="AE228" s="4"/>
      <c r="AF228" s="4"/>
      <c r="AG228" s="4"/>
      <c r="AH228" s="4" t="s">
        <v>49</v>
      </c>
      <c r="AI228" s="4"/>
      <c r="AJ228" s="4" t="s">
        <v>167</v>
      </c>
      <c r="AK228" s="4" t="s">
        <v>1277</v>
      </c>
      <c r="AL228" s="4"/>
      <c r="AM228" s="4"/>
      <c r="AN228" s="4"/>
      <c r="AO228" s="9"/>
      <c r="AP228" s="14" t="s">
        <v>57</v>
      </c>
      <c r="AQ228" s="4" t="s">
        <v>57</v>
      </c>
      <c r="AR228" s="15" t="s">
        <v>57</v>
      </c>
      <c r="AS228" s="14" t="s">
        <v>48</v>
      </c>
      <c r="AT228" s="4" t="s">
        <v>48</v>
      </c>
      <c r="AU228" s="4" t="s">
        <v>57</v>
      </c>
      <c r="AV228" s="15" t="s">
        <v>1544</v>
      </c>
      <c r="AW228" s="14" t="s">
        <v>57</v>
      </c>
      <c r="AX228" s="4" t="s">
        <v>48</v>
      </c>
      <c r="AY228" s="4" t="s">
        <v>49</v>
      </c>
      <c r="AZ228" s="4">
        <v>0</v>
      </c>
      <c r="BA228" s="15" t="s">
        <v>1545</v>
      </c>
      <c r="BB228" s="14" t="s">
        <v>48</v>
      </c>
      <c r="BC228" s="4">
        <v>0</v>
      </c>
      <c r="BD228" s="15" t="s">
        <v>1545</v>
      </c>
      <c r="BE228" s="11" t="s">
        <v>1546</v>
      </c>
      <c r="BF228" s="4" t="s">
        <v>1547</v>
      </c>
      <c r="BG228" s="5">
        <v>45328</v>
      </c>
      <c r="BH228" s="5" t="s">
        <v>1564</v>
      </c>
      <c r="BI228" s="5">
        <v>0</v>
      </c>
      <c r="BJ228" s="5">
        <v>0</v>
      </c>
      <c r="BK228" s="4">
        <v>0</v>
      </c>
      <c r="BL228" s="4" t="s">
        <v>59</v>
      </c>
      <c r="BM228" s="4" t="s">
        <v>1273</v>
      </c>
      <c r="BN228" s="4" t="s">
        <v>1586</v>
      </c>
      <c r="BO228" s="4" t="s">
        <v>59</v>
      </c>
      <c r="BP228" s="4" t="s">
        <v>1273</v>
      </c>
      <c r="BQ228" s="5">
        <v>45309</v>
      </c>
      <c r="BR228" s="5">
        <v>0</v>
      </c>
      <c r="BS228" s="5">
        <v>0</v>
      </c>
      <c r="BT228" s="5">
        <v>0</v>
      </c>
      <c r="BU228" s="4">
        <v>12600000</v>
      </c>
    </row>
    <row r="229" spans="1:73" x14ac:dyDescent="0.25">
      <c r="A229" s="4" t="s">
        <v>1278</v>
      </c>
      <c r="B229" s="4" t="s">
        <v>1147</v>
      </c>
      <c r="C229" s="4" t="s">
        <v>1148</v>
      </c>
      <c r="D229" s="4"/>
      <c r="E229" s="4" t="s">
        <v>117</v>
      </c>
      <c r="F229" s="4" t="s">
        <v>1279</v>
      </c>
      <c r="G229" s="4">
        <v>271</v>
      </c>
      <c r="H229" s="4">
        <v>25000000</v>
      </c>
      <c r="I229" s="4">
        <f t="shared" si="3"/>
        <v>0</v>
      </c>
      <c r="J229" s="4"/>
      <c r="K229" s="4"/>
      <c r="L229" s="4" t="s">
        <v>1280</v>
      </c>
      <c r="M229" s="4" t="s">
        <v>1649</v>
      </c>
      <c r="N229" s="4"/>
      <c r="O229" s="4">
        <v>45309</v>
      </c>
      <c r="P229" s="4">
        <v>45335</v>
      </c>
      <c r="Q229" s="4"/>
      <c r="R229" s="4"/>
      <c r="S229" s="4"/>
      <c r="T229" s="4">
        <v>25000000</v>
      </c>
      <c r="U229" s="4"/>
      <c r="V229" s="4"/>
      <c r="W229" s="4"/>
      <c r="X229" s="4">
        <v>45126</v>
      </c>
      <c r="Y229" s="4" t="s">
        <v>1281</v>
      </c>
      <c r="Z229" s="4">
        <v>0</v>
      </c>
      <c r="AA229" s="4" t="s">
        <v>427</v>
      </c>
      <c r="AB229" s="4">
        <v>134.69999999999999</v>
      </c>
      <c r="AC229" s="4" t="s">
        <v>1282</v>
      </c>
      <c r="AD229" s="4" t="s">
        <v>48</v>
      </c>
      <c r="AE229" s="4" t="s">
        <v>49</v>
      </c>
      <c r="AF229" s="4"/>
      <c r="AG229" s="4"/>
      <c r="AH229" s="4" t="s">
        <v>430</v>
      </c>
      <c r="AI229" s="4"/>
      <c r="AJ229" s="4"/>
      <c r="AK229" s="4"/>
      <c r="AL229" s="4"/>
      <c r="AM229" s="4"/>
      <c r="AN229" s="4"/>
      <c r="AO229" s="9"/>
      <c r="AP229" s="14" t="s">
        <v>1587</v>
      </c>
      <c r="AQ229" s="4" t="s">
        <v>1588</v>
      </c>
      <c r="AR229" s="15">
        <v>0</v>
      </c>
      <c r="AS229" s="14" t="s">
        <v>48</v>
      </c>
      <c r="AT229" s="4" t="s">
        <v>48</v>
      </c>
      <c r="AU229" s="4" t="s">
        <v>57</v>
      </c>
      <c r="AV229" s="15" t="s">
        <v>1544</v>
      </c>
      <c r="AW229" s="14" t="s">
        <v>57</v>
      </c>
      <c r="AX229" s="4" t="s">
        <v>48</v>
      </c>
      <c r="AY229" s="4" t="s">
        <v>49</v>
      </c>
      <c r="AZ229" s="4">
        <v>0</v>
      </c>
      <c r="BA229" s="15" t="s">
        <v>1545</v>
      </c>
      <c r="BB229" s="14" t="s">
        <v>48</v>
      </c>
      <c r="BC229" s="4">
        <v>0</v>
      </c>
      <c r="BD229" s="15" t="s">
        <v>1545</v>
      </c>
      <c r="BE229" s="11" t="s">
        <v>1546</v>
      </c>
      <c r="BF229" s="4" t="s">
        <v>1547</v>
      </c>
      <c r="BG229" s="5">
        <v>45328</v>
      </c>
      <c r="BH229" s="5">
        <v>45335</v>
      </c>
      <c r="BI229" s="5">
        <v>0</v>
      </c>
      <c r="BJ229" s="5">
        <v>0</v>
      </c>
      <c r="BK229" s="4">
        <v>0</v>
      </c>
      <c r="BL229" s="4" t="s">
        <v>74</v>
      </c>
      <c r="BM229" s="4">
        <v>0</v>
      </c>
      <c r="BN229" s="4">
        <v>0</v>
      </c>
      <c r="BO229" s="4" t="s">
        <v>74</v>
      </c>
      <c r="BP229" s="4">
        <v>0</v>
      </c>
      <c r="BQ229" s="5">
        <v>45309</v>
      </c>
      <c r="BR229" s="5">
        <v>45335</v>
      </c>
      <c r="BS229" s="5">
        <v>0</v>
      </c>
      <c r="BT229" s="5">
        <v>0</v>
      </c>
      <c r="BU229" s="4">
        <v>25000000</v>
      </c>
    </row>
    <row r="230" spans="1:73" x14ac:dyDescent="0.25">
      <c r="A230" s="4" t="s">
        <v>1283</v>
      </c>
      <c r="B230" s="4" t="s">
        <v>1147</v>
      </c>
      <c r="C230" s="4" t="s">
        <v>1148</v>
      </c>
      <c r="D230" s="4"/>
      <c r="E230" s="4" t="s">
        <v>107</v>
      </c>
      <c r="F230" s="4" t="s">
        <v>1247</v>
      </c>
      <c r="G230" s="4">
        <v>95.482527000000005</v>
      </c>
      <c r="H230" s="4">
        <v>25000000</v>
      </c>
      <c r="I230" s="4">
        <f t="shared" si="3"/>
        <v>0</v>
      </c>
      <c r="J230" s="4"/>
      <c r="K230" s="4"/>
      <c r="L230" s="4" t="s">
        <v>1284</v>
      </c>
      <c r="M230" s="4" t="s">
        <v>167</v>
      </c>
      <c r="N230" s="4"/>
      <c r="O230" s="4">
        <v>45309</v>
      </c>
      <c r="P230" s="4"/>
      <c r="Q230" s="4"/>
      <c r="R230" s="4"/>
      <c r="S230" s="4"/>
      <c r="T230" s="4">
        <v>25000000</v>
      </c>
      <c r="U230" s="4"/>
      <c r="V230" s="4"/>
      <c r="W230" s="4"/>
      <c r="X230" s="4">
        <v>45216</v>
      </c>
      <c r="Y230" s="4" t="s">
        <v>1285</v>
      </c>
      <c r="Z230" s="4">
        <v>0</v>
      </c>
      <c r="AA230" s="4" t="s">
        <v>427</v>
      </c>
      <c r="AB230" s="4">
        <v>0</v>
      </c>
      <c r="AC230" s="4" t="s">
        <v>1286</v>
      </c>
      <c r="AD230" s="4" t="s">
        <v>48</v>
      </c>
      <c r="AE230" s="4" t="s">
        <v>49</v>
      </c>
      <c r="AF230" s="4"/>
      <c r="AG230" s="4"/>
      <c r="AH230" s="4" t="s">
        <v>430</v>
      </c>
      <c r="AI230" s="4"/>
      <c r="AJ230" s="4"/>
      <c r="AK230" s="4"/>
      <c r="AL230" s="4"/>
      <c r="AM230" s="4"/>
      <c r="AN230" s="4"/>
      <c r="AO230" s="9"/>
      <c r="AP230" s="14" t="s">
        <v>1574</v>
      </c>
      <c r="AQ230" s="4" t="s">
        <v>1575</v>
      </c>
      <c r="AR230" s="15">
        <v>0</v>
      </c>
      <c r="AS230" s="14" t="s">
        <v>48</v>
      </c>
      <c r="AT230" s="4" t="s">
        <v>48</v>
      </c>
      <c r="AU230" s="4" t="s">
        <v>57</v>
      </c>
      <c r="AV230" s="15" t="s">
        <v>1544</v>
      </c>
      <c r="AW230" s="14" t="s">
        <v>57</v>
      </c>
      <c r="AX230" s="4" t="s">
        <v>48</v>
      </c>
      <c r="AY230" s="4" t="s">
        <v>49</v>
      </c>
      <c r="AZ230" s="4">
        <v>0</v>
      </c>
      <c r="BA230" s="15" t="s">
        <v>1545</v>
      </c>
      <c r="BB230" s="14" t="s">
        <v>48</v>
      </c>
      <c r="BC230" s="4">
        <v>0</v>
      </c>
      <c r="BD230" s="15" t="s">
        <v>1545</v>
      </c>
      <c r="BE230" s="11" t="s">
        <v>1546</v>
      </c>
      <c r="BF230" s="4" t="s">
        <v>1547</v>
      </c>
      <c r="BG230" s="5">
        <v>0</v>
      </c>
      <c r="BH230" s="5" t="s">
        <v>1564</v>
      </c>
      <c r="BI230" s="5">
        <v>0</v>
      </c>
      <c r="BJ230" s="5">
        <v>0</v>
      </c>
      <c r="BK230" s="4">
        <v>0</v>
      </c>
      <c r="BL230" s="4" t="s">
        <v>167</v>
      </c>
      <c r="BM230" s="4" t="s">
        <v>1576</v>
      </c>
      <c r="BN230" s="4">
        <v>0</v>
      </c>
      <c r="BO230" s="4" t="s">
        <v>167</v>
      </c>
      <c r="BP230" s="4">
        <v>0</v>
      </c>
      <c r="BQ230" s="5">
        <v>45309</v>
      </c>
      <c r="BR230" s="5" t="s">
        <v>179</v>
      </c>
      <c r="BS230" s="5">
        <v>0</v>
      </c>
      <c r="BT230" s="5">
        <v>0</v>
      </c>
      <c r="BU230" s="4">
        <v>25000000</v>
      </c>
    </row>
    <row r="231" spans="1:73" x14ac:dyDescent="0.25">
      <c r="A231" s="4" t="s">
        <v>1287</v>
      </c>
      <c r="B231" s="4" t="s">
        <v>1147</v>
      </c>
      <c r="C231" s="4" t="s">
        <v>1148</v>
      </c>
      <c r="D231" s="4"/>
      <c r="E231" s="4" t="s">
        <v>279</v>
      </c>
      <c r="F231" s="4" t="s">
        <v>303</v>
      </c>
      <c r="G231" s="4">
        <v>2.990945</v>
      </c>
      <c r="H231" s="4">
        <v>10100000</v>
      </c>
      <c r="I231" s="4">
        <f t="shared" si="3"/>
        <v>0</v>
      </c>
      <c r="J231" s="4"/>
      <c r="K231" s="4"/>
      <c r="L231" s="4" t="s">
        <v>1288</v>
      </c>
      <c r="M231" s="4" t="s">
        <v>167</v>
      </c>
      <c r="N231" s="4"/>
      <c r="O231" s="4">
        <v>45309</v>
      </c>
      <c r="P231" s="4"/>
      <c r="Q231" s="4"/>
      <c r="R231" s="4"/>
      <c r="S231" s="4"/>
      <c r="T231" s="4">
        <v>10100000</v>
      </c>
      <c r="U231" s="4"/>
      <c r="V231" s="4"/>
      <c r="W231" s="4"/>
      <c r="X231" s="4">
        <v>45216</v>
      </c>
      <c r="Y231" s="4" t="s">
        <v>1289</v>
      </c>
      <c r="Z231" s="4">
        <v>0</v>
      </c>
      <c r="AA231" s="4" t="s">
        <v>427</v>
      </c>
      <c r="AB231" s="4" t="s">
        <v>1290</v>
      </c>
      <c r="AC231" s="4" t="s">
        <v>1291</v>
      </c>
      <c r="AD231" s="4" t="s">
        <v>48</v>
      </c>
      <c r="AE231" s="4" t="s">
        <v>49</v>
      </c>
      <c r="AF231" s="4"/>
      <c r="AG231" s="4"/>
      <c r="AH231" s="4" t="s">
        <v>430</v>
      </c>
      <c r="AI231" s="4"/>
      <c r="AJ231" s="4"/>
      <c r="AK231" s="4"/>
      <c r="AL231" s="4"/>
      <c r="AM231" s="4"/>
      <c r="AN231" s="4"/>
      <c r="AO231" s="9"/>
      <c r="AP231" s="14" t="s">
        <v>1574</v>
      </c>
      <c r="AQ231" s="4" t="s">
        <v>1575</v>
      </c>
      <c r="AR231" s="15">
        <v>0</v>
      </c>
      <c r="AS231" s="14" t="s">
        <v>48</v>
      </c>
      <c r="AT231" s="4" t="s">
        <v>48</v>
      </c>
      <c r="AU231" s="4" t="s">
        <v>57</v>
      </c>
      <c r="AV231" s="15" t="s">
        <v>1544</v>
      </c>
      <c r="AW231" s="14" t="s">
        <v>57</v>
      </c>
      <c r="AX231" s="4" t="s">
        <v>48</v>
      </c>
      <c r="AY231" s="4" t="s">
        <v>49</v>
      </c>
      <c r="AZ231" s="4">
        <v>0</v>
      </c>
      <c r="BA231" s="15" t="s">
        <v>1545</v>
      </c>
      <c r="BB231" s="14" t="s">
        <v>48</v>
      </c>
      <c r="BC231" s="4">
        <v>0</v>
      </c>
      <c r="BD231" s="15" t="s">
        <v>1545</v>
      </c>
      <c r="BE231" s="11" t="s">
        <v>1546</v>
      </c>
      <c r="BF231" s="4" t="s">
        <v>1547</v>
      </c>
      <c r="BG231" s="5">
        <v>0</v>
      </c>
      <c r="BH231" s="5" t="s">
        <v>1564</v>
      </c>
      <c r="BI231" s="5">
        <v>0</v>
      </c>
      <c r="BJ231" s="5">
        <v>0</v>
      </c>
      <c r="BK231" s="4">
        <v>0</v>
      </c>
      <c r="BL231" s="4" t="s">
        <v>167</v>
      </c>
      <c r="BM231" s="4" t="s">
        <v>1576</v>
      </c>
      <c r="BN231" s="4">
        <v>0</v>
      </c>
      <c r="BO231" s="4" t="s">
        <v>167</v>
      </c>
      <c r="BP231" s="4">
        <v>0</v>
      </c>
      <c r="BQ231" s="5">
        <v>45309</v>
      </c>
      <c r="BR231" s="5" t="s">
        <v>179</v>
      </c>
      <c r="BS231" s="5">
        <v>0</v>
      </c>
      <c r="BT231" s="5">
        <v>0</v>
      </c>
      <c r="BU231" s="4">
        <v>10100000</v>
      </c>
    </row>
    <row r="232" spans="1:73" x14ac:dyDescent="0.25">
      <c r="A232" s="4" t="s">
        <v>1292</v>
      </c>
      <c r="B232" s="4" t="s">
        <v>1147</v>
      </c>
      <c r="C232" s="4" t="s">
        <v>1148</v>
      </c>
      <c r="D232" s="4"/>
      <c r="E232" s="4" t="s">
        <v>279</v>
      </c>
      <c r="F232" s="4" t="s">
        <v>303</v>
      </c>
      <c r="G232" s="4">
        <v>7.7819029999999998</v>
      </c>
      <c r="H232" s="4">
        <v>12600000</v>
      </c>
      <c r="I232" s="4">
        <f t="shared" si="3"/>
        <v>0</v>
      </c>
      <c r="J232" s="4"/>
      <c r="K232" s="4"/>
      <c r="L232" s="4" t="s">
        <v>1293</v>
      </c>
      <c r="M232" s="4" t="s">
        <v>167</v>
      </c>
      <c r="N232" s="4"/>
      <c r="O232" s="4">
        <v>45309</v>
      </c>
      <c r="P232" s="4"/>
      <c r="Q232" s="4"/>
      <c r="R232" s="4"/>
      <c r="S232" s="4"/>
      <c r="T232" s="4">
        <v>12600000</v>
      </c>
      <c r="U232" s="4"/>
      <c r="V232" s="4"/>
      <c r="W232" s="4"/>
      <c r="X232" s="4">
        <v>45216</v>
      </c>
      <c r="Y232" s="4" t="s">
        <v>1294</v>
      </c>
      <c r="Z232" s="4">
        <v>0</v>
      </c>
      <c r="AA232" s="4" t="s">
        <v>427</v>
      </c>
      <c r="AB232" s="4" t="s">
        <v>1295</v>
      </c>
      <c r="AC232" s="4" t="s">
        <v>1296</v>
      </c>
      <c r="AD232" s="4" t="s">
        <v>48</v>
      </c>
      <c r="AE232" s="4" t="s">
        <v>49</v>
      </c>
      <c r="AF232" s="4"/>
      <c r="AG232" s="4"/>
      <c r="AH232" s="4" t="s">
        <v>430</v>
      </c>
      <c r="AI232" s="4"/>
      <c r="AJ232" s="4"/>
      <c r="AK232" s="4"/>
      <c r="AL232" s="4"/>
      <c r="AM232" s="4"/>
      <c r="AN232" s="4"/>
      <c r="AO232" s="9"/>
      <c r="AP232" s="14" t="s">
        <v>1574</v>
      </c>
      <c r="AQ232" s="4" t="s">
        <v>1575</v>
      </c>
      <c r="AR232" s="15">
        <v>0</v>
      </c>
      <c r="AS232" s="14" t="s">
        <v>48</v>
      </c>
      <c r="AT232" s="4" t="s">
        <v>48</v>
      </c>
      <c r="AU232" s="4" t="s">
        <v>57</v>
      </c>
      <c r="AV232" s="15" t="s">
        <v>1544</v>
      </c>
      <c r="AW232" s="14" t="s">
        <v>57</v>
      </c>
      <c r="AX232" s="4" t="s">
        <v>48</v>
      </c>
      <c r="AY232" s="4" t="s">
        <v>49</v>
      </c>
      <c r="AZ232" s="4">
        <v>0</v>
      </c>
      <c r="BA232" s="15" t="s">
        <v>1545</v>
      </c>
      <c r="BB232" s="14" t="s">
        <v>48</v>
      </c>
      <c r="BC232" s="4">
        <v>0</v>
      </c>
      <c r="BD232" s="15" t="s">
        <v>1545</v>
      </c>
      <c r="BE232" s="11" t="s">
        <v>1546</v>
      </c>
      <c r="BF232" s="4" t="s">
        <v>1547</v>
      </c>
      <c r="BG232" s="5">
        <v>0</v>
      </c>
      <c r="BH232" s="5" t="s">
        <v>1564</v>
      </c>
      <c r="BI232" s="5">
        <v>0</v>
      </c>
      <c r="BJ232" s="5">
        <v>0</v>
      </c>
      <c r="BK232" s="4">
        <v>0</v>
      </c>
      <c r="BL232" s="4" t="s">
        <v>167</v>
      </c>
      <c r="BM232" s="4" t="s">
        <v>1576</v>
      </c>
      <c r="BN232" s="4">
        <v>0</v>
      </c>
      <c r="BO232" s="4" t="s">
        <v>167</v>
      </c>
      <c r="BP232" s="4">
        <v>0</v>
      </c>
      <c r="BQ232" s="5">
        <v>45309</v>
      </c>
      <c r="BR232" s="5" t="s">
        <v>179</v>
      </c>
      <c r="BS232" s="5">
        <v>0</v>
      </c>
      <c r="BT232" s="5">
        <v>0</v>
      </c>
      <c r="BU232" s="4">
        <v>12600000</v>
      </c>
    </row>
    <row r="233" spans="1:73" x14ac:dyDescent="0.25">
      <c r="A233" s="4" t="s">
        <v>1297</v>
      </c>
      <c r="B233" s="4" t="s">
        <v>1147</v>
      </c>
      <c r="C233" s="4" t="s">
        <v>1148</v>
      </c>
      <c r="D233" s="4"/>
      <c r="E233" s="4" t="s">
        <v>1298</v>
      </c>
      <c r="F233" s="4" t="s">
        <v>1299</v>
      </c>
      <c r="G233" s="4">
        <v>11.433058000000001</v>
      </c>
      <c r="H233" s="4">
        <v>16600000</v>
      </c>
      <c r="I233" s="4">
        <f t="shared" si="3"/>
        <v>0</v>
      </c>
      <c r="J233" s="4"/>
      <c r="K233" s="4"/>
      <c r="L233" s="4" t="s">
        <v>1300</v>
      </c>
      <c r="M233" s="4" t="s">
        <v>44</v>
      </c>
      <c r="N233" s="4"/>
      <c r="O233" s="4">
        <v>45309</v>
      </c>
      <c r="P233" s="4">
        <v>45329</v>
      </c>
      <c r="Q233" s="4">
        <v>45341</v>
      </c>
      <c r="R233" s="4">
        <v>45349</v>
      </c>
      <c r="S233" s="4">
        <v>45362</v>
      </c>
      <c r="T233" s="4">
        <v>16600000</v>
      </c>
      <c r="U233" s="4" t="s">
        <v>1301</v>
      </c>
      <c r="V233" s="4"/>
      <c r="W233" s="4"/>
      <c r="X233" s="4">
        <v>45086</v>
      </c>
      <c r="Y233" s="4" t="s">
        <v>1302</v>
      </c>
      <c r="Z233" s="4" t="s">
        <v>46</v>
      </c>
      <c r="AA233" s="4">
        <v>0</v>
      </c>
      <c r="AB233" s="4" t="s">
        <v>1303</v>
      </c>
      <c r="AC233" s="4" t="s">
        <v>1304</v>
      </c>
      <c r="AD233" s="4" t="s">
        <v>48</v>
      </c>
      <c r="AE233" s="4" t="s">
        <v>49</v>
      </c>
      <c r="AF233" s="4"/>
      <c r="AG233" s="4"/>
      <c r="AH233" s="4" t="s">
        <v>48</v>
      </c>
      <c r="AI233" s="4"/>
      <c r="AJ233" s="4"/>
      <c r="AK233" s="4"/>
      <c r="AL233" s="4"/>
      <c r="AM233" s="4"/>
      <c r="AN233" s="4"/>
      <c r="AO233" s="9"/>
      <c r="AP233" s="14" t="s">
        <v>1589</v>
      </c>
      <c r="AQ233" s="4" t="s">
        <v>1590</v>
      </c>
      <c r="AR233" s="15">
        <v>0</v>
      </c>
      <c r="AS233" s="14" t="s">
        <v>48</v>
      </c>
      <c r="AT233" s="4" t="s">
        <v>48</v>
      </c>
      <c r="AU233" s="4" t="s">
        <v>57</v>
      </c>
      <c r="AV233" s="15" t="s">
        <v>1544</v>
      </c>
      <c r="AW233" s="14" t="s">
        <v>57</v>
      </c>
      <c r="AX233" s="4" t="s">
        <v>48</v>
      </c>
      <c r="AY233" s="4" t="s">
        <v>49</v>
      </c>
      <c r="AZ233" s="4">
        <v>0</v>
      </c>
      <c r="BA233" s="15" t="s">
        <v>1545</v>
      </c>
      <c r="BB233" s="14" t="s">
        <v>48</v>
      </c>
      <c r="BC233" s="4">
        <v>0</v>
      </c>
      <c r="BD233" s="15" t="s">
        <v>1545</v>
      </c>
      <c r="BE233" s="11" t="s">
        <v>1546</v>
      </c>
      <c r="BF233" s="4" t="s">
        <v>1547</v>
      </c>
      <c r="BG233" s="5">
        <v>0</v>
      </c>
      <c r="BH233" s="5">
        <v>45329</v>
      </c>
      <c r="BI233" s="5">
        <v>0</v>
      </c>
      <c r="BJ233" s="5">
        <v>45341</v>
      </c>
      <c r="BK233" s="4">
        <v>0</v>
      </c>
      <c r="BL233" s="4" t="s">
        <v>1548</v>
      </c>
      <c r="BM233" s="4" t="s">
        <v>1553</v>
      </c>
      <c r="BN233" s="4">
        <v>0</v>
      </c>
      <c r="BO233" s="4" t="s">
        <v>127</v>
      </c>
      <c r="BP233" s="4">
        <v>0</v>
      </c>
      <c r="BQ233" s="5">
        <v>45309</v>
      </c>
      <c r="BR233" s="5">
        <v>45329</v>
      </c>
      <c r="BS233" s="5">
        <v>45349</v>
      </c>
      <c r="BT233" s="5">
        <v>45362</v>
      </c>
      <c r="BU233" s="4">
        <v>16600000</v>
      </c>
    </row>
    <row r="234" spans="1:73" x14ac:dyDescent="0.25">
      <c r="A234" s="4" t="s">
        <v>1305</v>
      </c>
      <c r="B234" s="4" t="s">
        <v>1147</v>
      </c>
      <c r="C234" s="4" t="s">
        <v>1148</v>
      </c>
      <c r="D234" s="4"/>
      <c r="E234" s="4" t="s">
        <v>279</v>
      </c>
      <c r="F234" s="4" t="s">
        <v>303</v>
      </c>
      <c r="G234" s="4">
        <v>49.930650999999997</v>
      </c>
      <c r="H234" s="4">
        <v>18400000</v>
      </c>
      <c r="I234" s="4">
        <f t="shared" si="3"/>
        <v>0</v>
      </c>
      <c r="J234" s="4"/>
      <c r="K234" s="4"/>
      <c r="L234" s="4" t="s">
        <v>1306</v>
      </c>
      <c r="M234" s="4" t="s">
        <v>167</v>
      </c>
      <c r="N234" s="4"/>
      <c r="O234" s="4">
        <v>45309</v>
      </c>
      <c r="P234" s="4"/>
      <c r="Q234" s="4"/>
      <c r="R234" s="4"/>
      <c r="S234" s="4"/>
      <c r="T234" s="4">
        <v>18400000</v>
      </c>
      <c r="U234" s="4"/>
      <c r="V234" s="4"/>
      <c r="W234" s="4"/>
      <c r="X234" s="4">
        <v>45216</v>
      </c>
      <c r="Y234" s="4" t="s">
        <v>1307</v>
      </c>
      <c r="Z234" s="4" t="s">
        <v>46</v>
      </c>
      <c r="AA234" s="4">
        <v>0</v>
      </c>
      <c r="AB234" s="4">
        <v>55.082799999999999</v>
      </c>
      <c r="AC234" s="4" t="s">
        <v>1308</v>
      </c>
      <c r="AD234" s="4" t="s">
        <v>48</v>
      </c>
      <c r="AE234" s="4" t="s">
        <v>49</v>
      </c>
      <c r="AF234" s="4"/>
      <c r="AG234" s="4"/>
      <c r="AH234" s="4" t="s">
        <v>48</v>
      </c>
      <c r="AI234" s="4"/>
      <c r="AJ234" s="4"/>
      <c r="AK234" s="4"/>
      <c r="AL234" s="4"/>
      <c r="AM234" s="4"/>
      <c r="AN234" s="4"/>
      <c r="AO234" s="9"/>
      <c r="AP234" s="14" t="s">
        <v>1574</v>
      </c>
      <c r="AQ234" s="4" t="s">
        <v>1575</v>
      </c>
      <c r="AR234" s="15">
        <v>0</v>
      </c>
      <c r="AS234" s="14" t="s">
        <v>48</v>
      </c>
      <c r="AT234" s="4" t="s">
        <v>48</v>
      </c>
      <c r="AU234" s="4" t="s">
        <v>57</v>
      </c>
      <c r="AV234" s="15" t="s">
        <v>1544</v>
      </c>
      <c r="AW234" s="14" t="s">
        <v>57</v>
      </c>
      <c r="AX234" s="4" t="s">
        <v>48</v>
      </c>
      <c r="AY234" s="4" t="s">
        <v>49</v>
      </c>
      <c r="AZ234" s="4">
        <v>0</v>
      </c>
      <c r="BA234" s="15" t="s">
        <v>1545</v>
      </c>
      <c r="BB234" s="14" t="s">
        <v>48</v>
      </c>
      <c r="BC234" s="4">
        <v>0</v>
      </c>
      <c r="BD234" s="15" t="s">
        <v>1545</v>
      </c>
      <c r="BE234" s="11" t="s">
        <v>1546</v>
      </c>
      <c r="BF234" s="4" t="s">
        <v>1547</v>
      </c>
      <c r="BG234" s="5">
        <v>0</v>
      </c>
      <c r="BH234" s="5" t="s">
        <v>1564</v>
      </c>
      <c r="BI234" s="5">
        <v>0</v>
      </c>
      <c r="BJ234" s="5">
        <v>0</v>
      </c>
      <c r="BK234" s="4">
        <v>0</v>
      </c>
      <c r="BL234" s="4" t="s">
        <v>167</v>
      </c>
      <c r="BM234" s="4" t="s">
        <v>1576</v>
      </c>
      <c r="BN234" s="4">
        <v>0</v>
      </c>
      <c r="BO234" s="4" t="s">
        <v>167</v>
      </c>
      <c r="BP234" s="4">
        <v>0</v>
      </c>
      <c r="BQ234" s="5">
        <v>45309</v>
      </c>
      <c r="BR234" s="5" t="s">
        <v>179</v>
      </c>
      <c r="BS234" s="5">
        <v>0</v>
      </c>
      <c r="BT234" s="5">
        <v>0</v>
      </c>
      <c r="BU234" s="4">
        <v>18400000</v>
      </c>
    </row>
    <row r="235" spans="1:73" x14ac:dyDescent="0.25">
      <c r="A235" s="4" t="s">
        <v>1309</v>
      </c>
      <c r="B235" s="4" t="s">
        <v>1147</v>
      </c>
      <c r="C235" s="4" t="s">
        <v>1148</v>
      </c>
      <c r="D235" s="4"/>
      <c r="E235" s="4" t="s">
        <v>279</v>
      </c>
      <c r="F235" s="4" t="s">
        <v>303</v>
      </c>
      <c r="G235" s="4">
        <v>3.417125</v>
      </c>
      <c r="H235" s="4">
        <v>10100000</v>
      </c>
      <c r="I235" s="4">
        <f t="shared" si="3"/>
        <v>0</v>
      </c>
      <c r="J235" s="4"/>
      <c r="K235" s="4"/>
      <c r="L235" s="4" t="s">
        <v>1310</v>
      </c>
      <c r="M235" s="4" t="s">
        <v>167</v>
      </c>
      <c r="N235" s="4"/>
      <c r="O235" s="4">
        <v>45309</v>
      </c>
      <c r="P235" s="4"/>
      <c r="Q235" s="4"/>
      <c r="R235" s="4"/>
      <c r="S235" s="4"/>
      <c r="T235" s="4">
        <v>10100000</v>
      </c>
      <c r="U235" s="4"/>
      <c r="V235" s="4"/>
      <c r="W235" s="4"/>
      <c r="X235" s="4">
        <v>45216</v>
      </c>
      <c r="Y235" s="4" t="s">
        <v>1311</v>
      </c>
      <c r="Z235" s="4" t="s">
        <v>46</v>
      </c>
      <c r="AA235" s="4">
        <v>0</v>
      </c>
      <c r="AB235" s="4" t="s">
        <v>1290</v>
      </c>
      <c r="AC235" s="4" t="s">
        <v>1312</v>
      </c>
      <c r="AD235" s="4" t="s">
        <v>48</v>
      </c>
      <c r="AE235" s="4" t="s">
        <v>49</v>
      </c>
      <c r="AF235" s="4"/>
      <c r="AG235" s="4"/>
      <c r="AH235" s="4" t="s">
        <v>48</v>
      </c>
      <c r="AI235" s="4"/>
      <c r="AJ235" s="4"/>
      <c r="AK235" s="4"/>
      <c r="AL235" s="4"/>
      <c r="AM235" s="4"/>
      <c r="AN235" s="4"/>
      <c r="AO235" s="9"/>
      <c r="AP235" s="14" t="s">
        <v>1574</v>
      </c>
      <c r="AQ235" s="4" t="s">
        <v>1575</v>
      </c>
      <c r="AR235" s="15">
        <v>0</v>
      </c>
      <c r="AS235" s="14" t="s">
        <v>48</v>
      </c>
      <c r="AT235" s="4" t="s">
        <v>48</v>
      </c>
      <c r="AU235" s="4" t="s">
        <v>57</v>
      </c>
      <c r="AV235" s="15" t="s">
        <v>1544</v>
      </c>
      <c r="AW235" s="14" t="s">
        <v>57</v>
      </c>
      <c r="AX235" s="4" t="s">
        <v>48</v>
      </c>
      <c r="AY235" s="4" t="s">
        <v>49</v>
      </c>
      <c r="AZ235" s="4">
        <v>0</v>
      </c>
      <c r="BA235" s="15" t="s">
        <v>1545</v>
      </c>
      <c r="BB235" s="14" t="s">
        <v>48</v>
      </c>
      <c r="BC235" s="4">
        <v>0</v>
      </c>
      <c r="BD235" s="15" t="s">
        <v>1545</v>
      </c>
      <c r="BE235" s="11" t="s">
        <v>1546</v>
      </c>
      <c r="BF235" s="4" t="s">
        <v>1547</v>
      </c>
      <c r="BG235" s="5">
        <v>0</v>
      </c>
      <c r="BH235" s="5" t="s">
        <v>1564</v>
      </c>
      <c r="BI235" s="5">
        <v>0</v>
      </c>
      <c r="BJ235" s="5">
        <v>0</v>
      </c>
      <c r="BK235" s="4">
        <v>0</v>
      </c>
      <c r="BL235" s="4" t="s">
        <v>167</v>
      </c>
      <c r="BM235" s="4" t="s">
        <v>1576</v>
      </c>
      <c r="BN235" s="4">
        <v>0</v>
      </c>
      <c r="BO235" s="4" t="s">
        <v>167</v>
      </c>
      <c r="BP235" s="4">
        <v>0</v>
      </c>
      <c r="BQ235" s="5">
        <v>45309</v>
      </c>
      <c r="BR235" s="5" t="s">
        <v>179</v>
      </c>
      <c r="BS235" s="5">
        <v>0</v>
      </c>
      <c r="BT235" s="5">
        <v>0</v>
      </c>
      <c r="BU235" s="4">
        <v>10100000</v>
      </c>
    </row>
    <row r="236" spans="1:73" x14ac:dyDescent="0.25">
      <c r="A236" s="4" t="s">
        <v>1313</v>
      </c>
      <c r="B236" s="4" t="s">
        <v>1147</v>
      </c>
      <c r="C236" s="4" t="s">
        <v>1148</v>
      </c>
      <c r="D236" s="4"/>
      <c r="E236" s="4" t="s">
        <v>279</v>
      </c>
      <c r="F236" s="4" t="s">
        <v>1261</v>
      </c>
      <c r="G236" s="4">
        <v>10.930357000000001</v>
      </c>
      <c r="H236" s="4">
        <v>16600000</v>
      </c>
      <c r="I236" s="4">
        <f t="shared" si="3"/>
        <v>0</v>
      </c>
      <c r="J236" s="4"/>
      <c r="K236" s="4"/>
      <c r="L236" s="4" t="s">
        <v>1314</v>
      </c>
      <c r="M236" s="4" t="s">
        <v>167</v>
      </c>
      <c r="N236" s="4"/>
      <c r="O236" s="4">
        <v>45309</v>
      </c>
      <c r="P236" s="4"/>
      <c r="Q236" s="4"/>
      <c r="R236" s="4"/>
      <c r="S236" s="4"/>
      <c r="T236" s="4">
        <v>16600000</v>
      </c>
      <c r="U236" s="4"/>
      <c r="V236" s="4"/>
      <c r="W236" s="4"/>
      <c r="X236" s="4">
        <v>45216</v>
      </c>
      <c r="Y236" s="4" t="s">
        <v>1315</v>
      </c>
      <c r="Z236" s="4" t="s">
        <v>46</v>
      </c>
      <c r="AA236" s="4">
        <v>0</v>
      </c>
      <c r="AB236" s="4" t="s">
        <v>1316</v>
      </c>
      <c r="AC236" s="4" t="s">
        <v>1317</v>
      </c>
      <c r="AD236" s="4" t="s">
        <v>546</v>
      </c>
      <c r="AE236" s="4" t="s">
        <v>49</v>
      </c>
      <c r="AF236" s="4"/>
      <c r="AG236" s="4"/>
      <c r="AH236" s="4" t="s">
        <v>430</v>
      </c>
      <c r="AI236" s="4"/>
      <c r="AJ236" s="4"/>
      <c r="AK236" s="4"/>
      <c r="AL236" s="4"/>
      <c r="AM236" s="4"/>
      <c r="AN236" s="4"/>
      <c r="AO236" s="9"/>
      <c r="AP236" s="14" t="s">
        <v>1574</v>
      </c>
      <c r="AQ236" s="4" t="s">
        <v>1575</v>
      </c>
      <c r="AR236" s="15">
        <v>0</v>
      </c>
      <c r="AS236" s="14" t="s">
        <v>48</v>
      </c>
      <c r="AT236" s="4" t="s">
        <v>48</v>
      </c>
      <c r="AU236" s="4" t="s">
        <v>57</v>
      </c>
      <c r="AV236" s="15" t="s">
        <v>1544</v>
      </c>
      <c r="AW236" s="14" t="s">
        <v>57</v>
      </c>
      <c r="AX236" s="4" t="s">
        <v>48</v>
      </c>
      <c r="AY236" s="4" t="s">
        <v>49</v>
      </c>
      <c r="AZ236" s="4">
        <v>0</v>
      </c>
      <c r="BA236" s="15" t="s">
        <v>1545</v>
      </c>
      <c r="BB236" s="14" t="s">
        <v>48</v>
      </c>
      <c r="BC236" s="4">
        <v>0</v>
      </c>
      <c r="BD236" s="15" t="s">
        <v>1545</v>
      </c>
      <c r="BE236" s="11" t="s">
        <v>1546</v>
      </c>
      <c r="BF236" s="4" t="s">
        <v>1547</v>
      </c>
      <c r="BG236" s="5">
        <v>0</v>
      </c>
      <c r="BH236" s="5" t="s">
        <v>1564</v>
      </c>
      <c r="BI236" s="5">
        <v>0</v>
      </c>
      <c r="BJ236" s="5">
        <v>0</v>
      </c>
      <c r="BK236" s="4">
        <v>0</v>
      </c>
      <c r="BL236" s="4" t="s">
        <v>167</v>
      </c>
      <c r="BM236" s="4" t="s">
        <v>1576</v>
      </c>
      <c r="BN236" s="4">
        <v>0</v>
      </c>
      <c r="BO236" s="4" t="s">
        <v>167</v>
      </c>
      <c r="BP236" s="4">
        <v>0</v>
      </c>
      <c r="BQ236" s="5">
        <v>45309</v>
      </c>
      <c r="BR236" s="5" t="s">
        <v>179</v>
      </c>
      <c r="BS236" s="5">
        <v>0</v>
      </c>
      <c r="BT236" s="5">
        <v>0</v>
      </c>
      <c r="BU236" s="4">
        <v>16600000</v>
      </c>
    </row>
    <row r="237" spans="1:73" x14ac:dyDescent="0.25">
      <c r="A237" s="4" t="s">
        <v>1318</v>
      </c>
      <c r="B237" s="4" t="s">
        <v>1147</v>
      </c>
      <c r="C237" s="4" t="s">
        <v>1148</v>
      </c>
      <c r="D237" s="4"/>
      <c r="E237" s="4" t="s">
        <v>107</v>
      </c>
      <c r="F237" s="4" t="s">
        <v>1247</v>
      </c>
      <c r="G237" s="4">
        <v>46.947763000000002</v>
      </c>
      <c r="H237" s="4">
        <v>18400000</v>
      </c>
      <c r="I237" s="4">
        <f t="shared" si="3"/>
        <v>0</v>
      </c>
      <c r="J237" s="4"/>
      <c r="K237" s="4"/>
      <c r="L237" s="4" t="s">
        <v>1319</v>
      </c>
      <c r="M237" s="4" t="s">
        <v>167</v>
      </c>
      <c r="N237" s="4"/>
      <c r="O237" s="4">
        <v>45309</v>
      </c>
      <c r="P237" s="4"/>
      <c r="Q237" s="4"/>
      <c r="R237" s="4"/>
      <c r="S237" s="4"/>
      <c r="T237" s="4">
        <v>18400000</v>
      </c>
      <c r="U237" s="4"/>
      <c r="V237" s="4"/>
      <c r="W237" s="4"/>
      <c r="X237" s="4">
        <v>45216</v>
      </c>
      <c r="Y237" s="4" t="s">
        <v>1320</v>
      </c>
      <c r="Z237" s="4" t="s">
        <v>46</v>
      </c>
      <c r="AA237" s="4">
        <v>0</v>
      </c>
      <c r="AB237" s="4">
        <v>0</v>
      </c>
      <c r="AC237" s="4" t="s">
        <v>1321</v>
      </c>
      <c r="AD237" s="4" t="s">
        <v>48</v>
      </c>
      <c r="AE237" s="4" t="s">
        <v>49</v>
      </c>
      <c r="AF237" s="4"/>
      <c r="AG237" s="4"/>
      <c r="AH237" s="4" t="s">
        <v>48</v>
      </c>
      <c r="AI237" s="4"/>
      <c r="AJ237" s="4"/>
      <c r="AK237" s="4"/>
      <c r="AL237" s="4"/>
      <c r="AM237" s="4"/>
      <c r="AN237" s="4"/>
      <c r="AO237" s="9"/>
      <c r="AP237" s="14" t="s">
        <v>1574</v>
      </c>
      <c r="AQ237" s="4" t="s">
        <v>1575</v>
      </c>
      <c r="AR237" s="15">
        <v>0</v>
      </c>
      <c r="AS237" s="14" t="s">
        <v>48</v>
      </c>
      <c r="AT237" s="4" t="s">
        <v>48</v>
      </c>
      <c r="AU237" s="4" t="s">
        <v>57</v>
      </c>
      <c r="AV237" s="15" t="s">
        <v>1544</v>
      </c>
      <c r="AW237" s="14" t="s">
        <v>57</v>
      </c>
      <c r="AX237" s="4" t="s">
        <v>48</v>
      </c>
      <c r="AY237" s="4" t="s">
        <v>49</v>
      </c>
      <c r="AZ237" s="4">
        <v>0</v>
      </c>
      <c r="BA237" s="15" t="s">
        <v>1545</v>
      </c>
      <c r="BB237" s="14" t="s">
        <v>48</v>
      </c>
      <c r="BC237" s="4">
        <v>0</v>
      </c>
      <c r="BD237" s="15" t="s">
        <v>1545</v>
      </c>
      <c r="BE237" s="11" t="s">
        <v>1546</v>
      </c>
      <c r="BF237" s="4" t="s">
        <v>1547</v>
      </c>
      <c r="BG237" s="5">
        <v>0</v>
      </c>
      <c r="BH237" s="5" t="s">
        <v>1564</v>
      </c>
      <c r="BI237" s="5">
        <v>0</v>
      </c>
      <c r="BJ237" s="5">
        <v>0</v>
      </c>
      <c r="BK237" s="4">
        <v>0</v>
      </c>
      <c r="BL237" s="4" t="s">
        <v>167</v>
      </c>
      <c r="BM237" s="4" t="s">
        <v>1576</v>
      </c>
      <c r="BN237" s="4">
        <v>0</v>
      </c>
      <c r="BO237" s="4" t="s">
        <v>167</v>
      </c>
      <c r="BP237" s="4">
        <v>0</v>
      </c>
      <c r="BQ237" s="5">
        <v>45309</v>
      </c>
      <c r="BR237" s="5" t="s">
        <v>179</v>
      </c>
      <c r="BS237" s="5">
        <v>0</v>
      </c>
      <c r="BT237" s="5">
        <v>0</v>
      </c>
      <c r="BU237" s="4">
        <v>18400000</v>
      </c>
    </row>
    <row r="238" spans="1:73" x14ac:dyDescent="0.25">
      <c r="A238" s="4" t="s">
        <v>1322</v>
      </c>
      <c r="B238" s="4" t="s">
        <v>1147</v>
      </c>
      <c r="C238" s="4" t="s">
        <v>1148</v>
      </c>
      <c r="D238" s="4"/>
      <c r="E238" s="4" t="s">
        <v>279</v>
      </c>
      <c r="F238" s="4" t="s">
        <v>303</v>
      </c>
      <c r="G238" s="4">
        <v>2.956318</v>
      </c>
      <c r="H238" s="4">
        <v>10100000</v>
      </c>
      <c r="I238" s="4">
        <f t="shared" si="3"/>
        <v>0</v>
      </c>
      <c r="J238" s="4"/>
      <c r="K238" s="4"/>
      <c r="L238" s="4" t="s">
        <v>1323</v>
      </c>
      <c r="M238" s="4" t="s">
        <v>167</v>
      </c>
      <c r="N238" s="4"/>
      <c r="O238" s="4">
        <v>45309</v>
      </c>
      <c r="P238" s="4"/>
      <c r="Q238" s="4"/>
      <c r="R238" s="4"/>
      <c r="S238" s="4"/>
      <c r="T238" s="4">
        <v>10100000</v>
      </c>
      <c r="U238" s="4"/>
      <c r="V238" s="4"/>
      <c r="W238" s="4"/>
      <c r="X238" s="4">
        <v>45216</v>
      </c>
      <c r="Y238" s="4" t="s">
        <v>1324</v>
      </c>
      <c r="Z238" s="4" t="s">
        <v>46</v>
      </c>
      <c r="AA238" s="4">
        <v>0</v>
      </c>
      <c r="AB238" s="4" t="s">
        <v>1290</v>
      </c>
      <c r="AC238" s="4" t="s">
        <v>1325</v>
      </c>
      <c r="AD238" s="4" t="s">
        <v>48</v>
      </c>
      <c r="AE238" s="4" t="s">
        <v>49</v>
      </c>
      <c r="AF238" s="4"/>
      <c r="AG238" s="4"/>
      <c r="AH238" s="4" t="s">
        <v>48</v>
      </c>
      <c r="AI238" s="4"/>
      <c r="AJ238" s="4"/>
      <c r="AK238" s="4"/>
      <c r="AL238" s="4"/>
      <c r="AM238" s="4"/>
      <c r="AN238" s="4"/>
      <c r="AO238" s="9"/>
      <c r="AP238" s="14" t="s">
        <v>1574</v>
      </c>
      <c r="AQ238" s="4" t="s">
        <v>1575</v>
      </c>
      <c r="AR238" s="15">
        <v>0</v>
      </c>
      <c r="AS238" s="14" t="s">
        <v>48</v>
      </c>
      <c r="AT238" s="4" t="s">
        <v>48</v>
      </c>
      <c r="AU238" s="4" t="s">
        <v>57</v>
      </c>
      <c r="AV238" s="15" t="s">
        <v>1544</v>
      </c>
      <c r="AW238" s="14" t="s">
        <v>57</v>
      </c>
      <c r="AX238" s="4" t="s">
        <v>48</v>
      </c>
      <c r="AY238" s="4" t="s">
        <v>49</v>
      </c>
      <c r="AZ238" s="4">
        <v>0</v>
      </c>
      <c r="BA238" s="15" t="s">
        <v>1545</v>
      </c>
      <c r="BB238" s="14" t="s">
        <v>48</v>
      </c>
      <c r="BC238" s="4">
        <v>0</v>
      </c>
      <c r="BD238" s="15" t="s">
        <v>1545</v>
      </c>
      <c r="BE238" s="11" t="s">
        <v>1546</v>
      </c>
      <c r="BF238" s="4" t="s">
        <v>1547</v>
      </c>
      <c r="BG238" s="5">
        <v>0</v>
      </c>
      <c r="BH238" s="5" t="s">
        <v>1564</v>
      </c>
      <c r="BI238" s="5">
        <v>0</v>
      </c>
      <c r="BJ238" s="5">
        <v>0</v>
      </c>
      <c r="BK238" s="4">
        <v>0</v>
      </c>
      <c r="BL238" s="4" t="s">
        <v>167</v>
      </c>
      <c r="BM238" s="4" t="s">
        <v>1576</v>
      </c>
      <c r="BN238" s="4">
        <v>0</v>
      </c>
      <c r="BO238" s="4" t="s">
        <v>167</v>
      </c>
      <c r="BP238" s="4">
        <v>0</v>
      </c>
      <c r="BQ238" s="5">
        <v>45309</v>
      </c>
      <c r="BR238" s="5" t="s">
        <v>179</v>
      </c>
      <c r="BS238" s="5">
        <v>0</v>
      </c>
      <c r="BT238" s="5">
        <v>0</v>
      </c>
      <c r="BU238" s="4">
        <v>10100000</v>
      </c>
    </row>
    <row r="239" spans="1:73" x14ac:dyDescent="0.25">
      <c r="A239" s="4" t="s">
        <v>1326</v>
      </c>
      <c r="B239" s="4" t="s">
        <v>1147</v>
      </c>
      <c r="C239" s="4" t="s">
        <v>1148</v>
      </c>
      <c r="D239" s="4"/>
      <c r="E239" s="4" t="s">
        <v>279</v>
      </c>
      <c r="F239" s="4" t="s">
        <v>1261</v>
      </c>
      <c r="G239" s="4">
        <v>4.9574299999999996</v>
      </c>
      <c r="H239" s="4">
        <v>10100000</v>
      </c>
      <c r="I239" s="4">
        <f t="shared" si="3"/>
        <v>0</v>
      </c>
      <c r="J239" s="4"/>
      <c r="K239" s="4"/>
      <c r="L239" s="4" t="s">
        <v>1327</v>
      </c>
      <c r="M239" s="4" t="s">
        <v>167</v>
      </c>
      <c r="N239" s="4"/>
      <c r="O239" s="4">
        <v>45309</v>
      </c>
      <c r="P239" s="4"/>
      <c r="Q239" s="4"/>
      <c r="R239" s="4"/>
      <c r="S239" s="4"/>
      <c r="T239" s="4">
        <v>10100000</v>
      </c>
      <c r="U239" s="4"/>
      <c r="V239" s="4"/>
      <c r="W239" s="4"/>
      <c r="X239" s="4">
        <v>45216</v>
      </c>
      <c r="Y239" s="4" t="s">
        <v>1328</v>
      </c>
      <c r="Z239" s="4" t="s">
        <v>46</v>
      </c>
      <c r="AA239" s="4">
        <v>0</v>
      </c>
      <c r="AB239" s="4" t="s">
        <v>1329</v>
      </c>
      <c r="AC239" s="4" t="s">
        <v>1330</v>
      </c>
      <c r="AD239" s="4" t="s">
        <v>48</v>
      </c>
      <c r="AE239" s="4" t="s">
        <v>49</v>
      </c>
      <c r="AF239" s="4"/>
      <c r="AG239" s="4"/>
      <c r="AH239" s="4" t="s">
        <v>48</v>
      </c>
      <c r="AI239" s="4"/>
      <c r="AJ239" s="4"/>
      <c r="AK239" s="4"/>
      <c r="AL239" s="4"/>
      <c r="AM239" s="4"/>
      <c r="AN239" s="4"/>
      <c r="AO239" s="9"/>
      <c r="AP239" s="14" t="s">
        <v>1574</v>
      </c>
      <c r="AQ239" s="4" t="s">
        <v>1575</v>
      </c>
      <c r="AR239" s="15">
        <v>0</v>
      </c>
      <c r="AS239" s="14" t="s">
        <v>48</v>
      </c>
      <c r="AT239" s="4" t="s">
        <v>48</v>
      </c>
      <c r="AU239" s="4" t="s">
        <v>57</v>
      </c>
      <c r="AV239" s="15" t="s">
        <v>1544</v>
      </c>
      <c r="AW239" s="14" t="s">
        <v>57</v>
      </c>
      <c r="AX239" s="4" t="s">
        <v>48</v>
      </c>
      <c r="AY239" s="4" t="s">
        <v>49</v>
      </c>
      <c r="AZ239" s="4">
        <v>0</v>
      </c>
      <c r="BA239" s="15" t="s">
        <v>1545</v>
      </c>
      <c r="BB239" s="14" t="s">
        <v>48</v>
      </c>
      <c r="BC239" s="4">
        <v>0</v>
      </c>
      <c r="BD239" s="15" t="s">
        <v>1545</v>
      </c>
      <c r="BE239" s="11" t="s">
        <v>1546</v>
      </c>
      <c r="BF239" s="4" t="s">
        <v>1547</v>
      </c>
      <c r="BG239" s="5">
        <v>0</v>
      </c>
      <c r="BH239" s="5" t="s">
        <v>1564</v>
      </c>
      <c r="BI239" s="5">
        <v>0</v>
      </c>
      <c r="BJ239" s="5">
        <v>0</v>
      </c>
      <c r="BK239" s="4">
        <v>0</v>
      </c>
      <c r="BL239" s="4" t="s">
        <v>167</v>
      </c>
      <c r="BM239" s="4" t="s">
        <v>1576</v>
      </c>
      <c r="BN239" s="4">
        <v>0</v>
      </c>
      <c r="BO239" s="4" t="s">
        <v>167</v>
      </c>
      <c r="BP239" s="4">
        <v>0</v>
      </c>
      <c r="BQ239" s="5">
        <v>45309</v>
      </c>
      <c r="BR239" s="5" t="s">
        <v>179</v>
      </c>
      <c r="BS239" s="5">
        <v>0</v>
      </c>
      <c r="BT239" s="5">
        <v>0</v>
      </c>
      <c r="BU239" s="4">
        <v>10100000</v>
      </c>
    </row>
    <row r="240" spans="1:73" x14ac:dyDescent="0.25">
      <c r="A240" s="4" t="s">
        <v>1331</v>
      </c>
      <c r="B240" s="4" t="s">
        <v>1147</v>
      </c>
      <c r="C240" s="4" t="s">
        <v>1148</v>
      </c>
      <c r="D240" s="4"/>
      <c r="E240" s="4" t="s">
        <v>279</v>
      </c>
      <c r="F240" s="4" t="s">
        <v>303</v>
      </c>
      <c r="G240" s="4">
        <v>8.4100280000000005</v>
      </c>
      <c r="H240" s="4">
        <v>12600000</v>
      </c>
      <c r="I240" s="4">
        <f t="shared" si="3"/>
        <v>0</v>
      </c>
      <c r="J240" s="4"/>
      <c r="K240" s="4"/>
      <c r="L240" s="4" t="s">
        <v>1332</v>
      </c>
      <c r="M240" s="4" t="s">
        <v>167</v>
      </c>
      <c r="N240" s="4"/>
      <c r="O240" s="4">
        <v>45309</v>
      </c>
      <c r="P240" s="4"/>
      <c r="Q240" s="4"/>
      <c r="R240" s="4"/>
      <c r="S240" s="4"/>
      <c r="T240" s="4">
        <v>12600000</v>
      </c>
      <c r="U240" s="4"/>
      <c r="V240" s="4"/>
      <c r="W240" s="4"/>
      <c r="X240" s="4">
        <v>45216</v>
      </c>
      <c r="Y240" s="4" t="s">
        <v>1333</v>
      </c>
      <c r="Z240" s="4" t="s">
        <v>46</v>
      </c>
      <c r="AA240" s="4">
        <v>0</v>
      </c>
      <c r="AB240" s="4">
        <v>8.1857000000000006</v>
      </c>
      <c r="AC240" s="4" t="s">
        <v>1334</v>
      </c>
      <c r="AD240" s="4" t="s">
        <v>48</v>
      </c>
      <c r="AE240" s="4" t="s">
        <v>49</v>
      </c>
      <c r="AF240" s="4"/>
      <c r="AG240" s="4"/>
      <c r="AH240" s="4" t="s">
        <v>48</v>
      </c>
      <c r="AI240" s="4"/>
      <c r="AJ240" s="4"/>
      <c r="AK240" s="4"/>
      <c r="AL240" s="4"/>
      <c r="AM240" s="4"/>
      <c r="AN240" s="4"/>
      <c r="AO240" s="9"/>
      <c r="AP240" s="14" t="s">
        <v>1574</v>
      </c>
      <c r="AQ240" s="4" t="s">
        <v>1575</v>
      </c>
      <c r="AR240" s="15">
        <v>0</v>
      </c>
      <c r="AS240" s="14" t="s">
        <v>48</v>
      </c>
      <c r="AT240" s="4" t="s">
        <v>48</v>
      </c>
      <c r="AU240" s="4" t="s">
        <v>57</v>
      </c>
      <c r="AV240" s="15" t="s">
        <v>1544</v>
      </c>
      <c r="AW240" s="14" t="s">
        <v>57</v>
      </c>
      <c r="AX240" s="4" t="s">
        <v>48</v>
      </c>
      <c r="AY240" s="4" t="s">
        <v>49</v>
      </c>
      <c r="AZ240" s="4">
        <v>0</v>
      </c>
      <c r="BA240" s="15" t="s">
        <v>1545</v>
      </c>
      <c r="BB240" s="14" t="s">
        <v>48</v>
      </c>
      <c r="BC240" s="4">
        <v>0</v>
      </c>
      <c r="BD240" s="15" t="s">
        <v>1545</v>
      </c>
      <c r="BE240" s="11" t="s">
        <v>1546</v>
      </c>
      <c r="BF240" s="4" t="s">
        <v>1547</v>
      </c>
      <c r="BG240" s="5">
        <v>0</v>
      </c>
      <c r="BH240" s="5" t="s">
        <v>1564</v>
      </c>
      <c r="BI240" s="5">
        <v>0</v>
      </c>
      <c r="BJ240" s="5">
        <v>0</v>
      </c>
      <c r="BK240" s="4">
        <v>0</v>
      </c>
      <c r="BL240" s="4" t="s">
        <v>167</v>
      </c>
      <c r="BM240" s="4" t="s">
        <v>1576</v>
      </c>
      <c r="BN240" s="4">
        <v>0</v>
      </c>
      <c r="BO240" s="4" t="s">
        <v>167</v>
      </c>
      <c r="BP240" s="4">
        <v>0</v>
      </c>
      <c r="BQ240" s="5">
        <v>45309</v>
      </c>
      <c r="BR240" s="5" t="s">
        <v>179</v>
      </c>
      <c r="BS240" s="5">
        <v>0</v>
      </c>
      <c r="BT240" s="5">
        <v>0</v>
      </c>
      <c r="BU240" s="4">
        <v>12600000</v>
      </c>
    </row>
    <row r="241" spans="1:73" x14ac:dyDescent="0.25">
      <c r="A241" s="4" t="s">
        <v>1335</v>
      </c>
      <c r="B241" s="4" t="s">
        <v>1147</v>
      </c>
      <c r="C241" s="4" t="s">
        <v>1148</v>
      </c>
      <c r="D241" s="4"/>
      <c r="E241" s="4" t="s">
        <v>279</v>
      </c>
      <c r="F241" s="4" t="s">
        <v>1261</v>
      </c>
      <c r="G241" s="4">
        <v>25.558084000000001</v>
      </c>
      <c r="H241" s="4">
        <v>16600000</v>
      </c>
      <c r="I241" s="4">
        <f t="shared" si="3"/>
        <v>0</v>
      </c>
      <c r="J241" s="4"/>
      <c r="K241" s="4"/>
      <c r="L241" s="4" t="s">
        <v>1336</v>
      </c>
      <c r="M241" s="4" t="s">
        <v>167</v>
      </c>
      <c r="N241" s="4"/>
      <c r="O241" s="4">
        <v>45309</v>
      </c>
      <c r="P241" s="4"/>
      <c r="Q241" s="4"/>
      <c r="R241" s="4"/>
      <c r="S241" s="4"/>
      <c r="T241" s="4">
        <v>16600000</v>
      </c>
      <c r="U241" s="4"/>
      <c r="V241" s="4"/>
      <c r="W241" s="4"/>
      <c r="X241" s="4">
        <v>45216</v>
      </c>
      <c r="Y241" s="4" t="s">
        <v>1337</v>
      </c>
      <c r="Z241" s="4" t="s">
        <v>46</v>
      </c>
      <c r="AA241" s="4">
        <v>0</v>
      </c>
      <c r="AB241" s="4" t="s">
        <v>1338</v>
      </c>
      <c r="AC241" s="4" t="s">
        <v>1339</v>
      </c>
      <c r="AD241" s="4" t="s">
        <v>48</v>
      </c>
      <c r="AE241" s="4" t="s">
        <v>49</v>
      </c>
      <c r="AF241" s="4"/>
      <c r="AG241" s="4"/>
      <c r="AH241" s="4" t="s">
        <v>48</v>
      </c>
      <c r="AI241" s="4"/>
      <c r="AJ241" s="4"/>
      <c r="AK241" s="4"/>
      <c r="AL241" s="4"/>
      <c r="AM241" s="4"/>
      <c r="AN241" s="4"/>
      <c r="AO241" s="9"/>
      <c r="AP241" s="14" t="s">
        <v>1574</v>
      </c>
      <c r="AQ241" s="4" t="s">
        <v>1575</v>
      </c>
      <c r="AR241" s="15">
        <v>0</v>
      </c>
      <c r="AS241" s="14" t="s">
        <v>48</v>
      </c>
      <c r="AT241" s="4" t="s">
        <v>48</v>
      </c>
      <c r="AU241" s="4" t="s">
        <v>57</v>
      </c>
      <c r="AV241" s="15" t="s">
        <v>1544</v>
      </c>
      <c r="AW241" s="14" t="s">
        <v>57</v>
      </c>
      <c r="AX241" s="4" t="s">
        <v>48</v>
      </c>
      <c r="AY241" s="4" t="s">
        <v>49</v>
      </c>
      <c r="AZ241" s="4">
        <v>0</v>
      </c>
      <c r="BA241" s="15" t="s">
        <v>1545</v>
      </c>
      <c r="BB241" s="14" t="s">
        <v>48</v>
      </c>
      <c r="BC241" s="4">
        <v>0</v>
      </c>
      <c r="BD241" s="15" t="s">
        <v>1545</v>
      </c>
      <c r="BE241" s="11" t="s">
        <v>1546</v>
      </c>
      <c r="BF241" s="4" t="s">
        <v>1547</v>
      </c>
      <c r="BG241" s="5">
        <v>0</v>
      </c>
      <c r="BH241" s="5" t="s">
        <v>1564</v>
      </c>
      <c r="BI241" s="5">
        <v>0</v>
      </c>
      <c r="BJ241" s="5">
        <v>0</v>
      </c>
      <c r="BK241" s="4">
        <v>0</v>
      </c>
      <c r="BL241" s="4" t="s">
        <v>167</v>
      </c>
      <c r="BM241" s="4" t="s">
        <v>1576</v>
      </c>
      <c r="BN241" s="4">
        <v>0</v>
      </c>
      <c r="BO241" s="4" t="s">
        <v>167</v>
      </c>
      <c r="BP241" s="4">
        <v>0</v>
      </c>
      <c r="BQ241" s="5">
        <v>45309</v>
      </c>
      <c r="BR241" s="5" t="s">
        <v>179</v>
      </c>
      <c r="BS241" s="5">
        <v>0</v>
      </c>
      <c r="BT241" s="5">
        <v>0</v>
      </c>
      <c r="BU241" s="4">
        <v>16600000</v>
      </c>
    </row>
    <row r="242" spans="1:73" x14ac:dyDescent="0.25">
      <c r="A242" s="4" t="s">
        <v>1340</v>
      </c>
      <c r="B242" s="4" t="s">
        <v>1147</v>
      </c>
      <c r="C242" s="4" t="s">
        <v>1148</v>
      </c>
      <c r="D242" s="4"/>
      <c r="E242" s="4" t="s">
        <v>279</v>
      </c>
      <c r="F242" s="4" t="s">
        <v>303</v>
      </c>
      <c r="G242" s="4">
        <v>3.6794690000000001</v>
      </c>
      <c r="H242" s="4">
        <v>10100000</v>
      </c>
      <c r="I242" s="4">
        <f t="shared" si="3"/>
        <v>0</v>
      </c>
      <c r="J242" s="4"/>
      <c r="K242" s="4"/>
      <c r="L242" s="4" t="s">
        <v>1341</v>
      </c>
      <c r="M242" s="4" t="s">
        <v>167</v>
      </c>
      <c r="N242" s="4"/>
      <c r="O242" s="4">
        <v>45309</v>
      </c>
      <c r="P242" s="4"/>
      <c r="Q242" s="4"/>
      <c r="R242" s="4"/>
      <c r="S242" s="4"/>
      <c r="T242" s="4">
        <v>10100000</v>
      </c>
      <c r="U242" s="4"/>
      <c r="V242" s="4"/>
      <c r="W242" s="4"/>
      <c r="X242" s="4">
        <v>45216</v>
      </c>
      <c r="Y242" s="4" t="s">
        <v>1342</v>
      </c>
      <c r="Z242" s="4" t="s">
        <v>46</v>
      </c>
      <c r="AA242" s="4">
        <v>0</v>
      </c>
      <c r="AB242" s="4">
        <v>3.3144</v>
      </c>
      <c r="AC242" s="4" t="s">
        <v>1343</v>
      </c>
      <c r="AD242" s="4" t="s">
        <v>48</v>
      </c>
      <c r="AE242" s="4" t="s">
        <v>49</v>
      </c>
      <c r="AF242" s="4"/>
      <c r="AG242" s="4"/>
      <c r="AH242" s="4" t="s">
        <v>48</v>
      </c>
      <c r="AI242" s="4"/>
      <c r="AJ242" s="4"/>
      <c r="AK242" s="4"/>
      <c r="AL242" s="4"/>
      <c r="AM242" s="4"/>
      <c r="AN242" s="4"/>
      <c r="AO242" s="9"/>
      <c r="AP242" s="14" t="s">
        <v>1574</v>
      </c>
      <c r="AQ242" s="4" t="s">
        <v>1575</v>
      </c>
      <c r="AR242" s="15">
        <v>0</v>
      </c>
      <c r="AS242" s="14" t="s">
        <v>48</v>
      </c>
      <c r="AT242" s="4" t="s">
        <v>48</v>
      </c>
      <c r="AU242" s="4" t="s">
        <v>57</v>
      </c>
      <c r="AV242" s="15" t="s">
        <v>1544</v>
      </c>
      <c r="AW242" s="14" t="s">
        <v>57</v>
      </c>
      <c r="AX242" s="4" t="s">
        <v>48</v>
      </c>
      <c r="AY242" s="4" t="s">
        <v>49</v>
      </c>
      <c r="AZ242" s="4">
        <v>0</v>
      </c>
      <c r="BA242" s="15" t="s">
        <v>1545</v>
      </c>
      <c r="BB242" s="14" t="s">
        <v>48</v>
      </c>
      <c r="BC242" s="4">
        <v>0</v>
      </c>
      <c r="BD242" s="15" t="s">
        <v>1545</v>
      </c>
      <c r="BE242" s="11" t="s">
        <v>1546</v>
      </c>
      <c r="BF242" s="4" t="s">
        <v>1547</v>
      </c>
      <c r="BG242" s="5">
        <v>0</v>
      </c>
      <c r="BH242" s="5" t="s">
        <v>1564</v>
      </c>
      <c r="BI242" s="5">
        <v>0</v>
      </c>
      <c r="BJ242" s="5">
        <v>0</v>
      </c>
      <c r="BK242" s="4">
        <v>0</v>
      </c>
      <c r="BL242" s="4" t="s">
        <v>167</v>
      </c>
      <c r="BM242" s="4" t="s">
        <v>1576</v>
      </c>
      <c r="BN242" s="4">
        <v>0</v>
      </c>
      <c r="BO242" s="4" t="s">
        <v>167</v>
      </c>
      <c r="BP242" s="4">
        <v>0</v>
      </c>
      <c r="BQ242" s="5">
        <v>45309</v>
      </c>
      <c r="BR242" s="5" t="s">
        <v>179</v>
      </c>
      <c r="BS242" s="5">
        <v>0</v>
      </c>
      <c r="BT242" s="5">
        <v>0</v>
      </c>
      <c r="BU242" s="4">
        <v>10100000</v>
      </c>
    </row>
    <row r="243" spans="1:73" x14ac:dyDescent="0.25">
      <c r="A243" s="4" t="s">
        <v>1344</v>
      </c>
      <c r="B243" s="4" t="s">
        <v>1147</v>
      </c>
      <c r="C243" s="4" t="s">
        <v>1148</v>
      </c>
      <c r="D243" s="4"/>
      <c r="E243" s="4" t="s">
        <v>279</v>
      </c>
      <c r="F243" s="4" t="s">
        <v>1261</v>
      </c>
      <c r="G243" s="4">
        <v>26.369572999999999</v>
      </c>
      <c r="H243" s="4">
        <v>16600000</v>
      </c>
      <c r="I243" s="4">
        <f t="shared" si="3"/>
        <v>0</v>
      </c>
      <c r="J243" s="4"/>
      <c r="K243" s="4"/>
      <c r="L243" s="4" t="s">
        <v>1345</v>
      </c>
      <c r="M243" s="4" t="s">
        <v>167</v>
      </c>
      <c r="N243" s="4"/>
      <c r="O243" s="4">
        <v>45309</v>
      </c>
      <c r="P243" s="4"/>
      <c r="Q243" s="4"/>
      <c r="R243" s="4"/>
      <c r="S243" s="4"/>
      <c r="T243" s="4">
        <v>16600000</v>
      </c>
      <c r="U243" s="4"/>
      <c r="V243" s="4"/>
      <c r="W243" s="4"/>
      <c r="X243" s="4">
        <v>45216</v>
      </c>
      <c r="Y243" s="4" t="s">
        <v>1346</v>
      </c>
      <c r="Z243" s="4" t="s">
        <v>46</v>
      </c>
      <c r="AA243" s="4">
        <v>0</v>
      </c>
      <c r="AB243" s="4">
        <v>32</v>
      </c>
      <c r="AC243" s="4" t="s">
        <v>1347</v>
      </c>
      <c r="AD243" s="4" t="s">
        <v>546</v>
      </c>
      <c r="AE243" s="4" t="s">
        <v>49</v>
      </c>
      <c r="AF243" s="4"/>
      <c r="AG243" s="4"/>
      <c r="AH243" s="4" t="s">
        <v>430</v>
      </c>
      <c r="AI243" s="4"/>
      <c r="AJ243" s="4"/>
      <c r="AK243" s="4"/>
      <c r="AL243" s="4"/>
      <c r="AM243" s="4"/>
      <c r="AN243" s="4"/>
      <c r="AO243" s="9"/>
      <c r="AP243" s="14" t="s">
        <v>1574</v>
      </c>
      <c r="AQ243" s="4" t="s">
        <v>1575</v>
      </c>
      <c r="AR243" s="15">
        <v>0</v>
      </c>
      <c r="AS243" s="14" t="s">
        <v>48</v>
      </c>
      <c r="AT243" s="4" t="s">
        <v>48</v>
      </c>
      <c r="AU243" s="4" t="s">
        <v>57</v>
      </c>
      <c r="AV243" s="15" t="s">
        <v>1544</v>
      </c>
      <c r="AW243" s="14" t="s">
        <v>57</v>
      </c>
      <c r="AX243" s="4" t="s">
        <v>48</v>
      </c>
      <c r="AY243" s="4" t="s">
        <v>49</v>
      </c>
      <c r="AZ243" s="4">
        <v>0</v>
      </c>
      <c r="BA243" s="15" t="s">
        <v>1545</v>
      </c>
      <c r="BB243" s="14" t="s">
        <v>48</v>
      </c>
      <c r="BC243" s="4">
        <v>0</v>
      </c>
      <c r="BD243" s="15" t="s">
        <v>1545</v>
      </c>
      <c r="BE243" s="11" t="s">
        <v>1546</v>
      </c>
      <c r="BF243" s="4" t="s">
        <v>1547</v>
      </c>
      <c r="BG243" s="5">
        <v>0</v>
      </c>
      <c r="BH243" s="5" t="s">
        <v>1564</v>
      </c>
      <c r="BI243" s="5">
        <v>0</v>
      </c>
      <c r="BJ243" s="5">
        <v>0</v>
      </c>
      <c r="BK243" s="4">
        <v>0</v>
      </c>
      <c r="BL243" s="4" t="s">
        <v>167</v>
      </c>
      <c r="BM243" s="4" t="s">
        <v>1576</v>
      </c>
      <c r="BN243" s="4">
        <v>0</v>
      </c>
      <c r="BO243" s="4" t="s">
        <v>167</v>
      </c>
      <c r="BP243" s="4">
        <v>0</v>
      </c>
      <c r="BQ243" s="5">
        <v>45309</v>
      </c>
      <c r="BR243" s="5" t="s">
        <v>179</v>
      </c>
      <c r="BS243" s="5">
        <v>0</v>
      </c>
      <c r="BT243" s="5">
        <v>0</v>
      </c>
      <c r="BU243" s="4">
        <v>16600000</v>
      </c>
    </row>
    <row r="244" spans="1:73" x14ac:dyDescent="0.25">
      <c r="A244" s="4" t="s">
        <v>1348</v>
      </c>
      <c r="B244" s="4" t="s">
        <v>1147</v>
      </c>
      <c r="C244" s="4" t="s">
        <v>1148</v>
      </c>
      <c r="D244" s="4"/>
      <c r="E244" s="4" t="s">
        <v>279</v>
      </c>
      <c r="F244" s="4" t="s">
        <v>303</v>
      </c>
      <c r="G244" s="4">
        <v>3.7183929999999998</v>
      </c>
      <c r="H244" s="4">
        <v>10100000</v>
      </c>
      <c r="I244" s="4">
        <f t="shared" si="3"/>
        <v>0</v>
      </c>
      <c r="J244" s="4"/>
      <c r="K244" s="4"/>
      <c r="L244" s="4" t="s">
        <v>1349</v>
      </c>
      <c r="M244" s="4" t="s">
        <v>167</v>
      </c>
      <c r="N244" s="4"/>
      <c r="O244" s="4">
        <v>45309</v>
      </c>
      <c r="P244" s="4"/>
      <c r="Q244" s="4"/>
      <c r="R244" s="4"/>
      <c r="S244" s="4"/>
      <c r="T244" s="4">
        <v>10100000</v>
      </c>
      <c r="U244" s="4"/>
      <c r="V244" s="4"/>
      <c r="W244" s="4"/>
      <c r="X244" s="4">
        <v>45216</v>
      </c>
      <c r="Y244" s="4" t="s">
        <v>1350</v>
      </c>
      <c r="Z244" s="4" t="s">
        <v>46</v>
      </c>
      <c r="AA244" s="4">
        <v>0</v>
      </c>
      <c r="AB244" s="4">
        <v>3.3144</v>
      </c>
      <c r="AC244" s="4" t="s">
        <v>1351</v>
      </c>
      <c r="AD244" s="4" t="s">
        <v>48</v>
      </c>
      <c r="AE244" s="4" t="s">
        <v>49</v>
      </c>
      <c r="AF244" s="4"/>
      <c r="AG244" s="4"/>
      <c r="AH244" s="4" t="s">
        <v>48</v>
      </c>
      <c r="AI244" s="4"/>
      <c r="AJ244" s="4"/>
      <c r="AK244" s="4"/>
      <c r="AL244" s="4"/>
      <c r="AM244" s="4"/>
      <c r="AN244" s="4"/>
      <c r="AO244" s="9"/>
      <c r="AP244" s="14" t="s">
        <v>1574</v>
      </c>
      <c r="AQ244" s="4" t="s">
        <v>1575</v>
      </c>
      <c r="AR244" s="15">
        <v>0</v>
      </c>
      <c r="AS244" s="14" t="s">
        <v>48</v>
      </c>
      <c r="AT244" s="4" t="s">
        <v>48</v>
      </c>
      <c r="AU244" s="4" t="s">
        <v>57</v>
      </c>
      <c r="AV244" s="15" t="s">
        <v>1544</v>
      </c>
      <c r="AW244" s="14" t="s">
        <v>57</v>
      </c>
      <c r="AX244" s="4" t="s">
        <v>48</v>
      </c>
      <c r="AY244" s="4" t="s">
        <v>49</v>
      </c>
      <c r="AZ244" s="4">
        <v>0</v>
      </c>
      <c r="BA244" s="15" t="s">
        <v>1545</v>
      </c>
      <c r="BB244" s="14" t="s">
        <v>48</v>
      </c>
      <c r="BC244" s="4">
        <v>0</v>
      </c>
      <c r="BD244" s="15" t="s">
        <v>1545</v>
      </c>
      <c r="BE244" s="11" t="s">
        <v>1546</v>
      </c>
      <c r="BF244" s="4" t="s">
        <v>1547</v>
      </c>
      <c r="BG244" s="5">
        <v>0</v>
      </c>
      <c r="BH244" s="5" t="s">
        <v>1564</v>
      </c>
      <c r="BI244" s="5">
        <v>0</v>
      </c>
      <c r="BJ244" s="5">
        <v>0</v>
      </c>
      <c r="BK244" s="4">
        <v>0</v>
      </c>
      <c r="BL244" s="4" t="s">
        <v>167</v>
      </c>
      <c r="BM244" s="4" t="s">
        <v>1576</v>
      </c>
      <c r="BN244" s="4">
        <v>0</v>
      </c>
      <c r="BO244" s="4" t="s">
        <v>167</v>
      </c>
      <c r="BP244" s="4">
        <v>0</v>
      </c>
      <c r="BQ244" s="5">
        <v>45309</v>
      </c>
      <c r="BR244" s="5" t="s">
        <v>179</v>
      </c>
      <c r="BS244" s="5">
        <v>0</v>
      </c>
      <c r="BT244" s="5">
        <v>0</v>
      </c>
      <c r="BU244" s="4">
        <v>10100000</v>
      </c>
    </row>
    <row r="245" spans="1:73" x14ac:dyDescent="0.25">
      <c r="A245" s="4" t="s">
        <v>1352</v>
      </c>
      <c r="B245" s="4" t="s">
        <v>1147</v>
      </c>
      <c r="C245" s="4" t="s">
        <v>1148</v>
      </c>
      <c r="D245" s="4"/>
      <c r="E245" s="4" t="s">
        <v>380</v>
      </c>
      <c r="F245" s="4" t="s">
        <v>1353</v>
      </c>
      <c r="G245" s="4">
        <v>280.037667</v>
      </c>
      <c r="H245" s="4">
        <v>25000000</v>
      </c>
      <c r="I245" s="4">
        <f t="shared" si="3"/>
        <v>0</v>
      </c>
      <c r="J245" s="4"/>
      <c r="K245" s="4"/>
      <c r="L245" s="4" t="s">
        <v>1354</v>
      </c>
      <c r="M245" s="4" t="s">
        <v>167</v>
      </c>
      <c r="N245" s="4"/>
      <c r="O245" s="4">
        <v>45309</v>
      </c>
      <c r="P245" s="4"/>
      <c r="Q245" s="4"/>
      <c r="R245" s="4"/>
      <c r="S245" s="4"/>
      <c r="T245" s="4">
        <v>25000000</v>
      </c>
      <c r="U245" s="4"/>
      <c r="V245" s="4"/>
      <c r="W245" s="4"/>
      <c r="X245" s="4">
        <v>45152</v>
      </c>
      <c r="Y245" s="4" t="s">
        <v>1355</v>
      </c>
      <c r="Z245" s="4" t="s">
        <v>46</v>
      </c>
      <c r="AA245" s="4">
        <v>0</v>
      </c>
      <c r="AB245" s="4">
        <v>1000</v>
      </c>
      <c r="AC245" s="4" t="s">
        <v>1356</v>
      </c>
      <c r="AD245" s="4" t="s">
        <v>48</v>
      </c>
      <c r="AE245" s="4" t="s">
        <v>49</v>
      </c>
      <c r="AF245" s="4"/>
      <c r="AG245" s="4"/>
      <c r="AH245" s="4" t="s">
        <v>49</v>
      </c>
      <c r="AI245" s="4"/>
      <c r="AJ245" s="4" t="s">
        <v>201</v>
      </c>
      <c r="AK245" s="4" t="s">
        <v>202</v>
      </c>
      <c r="AL245" s="4"/>
      <c r="AM245" s="4"/>
      <c r="AN245" s="4"/>
      <c r="AO245" s="9"/>
      <c r="AP245" s="14" t="s">
        <v>1591</v>
      </c>
      <c r="AQ245" s="4" t="s">
        <v>1592</v>
      </c>
      <c r="AR245" s="15">
        <v>0</v>
      </c>
      <c r="AS245" s="14" t="s">
        <v>48</v>
      </c>
      <c r="AT245" s="4" t="s">
        <v>48</v>
      </c>
      <c r="AU245" s="4" t="s">
        <v>57</v>
      </c>
      <c r="AV245" s="15" t="s">
        <v>1544</v>
      </c>
      <c r="AW245" s="14" t="s">
        <v>57</v>
      </c>
      <c r="AX245" s="4" t="s">
        <v>48</v>
      </c>
      <c r="AY245" s="4" t="s">
        <v>49</v>
      </c>
      <c r="AZ245" s="4">
        <v>0</v>
      </c>
      <c r="BA245" s="15" t="s">
        <v>1545</v>
      </c>
      <c r="BB245" s="14" t="s">
        <v>48</v>
      </c>
      <c r="BC245" s="4">
        <v>0</v>
      </c>
      <c r="BD245" s="15" t="s">
        <v>1545</v>
      </c>
      <c r="BE245" s="11" t="s">
        <v>1546</v>
      </c>
      <c r="BF245" s="4" t="s">
        <v>1547</v>
      </c>
      <c r="BG245" s="5">
        <v>45328</v>
      </c>
      <c r="BH245" s="5" t="s">
        <v>1564</v>
      </c>
      <c r="BI245" s="5">
        <v>0</v>
      </c>
      <c r="BJ245" s="5">
        <v>0</v>
      </c>
      <c r="BK245" s="4">
        <v>0</v>
      </c>
      <c r="BL245" s="4" t="s">
        <v>167</v>
      </c>
      <c r="BM245" s="4" t="s">
        <v>1593</v>
      </c>
      <c r="BN245" s="4">
        <v>0</v>
      </c>
      <c r="BO245" s="4" t="s">
        <v>167</v>
      </c>
      <c r="BP245" s="4">
        <v>0</v>
      </c>
      <c r="BQ245" s="5">
        <v>45309</v>
      </c>
      <c r="BR245" s="5" t="s">
        <v>179</v>
      </c>
      <c r="BS245" s="5">
        <v>0</v>
      </c>
      <c r="BT245" s="5">
        <v>0</v>
      </c>
      <c r="BU245" s="4">
        <v>25000000</v>
      </c>
    </row>
    <row r="246" spans="1:73" x14ac:dyDescent="0.25">
      <c r="A246" s="4" t="s">
        <v>1357</v>
      </c>
      <c r="B246" s="4" t="s">
        <v>1147</v>
      </c>
      <c r="C246" s="4" t="s">
        <v>1148</v>
      </c>
      <c r="D246" s="4"/>
      <c r="E246" s="4" t="s">
        <v>41</v>
      </c>
      <c r="F246" s="4" t="s">
        <v>65</v>
      </c>
      <c r="G246" s="4">
        <v>485.77447799999999</v>
      </c>
      <c r="H246" s="4">
        <v>25000000</v>
      </c>
      <c r="I246" s="4">
        <f t="shared" si="3"/>
        <v>0</v>
      </c>
      <c r="J246" s="4"/>
      <c r="K246" s="4"/>
      <c r="L246" s="4" t="s">
        <v>1358</v>
      </c>
      <c r="M246" s="4" t="s">
        <v>59</v>
      </c>
      <c r="N246" s="4" t="s">
        <v>1359</v>
      </c>
      <c r="O246" s="4">
        <v>45309</v>
      </c>
      <c r="P246" s="4"/>
      <c r="Q246" s="4"/>
      <c r="R246" s="4"/>
      <c r="S246" s="4"/>
      <c r="T246" s="4">
        <v>25000000</v>
      </c>
      <c r="U246" s="4"/>
      <c r="V246" s="4"/>
      <c r="W246" s="4"/>
      <c r="X246" s="4">
        <v>45264</v>
      </c>
      <c r="Y246" s="4" t="s">
        <v>1360</v>
      </c>
      <c r="Z246" s="4" t="s">
        <v>46</v>
      </c>
      <c r="AA246" s="4">
        <v>0</v>
      </c>
      <c r="AB246" s="4" t="s">
        <v>1361</v>
      </c>
      <c r="AC246" s="4" t="s">
        <v>1362</v>
      </c>
      <c r="AD246" s="4" t="s">
        <v>48</v>
      </c>
      <c r="AE246" s="4" t="s">
        <v>49</v>
      </c>
      <c r="AF246" s="4"/>
      <c r="AG246" s="4"/>
      <c r="AH246" s="4" t="s">
        <v>48</v>
      </c>
      <c r="AI246" s="4"/>
      <c r="AJ246" s="4"/>
      <c r="AK246" s="4"/>
      <c r="AL246" s="4"/>
      <c r="AM246" s="4"/>
      <c r="AN246" s="4"/>
      <c r="AO246" s="9"/>
      <c r="AP246" s="14" t="s">
        <v>57</v>
      </c>
      <c r="AQ246" s="4" t="s">
        <v>57</v>
      </c>
      <c r="AR246" s="15" t="s">
        <v>57</v>
      </c>
      <c r="AS246" s="14" t="s">
        <v>48</v>
      </c>
      <c r="AT246" s="4" t="s">
        <v>48</v>
      </c>
      <c r="AU246" s="4" t="s">
        <v>57</v>
      </c>
      <c r="AV246" s="15" t="s">
        <v>1544</v>
      </c>
      <c r="AW246" s="14" t="s">
        <v>57</v>
      </c>
      <c r="AX246" s="4" t="s">
        <v>48</v>
      </c>
      <c r="AY246" s="4" t="s">
        <v>49</v>
      </c>
      <c r="AZ246" s="4">
        <v>0</v>
      </c>
      <c r="BA246" s="15" t="s">
        <v>1545</v>
      </c>
      <c r="BB246" s="14" t="s">
        <v>48</v>
      </c>
      <c r="BC246" s="4">
        <v>0</v>
      </c>
      <c r="BD246" s="15" t="s">
        <v>1545</v>
      </c>
      <c r="BE246" s="11" t="s">
        <v>1594</v>
      </c>
      <c r="BF246" s="4" t="s">
        <v>1595</v>
      </c>
      <c r="BG246" s="5">
        <v>0</v>
      </c>
      <c r="BH246" s="5">
        <v>0</v>
      </c>
      <c r="BI246" s="5">
        <v>0</v>
      </c>
      <c r="BJ246" s="5">
        <v>0</v>
      </c>
      <c r="BK246" s="4">
        <v>0</v>
      </c>
      <c r="BL246" s="4" t="s">
        <v>59</v>
      </c>
      <c r="BM246" s="4" t="s">
        <v>1359</v>
      </c>
      <c r="BN246" s="4" t="s">
        <v>1596</v>
      </c>
      <c r="BO246" s="4" t="s">
        <v>59</v>
      </c>
      <c r="BP246" s="4" t="s">
        <v>1359</v>
      </c>
      <c r="BQ246" s="5">
        <v>45309</v>
      </c>
      <c r="BR246" s="5">
        <v>0</v>
      </c>
      <c r="BS246" s="5">
        <v>0</v>
      </c>
      <c r="BT246" s="5">
        <v>0</v>
      </c>
      <c r="BU246" s="4">
        <v>25000000</v>
      </c>
    </row>
    <row r="247" spans="1:73" x14ac:dyDescent="0.25">
      <c r="A247" s="4" t="s">
        <v>1363</v>
      </c>
      <c r="B247" s="4" t="s">
        <v>1147</v>
      </c>
      <c r="C247" s="4" t="s">
        <v>1148</v>
      </c>
      <c r="D247" s="4"/>
      <c r="E247" s="4" t="s">
        <v>41</v>
      </c>
      <c r="F247" s="4" t="s">
        <v>42</v>
      </c>
      <c r="G247" s="4">
        <v>446.38569999999999</v>
      </c>
      <c r="H247" s="4">
        <v>25000000</v>
      </c>
      <c r="I247" s="4">
        <f t="shared" si="3"/>
        <v>0</v>
      </c>
      <c r="J247" s="4"/>
      <c r="K247" s="4"/>
      <c r="L247" s="4" t="s">
        <v>1364</v>
      </c>
      <c r="M247" s="4" t="s">
        <v>59</v>
      </c>
      <c r="N247" s="4" t="s">
        <v>1359</v>
      </c>
      <c r="O247" s="4">
        <v>45309</v>
      </c>
      <c r="P247" s="4"/>
      <c r="Q247" s="4"/>
      <c r="R247" s="4"/>
      <c r="S247" s="4"/>
      <c r="T247" s="4">
        <v>25000000</v>
      </c>
      <c r="U247" s="4"/>
      <c r="V247" s="4"/>
      <c r="W247" s="4"/>
      <c r="X247" s="4">
        <v>45208</v>
      </c>
      <c r="Y247" s="4" t="s">
        <v>1365</v>
      </c>
      <c r="Z247" s="4">
        <v>0</v>
      </c>
      <c r="AA247" s="4" t="s">
        <v>427</v>
      </c>
      <c r="AB247" s="4" t="s">
        <v>1366</v>
      </c>
      <c r="AC247" s="4" t="s">
        <v>1367</v>
      </c>
      <c r="AD247" s="4" t="s">
        <v>48</v>
      </c>
      <c r="AE247" s="4"/>
      <c r="AF247" s="4"/>
      <c r="AG247" s="4"/>
      <c r="AH247" s="4" t="s">
        <v>430</v>
      </c>
      <c r="AI247" s="4"/>
      <c r="AJ247" s="4"/>
      <c r="AK247" s="4"/>
      <c r="AL247" s="4"/>
      <c r="AM247" s="4"/>
      <c r="AN247" s="4"/>
      <c r="AO247" s="9"/>
      <c r="AP247" s="14" t="s">
        <v>1597</v>
      </c>
      <c r="AQ247" s="4" t="s">
        <v>1598</v>
      </c>
      <c r="AR247" s="15">
        <v>0</v>
      </c>
      <c r="AS247" s="14" t="s">
        <v>48</v>
      </c>
      <c r="AT247" s="4" t="s">
        <v>48</v>
      </c>
      <c r="AU247" s="4" t="s">
        <v>57</v>
      </c>
      <c r="AV247" s="15" t="s">
        <v>1544</v>
      </c>
      <c r="AW247" s="14" t="s">
        <v>57</v>
      </c>
      <c r="AX247" s="4" t="s">
        <v>48</v>
      </c>
      <c r="AY247" s="4" t="s">
        <v>49</v>
      </c>
      <c r="AZ247" s="4">
        <v>0</v>
      </c>
      <c r="BA247" s="15" t="s">
        <v>1545</v>
      </c>
      <c r="BB247" s="14" t="s">
        <v>48</v>
      </c>
      <c r="BC247" s="4">
        <v>0</v>
      </c>
      <c r="BD247" s="15" t="s">
        <v>1545</v>
      </c>
      <c r="BE247" s="11" t="s">
        <v>1594</v>
      </c>
      <c r="BF247" s="4" t="s">
        <v>1595</v>
      </c>
      <c r="BG247" s="5">
        <v>0</v>
      </c>
      <c r="BH247" s="5" t="s">
        <v>1564</v>
      </c>
      <c r="BI247" s="5">
        <v>0</v>
      </c>
      <c r="BJ247" s="5">
        <v>0</v>
      </c>
      <c r="BK247" s="4">
        <v>0</v>
      </c>
      <c r="BL247" s="4" t="s">
        <v>59</v>
      </c>
      <c r="BM247" s="4" t="s">
        <v>1359</v>
      </c>
      <c r="BN247" s="4" t="s">
        <v>1596</v>
      </c>
      <c r="BO247" s="4" t="s">
        <v>59</v>
      </c>
      <c r="BP247" s="4" t="s">
        <v>1359</v>
      </c>
      <c r="BQ247" s="5">
        <v>45309</v>
      </c>
      <c r="BR247" s="5">
        <v>0</v>
      </c>
      <c r="BS247" s="5">
        <v>0</v>
      </c>
      <c r="BT247" s="5">
        <v>0</v>
      </c>
      <c r="BU247" s="4">
        <v>25000000</v>
      </c>
    </row>
    <row r="248" spans="1:73" x14ac:dyDescent="0.25">
      <c r="A248" s="4" t="s">
        <v>1368</v>
      </c>
      <c r="B248" s="4" t="s">
        <v>1147</v>
      </c>
      <c r="C248" s="4" t="s">
        <v>1148</v>
      </c>
      <c r="D248" s="4"/>
      <c r="E248" s="4" t="s">
        <v>41</v>
      </c>
      <c r="F248" s="4" t="s">
        <v>42</v>
      </c>
      <c r="G248" s="4">
        <v>297.21542199999999</v>
      </c>
      <c r="H248" s="4">
        <v>25000000</v>
      </c>
      <c r="I248" s="4">
        <f t="shared" si="3"/>
        <v>0</v>
      </c>
      <c r="J248" s="4"/>
      <c r="K248" s="4"/>
      <c r="L248" s="4" t="s">
        <v>1369</v>
      </c>
      <c r="M248" s="4" t="s">
        <v>1649</v>
      </c>
      <c r="N248" s="4"/>
      <c r="O248" s="4">
        <v>45309</v>
      </c>
      <c r="P248" s="4">
        <v>45351</v>
      </c>
      <c r="Q248" s="4"/>
      <c r="R248" s="4"/>
      <c r="S248" s="4"/>
      <c r="T248" s="4">
        <v>25000000</v>
      </c>
      <c r="U248" s="4"/>
      <c r="V248" s="4"/>
      <c r="W248" s="4"/>
      <c r="X248" s="4">
        <v>45253</v>
      </c>
      <c r="Y248" s="4" t="s">
        <v>1370</v>
      </c>
      <c r="Z248" s="4" t="s">
        <v>46</v>
      </c>
      <c r="AA248" s="4">
        <v>0</v>
      </c>
      <c r="AB248" s="4">
        <v>88.690799999999996</v>
      </c>
      <c r="AC248" s="4" t="s">
        <v>1371</v>
      </c>
      <c r="AD248" s="4" t="s">
        <v>48</v>
      </c>
      <c r="AE248" s="4"/>
      <c r="AF248" s="4"/>
      <c r="AG248" s="4"/>
      <c r="AH248" s="4" t="s">
        <v>48</v>
      </c>
      <c r="AI248" s="4"/>
      <c r="AJ248" s="4"/>
      <c r="AK248" s="4"/>
      <c r="AL248" s="4"/>
      <c r="AM248" s="4"/>
      <c r="AN248" s="4"/>
      <c r="AO248" s="9"/>
      <c r="AP248" s="14" t="s">
        <v>1599</v>
      </c>
      <c r="AQ248" s="4" t="s">
        <v>1599</v>
      </c>
      <c r="AR248" s="15">
        <v>0</v>
      </c>
      <c r="AS248" s="14" t="s">
        <v>48</v>
      </c>
      <c r="AT248" s="4" t="s">
        <v>48</v>
      </c>
      <c r="AU248" s="4" t="s">
        <v>57</v>
      </c>
      <c r="AV248" s="15" t="s">
        <v>1544</v>
      </c>
      <c r="AW248" s="14" t="s">
        <v>57</v>
      </c>
      <c r="AX248" s="4" t="s">
        <v>48</v>
      </c>
      <c r="AY248" s="4" t="s">
        <v>49</v>
      </c>
      <c r="AZ248" s="4">
        <v>0</v>
      </c>
      <c r="BA248" s="15" t="s">
        <v>1545</v>
      </c>
      <c r="BB248" s="14" t="s">
        <v>48</v>
      </c>
      <c r="BC248" s="4">
        <v>0</v>
      </c>
      <c r="BD248" s="15" t="s">
        <v>1545</v>
      </c>
      <c r="BE248" s="11" t="s">
        <v>1546</v>
      </c>
      <c r="BF248" s="4" t="s">
        <v>1547</v>
      </c>
      <c r="BG248" s="5">
        <v>0</v>
      </c>
      <c r="BH248" s="5">
        <v>45347</v>
      </c>
      <c r="BI248" s="5">
        <v>0</v>
      </c>
      <c r="BJ248" s="5">
        <v>0</v>
      </c>
      <c r="BK248" s="4">
        <v>0</v>
      </c>
      <c r="BL248" s="4" t="s">
        <v>1573</v>
      </c>
      <c r="BM248" s="4">
        <v>0</v>
      </c>
      <c r="BN248" s="4">
        <v>0</v>
      </c>
      <c r="BO248" s="4" t="s">
        <v>1573</v>
      </c>
      <c r="BP248" s="4">
        <v>0</v>
      </c>
      <c r="BQ248" s="5">
        <v>45309</v>
      </c>
      <c r="BR248" s="5">
        <v>45351</v>
      </c>
      <c r="BS248" s="5">
        <v>0</v>
      </c>
      <c r="BT248" s="5">
        <v>0</v>
      </c>
      <c r="BU248" s="4">
        <v>25000000</v>
      </c>
    </row>
    <row r="249" spans="1:73" x14ac:dyDescent="0.25">
      <c r="A249" s="4" t="s">
        <v>1372</v>
      </c>
      <c r="B249" s="4" t="s">
        <v>1147</v>
      </c>
      <c r="C249" s="4" t="s">
        <v>1148</v>
      </c>
      <c r="D249" s="4"/>
      <c r="E249" s="4" t="s">
        <v>41</v>
      </c>
      <c r="F249" s="4" t="s">
        <v>42</v>
      </c>
      <c r="G249" s="4">
        <v>259.16520700000001</v>
      </c>
      <c r="H249" s="4">
        <v>25000000</v>
      </c>
      <c r="I249" s="4">
        <f t="shared" si="3"/>
        <v>0</v>
      </c>
      <c r="J249" s="4"/>
      <c r="K249" s="4"/>
      <c r="L249" s="4" t="s">
        <v>1373</v>
      </c>
      <c r="M249" s="4" t="s">
        <v>1649</v>
      </c>
      <c r="N249" s="4"/>
      <c r="O249" s="4">
        <v>45309</v>
      </c>
      <c r="P249" s="4">
        <v>45351</v>
      </c>
      <c r="Q249" s="4"/>
      <c r="R249" s="4"/>
      <c r="S249" s="4"/>
      <c r="T249" s="4">
        <v>25000000</v>
      </c>
      <c r="U249" s="4"/>
      <c r="V249" s="4"/>
      <c r="W249" s="4"/>
      <c r="X249" s="4">
        <v>45253</v>
      </c>
      <c r="Y249" s="4" t="s">
        <v>1374</v>
      </c>
      <c r="Z249" s="4" t="s">
        <v>46</v>
      </c>
      <c r="AA249" s="4">
        <v>0</v>
      </c>
      <c r="AB249" s="4" t="s">
        <v>1375</v>
      </c>
      <c r="AC249" s="4" t="s">
        <v>1376</v>
      </c>
      <c r="AD249" s="4" t="s">
        <v>48</v>
      </c>
      <c r="AE249" s="4"/>
      <c r="AF249" s="4"/>
      <c r="AG249" s="4"/>
      <c r="AH249" s="4" t="s">
        <v>48</v>
      </c>
      <c r="AI249" s="4"/>
      <c r="AJ249" s="4"/>
      <c r="AK249" s="4"/>
      <c r="AL249" s="4"/>
      <c r="AM249" s="4"/>
      <c r="AN249" s="4"/>
      <c r="AO249" s="9"/>
      <c r="AP249" s="14" t="s">
        <v>1600</v>
      </c>
      <c r="AQ249" s="4" t="s">
        <v>1600</v>
      </c>
      <c r="AR249" s="15">
        <v>0</v>
      </c>
      <c r="AS249" s="14" t="s">
        <v>48</v>
      </c>
      <c r="AT249" s="4" t="s">
        <v>48</v>
      </c>
      <c r="AU249" s="4" t="s">
        <v>57</v>
      </c>
      <c r="AV249" s="15" t="s">
        <v>1544</v>
      </c>
      <c r="AW249" s="14" t="s">
        <v>57</v>
      </c>
      <c r="AX249" s="4" t="s">
        <v>48</v>
      </c>
      <c r="AY249" s="4" t="s">
        <v>49</v>
      </c>
      <c r="AZ249" s="4">
        <v>0</v>
      </c>
      <c r="BA249" s="15" t="s">
        <v>1545</v>
      </c>
      <c r="BB249" s="14" t="s">
        <v>48</v>
      </c>
      <c r="BC249" s="4">
        <v>0</v>
      </c>
      <c r="BD249" s="15" t="s">
        <v>1545</v>
      </c>
      <c r="BE249" s="11" t="s">
        <v>1546</v>
      </c>
      <c r="BF249" s="4" t="s">
        <v>1547</v>
      </c>
      <c r="BG249" s="5">
        <v>0</v>
      </c>
      <c r="BH249" s="5">
        <v>45347</v>
      </c>
      <c r="BI249" s="5">
        <v>0</v>
      </c>
      <c r="BJ249" s="5">
        <v>0</v>
      </c>
      <c r="BK249" s="4">
        <v>0</v>
      </c>
      <c r="BL249" s="4" t="s">
        <v>1573</v>
      </c>
      <c r="BM249" s="4">
        <v>0</v>
      </c>
      <c r="BN249" s="4">
        <v>0</v>
      </c>
      <c r="BO249" s="4" t="s">
        <v>1573</v>
      </c>
      <c r="BP249" s="4">
        <v>0</v>
      </c>
      <c r="BQ249" s="5">
        <v>45309</v>
      </c>
      <c r="BR249" s="5">
        <v>45351</v>
      </c>
      <c r="BS249" s="5">
        <v>0</v>
      </c>
      <c r="BT249" s="5">
        <v>0</v>
      </c>
      <c r="BU249" s="4">
        <v>25000000</v>
      </c>
    </row>
    <row r="250" spans="1:73" x14ac:dyDescent="0.25">
      <c r="A250" s="4" t="s">
        <v>1377</v>
      </c>
      <c r="B250" s="4" t="s">
        <v>1147</v>
      </c>
      <c r="C250" s="4" t="s">
        <v>39</v>
      </c>
      <c r="D250" s="4"/>
      <c r="E250" s="4" t="s">
        <v>144</v>
      </c>
      <c r="F250" s="4" t="s">
        <v>145</v>
      </c>
      <c r="G250" s="4">
        <v>494.90869300000003</v>
      </c>
      <c r="H250" s="4">
        <v>25000000</v>
      </c>
      <c r="I250" s="4">
        <f t="shared" si="3"/>
        <v>0</v>
      </c>
      <c r="J250" s="4"/>
      <c r="K250" s="4"/>
      <c r="L250" s="4" t="s">
        <v>1378</v>
      </c>
      <c r="M250" s="4" t="s">
        <v>113</v>
      </c>
      <c r="N250" s="4"/>
      <c r="O250" s="4">
        <v>45309</v>
      </c>
      <c r="P250" s="4"/>
      <c r="Q250" s="4"/>
      <c r="R250" s="4"/>
      <c r="S250" s="4"/>
      <c r="T250" s="4">
        <v>25000000</v>
      </c>
      <c r="U250" s="4"/>
      <c r="V250" s="4"/>
      <c r="W250" s="4"/>
      <c r="X250" s="4">
        <v>45030</v>
      </c>
      <c r="Y250" s="4" t="s">
        <v>1379</v>
      </c>
      <c r="Z250" s="4" t="s">
        <v>46</v>
      </c>
      <c r="AA250" s="4">
        <v>0</v>
      </c>
      <c r="AB250" s="4">
        <v>494.53120000000001</v>
      </c>
      <c r="AC250" s="4" t="s">
        <v>1380</v>
      </c>
      <c r="AD250" s="4" t="s">
        <v>48</v>
      </c>
      <c r="AE250" s="4" t="s">
        <v>49</v>
      </c>
      <c r="AF250" s="4"/>
      <c r="AG250" s="4"/>
      <c r="AH250" s="4" t="s">
        <v>48</v>
      </c>
      <c r="AI250" s="4"/>
      <c r="AJ250" s="4"/>
      <c r="AK250" s="4"/>
      <c r="AL250" s="4"/>
      <c r="AM250" s="4"/>
      <c r="AN250" s="4"/>
      <c r="AO250" s="9"/>
      <c r="AP250" s="14" t="s">
        <v>1601</v>
      </c>
      <c r="AQ250" s="4" t="s">
        <v>1602</v>
      </c>
      <c r="AR250" s="15">
        <v>0</v>
      </c>
      <c r="AS250" s="14" t="s">
        <v>48</v>
      </c>
      <c r="AT250" s="4" t="s">
        <v>48</v>
      </c>
      <c r="AU250" s="4" t="s">
        <v>57</v>
      </c>
      <c r="AV250" s="15" t="s">
        <v>1544</v>
      </c>
      <c r="AW250" s="14" t="s">
        <v>57</v>
      </c>
      <c r="AX250" s="4" t="s">
        <v>48</v>
      </c>
      <c r="AY250" s="4" t="s">
        <v>49</v>
      </c>
      <c r="AZ250" s="4">
        <v>0</v>
      </c>
      <c r="BA250" s="15" t="s">
        <v>1545</v>
      </c>
      <c r="BB250" s="14" t="s">
        <v>48</v>
      </c>
      <c r="BC250" s="4">
        <v>0</v>
      </c>
      <c r="BD250" s="15" t="s">
        <v>1545</v>
      </c>
      <c r="BE250" s="11" t="s">
        <v>1546</v>
      </c>
      <c r="BF250" s="4" t="s">
        <v>1547</v>
      </c>
      <c r="BG250" s="5">
        <v>0</v>
      </c>
      <c r="BH250" s="5" t="s">
        <v>1564</v>
      </c>
      <c r="BI250" s="5">
        <v>0</v>
      </c>
      <c r="BJ250" s="5">
        <v>0</v>
      </c>
      <c r="BK250" s="4">
        <v>0</v>
      </c>
      <c r="BL250" s="4" t="s">
        <v>113</v>
      </c>
      <c r="BM250" s="4" t="s">
        <v>1565</v>
      </c>
      <c r="BN250" s="4" t="s">
        <v>1603</v>
      </c>
      <c r="BO250" s="4" t="s">
        <v>113</v>
      </c>
      <c r="BP250" s="4">
        <v>0</v>
      </c>
      <c r="BQ250" s="5">
        <v>45309</v>
      </c>
      <c r="BR250" s="5" t="s">
        <v>179</v>
      </c>
      <c r="BS250" s="5">
        <v>0</v>
      </c>
      <c r="BT250" s="5">
        <v>0</v>
      </c>
      <c r="BU250" s="4">
        <v>25000000</v>
      </c>
    </row>
    <row r="251" spans="1:73" x14ac:dyDescent="0.25">
      <c r="A251" s="4" t="s">
        <v>1381</v>
      </c>
      <c r="B251" s="4" t="s">
        <v>1147</v>
      </c>
      <c r="C251" s="4" t="s">
        <v>1148</v>
      </c>
      <c r="D251" s="4"/>
      <c r="E251" s="4" t="s">
        <v>87</v>
      </c>
      <c r="F251" s="4" t="s">
        <v>95</v>
      </c>
      <c r="G251" s="4">
        <v>341.47742399999998</v>
      </c>
      <c r="H251" s="4">
        <v>25000000</v>
      </c>
      <c r="I251" s="4">
        <f t="shared" si="3"/>
        <v>0</v>
      </c>
      <c r="J251" s="4"/>
      <c r="K251" s="4"/>
      <c r="L251" s="4" t="s">
        <v>1382</v>
      </c>
      <c r="M251" s="4" t="s">
        <v>59</v>
      </c>
      <c r="N251" s="4" t="s">
        <v>1359</v>
      </c>
      <c r="O251" s="4">
        <v>45309</v>
      </c>
      <c r="P251" s="4"/>
      <c r="Q251" s="4"/>
      <c r="R251" s="4"/>
      <c r="S251" s="4"/>
      <c r="T251" s="4">
        <v>25000000</v>
      </c>
      <c r="U251" s="4"/>
      <c r="V251" s="4"/>
      <c r="W251" s="4"/>
      <c r="X251" s="4">
        <v>45273</v>
      </c>
      <c r="Y251" s="4" t="s">
        <v>1383</v>
      </c>
      <c r="Z251" s="4" t="s">
        <v>46</v>
      </c>
      <c r="AA251" s="4">
        <v>0</v>
      </c>
      <c r="AB251" s="4" t="s">
        <v>1384</v>
      </c>
      <c r="AC251" s="4" t="s">
        <v>1385</v>
      </c>
      <c r="AD251" s="4" t="s">
        <v>48</v>
      </c>
      <c r="AE251" s="4" t="s">
        <v>49</v>
      </c>
      <c r="AF251" s="4"/>
      <c r="AG251" s="4"/>
      <c r="AH251" s="4" t="s">
        <v>48</v>
      </c>
      <c r="AI251" s="4"/>
      <c r="AJ251" s="4"/>
      <c r="AK251" s="4"/>
      <c r="AL251" s="4"/>
      <c r="AM251" s="4"/>
      <c r="AN251" s="4"/>
      <c r="AO251" s="9"/>
      <c r="AP251" s="14" t="s">
        <v>1604</v>
      </c>
      <c r="AQ251" s="4" t="s">
        <v>1605</v>
      </c>
      <c r="AR251" s="15">
        <v>0</v>
      </c>
      <c r="AS251" s="14" t="s">
        <v>48</v>
      </c>
      <c r="AT251" s="4" t="s">
        <v>48</v>
      </c>
      <c r="AU251" s="4" t="s">
        <v>57</v>
      </c>
      <c r="AV251" s="15" t="s">
        <v>1544</v>
      </c>
      <c r="AW251" s="14" t="s">
        <v>57</v>
      </c>
      <c r="AX251" s="4" t="s">
        <v>48</v>
      </c>
      <c r="AY251" s="4" t="s">
        <v>49</v>
      </c>
      <c r="AZ251" s="4">
        <v>0</v>
      </c>
      <c r="BA251" s="15" t="s">
        <v>1545</v>
      </c>
      <c r="BB251" s="14" t="s">
        <v>48</v>
      </c>
      <c r="BC251" s="4">
        <v>0</v>
      </c>
      <c r="BD251" s="15" t="s">
        <v>1545</v>
      </c>
      <c r="BE251" s="11" t="s">
        <v>1594</v>
      </c>
      <c r="BF251" s="4" t="s">
        <v>1595</v>
      </c>
      <c r="BG251" s="5">
        <v>0</v>
      </c>
      <c r="BH251" s="5">
        <v>0</v>
      </c>
      <c r="BI251" s="5">
        <v>0</v>
      </c>
      <c r="BJ251" s="5">
        <v>0</v>
      </c>
      <c r="BK251" s="4">
        <v>0</v>
      </c>
      <c r="BL251" s="4" t="s">
        <v>59</v>
      </c>
      <c r="BM251" s="4" t="s">
        <v>1359</v>
      </c>
      <c r="BN251" s="4" t="s">
        <v>1596</v>
      </c>
      <c r="BO251" s="4" t="s">
        <v>59</v>
      </c>
      <c r="BP251" s="4" t="s">
        <v>1359</v>
      </c>
      <c r="BQ251" s="5">
        <v>45309</v>
      </c>
      <c r="BR251" s="5">
        <v>0</v>
      </c>
      <c r="BS251" s="5">
        <v>0</v>
      </c>
      <c r="BT251" s="5">
        <v>0</v>
      </c>
      <c r="BU251" s="4">
        <v>25000000</v>
      </c>
    </row>
    <row r="252" spans="1:73" x14ac:dyDescent="0.25">
      <c r="A252" s="4" t="s">
        <v>1386</v>
      </c>
      <c r="B252" s="4" t="s">
        <v>1147</v>
      </c>
      <c r="C252" s="4" t="s">
        <v>1148</v>
      </c>
      <c r="D252" s="4"/>
      <c r="E252" s="4" t="s">
        <v>87</v>
      </c>
      <c r="F252" s="4" t="s">
        <v>95</v>
      </c>
      <c r="G252" s="4">
        <v>318.29853700000001</v>
      </c>
      <c r="H252" s="4">
        <v>25000000</v>
      </c>
      <c r="I252" s="4">
        <f t="shared" si="3"/>
        <v>0</v>
      </c>
      <c r="J252" s="4"/>
      <c r="K252" s="4"/>
      <c r="L252" s="4" t="s">
        <v>1387</v>
      </c>
      <c r="M252" s="4" t="s">
        <v>59</v>
      </c>
      <c r="N252" s="4" t="s">
        <v>1388</v>
      </c>
      <c r="O252" s="4">
        <v>45309</v>
      </c>
      <c r="P252" s="4"/>
      <c r="Q252" s="4"/>
      <c r="R252" s="4"/>
      <c r="S252" s="4"/>
      <c r="T252" s="4">
        <v>25000000</v>
      </c>
      <c r="U252" s="4"/>
      <c r="V252" s="4"/>
      <c r="W252" s="4"/>
      <c r="X252" s="4">
        <v>45050</v>
      </c>
      <c r="Y252" s="4" t="s">
        <v>1389</v>
      </c>
      <c r="Z252" s="4" t="s">
        <v>46</v>
      </c>
      <c r="AA252" s="4">
        <v>0</v>
      </c>
      <c r="AB252" s="4">
        <v>262.6157</v>
      </c>
      <c r="AC252" s="4" t="s">
        <v>1390</v>
      </c>
      <c r="AD252" s="4" t="s">
        <v>48</v>
      </c>
      <c r="AE252" s="4" t="s">
        <v>48</v>
      </c>
      <c r="AF252" s="4"/>
      <c r="AG252" s="4"/>
      <c r="AH252" s="4" t="s">
        <v>48</v>
      </c>
      <c r="AI252" s="4"/>
      <c r="AJ252" s="4"/>
      <c r="AK252" s="4"/>
      <c r="AL252" s="4"/>
      <c r="AM252" s="4"/>
      <c r="AN252" s="4"/>
      <c r="AO252" s="9"/>
      <c r="AP252" s="14" t="s">
        <v>1606</v>
      </c>
      <c r="AQ252" s="4" t="s">
        <v>1607</v>
      </c>
      <c r="AR252" s="15">
        <v>0</v>
      </c>
      <c r="AS252" s="14" t="s">
        <v>48</v>
      </c>
      <c r="AT252" s="4" t="s">
        <v>48</v>
      </c>
      <c r="AU252" s="4" t="s">
        <v>57</v>
      </c>
      <c r="AV252" s="15" t="s">
        <v>1544</v>
      </c>
      <c r="AW252" s="14" t="s">
        <v>57</v>
      </c>
      <c r="AX252" s="4" t="s">
        <v>48</v>
      </c>
      <c r="AY252" s="4" t="s">
        <v>49</v>
      </c>
      <c r="AZ252" s="4">
        <v>0</v>
      </c>
      <c r="BA252" s="15" t="s">
        <v>1545</v>
      </c>
      <c r="BB252" s="14" t="s">
        <v>48</v>
      </c>
      <c r="BC252" s="4">
        <v>0</v>
      </c>
      <c r="BD252" s="15" t="s">
        <v>1545</v>
      </c>
      <c r="BE252" s="11" t="s">
        <v>1594</v>
      </c>
      <c r="BF252" s="4" t="s">
        <v>1547</v>
      </c>
      <c r="BG252" s="5">
        <v>0</v>
      </c>
      <c r="BH252" s="5" t="s">
        <v>1564</v>
      </c>
      <c r="BI252" s="5">
        <v>0</v>
      </c>
      <c r="BJ252" s="5">
        <v>0</v>
      </c>
      <c r="BK252" s="4">
        <v>0</v>
      </c>
      <c r="BL252" s="4" t="s">
        <v>59</v>
      </c>
      <c r="BM252" s="4" t="s">
        <v>1388</v>
      </c>
      <c r="BN252" s="4" t="s">
        <v>1608</v>
      </c>
      <c r="BO252" s="4" t="s">
        <v>59</v>
      </c>
      <c r="BP252" s="4" t="s">
        <v>1388</v>
      </c>
      <c r="BQ252" s="5">
        <v>45309</v>
      </c>
      <c r="BR252" s="5">
        <v>0</v>
      </c>
      <c r="BS252" s="5">
        <v>0</v>
      </c>
      <c r="BT252" s="5">
        <v>0</v>
      </c>
      <c r="BU252" s="4">
        <v>25000000</v>
      </c>
    </row>
    <row r="253" spans="1:73" x14ac:dyDescent="0.25">
      <c r="A253" s="4" t="s">
        <v>1391</v>
      </c>
      <c r="B253" s="4" t="s">
        <v>1147</v>
      </c>
      <c r="C253" s="4" t="s">
        <v>1148</v>
      </c>
      <c r="D253" s="4"/>
      <c r="E253" s="4" t="s">
        <v>87</v>
      </c>
      <c r="F253" s="4" t="s">
        <v>95</v>
      </c>
      <c r="G253" s="4">
        <v>315.98509200000001</v>
      </c>
      <c r="H253" s="4">
        <v>25000000</v>
      </c>
      <c r="I253" s="4">
        <f t="shared" si="3"/>
        <v>0</v>
      </c>
      <c r="J253" s="4"/>
      <c r="K253" s="4"/>
      <c r="L253" s="4" t="s">
        <v>1392</v>
      </c>
      <c r="M253" s="4" t="s">
        <v>167</v>
      </c>
      <c r="N253" s="4"/>
      <c r="O253" s="4">
        <v>45309</v>
      </c>
      <c r="P253" s="4"/>
      <c r="Q253" s="4"/>
      <c r="R253" s="4"/>
      <c r="S253" s="4"/>
      <c r="T253" s="4">
        <v>25000000</v>
      </c>
      <c r="U253" s="4"/>
      <c r="V253" s="4"/>
      <c r="W253" s="4"/>
      <c r="X253" s="4">
        <v>45190</v>
      </c>
      <c r="Y253" s="4" t="s">
        <v>1393</v>
      </c>
      <c r="Z253" s="4" t="s">
        <v>46</v>
      </c>
      <c r="AA253" s="4">
        <v>0</v>
      </c>
      <c r="AB253" s="4" t="s">
        <v>1394</v>
      </c>
      <c r="AC253" s="4" t="s">
        <v>1395</v>
      </c>
      <c r="AD253" s="4" t="s">
        <v>48</v>
      </c>
      <c r="AE253" s="4" t="s">
        <v>49</v>
      </c>
      <c r="AF253" s="4"/>
      <c r="AG253" s="4"/>
      <c r="AH253" s="4" t="s">
        <v>48</v>
      </c>
      <c r="AI253" s="4"/>
      <c r="AJ253" s="4"/>
      <c r="AK253" s="4"/>
      <c r="AL253" s="4"/>
      <c r="AM253" s="4"/>
      <c r="AN253" s="4"/>
      <c r="AO253" s="9"/>
      <c r="AP253" s="14" t="s">
        <v>57</v>
      </c>
      <c r="AQ253" s="4" t="s">
        <v>57</v>
      </c>
      <c r="AR253" s="15" t="s">
        <v>57</v>
      </c>
      <c r="AS253" s="14" t="s">
        <v>48</v>
      </c>
      <c r="AT253" s="4" t="s">
        <v>48</v>
      </c>
      <c r="AU253" s="4" t="s">
        <v>57</v>
      </c>
      <c r="AV253" s="15" t="s">
        <v>1544</v>
      </c>
      <c r="AW253" s="14" t="s">
        <v>57</v>
      </c>
      <c r="AX253" s="4" t="s">
        <v>48</v>
      </c>
      <c r="AY253" s="4" t="s">
        <v>49</v>
      </c>
      <c r="AZ253" s="4">
        <v>0</v>
      </c>
      <c r="BA253" s="15" t="s">
        <v>1545</v>
      </c>
      <c r="BB253" s="14" t="s">
        <v>48</v>
      </c>
      <c r="BC253" s="4">
        <v>0</v>
      </c>
      <c r="BD253" s="15" t="s">
        <v>1545</v>
      </c>
      <c r="BE253" s="11" t="s">
        <v>1594</v>
      </c>
      <c r="BF253" s="4" t="s">
        <v>1595</v>
      </c>
      <c r="BG253" s="5">
        <v>0</v>
      </c>
      <c r="BH253" s="5" t="s">
        <v>1564</v>
      </c>
      <c r="BI253" s="5">
        <v>0</v>
      </c>
      <c r="BJ253" s="5">
        <v>0</v>
      </c>
      <c r="BK253" s="4">
        <v>0</v>
      </c>
      <c r="BL253" s="4" t="s">
        <v>167</v>
      </c>
      <c r="BM253" s="4" t="s">
        <v>1609</v>
      </c>
      <c r="BN253" s="4">
        <v>0</v>
      </c>
      <c r="BO253" s="4" t="s">
        <v>167</v>
      </c>
      <c r="BP253" s="4">
        <v>0</v>
      </c>
      <c r="BQ253" s="5">
        <v>45309</v>
      </c>
      <c r="BR253" s="5" t="s">
        <v>179</v>
      </c>
      <c r="BS253" s="5">
        <v>0</v>
      </c>
      <c r="BT253" s="5">
        <v>0</v>
      </c>
      <c r="BU253" s="4">
        <v>25000000</v>
      </c>
    </row>
    <row r="254" spans="1:73" x14ac:dyDescent="0.25">
      <c r="A254" s="4" t="s">
        <v>1396</v>
      </c>
      <c r="B254" s="4" t="s">
        <v>1147</v>
      </c>
      <c r="C254" s="4" t="s">
        <v>39</v>
      </c>
      <c r="D254" s="4"/>
      <c r="E254" s="4" t="s">
        <v>180</v>
      </c>
      <c r="F254" s="4" t="s">
        <v>1397</v>
      </c>
      <c r="G254" s="4">
        <v>315.771072</v>
      </c>
      <c r="H254" s="4">
        <v>25000000</v>
      </c>
      <c r="I254" s="4">
        <f t="shared" si="3"/>
        <v>0</v>
      </c>
      <c r="J254" s="4"/>
      <c r="K254" s="4"/>
      <c r="L254" s="4" t="s">
        <v>1398</v>
      </c>
      <c r="M254" s="4" t="s">
        <v>59</v>
      </c>
      <c r="N254" s="4" t="s">
        <v>1359</v>
      </c>
      <c r="O254" s="4">
        <v>45309</v>
      </c>
      <c r="P254" s="4"/>
      <c r="Q254" s="4"/>
      <c r="R254" s="4"/>
      <c r="S254" s="4"/>
      <c r="T254" s="4">
        <v>25000000</v>
      </c>
      <c r="U254" s="4"/>
      <c r="V254" s="4"/>
      <c r="W254" s="4"/>
      <c r="X254" s="4">
        <v>0</v>
      </c>
      <c r="Y254" s="4" t="s">
        <v>1399</v>
      </c>
      <c r="Z254" s="4" t="s">
        <v>46</v>
      </c>
      <c r="AA254" s="4">
        <v>0</v>
      </c>
      <c r="AB254" s="4">
        <v>386.25599999999997</v>
      </c>
      <c r="AC254" s="4" t="s">
        <v>1400</v>
      </c>
      <c r="AD254" s="4" t="s">
        <v>48</v>
      </c>
      <c r="AE254" s="4" t="s">
        <v>49</v>
      </c>
      <c r="AF254" s="4"/>
      <c r="AG254" s="4"/>
      <c r="AH254" s="4" t="s">
        <v>49</v>
      </c>
      <c r="AI254" s="4"/>
      <c r="AJ254" s="4" t="s">
        <v>167</v>
      </c>
      <c r="AK254" s="4" t="s">
        <v>1401</v>
      </c>
      <c r="AL254" s="4"/>
      <c r="AM254" s="4"/>
      <c r="AN254" s="4"/>
      <c r="AO254" s="9"/>
      <c r="AP254" s="14" t="s">
        <v>1610</v>
      </c>
      <c r="AQ254" s="4" t="s">
        <v>1611</v>
      </c>
      <c r="AR254" s="15">
        <v>0</v>
      </c>
      <c r="AS254" s="14" t="s">
        <v>48</v>
      </c>
      <c r="AT254" s="4" t="s">
        <v>48</v>
      </c>
      <c r="AU254" s="4" t="s">
        <v>57</v>
      </c>
      <c r="AV254" s="15" t="s">
        <v>1544</v>
      </c>
      <c r="AW254" s="14" t="s">
        <v>57</v>
      </c>
      <c r="AX254" s="4" t="s">
        <v>48</v>
      </c>
      <c r="AY254" s="4" t="s">
        <v>49</v>
      </c>
      <c r="AZ254" s="4">
        <v>0</v>
      </c>
      <c r="BA254" s="15" t="s">
        <v>1545</v>
      </c>
      <c r="BB254" s="14" t="s">
        <v>48</v>
      </c>
      <c r="BC254" s="4">
        <v>0</v>
      </c>
      <c r="BD254" s="15" t="s">
        <v>1545</v>
      </c>
      <c r="BE254" s="11" t="s">
        <v>1594</v>
      </c>
      <c r="BF254" s="4" t="s">
        <v>1595</v>
      </c>
      <c r="BG254" s="5">
        <v>0</v>
      </c>
      <c r="BH254" s="5">
        <v>0</v>
      </c>
      <c r="BI254" s="5">
        <v>0</v>
      </c>
      <c r="BJ254" s="5">
        <v>0</v>
      </c>
      <c r="BK254" s="4">
        <v>0</v>
      </c>
      <c r="BL254" s="4" t="s">
        <v>59</v>
      </c>
      <c r="BM254" s="4" t="s">
        <v>1359</v>
      </c>
      <c r="BN254" s="4" t="s">
        <v>1596</v>
      </c>
      <c r="BO254" s="4" t="s">
        <v>59</v>
      </c>
      <c r="BP254" s="4" t="s">
        <v>1359</v>
      </c>
      <c r="BQ254" s="5">
        <v>45309</v>
      </c>
      <c r="BR254" s="5">
        <v>0</v>
      </c>
      <c r="BS254" s="5">
        <v>0</v>
      </c>
      <c r="BT254" s="5">
        <v>0</v>
      </c>
      <c r="BU254" s="4">
        <v>25000000</v>
      </c>
    </row>
    <row r="255" spans="1:73" x14ac:dyDescent="0.25">
      <c r="A255" s="4" t="s">
        <v>1402</v>
      </c>
      <c r="B255" s="4" t="s">
        <v>1147</v>
      </c>
      <c r="C255" s="4" t="s">
        <v>1148</v>
      </c>
      <c r="D255" s="4"/>
      <c r="E255" s="4" t="s">
        <v>87</v>
      </c>
      <c r="F255" s="4" t="s">
        <v>95</v>
      </c>
      <c r="G255" s="4">
        <v>314.22659800000002</v>
      </c>
      <c r="H255" s="4">
        <v>25000000</v>
      </c>
      <c r="I255" s="4">
        <f t="shared" si="3"/>
        <v>0</v>
      </c>
      <c r="J255" s="4"/>
      <c r="K255" s="4"/>
      <c r="L255" s="4" t="s">
        <v>1403</v>
      </c>
      <c r="M255" s="4" t="s">
        <v>167</v>
      </c>
      <c r="N255" s="4"/>
      <c r="O255" s="4">
        <v>45309</v>
      </c>
      <c r="P255" s="4"/>
      <c r="Q255" s="4"/>
      <c r="R255" s="4"/>
      <c r="S255" s="4"/>
      <c r="T255" s="4">
        <v>25000000</v>
      </c>
      <c r="U255" s="4"/>
      <c r="V255" s="4"/>
      <c r="W255" s="4"/>
      <c r="X255" s="4">
        <v>45120</v>
      </c>
      <c r="Y255" s="4" t="s">
        <v>1404</v>
      </c>
      <c r="Z255" s="4" t="s">
        <v>46</v>
      </c>
      <c r="AA255" s="4">
        <v>0</v>
      </c>
      <c r="AB255" s="4">
        <v>411</v>
      </c>
      <c r="AC255" s="4" t="s">
        <v>1405</v>
      </c>
      <c r="AD255" s="4" t="s">
        <v>49</v>
      </c>
      <c r="AE255" s="4" t="s">
        <v>49</v>
      </c>
      <c r="AF255" s="4"/>
      <c r="AG255" s="4"/>
      <c r="AH255" s="4" t="s">
        <v>49</v>
      </c>
      <c r="AI255" s="4"/>
      <c r="AJ255" s="4"/>
      <c r="AK255" s="4"/>
      <c r="AL255" s="4"/>
      <c r="AM255" s="4" t="s">
        <v>1406</v>
      </c>
      <c r="AN255" s="4" t="s">
        <v>1407</v>
      </c>
      <c r="AO255" s="9" t="s">
        <v>53</v>
      </c>
      <c r="AP255" s="14" t="s">
        <v>57</v>
      </c>
      <c r="AQ255" s="4" t="s">
        <v>57</v>
      </c>
      <c r="AR255" s="15" t="s">
        <v>57</v>
      </c>
      <c r="AS255" s="14" t="s">
        <v>48</v>
      </c>
      <c r="AT255" s="4" t="s">
        <v>48</v>
      </c>
      <c r="AU255" s="4" t="s">
        <v>57</v>
      </c>
      <c r="AV255" s="15" t="s">
        <v>1544</v>
      </c>
      <c r="AW255" s="14" t="s">
        <v>57</v>
      </c>
      <c r="AX255" s="4" t="s">
        <v>48</v>
      </c>
      <c r="AY255" s="4" t="s">
        <v>49</v>
      </c>
      <c r="AZ255" s="4">
        <v>0</v>
      </c>
      <c r="BA255" s="15" t="s">
        <v>1545</v>
      </c>
      <c r="BB255" s="14" t="s">
        <v>48</v>
      </c>
      <c r="BC255" s="4">
        <v>0</v>
      </c>
      <c r="BD255" s="15" t="s">
        <v>1545</v>
      </c>
      <c r="BE255" s="11" t="s">
        <v>1594</v>
      </c>
      <c r="BF255" s="4" t="s">
        <v>1595</v>
      </c>
      <c r="BG255" s="5">
        <v>0</v>
      </c>
      <c r="BH255" s="5" t="s">
        <v>1564</v>
      </c>
      <c r="BI255" s="5">
        <v>0</v>
      </c>
      <c r="BJ255" s="5">
        <v>0</v>
      </c>
      <c r="BK255" s="4">
        <v>0</v>
      </c>
      <c r="BL255" s="4" t="s">
        <v>167</v>
      </c>
      <c r="BM255" s="4" t="s">
        <v>1593</v>
      </c>
      <c r="BN255" s="4" t="s">
        <v>1612</v>
      </c>
      <c r="BO255" s="4" t="s">
        <v>167</v>
      </c>
      <c r="BP255" s="4">
        <v>0</v>
      </c>
      <c r="BQ255" s="5">
        <v>45309</v>
      </c>
      <c r="BR255" s="5" t="s">
        <v>179</v>
      </c>
      <c r="BS255" s="5">
        <v>0</v>
      </c>
      <c r="BT255" s="5">
        <v>0</v>
      </c>
      <c r="BU255" s="4">
        <v>25000000</v>
      </c>
    </row>
    <row r="256" spans="1:73" x14ac:dyDescent="0.25">
      <c r="A256" s="4" t="s">
        <v>1408</v>
      </c>
      <c r="B256" s="4" t="s">
        <v>1147</v>
      </c>
      <c r="C256" s="4" t="s">
        <v>1148</v>
      </c>
      <c r="D256" s="4"/>
      <c r="E256" s="4" t="s">
        <v>173</v>
      </c>
      <c r="F256" s="4" t="s">
        <v>1409</v>
      </c>
      <c r="G256" s="4">
        <v>265.54294499999997</v>
      </c>
      <c r="H256" s="4">
        <v>25000000</v>
      </c>
      <c r="I256" s="4">
        <f t="shared" si="3"/>
        <v>0</v>
      </c>
      <c r="J256" s="4"/>
      <c r="K256" s="4"/>
      <c r="L256" s="4" t="s">
        <v>1410</v>
      </c>
      <c r="M256" s="4" t="s">
        <v>59</v>
      </c>
      <c r="N256" s="4" t="s">
        <v>1273</v>
      </c>
      <c r="O256" s="4">
        <v>45309</v>
      </c>
      <c r="P256" s="4"/>
      <c r="Q256" s="4"/>
      <c r="R256" s="4"/>
      <c r="S256" s="4"/>
      <c r="T256" s="4">
        <v>25000000</v>
      </c>
      <c r="U256" s="4"/>
      <c r="V256" s="4"/>
      <c r="W256" s="4"/>
      <c r="X256" s="4">
        <v>45264</v>
      </c>
      <c r="Y256" s="4" t="s">
        <v>1411</v>
      </c>
      <c r="Z256" s="4" t="s">
        <v>46</v>
      </c>
      <c r="AA256" s="4">
        <v>0</v>
      </c>
      <c r="AB256" s="4" t="s">
        <v>1412</v>
      </c>
      <c r="AC256" s="4" t="s">
        <v>1413</v>
      </c>
      <c r="AD256" s="4" t="s">
        <v>48</v>
      </c>
      <c r="AE256" s="4" t="s">
        <v>49</v>
      </c>
      <c r="AF256" s="4"/>
      <c r="AG256" s="4"/>
      <c r="AH256" s="4" t="s">
        <v>49</v>
      </c>
      <c r="AI256" s="4"/>
      <c r="AJ256" s="4" t="s">
        <v>167</v>
      </c>
      <c r="AK256" s="4" t="s">
        <v>1277</v>
      </c>
      <c r="AL256" s="4"/>
      <c r="AM256" s="4"/>
      <c r="AN256" s="4"/>
      <c r="AO256" s="9"/>
      <c r="AP256" s="14" t="s">
        <v>1613</v>
      </c>
      <c r="AQ256" s="4" t="s">
        <v>1614</v>
      </c>
      <c r="AR256" s="15">
        <v>0</v>
      </c>
      <c r="AS256" s="14" t="s">
        <v>48</v>
      </c>
      <c r="AT256" s="4" t="s">
        <v>48</v>
      </c>
      <c r="AU256" s="4" t="s">
        <v>57</v>
      </c>
      <c r="AV256" s="15" t="s">
        <v>1544</v>
      </c>
      <c r="AW256" s="14" t="s">
        <v>57</v>
      </c>
      <c r="AX256" s="4" t="s">
        <v>48</v>
      </c>
      <c r="AY256" s="4" t="s">
        <v>49</v>
      </c>
      <c r="AZ256" s="4">
        <v>0</v>
      </c>
      <c r="BA256" s="15" t="s">
        <v>1545</v>
      </c>
      <c r="BB256" s="14" t="s">
        <v>48</v>
      </c>
      <c r="BC256" s="4">
        <v>0</v>
      </c>
      <c r="BD256" s="15" t="s">
        <v>1545</v>
      </c>
      <c r="BE256" s="11" t="s">
        <v>1546</v>
      </c>
      <c r="BF256" s="4" t="s">
        <v>1547</v>
      </c>
      <c r="BG256" s="5">
        <v>45328</v>
      </c>
      <c r="BH256" s="5" t="s">
        <v>1564</v>
      </c>
      <c r="BI256" s="5">
        <v>0</v>
      </c>
      <c r="BJ256" s="5">
        <v>0</v>
      </c>
      <c r="BK256" s="4">
        <v>0</v>
      </c>
      <c r="BL256" s="4" t="s">
        <v>59</v>
      </c>
      <c r="BM256" s="4" t="s">
        <v>1273</v>
      </c>
      <c r="BN256" s="4" t="s">
        <v>1615</v>
      </c>
      <c r="BO256" s="4" t="s">
        <v>59</v>
      </c>
      <c r="BP256" s="4" t="s">
        <v>1273</v>
      </c>
      <c r="BQ256" s="5">
        <v>45309</v>
      </c>
      <c r="BR256" s="5">
        <v>0</v>
      </c>
      <c r="BS256" s="5">
        <v>0</v>
      </c>
      <c r="BT256" s="5">
        <v>0</v>
      </c>
      <c r="BU256" s="4">
        <v>25000000</v>
      </c>
    </row>
    <row r="257" spans="1:73" x14ac:dyDescent="0.25">
      <c r="A257" s="4" t="s">
        <v>1414</v>
      </c>
      <c r="B257" s="4" t="s">
        <v>1147</v>
      </c>
      <c r="C257" s="4" t="s">
        <v>1148</v>
      </c>
      <c r="D257" s="4"/>
      <c r="E257" s="4" t="s">
        <v>279</v>
      </c>
      <c r="F257" s="4" t="s">
        <v>1415</v>
      </c>
      <c r="G257" s="4">
        <v>264.86269600000003</v>
      </c>
      <c r="H257" s="4">
        <v>25000000</v>
      </c>
      <c r="I257" s="4">
        <f t="shared" si="3"/>
        <v>0</v>
      </c>
      <c r="J257" s="4"/>
      <c r="K257" s="4"/>
      <c r="L257" s="4" t="s">
        <v>1416</v>
      </c>
      <c r="M257" s="4" t="s">
        <v>113</v>
      </c>
      <c r="N257" s="4"/>
      <c r="O257" s="4">
        <v>45309</v>
      </c>
      <c r="P257" s="4"/>
      <c r="Q257" s="4"/>
      <c r="R257" s="4"/>
      <c r="S257" s="4"/>
      <c r="T257" s="4">
        <v>25000000</v>
      </c>
      <c r="U257" s="4"/>
      <c r="V257" s="4"/>
      <c r="W257" s="4"/>
      <c r="X257" s="4">
        <v>45190</v>
      </c>
      <c r="Y257" s="4" t="s">
        <v>1417</v>
      </c>
      <c r="Z257" s="4" t="s">
        <v>46</v>
      </c>
      <c r="AA257" s="4">
        <v>0</v>
      </c>
      <c r="AB257" s="4">
        <v>256</v>
      </c>
      <c r="AC257" s="4" t="s">
        <v>1418</v>
      </c>
      <c r="AD257" s="4" t="s">
        <v>48</v>
      </c>
      <c r="AE257" s="4" t="s">
        <v>48</v>
      </c>
      <c r="AF257" s="4"/>
      <c r="AG257" s="4"/>
      <c r="AH257" s="4" t="s">
        <v>48</v>
      </c>
      <c r="AI257" s="4"/>
      <c r="AJ257" s="4"/>
      <c r="AK257" s="4"/>
      <c r="AL257" s="4"/>
      <c r="AM257" s="4"/>
      <c r="AN257" s="4"/>
      <c r="AO257" s="9"/>
      <c r="AP257" s="14" t="s">
        <v>57</v>
      </c>
      <c r="AQ257" s="4" t="s">
        <v>57</v>
      </c>
      <c r="AR257" s="15" t="s">
        <v>57</v>
      </c>
      <c r="AS257" s="14" t="s">
        <v>48</v>
      </c>
      <c r="AT257" s="4" t="s">
        <v>48</v>
      </c>
      <c r="AU257" s="4" t="s">
        <v>57</v>
      </c>
      <c r="AV257" s="15" t="s">
        <v>1544</v>
      </c>
      <c r="AW257" s="14" t="s">
        <v>57</v>
      </c>
      <c r="AX257" s="4" t="s">
        <v>48</v>
      </c>
      <c r="AY257" s="4" t="s">
        <v>49</v>
      </c>
      <c r="AZ257" s="4">
        <v>0</v>
      </c>
      <c r="BA257" s="15" t="s">
        <v>1545</v>
      </c>
      <c r="BB257" s="14" t="s">
        <v>48</v>
      </c>
      <c r="BC257" s="4">
        <v>0</v>
      </c>
      <c r="BD257" s="15" t="s">
        <v>1545</v>
      </c>
      <c r="BE257" s="11" t="s">
        <v>1594</v>
      </c>
      <c r="BF257" s="4" t="s">
        <v>1595</v>
      </c>
      <c r="BG257" s="5">
        <v>0</v>
      </c>
      <c r="BH257" s="5">
        <v>0</v>
      </c>
      <c r="BI257" s="5">
        <v>0</v>
      </c>
      <c r="BJ257" s="5">
        <v>0</v>
      </c>
      <c r="BK257" s="4">
        <v>0</v>
      </c>
      <c r="BL257" s="4" t="s">
        <v>113</v>
      </c>
      <c r="BM257" s="4" t="s">
        <v>1565</v>
      </c>
      <c r="BN257" s="4" t="s">
        <v>1596</v>
      </c>
      <c r="BO257" s="4" t="s">
        <v>113</v>
      </c>
      <c r="BP257" s="4">
        <v>0</v>
      </c>
      <c r="BQ257" s="5">
        <v>45309</v>
      </c>
      <c r="BR257" s="5" t="s">
        <v>179</v>
      </c>
      <c r="BS257" s="5">
        <v>0</v>
      </c>
      <c r="BT257" s="5">
        <v>0</v>
      </c>
      <c r="BU257" s="4">
        <v>25000000</v>
      </c>
    </row>
    <row r="258" spans="1:73" x14ac:dyDescent="0.25">
      <c r="A258" s="4" t="s">
        <v>1419</v>
      </c>
      <c r="B258" s="4" t="s">
        <v>1147</v>
      </c>
      <c r="C258" s="4" t="s">
        <v>1148</v>
      </c>
      <c r="D258" s="4"/>
      <c r="E258" s="4" t="s">
        <v>117</v>
      </c>
      <c r="F258" s="4" t="s">
        <v>118</v>
      </c>
      <c r="G258" s="4">
        <v>239.74871999999999</v>
      </c>
      <c r="H258" s="4">
        <v>25000000</v>
      </c>
      <c r="I258" s="4">
        <f t="shared" si="3"/>
        <v>0</v>
      </c>
      <c r="J258" s="4"/>
      <c r="K258" s="4"/>
      <c r="L258" s="4" t="s">
        <v>1420</v>
      </c>
      <c r="M258" s="4" t="s">
        <v>59</v>
      </c>
      <c r="N258" s="4" t="s">
        <v>1273</v>
      </c>
      <c r="O258" s="4">
        <v>45309</v>
      </c>
      <c r="P258" s="4"/>
      <c r="Q258" s="4"/>
      <c r="R258" s="4"/>
      <c r="S258" s="4"/>
      <c r="T258" s="4">
        <v>25000000</v>
      </c>
      <c r="U258" s="4"/>
      <c r="V258" s="4"/>
      <c r="W258" s="4"/>
      <c r="X258" s="4">
        <v>45169</v>
      </c>
      <c r="Y258" s="4" t="s">
        <v>1421</v>
      </c>
      <c r="Z258" s="4" t="s">
        <v>46</v>
      </c>
      <c r="AA258" s="4">
        <v>0</v>
      </c>
      <c r="AB258" s="4">
        <v>0</v>
      </c>
      <c r="AC258" s="4" t="s">
        <v>1422</v>
      </c>
      <c r="AD258" s="4" t="s">
        <v>48</v>
      </c>
      <c r="AE258" s="4" t="s">
        <v>49</v>
      </c>
      <c r="AF258" s="4"/>
      <c r="AG258" s="4"/>
      <c r="AH258" s="4" t="s">
        <v>48</v>
      </c>
      <c r="AI258" s="4"/>
      <c r="AJ258" s="4"/>
      <c r="AK258" s="4"/>
      <c r="AL258" s="4"/>
      <c r="AM258" s="4"/>
      <c r="AN258" s="4"/>
      <c r="AO258" s="9"/>
      <c r="AP258" s="14" t="s">
        <v>1616</v>
      </c>
      <c r="AQ258" s="4" t="s">
        <v>1617</v>
      </c>
      <c r="AR258" s="15">
        <v>0</v>
      </c>
      <c r="AS258" s="14" t="s">
        <v>48</v>
      </c>
      <c r="AT258" s="4" t="s">
        <v>48</v>
      </c>
      <c r="AU258" s="4" t="s">
        <v>57</v>
      </c>
      <c r="AV258" s="15" t="s">
        <v>1544</v>
      </c>
      <c r="AW258" s="14" t="s">
        <v>57</v>
      </c>
      <c r="AX258" s="4" t="s">
        <v>48</v>
      </c>
      <c r="AY258" s="4" t="s">
        <v>49</v>
      </c>
      <c r="AZ258" s="4">
        <v>0</v>
      </c>
      <c r="BA258" s="15" t="s">
        <v>1545</v>
      </c>
      <c r="BB258" s="14" t="s">
        <v>48</v>
      </c>
      <c r="BC258" s="4">
        <v>0</v>
      </c>
      <c r="BD258" s="15" t="s">
        <v>1545</v>
      </c>
      <c r="BE258" s="11" t="s">
        <v>1546</v>
      </c>
      <c r="BF258" s="4" t="s">
        <v>1547</v>
      </c>
      <c r="BG258" s="5">
        <v>45328</v>
      </c>
      <c r="BH258" s="5" t="s">
        <v>1564</v>
      </c>
      <c r="BI258" s="5">
        <v>0</v>
      </c>
      <c r="BJ258" s="5">
        <v>0</v>
      </c>
      <c r="BK258" s="4">
        <v>0</v>
      </c>
      <c r="BL258" s="4" t="s">
        <v>59</v>
      </c>
      <c r="BM258" s="4" t="s">
        <v>1273</v>
      </c>
      <c r="BN258" s="4" t="s">
        <v>1615</v>
      </c>
      <c r="BO258" s="4" t="s">
        <v>59</v>
      </c>
      <c r="BP258" s="4" t="s">
        <v>1273</v>
      </c>
      <c r="BQ258" s="5">
        <v>45309</v>
      </c>
      <c r="BR258" s="5">
        <v>0</v>
      </c>
      <c r="BS258" s="5">
        <v>0</v>
      </c>
      <c r="BT258" s="5">
        <v>0</v>
      </c>
      <c r="BU258" s="4">
        <v>25000000</v>
      </c>
    </row>
    <row r="259" spans="1:73" x14ac:dyDescent="0.25">
      <c r="A259" s="4" t="s">
        <v>1423</v>
      </c>
      <c r="B259" s="4" t="s">
        <v>1147</v>
      </c>
      <c r="C259" s="4" t="s">
        <v>1148</v>
      </c>
      <c r="D259" s="4"/>
      <c r="E259" s="4" t="s">
        <v>87</v>
      </c>
      <c r="F259" s="4" t="s">
        <v>1424</v>
      </c>
      <c r="G259" s="4">
        <v>238.649585</v>
      </c>
      <c r="H259" s="4">
        <v>25000000</v>
      </c>
      <c r="I259" s="4">
        <f t="shared" si="3"/>
        <v>0</v>
      </c>
      <c r="J259" s="4"/>
      <c r="K259" s="4"/>
      <c r="L259" s="4" t="s">
        <v>1425</v>
      </c>
      <c r="M259" s="4" t="s">
        <v>127</v>
      </c>
      <c r="N259" s="4"/>
      <c r="O259" s="4">
        <v>45309</v>
      </c>
      <c r="P259" s="4">
        <v>45334</v>
      </c>
      <c r="Q259" s="4">
        <v>45343</v>
      </c>
      <c r="R259" s="4"/>
      <c r="S259" s="4"/>
      <c r="T259" s="4">
        <v>25000000</v>
      </c>
      <c r="U259" s="4"/>
      <c r="V259" s="4"/>
      <c r="W259" s="4"/>
      <c r="X259" s="4">
        <v>45264</v>
      </c>
      <c r="Y259" s="4" t="s">
        <v>1426</v>
      </c>
      <c r="Z259" s="4" t="s">
        <v>46</v>
      </c>
      <c r="AA259" s="4">
        <v>0</v>
      </c>
      <c r="AB259" s="4" t="s">
        <v>1427</v>
      </c>
      <c r="AC259" s="4" t="s">
        <v>1428</v>
      </c>
      <c r="AD259" s="4" t="s">
        <v>48</v>
      </c>
      <c r="AE259" s="4" t="s">
        <v>49</v>
      </c>
      <c r="AF259" s="4"/>
      <c r="AG259" s="4"/>
      <c r="AH259" s="4" t="s">
        <v>48</v>
      </c>
      <c r="AI259" s="4"/>
      <c r="AJ259" s="4"/>
      <c r="AK259" s="4"/>
      <c r="AL259" s="4"/>
      <c r="AM259" s="4"/>
      <c r="AN259" s="4"/>
      <c r="AO259" s="9"/>
      <c r="AP259" s="14" t="s">
        <v>1618</v>
      </c>
      <c r="AQ259" s="4" t="s">
        <v>1619</v>
      </c>
      <c r="AR259" s="15">
        <v>0</v>
      </c>
      <c r="AS259" s="14" t="s">
        <v>48</v>
      </c>
      <c r="AT259" s="4" t="s">
        <v>48</v>
      </c>
      <c r="AU259" s="4" t="s">
        <v>57</v>
      </c>
      <c r="AV259" s="15" t="s">
        <v>1544</v>
      </c>
      <c r="AW259" s="14" t="s">
        <v>57</v>
      </c>
      <c r="AX259" s="4" t="s">
        <v>48</v>
      </c>
      <c r="AY259" s="4" t="s">
        <v>49</v>
      </c>
      <c r="AZ259" s="4">
        <v>0</v>
      </c>
      <c r="BA259" s="15" t="s">
        <v>1545</v>
      </c>
      <c r="BB259" s="14" t="s">
        <v>48</v>
      </c>
      <c r="BC259" s="4">
        <v>0</v>
      </c>
      <c r="BD259" s="15" t="s">
        <v>1545</v>
      </c>
      <c r="BE259" s="11" t="s">
        <v>1546</v>
      </c>
      <c r="BF259" s="4" t="s">
        <v>1547</v>
      </c>
      <c r="BG259" s="5">
        <v>45328</v>
      </c>
      <c r="BH259" s="5">
        <v>45334</v>
      </c>
      <c r="BI259" s="5">
        <v>0</v>
      </c>
      <c r="BJ259" s="5">
        <v>45343</v>
      </c>
      <c r="BK259" s="4">
        <v>0</v>
      </c>
      <c r="BL259" s="4" t="s">
        <v>1548</v>
      </c>
      <c r="BM259" s="4" t="s">
        <v>1553</v>
      </c>
      <c r="BN259" s="4">
        <v>0</v>
      </c>
      <c r="BO259" s="4" t="s">
        <v>127</v>
      </c>
      <c r="BP259" s="4">
        <v>0</v>
      </c>
      <c r="BQ259" s="5">
        <v>45309</v>
      </c>
      <c r="BR259" s="5">
        <v>45334</v>
      </c>
      <c r="BS259" s="5">
        <v>0</v>
      </c>
      <c r="BT259" s="5">
        <v>0</v>
      </c>
      <c r="BU259" s="4">
        <v>25000000</v>
      </c>
    </row>
    <row r="260" spans="1:73" x14ac:dyDescent="0.25">
      <c r="A260" s="4" t="s">
        <v>1429</v>
      </c>
      <c r="B260" s="4" t="s">
        <v>1147</v>
      </c>
      <c r="C260" s="4" t="s">
        <v>1148</v>
      </c>
      <c r="D260" s="4"/>
      <c r="E260" s="4" t="s">
        <v>1019</v>
      </c>
      <c r="F260" s="4" t="s">
        <v>1430</v>
      </c>
      <c r="G260" s="4">
        <v>206.46449999999999</v>
      </c>
      <c r="H260" s="4">
        <v>25000000</v>
      </c>
      <c r="I260" s="4">
        <f t="shared" si="3"/>
        <v>0</v>
      </c>
      <c r="J260" s="4"/>
      <c r="K260" s="4"/>
      <c r="L260" s="4" t="s">
        <v>1431</v>
      </c>
      <c r="M260" s="4" t="s">
        <v>1649</v>
      </c>
      <c r="N260" s="4"/>
      <c r="O260" s="4">
        <v>45309</v>
      </c>
      <c r="P260" s="4">
        <v>45341</v>
      </c>
      <c r="Q260" s="4"/>
      <c r="R260" s="4"/>
      <c r="S260" s="4"/>
      <c r="T260" s="4">
        <v>25000000</v>
      </c>
      <c r="U260" s="4"/>
      <c r="V260" s="4"/>
      <c r="W260" s="4"/>
      <c r="X260" s="4">
        <v>45100</v>
      </c>
      <c r="Y260" s="4" t="s">
        <v>1432</v>
      </c>
      <c r="Z260" s="4">
        <v>0</v>
      </c>
      <c r="AA260" s="4" t="s">
        <v>427</v>
      </c>
      <c r="AB260" s="4">
        <v>146.5</v>
      </c>
      <c r="AC260" s="4" t="s">
        <v>1433</v>
      </c>
      <c r="AD260" s="4" t="s">
        <v>48</v>
      </c>
      <c r="AE260" s="4" t="s">
        <v>48</v>
      </c>
      <c r="AF260" s="4"/>
      <c r="AG260" s="4"/>
      <c r="AH260" s="4" t="s">
        <v>430</v>
      </c>
      <c r="AI260" s="4"/>
      <c r="AJ260" s="4"/>
      <c r="AK260" s="4"/>
      <c r="AL260" s="4"/>
      <c r="AM260" s="4"/>
      <c r="AN260" s="4"/>
      <c r="AO260" s="9"/>
      <c r="AP260" s="14" t="s">
        <v>1620</v>
      </c>
      <c r="AQ260" s="4" t="s">
        <v>1621</v>
      </c>
      <c r="AR260" s="15">
        <v>0</v>
      </c>
      <c r="AS260" s="14" t="s">
        <v>48</v>
      </c>
      <c r="AT260" s="4" t="s">
        <v>48</v>
      </c>
      <c r="AU260" s="4" t="s">
        <v>57</v>
      </c>
      <c r="AV260" s="15" t="s">
        <v>1544</v>
      </c>
      <c r="AW260" s="14" t="s">
        <v>57</v>
      </c>
      <c r="AX260" s="4" t="s">
        <v>48</v>
      </c>
      <c r="AY260" s="4" t="s">
        <v>49</v>
      </c>
      <c r="AZ260" s="4">
        <v>0</v>
      </c>
      <c r="BA260" s="15" t="s">
        <v>1545</v>
      </c>
      <c r="BB260" s="14" t="s">
        <v>48</v>
      </c>
      <c r="BC260" s="4">
        <v>0</v>
      </c>
      <c r="BD260" s="15" t="s">
        <v>1545</v>
      </c>
      <c r="BE260" s="11" t="s">
        <v>1546</v>
      </c>
      <c r="BF260" s="4" t="s">
        <v>1547</v>
      </c>
      <c r="BG260" s="5">
        <v>0</v>
      </c>
      <c r="BH260" s="5">
        <v>45341</v>
      </c>
      <c r="BI260" s="5">
        <v>0</v>
      </c>
      <c r="BJ260" s="5">
        <v>0</v>
      </c>
      <c r="BK260" s="4">
        <v>0</v>
      </c>
      <c r="BL260" s="4" t="s">
        <v>74</v>
      </c>
      <c r="BM260" s="4">
        <v>0</v>
      </c>
      <c r="BN260" s="4">
        <v>0</v>
      </c>
      <c r="BO260" s="4" t="s">
        <v>74</v>
      </c>
      <c r="BP260" s="4">
        <v>0</v>
      </c>
      <c r="BQ260" s="5">
        <v>45309</v>
      </c>
      <c r="BR260" s="5">
        <v>45341</v>
      </c>
      <c r="BS260" s="5">
        <v>0</v>
      </c>
      <c r="BT260" s="5">
        <v>0</v>
      </c>
      <c r="BU260" s="4">
        <v>25000000</v>
      </c>
    </row>
    <row r="261" spans="1:73" x14ac:dyDescent="0.25">
      <c r="A261" s="4" t="s">
        <v>1434</v>
      </c>
      <c r="B261" s="4" t="s">
        <v>1147</v>
      </c>
      <c r="C261" s="4" t="s">
        <v>1148</v>
      </c>
      <c r="D261" s="4"/>
      <c r="E261" s="4" t="s">
        <v>41</v>
      </c>
      <c r="F261" s="4" t="s">
        <v>1237</v>
      </c>
      <c r="G261" s="4">
        <v>924.71039599999995</v>
      </c>
      <c r="H261" s="4">
        <v>25000000</v>
      </c>
      <c r="I261" s="4">
        <f t="shared" si="3"/>
        <v>0</v>
      </c>
      <c r="J261" s="4"/>
      <c r="K261" s="4"/>
      <c r="L261" s="4" t="s">
        <v>1435</v>
      </c>
      <c r="M261" s="4" t="s">
        <v>1649</v>
      </c>
      <c r="N261" s="4"/>
      <c r="O261" s="4">
        <v>45309</v>
      </c>
      <c r="P261" s="4">
        <v>45345</v>
      </c>
      <c r="Q261" s="4">
        <v>45362</v>
      </c>
      <c r="R261" s="4"/>
      <c r="S261" s="4"/>
      <c r="T261" s="4">
        <v>25000000</v>
      </c>
      <c r="U261" s="4"/>
      <c r="V261" s="4"/>
      <c r="W261" s="4"/>
      <c r="X261" s="4">
        <v>45100</v>
      </c>
      <c r="Y261" s="4" t="s">
        <v>1436</v>
      </c>
      <c r="Z261" s="4" t="s">
        <v>46</v>
      </c>
      <c r="AA261" s="4">
        <v>0</v>
      </c>
      <c r="AB261" s="4">
        <v>902.29380000000003</v>
      </c>
      <c r="AC261" s="4" t="s">
        <v>1437</v>
      </c>
      <c r="AD261" s="4" t="s">
        <v>48</v>
      </c>
      <c r="AE261" s="4" t="s">
        <v>49</v>
      </c>
      <c r="AF261" s="4" t="s">
        <v>612</v>
      </c>
      <c r="AG261" s="4"/>
      <c r="AH261" s="4" t="s">
        <v>48</v>
      </c>
      <c r="AI261" s="4"/>
      <c r="AJ261" s="4"/>
      <c r="AK261" s="4"/>
      <c r="AL261" s="4"/>
      <c r="AM261" s="4"/>
      <c r="AN261" s="4"/>
      <c r="AO261" s="9"/>
      <c r="AP261" s="14" t="s">
        <v>1622</v>
      </c>
      <c r="AQ261" s="4" t="s">
        <v>1623</v>
      </c>
      <c r="AR261" s="15">
        <v>0</v>
      </c>
      <c r="AS261" s="14" t="s">
        <v>48</v>
      </c>
      <c r="AT261" s="4" t="s">
        <v>48</v>
      </c>
      <c r="AU261" s="4" t="s">
        <v>57</v>
      </c>
      <c r="AV261" s="15" t="s">
        <v>1544</v>
      </c>
      <c r="AW261" s="14" t="s">
        <v>57</v>
      </c>
      <c r="AX261" s="4" t="s">
        <v>49</v>
      </c>
      <c r="AY261" s="4" t="s">
        <v>48</v>
      </c>
      <c r="AZ261" s="4">
        <v>0</v>
      </c>
      <c r="BA261" s="15" t="s">
        <v>1545</v>
      </c>
      <c r="BB261" s="14" t="s">
        <v>48</v>
      </c>
      <c r="BC261" s="4">
        <v>0</v>
      </c>
      <c r="BD261" s="15" t="s">
        <v>1545</v>
      </c>
      <c r="BE261" s="11" t="s">
        <v>1594</v>
      </c>
      <c r="BF261" s="4" t="s">
        <v>1595</v>
      </c>
      <c r="BG261" s="5">
        <v>0</v>
      </c>
      <c r="BH261" s="5">
        <v>0</v>
      </c>
      <c r="BI261" s="5">
        <v>0</v>
      </c>
      <c r="BJ261" s="5">
        <v>0</v>
      </c>
      <c r="BK261" s="4">
        <v>0</v>
      </c>
      <c r="BL261" s="4" t="s">
        <v>59</v>
      </c>
      <c r="BM261" s="4" t="s">
        <v>1359</v>
      </c>
      <c r="BN261" s="4" t="s">
        <v>1596</v>
      </c>
      <c r="BO261" s="4" t="s">
        <v>59</v>
      </c>
      <c r="BP261" s="4" t="s">
        <v>1359</v>
      </c>
      <c r="BQ261" s="5">
        <v>45309</v>
      </c>
      <c r="BR261" s="5">
        <v>45345</v>
      </c>
      <c r="BS261" s="5">
        <v>0</v>
      </c>
      <c r="BT261" s="5">
        <v>0</v>
      </c>
      <c r="BU261" s="4">
        <v>25000000</v>
      </c>
    </row>
    <row r="262" spans="1:73" x14ac:dyDescent="0.25">
      <c r="A262" s="4" t="s">
        <v>1438</v>
      </c>
      <c r="B262" s="4" t="s">
        <v>1147</v>
      </c>
      <c r="C262" s="4" t="s">
        <v>1148</v>
      </c>
      <c r="D262" s="4"/>
      <c r="E262" s="4" t="s">
        <v>455</v>
      </c>
      <c r="F262" s="4" t="s">
        <v>1439</v>
      </c>
      <c r="G262" s="4">
        <v>845.79443000000003</v>
      </c>
      <c r="H262" s="4">
        <v>25000000</v>
      </c>
      <c r="I262" s="4">
        <f t="shared" si="3"/>
        <v>0</v>
      </c>
      <c r="J262" s="4"/>
      <c r="K262" s="4"/>
      <c r="L262" s="4" t="s">
        <v>1440</v>
      </c>
      <c r="M262" s="4" t="s">
        <v>127</v>
      </c>
      <c r="N262" s="4"/>
      <c r="O262" s="4">
        <v>45309</v>
      </c>
      <c r="P262" s="4">
        <v>45327</v>
      </c>
      <c r="Q262" s="4">
        <v>45338</v>
      </c>
      <c r="R262" s="4"/>
      <c r="S262" s="4"/>
      <c r="T262" s="4">
        <v>25000000</v>
      </c>
      <c r="U262" s="4"/>
      <c r="V262" s="4"/>
      <c r="W262" s="4"/>
      <c r="X262" s="4">
        <v>45138</v>
      </c>
      <c r="Y262" s="4" t="s">
        <v>1441</v>
      </c>
      <c r="Z262" s="4" t="s">
        <v>46</v>
      </c>
      <c r="AA262" s="4">
        <v>0</v>
      </c>
      <c r="AB262" s="4" t="s">
        <v>1442</v>
      </c>
      <c r="AC262" s="4" t="s">
        <v>1443</v>
      </c>
      <c r="AD262" s="4" t="s">
        <v>48</v>
      </c>
      <c r="AE262" s="4" t="s">
        <v>49</v>
      </c>
      <c r="AF262" s="4"/>
      <c r="AG262" s="4"/>
      <c r="AH262" s="4" t="s">
        <v>48</v>
      </c>
      <c r="AI262" s="4"/>
      <c r="AJ262" s="4"/>
      <c r="AK262" s="4"/>
      <c r="AL262" s="4"/>
      <c r="AM262" s="4"/>
      <c r="AN262" s="4"/>
      <c r="AO262" s="9"/>
      <c r="AP262" s="14" t="s">
        <v>1624</v>
      </c>
      <c r="AQ262" s="4" t="s">
        <v>1625</v>
      </c>
      <c r="AR262" s="15">
        <v>0</v>
      </c>
      <c r="AS262" s="14" t="s">
        <v>48</v>
      </c>
      <c r="AT262" s="4" t="s">
        <v>48</v>
      </c>
      <c r="AU262" s="4" t="s">
        <v>57</v>
      </c>
      <c r="AV262" s="15" t="s">
        <v>1544</v>
      </c>
      <c r="AW262" s="14" t="s">
        <v>57</v>
      </c>
      <c r="AX262" s="4" t="s">
        <v>48</v>
      </c>
      <c r="AY262" s="4" t="s">
        <v>49</v>
      </c>
      <c r="AZ262" s="4">
        <v>0</v>
      </c>
      <c r="BA262" s="15" t="s">
        <v>1545</v>
      </c>
      <c r="BB262" s="14" t="s">
        <v>48</v>
      </c>
      <c r="BC262" s="4">
        <v>0</v>
      </c>
      <c r="BD262" s="15" t="s">
        <v>1545</v>
      </c>
      <c r="BE262" s="11" t="s">
        <v>1546</v>
      </c>
      <c r="BF262" s="4" t="s">
        <v>1547</v>
      </c>
      <c r="BG262" s="5">
        <v>0</v>
      </c>
      <c r="BH262" s="5">
        <v>45327</v>
      </c>
      <c r="BI262" s="5">
        <v>0</v>
      </c>
      <c r="BJ262" s="5">
        <v>45338</v>
      </c>
      <c r="BK262" s="4">
        <v>0</v>
      </c>
      <c r="BL262" s="4" t="s">
        <v>1548</v>
      </c>
      <c r="BM262" s="4">
        <v>0</v>
      </c>
      <c r="BN262" s="4">
        <v>0</v>
      </c>
      <c r="BO262" s="4" t="s">
        <v>127</v>
      </c>
      <c r="BP262" s="4">
        <v>0</v>
      </c>
      <c r="BQ262" s="5">
        <v>45309</v>
      </c>
      <c r="BR262" s="5">
        <v>45327</v>
      </c>
      <c r="BS262" s="5">
        <v>0</v>
      </c>
      <c r="BT262" s="5">
        <v>0</v>
      </c>
      <c r="BU262" s="4">
        <v>25000000</v>
      </c>
    </row>
    <row r="263" spans="1:73" x14ac:dyDescent="0.25">
      <c r="A263" s="4" t="s">
        <v>1444</v>
      </c>
      <c r="B263" s="4" t="s">
        <v>1147</v>
      </c>
      <c r="C263" s="4" t="s">
        <v>1148</v>
      </c>
      <c r="D263" s="4"/>
      <c r="E263" s="4" t="s">
        <v>455</v>
      </c>
      <c r="F263" s="4" t="s">
        <v>1439</v>
      </c>
      <c r="G263" s="4">
        <v>321.21245599999997</v>
      </c>
      <c r="H263" s="4">
        <v>25000000</v>
      </c>
      <c r="I263" s="4">
        <f t="shared" si="3"/>
        <v>0</v>
      </c>
      <c r="J263" s="4"/>
      <c r="K263" s="4"/>
      <c r="L263" s="4" t="s">
        <v>1445</v>
      </c>
      <c r="M263" s="4" t="s">
        <v>127</v>
      </c>
      <c r="N263" s="4"/>
      <c r="O263" s="4">
        <v>45309</v>
      </c>
      <c r="P263" s="4">
        <v>45327</v>
      </c>
      <c r="Q263" s="4">
        <v>45338</v>
      </c>
      <c r="R263" s="4"/>
      <c r="S263" s="4"/>
      <c r="T263" s="4">
        <v>25000000</v>
      </c>
      <c r="U263" s="4"/>
      <c r="V263" s="4"/>
      <c r="W263" s="4"/>
      <c r="X263" s="4">
        <v>45138</v>
      </c>
      <c r="Y263" s="4" t="s">
        <v>1446</v>
      </c>
      <c r="Z263" s="4" t="s">
        <v>46</v>
      </c>
      <c r="AA263" s="4">
        <v>0</v>
      </c>
      <c r="AB263" s="4">
        <v>316.8168</v>
      </c>
      <c r="AC263" s="4" t="s">
        <v>1447</v>
      </c>
      <c r="AD263" s="4" t="s">
        <v>48</v>
      </c>
      <c r="AE263" s="4" t="s">
        <v>49</v>
      </c>
      <c r="AF263" s="4"/>
      <c r="AG263" s="4"/>
      <c r="AH263" s="4" t="s">
        <v>48</v>
      </c>
      <c r="AI263" s="4"/>
      <c r="AJ263" s="4"/>
      <c r="AK263" s="4"/>
      <c r="AL263" s="4"/>
      <c r="AM263" s="4"/>
      <c r="AN263" s="4"/>
      <c r="AO263" s="9"/>
      <c r="AP263" s="14" t="s">
        <v>1624</v>
      </c>
      <c r="AQ263" s="4" t="s">
        <v>1625</v>
      </c>
      <c r="AR263" s="15">
        <v>0</v>
      </c>
      <c r="AS263" s="14" t="s">
        <v>48</v>
      </c>
      <c r="AT263" s="4" t="s">
        <v>48</v>
      </c>
      <c r="AU263" s="4" t="s">
        <v>57</v>
      </c>
      <c r="AV263" s="15" t="s">
        <v>1544</v>
      </c>
      <c r="AW263" s="14" t="s">
        <v>57</v>
      </c>
      <c r="AX263" s="4" t="s">
        <v>48</v>
      </c>
      <c r="AY263" s="4" t="s">
        <v>49</v>
      </c>
      <c r="AZ263" s="4">
        <v>0</v>
      </c>
      <c r="BA263" s="15" t="s">
        <v>1545</v>
      </c>
      <c r="BB263" s="14" t="s">
        <v>48</v>
      </c>
      <c r="BC263" s="4">
        <v>0</v>
      </c>
      <c r="BD263" s="15" t="s">
        <v>1545</v>
      </c>
      <c r="BE263" s="11" t="s">
        <v>1546</v>
      </c>
      <c r="BF263" s="4" t="s">
        <v>1547</v>
      </c>
      <c r="BG263" s="5">
        <v>0</v>
      </c>
      <c r="BH263" s="5">
        <v>45327</v>
      </c>
      <c r="BI263" s="5">
        <v>0</v>
      </c>
      <c r="BJ263" s="5">
        <v>45338</v>
      </c>
      <c r="BK263" s="4">
        <v>0</v>
      </c>
      <c r="BL263" s="4" t="s">
        <v>1548</v>
      </c>
      <c r="BM263" s="4">
        <v>0</v>
      </c>
      <c r="BN263" s="4">
        <v>0</v>
      </c>
      <c r="BO263" s="4" t="s">
        <v>127</v>
      </c>
      <c r="BP263" s="4">
        <v>0</v>
      </c>
      <c r="BQ263" s="5">
        <v>45309</v>
      </c>
      <c r="BR263" s="5">
        <v>45327</v>
      </c>
      <c r="BS263" s="5">
        <v>0</v>
      </c>
      <c r="BT263" s="5">
        <v>0</v>
      </c>
      <c r="BU263" s="4">
        <v>25000000</v>
      </c>
    </row>
    <row r="264" spans="1:73" x14ac:dyDescent="0.25">
      <c r="A264" s="4" t="s">
        <v>1448</v>
      </c>
      <c r="B264" s="4" t="s">
        <v>1147</v>
      </c>
      <c r="C264" s="4" t="s">
        <v>1148</v>
      </c>
      <c r="D264" s="4"/>
      <c r="E264" s="4" t="s">
        <v>239</v>
      </c>
      <c r="F264" s="4" t="s">
        <v>240</v>
      </c>
      <c r="G264" s="4">
        <v>153</v>
      </c>
      <c r="H264" s="4">
        <v>25000000</v>
      </c>
      <c r="I264" s="4">
        <f t="shared" ref="I264:I276" si="4">+H264-T264</f>
        <v>0</v>
      </c>
      <c r="J264" s="4"/>
      <c r="K264" s="4"/>
      <c r="L264" s="4" t="s">
        <v>1449</v>
      </c>
      <c r="M264" s="4" t="s">
        <v>167</v>
      </c>
      <c r="N264" s="4"/>
      <c r="O264" s="4">
        <v>45309</v>
      </c>
      <c r="P264" s="4"/>
      <c r="Q264" s="4"/>
      <c r="R264" s="4"/>
      <c r="S264" s="4"/>
      <c r="T264" s="4">
        <v>25000000</v>
      </c>
      <c r="U264" s="4"/>
      <c r="V264" s="4"/>
      <c r="W264" s="4"/>
      <c r="X264" s="4">
        <v>45054</v>
      </c>
      <c r="Y264" s="4" t="s">
        <v>1450</v>
      </c>
      <c r="Z264" s="4">
        <v>0</v>
      </c>
      <c r="AA264" s="4" t="s">
        <v>427</v>
      </c>
      <c r="AB264" s="4" t="s">
        <v>1451</v>
      </c>
      <c r="AC264" s="4" t="s">
        <v>1452</v>
      </c>
      <c r="AD264" s="4" t="s">
        <v>48</v>
      </c>
      <c r="AE264" s="4" t="s">
        <v>49</v>
      </c>
      <c r="AF264" s="4"/>
      <c r="AG264" s="4"/>
      <c r="AH264" s="4" t="s">
        <v>49</v>
      </c>
      <c r="AI264" s="4"/>
      <c r="AJ264" s="4" t="s">
        <v>167</v>
      </c>
      <c r="AK264" s="4" t="s">
        <v>1173</v>
      </c>
      <c r="AL264" s="4"/>
      <c r="AM264" s="4"/>
      <c r="AN264" s="4"/>
      <c r="AO264" s="9"/>
      <c r="AP264" s="14" t="s">
        <v>1626</v>
      </c>
      <c r="AQ264" s="4" t="s">
        <v>1627</v>
      </c>
      <c r="AR264" s="15">
        <v>0</v>
      </c>
      <c r="AS264" s="14" t="s">
        <v>48</v>
      </c>
      <c r="AT264" s="4" t="s">
        <v>48</v>
      </c>
      <c r="AU264" s="4" t="s">
        <v>57</v>
      </c>
      <c r="AV264" s="15" t="s">
        <v>1544</v>
      </c>
      <c r="AW264" s="14" t="s">
        <v>57</v>
      </c>
      <c r="AX264" s="4" t="s">
        <v>48</v>
      </c>
      <c r="AY264" s="4" t="s">
        <v>49</v>
      </c>
      <c r="AZ264" s="4">
        <v>0</v>
      </c>
      <c r="BA264" s="15" t="s">
        <v>1545</v>
      </c>
      <c r="BB264" s="14" t="s">
        <v>48</v>
      </c>
      <c r="BC264" s="4">
        <v>0</v>
      </c>
      <c r="BD264" s="15" t="s">
        <v>1545</v>
      </c>
      <c r="BE264" s="11" t="s">
        <v>1594</v>
      </c>
      <c r="BF264" s="4" t="s">
        <v>1595</v>
      </c>
      <c r="BG264" s="5">
        <v>0</v>
      </c>
      <c r="BH264" s="5">
        <v>0</v>
      </c>
      <c r="BI264" s="5">
        <v>0</v>
      </c>
      <c r="BJ264" s="5">
        <v>0</v>
      </c>
      <c r="BK264" s="4">
        <v>0</v>
      </c>
      <c r="BL264" s="4" t="s">
        <v>167</v>
      </c>
      <c r="BM264" s="4" t="s">
        <v>1593</v>
      </c>
      <c r="BN264" s="4">
        <v>0</v>
      </c>
      <c r="BO264" s="4" t="s">
        <v>167</v>
      </c>
      <c r="BP264" s="4">
        <v>0</v>
      </c>
      <c r="BQ264" s="5">
        <v>45309</v>
      </c>
      <c r="BR264" s="5" t="s">
        <v>179</v>
      </c>
      <c r="BS264" s="5">
        <v>0</v>
      </c>
      <c r="BT264" s="5">
        <v>0</v>
      </c>
      <c r="BU264" s="4">
        <v>25000000</v>
      </c>
    </row>
    <row r="265" spans="1:73" x14ac:dyDescent="0.25">
      <c r="A265" s="4" t="s">
        <v>1453</v>
      </c>
      <c r="B265" s="4" t="s">
        <v>1147</v>
      </c>
      <c r="C265" s="4" t="s">
        <v>1148</v>
      </c>
      <c r="D265" s="4"/>
      <c r="E265" s="4" t="s">
        <v>239</v>
      </c>
      <c r="F265" s="4" t="s">
        <v>240</v>
      </c>
      <c r="G265" s="4">
        <v>152.150507</v>
      </c>
      <c r="H265" s="4">
        <v>25000000</v>
      </c>
      <c r="I265" s="4">
        <f t="shared" si="4"/>
        <v>0</v>
      </c>
      <c r="J265" s="4"/>
      <c r="K265" s="4"/>
      <c r="L265" s="4" t="s">
        <v>1454</v>
      </c>
      <c r="M265" s="4" t="s">
        <v>59</v>
      </c>
      <c r="N265" s="4" t="s">
        <v>1359</v>
      </c>
      <c r="O265" s="4">
        <v>45309</v>
      </c>
      <c r="P265" s="4"/>
      <c r="Q265" s="4"/>
      <c r="R265" s="4"/>
      <c r="S265" s="4"/>
      <c r="T265" s="4">
        <v>25000000</v>
      </c>
      <c r="U265" s="4"/>
      <c r="V265" s="4"/>
      <c r="W265" s="4"/>
      <c r="X265" s="4">
        <v>45220</v>
      </c>
      <c r="Y265" s="4" t="s">
        <v>1455</v>
      </c>
      <c r="Z265" s="4" t="s">
        <v>46</v>
      </c>
      <c r="AA265" s="4">
        <v>0</v>
      </c>
      <c r="AB265" s="4">
        <v>156</v>
      </c>
      <c r="AC265" s="4" t="s">
        <v>1456</v>
      </c>
      <c r="AD265" s="4" t="s">
        <v>48</v>
      </c>
      <c r="AE265" s="4" t="s">
        <v>49</v>
      </c>
      <c r="AF265" s="4"/>
      <c r="AG265" s="4"/>
      <c r="AH265" s="4" t="s">
        <v>48</v>
      </c>
      <c r="AI265" s="4"/>
      <c r="AJ265" s="4"/>
      <c r="AK265" s="4"/>
      <c r="AL265" s="4"/>
      <c r="AM265" s="4"/>
      <c r="AN265" s="4"/>
      <c r="AO265" s="9"/>
      <c r="AP265" s="14" t="s">
        <v>57</v>
      </c>
      <c r="AQ265" s="4" t="s">
        <v>57</v>
      </c>
      <c r="AR265" s="15" t="s">
        <v>57</v>
      </c>
      <c r="AS265" s="14" t="s">
        <v>48</v>
      </c>
      <c r="AT265" s="4" t="s">
        <v>48</v>
      </c>
      <c r="AU265" s="4" t="s">
        <v>57</v>
      </c>
      <c r="AV265" s="15" t="s">
        <v>1544</v>
      </c>
      <c r="AW265" s="14" t="s">
        <v>57</v>
      </c>
      <c r="AX265" s="4" t="s">
        <v>48</v>
      </c>
      <c r="AY265" s="4" t="s">
        <v>49</v>
      </c>
      <c r="AZ265" s="4">
        <v>0</v>
      </c>
      <c r="BA265" s="15" t="s">
        <v>1545</v>
      </c>
      <c r="BB265" s="14" t="s">
        <v>48</v>
      </c>
      <c r="BC265" s="4">
        <v>0</v>
      </c>
      <c r="BD265" s="15" t="s">
        <v>1545</v>
      </c>
      <c r="BE265" s="11" t="s">
        <v>1594</v>
      </c>
      <c r="BF265" s="4" t="s">
        <v>1595</v>
      </c>
      <c r="BG265" s="5">
        <v>0</v>
      </c>
      <c r="BH265" s="5">
        <v>0</v>
      </c>
      <c r="BI265" s="5">
        <v>0</v>
      </c>
      <c r="BJ265" s="5">
        <v>0</v>
      </c>
      <c r="BK265" s="4">
        <v>0</v>
      </c>
      <c r="BL265" s="4" t="s">
        <v>59</v>
      </c>
      <c r="BM265" s="4" t="s">
        <v>1359</v>
      </c>
      <c r="BN265" s="4" t="s">
        <v>1596</v>
      </c>
      <c r="BO265" s="4" t="s">
        <v>59</v>
      </c>
      <c r="BP265" s="4" t="s">
        <v>1359</v>
      </c>
      <c r="BQ265" s="5">
        <v>45309</v>
      </c>
      <c r="BR265" s="5">
        <v>0</v>
      </c>
      <c r="BS265" s="5">
        <v>0</v>
      </c>
      <c r="BT265" s="5">
        <v>0</v>
      </c>
      <c r="BU265" s="4">
        <v>25000000</v>
      </c>
    </row>
    <row r="266" spans="1:73" x14ac:dyDescent="0.25">
      <c r="A266" s="4" t="s">
        <v>1457</v>
      </c>
      <c r="B266" s="4" t="s">
        <v>1147</v>
      </c>
      <c r="C266" s="4" t="s">
        <v>1148</v>
      </c>
      <c r="D266" s="4"/>
      <c r="E266" s="4" t="s">
        <v>87</v>
      </c>
      <c r="F266" s="4" t="s">
        <v>1458</v>
      </c>
      <c r="G266" s="4">
        <v>122.627655</v>
      </c>
      <c r="H266" s="4">
        <v>25000000</v>
      </c>
      <c r="I266" s="4">
        <f t="shared" si="4"/>
        <v>0</v>
      </c>
      <c r="J266" s="4"/>
      <c r="K266" s="4"/>
      <c r="L266" s="4" t="s">
        <v>1459</v>
      </c>
      <c r="M266" s="4" t="s">
        <v>127</v>
      </c>
      <c r="N266" s="4"/>
      <c r="O266" s="4">
        <v>45309</v>
      </c>
      <c r="P266" s="4">
        <v>45327</v>
      </c>
      <c r="Q266" s="4">
        <v>45341</v>
      </c>
      <c r="R266" s="4"/>
      <c r="S266" s="4"/>
      <c r="T266" s="4">
        <v>25000000</v>
      </c>
      <c r="U266" s="4"/>
      <c r="V266" s="4"/>
      <c r="W266" s="4"/>
      <c r="X266" s="4">
        <v>45225</v>
      </c>
      <c r="Y266" s="4" t="s">
        <v>1460</v>
      </c>
      <c r="Z266" s="4" t="s">
        <v>46</v>
      </c>
      <c r="AA266" s="4">
        <v>0</v>
      </c>
      <c r="AB266" s="4">
        <v>123.1848</v>
      </c>
      <c r="AC266" s="4" t="s">
        <v>1461</v>
      </c>
      <c r="AD266" s="4" t="s">
        <v>48</v>
      </c>
      <c r="AE266" s="4" t="s">
        <v>49</v>
      </c>
      <c r="AF266" s="4"/>
      <c r="AG266" s="4"/>
      <c r="AH266" s="4" t="s">
        <v>48</v>
      </c>
      <c r="AI266" s="4"/>
      <c r="AJ266" s="4"/>
      <c r="AK266" s="4"/>
      <c r="AL266" s="4"/>
      <c r="AM266" s="4"/>
      <c r="AN266" s="4"/>
      <c r="AO266" s="9"/>
      <c r="AP266" s="14" t="s">
        <v>57</v>
      </c>
      <c r="AQ266" s="4" t="s">
        <v>57</v>
      </c>
      <c r="AR266" s="15" t="s">
        <v>57</v>
      </c>
      <c r="AS266" s="14" t="s">
        <v>48</v>
      </c>
      <c r="AT266" s="4" t="s">
        <v>48</v>
      </c>
      <c r="AU266" s="4" t="s">
        <v>57</v>
      </c>
      <c r="AV266" s="15" t="s">
        <v>1544</v>
      </c>
      <c r="AW266" s="14" t="s">
        <v>57</v>
      </c>
      <c r="AX266" s="4" t="s">
        <v>48</v>
      </c>
      <c r="AY266" s="4" t="s">
        <v>49</v>
      </c>
      <c r="AZ266" s="4">
        <v>0</v>
      </c>
      <c r="BA266" s="15" t="s">
        <v>1545</v>
      </c>
      <c r="BB266" s="14" t="s">
        <v>48</v>
      </c>
      <c r="BC266" s="4">
        <v>0</v>
      </c>
      <c r="BD266" s="15" t="s">
        <v>1545</v>
      </c>
      <c r="BE266" s="11" t="s">
        <v>1546</v>
      </c>
      <c r="BF266" s="4" t="s">
        <v>1547</v>
      </c>
      <c r="BG266" s="5">
        <v>0</v>
      </c>
      <c r="BH266" s="5">
        <v>45327</v>
      </c>
      <c r="BI266" s="5">
        <v>0</v>
      </c>
      <c r="BJ266" s="5">
        <v>45341</v>
      </c>
      <c r="BK266" s="4">
        <v>0</v>
      </c>
      <c r="BL266" s="4" t="s">
        <v>1548</v>
      </c>
      <c r="BM266" s="4" t="s">
        <v>1549</v>
      </c>
      <c r="BN266" s="4">
        <v>0</v>
      </c>
      <c r="BO266" s="4" t="s">
        <v>127</v>
      </c>
      <c r="BP266" s="4">
        <v>0</v>
      </c>
      <c r="BQ266" s="5">
        <v>45309</v>
      </c>
      <c r="BR266" s="5">
        <v>45327</v>
      </c>
      <c r="BS266" s="5">
        <v>0</v>
      </c>
      <c r="BT266" s="5">
        <v>0</v>
      </c>
      <c r="BU266" s="4">
        <v>25000000</v>
      </c>
    </row>
    <row r="267" spans="1:73" x14ac:dyDescent="0.25">
      <c r="A267" s="4" t="s">
        <v>1462</v>
      </c>
      <c r="B267" s="4" t="s">
        <v>1147</v>
      </c>
      <c r="C267" s="4" t="s">
        <v>1148</v>
      </c>
      <c r="D267" s="4"/>
      <c r="E267" s="4" t="s">
        <v>41</v>
      </c>
      <c r="F267" s="4" t="s">
        <v>246</v>
      </c>
      <c r="G267" s="4">
        <v>67.207516999999996</v>
      </c>
      <c r="H267" s="4">
        <v>25000000</v>
      </c>
      <c r="I267" s="4">
        <f t="shared" si="4"/>
        <v>0</v>
      </c>
      <c r="J267" s="4"/>
      <c r="K267" s="4"/>
      <c r="L267" s="4" t="s">
        <v>1463</v>
      </c>
      <c r="M267" s="4" t="s">
        <v>1649</v>
      </c>
      <c r="N267" s="4"/>
      <c r="O267" s="4">
        <v>45309</v>
      </c>
      <c r="P267" s="4">
        <v>45351</v>
      </c>
      <c r="Q267" s="4"/>
      <c r="R267" s="4"/>
      <c r="S267" s="4"/>
      <c r="T267" s="4">
        <v>25000000</v>
      </c>
      <c r="U267" s="4"/>
      <c r="V267" s="4"/>
      <c r="W267" s="4"/>
      <c r="X267" s="4">
        <v>45050</v>
      </c>
      <c r="Y267" s="4" t="s">
        <v>1464</v>
      </c>
      <c r="Z267" s="4" t="s">
        <v>46</v>
      </c>
      <c r="AA267" s="4">
        <v>0</v>
      </c>
      <c r="AB267" s="4">
        <v>68.704700000000003</v>
      </c>
      <c r="AC267" s="4" t="s">
        <v>1465</v>
      </c>
      <c r="AD267" s="4" t="s">
        <v>48</v>
      </c>
      <c r="AE267" s="4" t="s">
        <v>49</v>
      </c>
      <c r="AF267" s="4"/>
      <c r="AG267" s="4"/>
      <c r="AH267" s="4" t="s">
        <v>48</v>
      </c>
      <c r="AI267" s="4"/>
      <c r="AJ267" s="4"/>
      <c r="AK267" s="4"/>
      <c r="AL267" s="4"/>
      <c r="AM267" s="4"/>
      <c r="AN267" s="4"/>
      <c r="AO267" s="9"/>
      <c r="AP267" s="14" t="s">
        <v>1628</v>
      </c>
      <c r="AQ267" s="4" t="s">
        <v>1629</v>
      </c>
      <c r="AR267" s="15">
        <v>0</v>
      </c>
      <c r="AS267" s="14" t="s">
        <v>48</v>
      </c>
      <c r="AT267" s="4" t="s">
        <v>48</v>
      </c>
      <c r="AU267" s="4" t="s">
        <v>57</v>
      </c>
      <c r="AV267" s="15" t="s">
        <v>1544</v>
      </c>
      <c r="AW267" s="14" t="s">
        <v>57</v>
      </c>
      <c r="AX267" s="4" t="s">
        <v>48</v>
      </c>
      <c r="AY267" s="4" t="s">
        <v>49</v>
      </c>
      <c r="AZ267" s="4">
        <v>0</v>
      </c>
      <c r="BA267" s="15" t="s">
        <v>1545</v>
      </c>
      <c r="BB267" s="14" t="s">
        <v>48</v>
      </c>
      <c r="BC267" s="4">
        <v>0</v>
      </c>
      <c r="BD267" s="15" t="s">
        <v>1545</v>
      </c>
      <c r="BE267" s="11" t="s">
        <v>1546</v>
      </c>
      <c r="BF267" s="4" t="s">
        <v>1547</v>
      </c>
      <c r="BG267" s="5">
        <v>0</v>
      </c>
      <c r="BH267" s="5">
        <v>45340</v>
      </c>
      <c r="BI267" s="5">
        <v>0</v>
      </c>
      <c r="BJ267" s="5">
        <v>0</v>
      </c>
      <c r="BK267" s="4">
        <v>0</v>
      </c>
      <c r="BL267" s="4" t="s">
        <v>74</v>
      </c>
      <c r="BM267" s="4">
        <v>0</v>
      </c>
      <c r="BN267" s="4">
        <v>0</v>
      </c>
      <c r="BO267" s="4" t="s">
        <v>74</v>
      </c>
      <c r="BP267" s="4">
        <v>0</v>
      </c>
      <c r="BQ267" s="5">
        <v>45309</v>
      </c>
      <c r="BR267" s="5">
        <v>45351</v>
      </c>
      <c r="BS267" s="5">
        <v>0</v>
      </c>
      <c r="BT267" s="5">
        <v>0</v>
      </c>
      <c r="BU267" s="4">
        <v>25000000</v>
      </c>
    </row>
    <row r="268" spans="1:73" x14ac:dyDescent="0.25">
      <c r="A268" s="4" t="s">
        <v>1466</v>
      </c>
      <c r="B268" s="4" t="s">
        <v>1147</v>
      </c>
      <c r="C268" s="4" t="s">
        <v>1148</v>
      </c>
      <c r="D268" s="4"/>
      <c r="E268" s="4" t="s">
        <v>87</v>
      </c>
      <c r="F268" s="4" t="s">
        <v>1458</v>
      </c>
      <c r="G268" s="4">
        <v>53.224240999999999</v>
      </c>
      <c r="H268" s="4">
        <v>25000000</v>
      </c>
      <c r="I268" s="4">
        <f t="shared" si="4"/>
        <v>0</v>
      </c>
      <c r="J268" s="4"/>
      <c r="K268" s="4"/>
      <c r="L268" s="4" t="s">
        <v>1467</v>
      </c>
      <c r="M268" s="4" t="s">
        <v>127</v>
      </c>
      <c r="N268" s="4"/>
      <c r="O268" s="4">
        <v>45309</v>
      </c>
      <c r="P268" s="4">
        <v>45327</v>
      </c>
      <c r="Q268" s="4">
        <v>45338</v>
      </c>
      <c r="R268" s="4"/>
      <c r="S268" s="4"/>
      <c r="T268" s="4">
        <v>25000000</v>
      </c>
      <c r="U268" s="4"/>
      <c r="V268" s="4"/>
      <c r="W268" s="4"/>
      <c r="X268" s="4">
        <v>45245</v>
      </c>
      <c r="Y268" s="4" t="s">
        <v>1468</v>
      </c>
      <c r="Z268" s="4">
        <v>0</v>
      </c>
      <c r="AA268" s="4" t="s">
        <v>427</v>
      </c>
      <c r="AB268" s="4" t="s">
        <v>1469</v>
      </c>
      <c r="AC268" s="4" t="s">
        <v>1470</v>
      </c>
      <c r="AD268" s="4" t="s">
        <v>48</v>
      </c>
      <c r="AE268" s="4" t="s">
        <v>49</v>
      </c>
      <c r="AF268" s="4"/>
      <c r="AG268" s="4"/>
      <c r="AH268" s="4" t="s">
        <v>430</v>
      </c>
      <c r="AI268" s="4"/>
      <c r="AJ268" s="4"/>
      <c r="AK268" s="4"/>
      <c r="AL268" s="4"/>
      <c r="AM268" s="4"/>
      <c r="AN268" s="4"/>
      <c r="AO268" s="9"/>
      <c r="AP268" s="14" t="s">
        <v>1630</v>
      </c>
      <c r="AQ268" s="4" t="s">
        <v>1631</v>
      </c>
      <c r="AR268" s="15">
        <v>0</v>
      </c>
      <c r="AS268" s="14" t="s">
        <v>48</v>
      </c>
      <c r="AT268" s="4" t="s">
        <v>48</v>
      </c>
      <c r="AU268" s="4" t="s">
        <v>57</v>
      </c>
      <c r="AV268" s="15" t="s">
        <v>1544</v>
      </c>
      <c r="AW268" s="14" t="s">
        <v>57</v>
      </c>
      <c r="AX268" s="4" t="s">
        <v>48</v>
      </c>
      <c r="AY268" s="4" t="s">
        <v>49</v>
      </c>
      <c r="AZ268" s="4">
        <v>0</v>
      </c>
      <c r="BA268" s="15" t="s">
        <v>1545</v>
      </c>
      <c r="BB268" s="14" t="s">
        <v>48</v>
      </c>
      <c r="BC268" s="4">
        <v>0</v>
      </c>
      <c r="BD268" s="15" t="s">
        <v>1545</v>
      </c>
      <c r="BE268" s="11" t="s">
        <v>1546</v>
      </c>
      <c r="BF268" s="4" t="s">
        <v>1547</v>
      </c>
      <c r="BG268" s="5">
        <v>0</v>
      </c>
      <c r="BH268" s="5">
        <v>45327</v>
      </c>
      <c r="BI268" s="5">
        <v>0</v>
      </c>
      <c r="BJ268" s="5">
        <v>45338</v>
      </c>
      <c r="BK268" s="4">
        <v>0</v>
      </c>
      <c r="BL268" s="4" t="s">
        <v>1548</v>
      </c>
      <c r="BM268" s="4">
        <v>0</v>
      </c>
      <c r="BN268" s="4">
        <v>0</v>
      </c>
      <c r="BO268" s="4" t="s">
        <v>127</v>
      </c>
      <c r="BP268" s="4">
        <v>0</v>
      </c>
      <c r="BQ268" s="5">
        <v>45309</v>
      </c>
      <c r="BR268" s="5">
        <v>45327</v>
      </c>
      <c r="BS268" s="5">
        <v>0</v>
      </c>
      <c r="BT268" s="5">
        <v>0</v>
      </c>
      <c r="BU268" s="4">
        <v>25000000</v>
      </c>
    </row>
    <row r="269" spans="1:73" x14ac:dyDescent="0.25">
      <c r="A269" s="4" t="s">
        <v>1471</v>
      </c>
      <c r="B269" s="4" t="s">
        <v>1147</v>
      </c>
      <c r="C269" s="4" t="s">
        <v>1148</v>
      </c>
      <c r="D269" s="4"/>
      <c r="E269" s="4" t="s">
        <v>107</v>
      </c>
      <c r="F269" s="4" t="s">
        <v>108</v>
      </c>
      <c r="G269" s="4">
        <v>20.208859</v>
      </c>
      <c r="H269" s="4">
        <v>16600000</v>
      </c>
      <c r="I269" s="4">
        <f t="shared" si="4"/>
        <v>0</v>
      </c>
      <c r="J269" s="4"/>
      <c r="K269" s="4"/>
      <c r="L269" s="4" t="s">
        <v>1472</v>
      </c>
      <c r="M269" s="4" t="s">
        <v>127</v>
      </c>
      <c r="N269" s="4"/>
      <c r="O269" s="4">
        <v>45309</v>
      </c>
      <c r="P269" s="4">
        <v>45328</v>
      </c>
      <c r="Q269" s="4">
        <v>45338</v>
      </c>
      <c r="R269" s="4"/>
      <c r="S269" s="4"/>
      <c r="T269" s="4">
        <v>16600000</v>
      </c>
      <c r="U269" s="4"/>
      <c r="V269" s="4"/>
      <c r="W269" s="4"/>
      <c r="X269" s="4">
        <v>45245</v>
      </c>
      <c r="Y269" s="4" t="s">
        <v>1473</v>
      </c>
      <c r="Z269" s="4">
        <v>0</v>
      </c>
      <c r="AA269" s="4" t="s">
        <v>427</v>
      </c>
      <c r="AB269" s="4" t="s">
        <v>104</v>
      </c>
      <c r="AC269" s="4" t="s">
        <v>1474</v>
      </c>
      <c r="AD269" s="4" t="s">
        <v>48</v>
      </c>
      <c r="AE269" s="4" t="s">
        <v>49</v>
      </c>
      <c r="AF269" s="4"/>
      <c r="AG269" s="4"/>
      <c r="AH269" s="4" t="s">
        <v>430</v>
      </c>
      <c r="AI269" s="4"/>
      <c r="AJ269" s="4"/>
      <c r="AK269" s="4"/>
      <c r="AL269" s="4"/>
      <c r="AM269" s="4"/>
      <c r="AN269" s="4"/>
      <c r="AO269" s="9"/>
      <c r="AP269" s="14" t="s">
        <v>57</v>
      </c>
      <c r="AQ269" s="4" t="s">
        <v>57</v>
      </c>
      <c r="AR269" s="15" t="s">
        <v>57</v>
      </c>
      <c r="AS269" s="14" t="s">
        <v>48</v>
      </c>
      <c r="AT269" s="4" t="s">
        <v>48</v>
      </c>
      <c r="AU269" s="4" t="s">
        <v>57</v>
      </c>
      <c r="AV269" s="15" t="s">
        <v>1544</v>
      </c>
      <c r="AW269" s="14" t="s">
        <v>57</v>
      </c>
      <c r="AX269" s="4" t="s">
        <v>48</v>
      </c>
      <c r="AY269" s="4" t="s">
        <v>49</v>
      </c>
      <c r="AZ269" s="4">
        <v>0</v>
      </c>
      <c r="BA269" s="15" t="s">
        <v>1545</v>
      </c>
      <c r="BB269" s="14" t="s">
        <v>48</v>
      </c>
      <c r="BC269" s="4">
        <v>0</v>
      </c>
      <c r="BD269" s="15" t="s">
        <v>1545</v>
      </c>
      <c r="BE269" s="11" t="s">
        <v>1546</v>
      </c>
      <c r="BF269" s="4" t="s">
        <v>1547</v>
      </c>
      <c r="BG269" s="5">
        <v>0</v>
      </c>
      <c r="BH269" s="5">
        <v>45328</v>
      </c>
      <c r="BI269" s="5">
        <v>0</v>
      </c>
      <c r="BJ269" s="5">
        <v>45338</v>
      </c>
      <c r="BK269" s="4">
        <v>0</v>
      </c>
      <c r="BL269" s="4" t="s">
        <v>1548</v>
      </c>
      <c r="BM269" s="4">
        <v>0</v>
      </c>
      <c r="BN269" s="4">
        <v>0</v>
      </c>
      <c r="BO269" s="4" t="s">
        <v>127</v>
      </c>
      <c r="BP269" s="4">
        <v>0</v>
      </c>
      <c r="BQ269" s="5">
        <v>45309</v>
      </c>
      <c r="BR269" s="5">
        <v>45328</v>
      </c>
      <c r="BS269" s="5">
        <v>0</v>
      </c>
      <c r="BT269" s="5">
        <v>0</v>
      </c>
      <c r="BU269" s="4">
        <v>16600000</v>
      </c>
    </row>
    <row r="270" spans="1:73" x14ac:dyDescent="0.25">
      <c r="A270" s="4" t="s">
        <v>1475</v>
      </c>
      <c r="B270" s="4" t="s">
        <v>1147</v>
      </c>
      <c r="C270" s="4" t="s">
        <v>1148</v>
      </c>
      <c r="D270" s="4"/>
      <c r="E270" s="4" t="s">
        <v>41</v>
      </c>
      <c r="F270" s="4" t="s">
        <v>246</v>
      </c>
      <c r="G270" s="4">
        <v>18.249182000000001</v>
      </c>
      <c r="H270" s="4">
        <v>16600000</v>
      </c>
      <c r="I270" s="4">
        <f t="shared" si="4"/>
        <v>0</v>
      </c>
      <c r="J270" s="4"/>
      <c r="K270" s="4"/>
      <c r="L270" s="4" t="s">
        <v>1476</v>
      </c>
      <c r="M270" s="4" t="s">
        <v>1649</v>
      </c>
      <c r="N270" s="4"/>
      <c r="O270" s="4">
        <v>45309</v>
      </c>
      <c r="P270" s="4">
        <v>45351</v>
      </c>
      <c r="Q270" s="4"/>
      <c r="R270" s="4"/>
      <c r="S270" s="4"/>
      <c r="T270" s="4">
        <v>16600000</v>
      </c>
      <c r="U270" s="4"/>
      <c r="V270" s="4"/>
      <c r="W270" s="4"/>
      <c r="X270" s="4">
        <v>45050</v>
      </c>
      <c r="Y270" s="4" t="s">
        <v>1477</v>
      </c>
      <c r="Z270" s="4">
        <v>0</v>
      </c>
      <c r="AA270" s="4" t="s">
        <v>427</v>
      </c>
      <c r="AB270" s="4">
        <v>13.8</v>
      </c>
      <c r="AC270" s="4" t="s">
        <v>1478</v>
      </c>
      <c r="AD270" s="4" t="s">
        <v>48</v>
      </c>
      <c r="AE270" s="4" t="s">
        <v>49</v>
      </c>
      <c r="AF270" s="4"/>
      <c r="AG270" s="4"/>
      <c r="AH270" s="4" t="s">
        <v>430</v>
      </c>
      <c r="AI270" s="4"/>
      <c r="AJ270" s="4"/>
      <c r="AK270" s="4"/>
      <c r="AL270" s="4"/>
      <c r="AM270" s="4"/>
      <c r="AN270" s="4"/>
      <c r="AO270" s="9"/>
      <c r="AP270" s="14" t="s">
        <v>1628</v>
      </c>
      <c r="AQ270" s="4" t="s">
        <v>1629</v>
      </c>
      <c r="AR270" s="15">
        <v>0</v>
      </c>
      <c r="AS270" s="14" t="s">
        <v>48</v>
      </c>
      <c r="AT270" s="4" t="s">
        <v>48</v>
      </c>
      <c r="AU270" s="4" t="s">
        <v>57</v>
      </c>
      <c r="AV270" s="15" t="s">
        <v>1544</v>
      </c>
      <c r="AW270" s="14" t="s">
        <v>57</v>
      </c>
      <c r="AX270" s="4" t="s">
        <v>48</v>
      </c>
      <c r="AY270" s="4" t="s">
        <v>49</v>
      </c>
      <c r="AZ270" s="4">
        <v>0</v>
      </c>
      <c r="BA270" s="15" t="s">
        <v>1545</v>
      </c>
      <c r="BB270" s="14" t="s">
        <v>48</v>
      </c>
      <c r="BC270" s="4">
        <v>0</v>
      </c>
      <c r="BD270" s="15" t="s">
        <v>1545</v>
      </c>
      <c r="BE270" s="11" t="s">
        <v>1546</v>
      </c>
      <c r="BF270" s="4" t="s">
        <v>1547</v>
      </c>
      <c r="BG270" s="5">
        <v>0</v>
      </c>
      <c r="BH270" s="5">
        <v>45340</v>
      </c>
      <c r="BI270" s="5">
        <v>0</v>
      </c>
      <c r="BJ270" s="5">
        <v>0</v>
      </c>
      <c r="BK270" s="4">
        <v>0</v>
      </c>
      <c r="BL270" s="4" t="s">
        <v>74</v>
      </c>
      <c r="BM270" s="4">
        <v>0</v>
      </c>
      <c r="BN270" s="4">
        <v>0</v>
      </c>
      <c r="BO270" s="4" t="s">
        <v>74</v>
      </c>
      <c r="BP270" s="4">
        <v>0</v>
      </c>
      <c r="BQ270" s="5">
        <v>45309</v>
      </c>
      <c r="BR270" s="5">
        <v>45351</v>
      </c>
      <c r="BS270" s="5">
        <v>0</v>
      </c>
      <c r="BT270" s="5">
        <v>0</v>
      </c>
      <c r="BU270" s="4">
        <v>16600000</v>
      </c>
    </row>
    <row r="271" spans="1:73" x14ac:dyDescent="0.25">
      <c r="A271" s="4" t="s">
        <v>1479</v>
      </c>
      <c r="B271" s="4" t="s">
        <v>1147</v>
      </c>
      <c r="C271" s="4" t="s">
        <v>1148</v>
      </c>
      <c r="D271" s="4"/>
      <c r="E271" s="4" t="s">
        <v>41</v>
      </c>
      <c r="F271" s="4" t="s">
        <v>246</v>
      </c>
      <c r="G271" s="4">
        <v>11.373035</v>
      </c>
      <c r="H271" s="4">
        <v>16600000</v>
      </c>
      <c r="I271" s="4">
        <f t="shared" si="4"/>
        <v>0</v>
      </c>
      <c r="J271" s="4"/>
      <c r="K271" s="4"/>
      <c r="L271" s="4" t="s">
        <v>1480</v>
      </c>
      <c r="M271" s="4" t="s">
        <v>1649</v>
      </c>
      <c r="N271" s="4"/>
      <c r="O271" s="4">
        <v>45309</v>
      </c>
      <c r="P271" s="4">
        <v>45351</v>
      </c>
      <c r="Q271" s="4"/>
      <c r="R271" s="4"/>
      <c r="S271" s="4"/>
      <c r="T271" s="4">
        <v>16600000</v>
      </c>
      <c r="U271" s="4"/>
      <c r="V271" s="4"/>
      <c r="W271" s="4"/>
      <c r="X271" s="4">
        <v>45050</v>
      </c>
      <c r="Y271" s="4" t="s">
        <v>1481</v>
      </c>
      <c r="Z271" s="4" t="s">
        <v>46</v>
      </c>
      <c r="AA271" s="4">
        <v>0</v>
      </c>
      <c r="AB271" s="4">
        <v>22.3917</v>
      </c>
      <c r="AC271" s="4" t="s">
        <v>1482</v>
      </c>
      <c r="AD271" s="4" t="s">
        <v>48</v>
      </c>
      <c r="AE271" s="4" t="s">
        <v>49</v>
      </c>
      <c r="AF271" s="4"/>
      <c r="AG271" s="4"/>
      <c r="AH271" s="4" t="s">
        <v>48</v>
      </c>
      <c r="AI271" s="4"/>
      <c r="AJ271" s="4"/>
      <c r="AK271" s="4"/>
      <c r="AL271" s="4"/>
      <c r="AM271" s="4"/>
      <c r="AN271" s="4"/>
      <c r="AO271" s="9"/>
      <c r="AP271" s="14" t="s">
        <v>1628</v>
      </c>
      <c r="AQ271" s="4" t="s">
        <v>1629</v>
      </c>
      <c r="AR271" s="15">
        <v>0</v>
      </c>
      <c r="AS271" s="14" t="s">
        <v>48</v>
      </c>
      <c r="AT271" s="4" t="s">
        <v>48</v>
      </c>
      <c r="AU271" s="4" t="s">
        <v>57</v>
      </c>
      <c r="AV271" s="15" t="s">
        <v>1544</v>
      </c>
      <c r="AW271" s="14" t="s">
        <v>57</v>
      </c>
      <c r="AX271" s="4" t="s">
        <v>48</v>
      </c>
      <c r="AY271" s="4" t="s">
        <v>49</v>
      </c>
      <c r="AZ271" s="4">
        <v>0</v>
      </c>
      <c r="BA271" s="15" t="s">
        <v>1545</v>
      </c>
      <c r="BB271" s="14" t="s">
        <v>48</v>
      </c>
      <c r="BC271" s="4">
        <v>0</v>
      </c>
      <c r="BD271" s="15" t="s">
        <v>1545</v>
      </c>
      <c r="BE271" s="11" t="s">
        <v>1546</v>
      </c>
      <c r="BF271" s="4" t="s">
        <v>1547</v>
      </c>
      <c r="BG271" s="5">
        <v>0</v>
      </c>
      <c r="BH271" s="5">
        <v>45340</v>
      </c>
      <c r="BI271" s="5">
        <v>0</v>
      </c>
      <c r="BJ271" s="5">
        <v>0</v>
      </c>
      <c r="BK271" s="4">
        <v>0</v>
      </c>
      <c r="BL271" s="4" t="s">
        <v>74</v>
      </c>
      <c r="BM271" s="4">
        <v>0</v>
      </c>
      <c r="BN271" s="4">
        <v>0</v>
      </c>
      <c r="BO271" s="4" t="s">
        <v>74</v>
      </c>
      <c r="BP271" s="4">
        <v>0</v>
      </c>
      <c r="BQ271" s="5">
        <v>45309</v>
      </c>
      <c r="BR271" s="5">
        <v>45351</v>
      </c>
      <c r="BS271" s="5">
        <v>0</v>
      </c>
      <c r="BT271" s="5">
        <v>0</v>
      </c>
      <c r="BU271" s="4">
        <v>16600000</v>
      </c>
    </row>
    <row r="272" spans="1:73" x14ac:dyDescent="0.25">
      <c r="A272" s="4" t="s">
        <v>1483</v>
      </c>
      <c r="B272" s="4" t="s">
        <v>1147</v>
      </c>
      <c r="C272" s="4" t="s">
        <v>1148</v>
      </c>
      <c r="D272" s="4"/>
      <c r="E272" s="4" t="s">
        <v>107</v>
      </c>
      <c r="F272" s="4" t="s">
        <v>273</v>
      </c>
      <c r="G272" s="4">
        <v>6.871855</v>
      </c>
      <c r="H272" s="4">
        <v>12600000</v>
      </c>
      <c r="I272" s="4">
        <f t="shared" si="4"/>
        <v>0</v>
      </c>
      <c r="J272" s="4"/>
      <c r="K272" s="4"/>
      <c r="L272" s="4" t="s">
        <v>1484</v>
      </c>
      <c r="M272" s="4" t="s">
        <v>59</v>
      </c>
      <c r="N272" s="4" t="s">
        <v>1359</v>
      </c>
      <c r="O272" s="4">
        <v>45309</v>
      </c>
      <c r="P272" s="4"/>
      <c r="Q272" s="4"/>
      <c r="R272" s="4"/>
      <c r="S272" s="4"/>
      <c r="T272" s="4">
        <v>12600000</v>
      </c>
      <c r="U272" s="4"/>
      <c r="V272" s="4"/>
      <c r="W272" s="4"/>
      <c r="X272" s="4">
        <v>45245</v>
      </c>
      <c r="Y272" s="4" t="s">
        <v>1485</v>
      </c>
      <c r="Z272" s="4" t="s">
        <v>46</v>
      </c>
      <c r="AA272" s="4">
        <v>0</v>
      </c>
      <c r="AB272" s="4">
        <v>6.9</v>
      </c>
      <c r="AC272" s="4" t="s">
        <v>1486</v>
      </c>
      <c r="AD272" s="4" t="s">
        <v>48</v>
      </c>
      <c r="AE272" s="4" t="s">
        <v>49</v>
      </c>
      <c r="AF272" s="4"/>
      <c r="AG272" s="4"/>
      <c r="AH272" s="4" t="s">
        <v>48</v>
      </c>
      <c r="AI272" s="4"/>
      <c r="AJ272" s="4"/>
      <c r="AK272" s="4"/>
      <c r="AL272" s="4"/>
      <c r="AM272" s="4"/>
      <c r="AN272" s="4"/>
      <c r="AO272" s="9"/>
      <c r="AP272" s="14" t="s">
        <v>57</v>
      </c>
      <c r="AQ272" s="4" t="s">
        <v>57</v>
      </c>
      <c r="AR272" s="15" t="s">
        <v>57</v>
      </c>
      <c r="AS272" s="14" t="s">
        <v>48</v>
      </c>
      <c r="AT272" s="4" t="s">
        <v>48</v>
      </c>
      <c r="AU272" s="4" t="s">
        <v>57</v>
      </c>
      <c r="AV272" s="15" t="s">
        <v>1544</v>
      </c>
      <c r="AW272" s="14" t="s">
        <v>57</v>
      </c>
      <c r="AX272" s="4" t="s">
        <v>48</v>
      </c>
      <c r="AY272" s="4" t="s">
        <v>49</v>
      </c>
      <c r="AZ272" s="4">
        <v>0</v>
      </c>
      <c r="BA272" s="15" t="s">
        <v>1545</v>
      </c>
      <c r="BB272" s="14" t="s">
        <v>48</v>
      </c>
      <c r="BC272" s="4">
        <v>0</v>
      </c>
      <c r="BD272" s="15" t="s">
        <v>1545</v>
      </c>
      <c r="BE272" s="11" t="s">
        <v>1594</v>
      </c>
      <c r="BF272" s="4" t="s">
        <v>1595</v>
      </c>
      <c r="BG272" s="5">
        <v>0</v>
      </c>
      <c r="BH272" s="5">
        <v>0</v>
      </c>
      <c r="BI272" s="5">
        <v>0</v>
      </c>
      <c r="BJ272" s="5">
        <v>0</v>
      </c>
      <c r="BK272" s="4">
        <v>0</v>
      </c>
      <c r="BL272" s="4" t="s">
        <v>59</v>
      </c>
      <c r="BM272" s="4" t="s">
        <v>1359</v>
      </c>
      <c r="BN272" s="4" t="s">
        <v>1596</v>
      </c>
      <c r="BO272" s="4" t="s">
        <v>59</v>
      </c>
      <c r="BP272" s="4" t="s">
        <v>1359</v>
      </c>
      <c r="BQ272" s="5">
        <v>45309</v>
      </c>
      <c r="BR272" s="5">
        <v>0</v>
      </c>
      <c r="BS272" s="5">
        <v>0</v>
      </c>
      <c r="BT272" s="5">
        <v>0</v>
      </c>
      <c r="BU272" s="4">
        <v>12600000</v>
      </c>
    </row>
    <row r="273" spans="1:73" x14ac:dyDescent="0.25">
      <c r="A273" s="4" t="s">
        <v>1487</v>
      </c>
      <c r="B273" s="4" t="s">
        <v>1147</v>
      </c>
      <c r="C273" s="4" t="s">
        <v>1148</v>
      </c>
      <c r="D273" s="4"/>
      <c r="E273" s="4" t="s">
        <v>107</v>
      </c>
      <c r="F273" s="4" t="s">
        <v>273</v>
      </c>
      <c r="G273" s="4">
        <v>6.7098360000000001</v>
      </c>
      <c r="H273" s="4">
        <v>12600000</v>
      </c>
      <c r="I273" s="4">
        <f t="shared" si="4"/>
        <v>0</v>
      </c>
      <c r="J273" s="4"/>
      <c r="K273" s="4"/>
      <c r="L273" s="4" t="s">
        <v>1488</v>
      </c>
      <c r="M273" s="4" t="s">
        <v>59</v>
      </c>
      <c r="N273" s="4" t="s">
        <v>1359</v>
      </c>
      <c r="O273" s="4">
        <v>45309</v>
      </c>
      <c r="P273" s="4"/>
      <c r="Q273" s="4"/>
      <c r="R273" s="4"/>
      <c r="S273" s="4"/>
      <c r="T273" s="4">
        <v>12600000</v>
      </c>
      <c r="U273" s="4"/>
      <c r="V273" s="4"/>
      <c r="W273" s="4"/>
      <c r="X273" s="4">
        <v>45245</v>
      </c>
      <c r="Y273" s="4" t="s">
        <v>1489</v>
      </c>
      <c r="Z273" s="4" t="s">
        <v>46</v>
      </c>
      <c r="AA273" s="4">
        <v>0</v>
      </c>
      <c r="AB273" s="4">
        <v>5.9</v>
      </c>
      <c r="AC273" s="4" t="s">
        <v>1490</v>
      </c>
      <c r="AD273" s="4" t="s">
        <v>48</v>
      </c>
      <c r="AE273" s="4" t="s">
        <v>49</v>
      </c>
      <c r="AF273" s="4"/>
      <c r="AG273" s="4"/>
      <c r="AH273" s="4" t="s">
        <v>48</v>
      </c>
      <c r="AI273" s="4"/>
      <c r="AJ273" s="4"/>
      <c r="AK273" s="4"/>
      <c r="AL273" s="4"/>
      <c r="AM273" s="4"/>
      <c r="AN273" s="4"/>
      <c r="AO273" s="9"/>
      <c r="AP273" s="14" t="s">
        <v>57</v>
      </c>
      <c r="AQ273" s="4" t="s">
        <v>57</v>
      </c>
      <c r="AR273" s="15" t="s">
        <v>57</v>
      </c>
      <c r="AS273" s="14" t="s">
        <v>48</v>
      </c>
      <c r="AT273" s="4" t="s">
        <v>48</v>
      </c>
      <c r="AU273" s="4" t="s">
        <v>57</v>
      </c>
      <c r="AV273" s="15" t="s">
        <v>1544</v>
      </c>
      <c r="AW273" s="14" t="s">
        <v>57</v>
      </c>
      <c r="AX273" s="4" t="s">
        <v>48</v>
      </c>
      <c r="AY273" s="4" t="s">
        <v>49</v>
      </c>
      <c r="AZ273" s="4">
        <v>0</v>
      </c>
      <c r="BA273" s="15" t="s">
        <v>1545</v>
      </c>
      <c r="BB273" s="14" t="s">
        <v>48</v>
      </c>
      <c r="BC273" s="4">
        <v>0</v>
      </c>
      <c r="BD273" s="15" t="s">
        <v>1545</v>
      </c>
      <c r="BE273" s="11" t="s">
        <v>1594</v>
      </c>
      <c r="BF273" s="4" t="s">
        <v>1595</v>
      </c>
      <c r="BG273" s="5">
        <v>0</v>
      </c>
      <c r="BH273" s="5">
        <v>0</v>
      </c>
      <c r="BI273" s="5">
        <v>0</v>
      </c>
      <c r="BJ273" s="5">
        <v>0</v>
      </c>
      <c r="BK273" s="4">
        <v>0</v>
      </c>
      <c r="BL273" s="4" t="s">
        <v>59</v>
      </c>
      <c r="BM273" s="4" t="s">
        <v>1359</v>
      </c>
      <c r="BN273" s="4" t="s">
        <v>1596</v>
      </c>
      <c r="BO273" s="4" t="s">
        <v>59</v>
      </c>
      <c r="BP273" s="4" t="s">
        <v>1359</v>
      </c>
      <c r="BQ273" s="5">
        <v>45309</v>
      </c>
      <c r="BR273" s="5">
        <v>0</v>
      </c>
      <c r="BS273" s="5">
        <v>0</v>
      </c>
      <c r="BT273" s="5">
        <v>0</v>
      </c>
      <c r="BU273" s="4">
        <v>12600000</v>
      </c>
    </row>
    <row r="274" spans="1:73" x14ac:dyDescent="0.25">
      <c r="A274" s="4" t="s">
        <v>1491</v>
      </c>
      <c r="B274" s="4" t="s">
        <v>1147</v>
      </c>
      <c r="C274" s="4" t="s">
        <v>1148</v>
      </c>
      <c r="D274" s="4"/>
      <c r="E274" s="4" t="s">
        <v>455</v>
      </c>
      <c r="F274" s="4" t="s">
        <v>1492</v>
      </c>
      <c r="G274" s="4">
        <v>1100</v>
      </c>
      <c r="H274" s="4">
        <v>25000000</v>
      </c>
      <c r="I274" s="4">
        <f t="shared" si="4"/>
        <v>0</v>
      </c>
      <c r="J274" s="4"/>
      <c r="K274" s="4"/>
      <c r="L274" s="4" t="s">
        <v>1493</v>
      </c>
      <c r="M274" s="4" t="s">
        <v>127</v>
      </c>
      <c r="N274" s="4"/>
      <c r="O274" s="4">
        <v>45328</v>
      </c>
      <c r="P274" s="4">
        <v>45333</v>
      </c>
      <c r="Q274" s="4">
        <v>45344</v>
      </c>
      <c r="R274" s="4"/>
      <c r="S274" s="4"/>
      <c r="T274" s="4">
        <v>25000000</v>
      </c>
      <c r="U274" s="4"/>
      <c r="V274" s="4"/>
      <c r="W274" s="4"/>
      <c r="X274" s="4">
        <v>45050</v>
      </c>
      <c r="Y274" s="4">
        <v>0</v>
      </c>
      <c r="Z274" s="4" t="s">
        <v>46</v>
      </c>
      <c r="AA274" s="4">
        <v>0</v>
      </c>
      <c r="AB274" s="4">
        <v>1</v>
      </c>
      <c r="AC274" s="4" t="s">
        <v>1494</v>
      </c>
      <c r="AD274" s="4" t="s">
        <v>48</v>
      </c>
      <c r="AE274" s="4" t="s">
        <v>49</v>
      </c>
      <c r="AF274" s="4"/>
      <c r="AG274" s="4"/>
      <c r="AH274" s="4" t="s">
        <v>48</v>
      </c>
      <c r="AI274" s="4"/>
      <c r="AJ274" s="4"/>
      <c r="AK274" s="4"/>
      <c r="AL274" s="4"/>
      <c r="AM274" s="4"/>
      <c r="AN274" s="4"/>
      <c r="AO274" s="9"/>
      <c r="AP274" s="14" t="s">
        <v>1632</v>
      </c>
      <c r="AQ274" s="4" t="s">
        <v>1633</v>
      </c>
      <c r="AR274" s="15">
        <v>0</v>
      </c>
      <c r="AS274" s="14" t="s">
        <v>48</v>
      </c>
      <c r="AT274" s="4" t="s">
        <v>48</v>
      </c>
      <c r="AU274" s="4" t="s">
        <v>57</v>
      </c>
      <c r="AV274" s="15" t="s">
        <v>1544</v>
      </c>
      <c r="AW274" s="14" t="s">
        <v>57</v>
      </c>
      <c r="AX274" s="4" t="s">
        <v>48</v>
      </c>
      <c r="AY274" s="4" t="s">
        <v>49</v>
      </c>
      <c r="AZ274" s="4">
        <v>0</v>
      </c>
      <c r="BA274" s="15" t="s">
        <v>1545</v>
      </c>
      <c r="BB274" s="14" t="s">
        <v>48</v>
      </c>
      <c r="BC274" s="4">
        <v>0</v>
      </c>
      <c r="BD274" s="15" t="s">
        <v>1545</v>
      </c>
      <c r="BE274" s="11" t="s">
        <v>1546</v>
      </c>
      <c r="BF274" s="4" t="s">
        <v>1547</v>
      </c>
      <c r="BG274" s="5">
        <v>0</v>
      </c>
      <c r="BH274" s="5">
        <v>45333</v>
      </c>
      <c r="BI274" s="5">
        <v>0</v>
      </c>
      <c r="BJ274" s="5">
        <v>45344</v>
      </c>
      <c r="BK274" s="4">
        <v>0</v>
      </c>
      <c r="BL274" s="4" t="s">
        <v>1548</v>
      </c>
      <c r="BM274" s="4">
        <v>0</v>
      </c>
      <c r="BN274" s="4">
        <v>0</v>
      </c>
      <c r="BO274" s="4" t="s">
        <v>127</v>
      </c>
      <c r="BP274" s="4">
        <v>0</v>
      </c>
      <c r="BQ274" s="5">
        <v>45328</v>
      </c>
      <c r="BR274" s="5">
        <v>45333</v>
      </c>
      <c r="BS274" s="5">
        <v>0</v>
      </c>
      <c r="BT274" s="5">
        <v>0</v>
      </c>
      <c r="BU274" s="4">
        <v>25000000</v>
      </c>
    </row>
    <row r="275" spans="1:73" x14ac:dyDescent="0.25">
      <c r="A275" s="4" t="s">
        <v>1495</v>
      </c>
      <c r="B275" s="4" t="s">
        <v>1147</v>
      </c>
      <c r="C275" s="4" t="s">
        <v>1148</v>
      </c>
      <c r="D275" s="4"/>
      <c r="E275" s="4" t="s">
        <v>107</v>
      </c>
      <c r="F275" s="4" t="s">
        <v>1496</v>
      </c>
      <c r="G275" s="4">
        <v>364</v>
      </c>
      <c r="H275" s="4">
        <v>25000000</v>
      </c>
      <c r="I275" s="4">
        <f t="shared" si="4"/>
        <v>0</v>
      </c>
      <c r="J275" s="4"/>
      <c r="K275" s="4"/>
      <c r="L275" s="4" t="s">
        <v>1497</v>
      </c>
      <c r="M275" s="4" t="s">
        <v>1649</v>
      </c>
      <c r="N275" s="4"/>
      <c r="O275" s="4">
        <v>45328</v>
      </c>
      <c r="P275" s="4">
        <v>45343</v>
      </c>
      <c r="Q275" s="4"/>
      <c r="R275" s="4"/>
      <c r="S275" s="4"/>
      <c r="T275" s="4">
        <v>25000000</v>
      </c>
      <c r="U275" s="4"/>
      <c r="V275" s="4"/>
      <c r="W275" s="4"/>
      <c r="X275" s="4">
        <v>45054</v>
      </c>
      <c r="Y275" s="4" t="s">
        <v>1498</v>
      </c>
      <c r="Z275" s="4" t="s">
        <v>46</v>
      </c>
      <c r="AA275" s="4">
        <v>0</v>
      </c>
      <c r="AB275" s="4">
        <v>364</v>
      </c>
      <c r="AC275" s="4" t="s">
        <v>1499</v>
      </c>
      <c r="AD275" s="4" t="s">
        <v>49</v>
      </c>
      <c r="AE275" s="4" t="s">
        <v>48</v>
      </c>
      <c r="AF275" s="4"/>
      <c r="AG275" s="4"/>
      <c r="AH275" s="4" t="s">
        <v>49</v>
      </c>
      <c r="AI275" s="4"/>
      <c r="AJ275" s="4"/>
      <c r="AK275" s="4"/>
      <c r="AL275" s="4"/>
      <c r="AM275" s="4"/>
      <c r="AN275" s="4"/>
      <c r="AO275" s="9"/>
      <c r="AP275" s="14" t="s">
        <v>1634</v>
      </c>
      <c r="AQ275" s="4" t="s">
        <v>1635</v>
      </c>
      <c r="AR275" s="15">
        <v>0</v>
      </c>
      <c r="AS275" s="14" t="s">
        <v>48</v>
      </c>
      <c r="AT275" s="4" t="s">
        <v>48</v>
      </c>
      <c r="AU275" s="4" t="s">
        <v>57</v>
      </c>
      <c r="AV275" s="15" t="s">
        <v>1544</v>
      </c>
      <c r="AW275" s="14" t="s">
        <v>57</v>
      </c>
      <c r="AX275" s="4" t="s">
        <v>48</v>
      </c>
      <c r="AY275" s="4" t="s">
        <v>49</v>
      </c>
      <c r="AZ275" s="4">
        <v>0</v>
      </c>
      <c r="BA275" s="15" t="s">
        <v>1545</v>
      </c>
      <c r="BB275" s="14" t="s">
        <v>48</v>
      </c>
      <c r="BC275" s="4">
        <v>0</v>
      </c>
      <c r="BD275" s="15" t="s">
        <v>1545</v>
      </c>
      <c r="BE275" s="11" t="s">
        <v>1546</v>
      </c>
      <c r="BF275" s="4" t="s">
        <v>1547</v>
      </c>
      <c r="BG275" s="5">
        <v>0</v>
      </c>
      <c r="BH275" s="5">
        <v>45343</v>
      </c>
      <c r="BI275" s="5">
        <v>0</v>
      </c>
      <c r="BJ275" s="5">
        <v>0</v>
      </c>
      <c r="BK275" s="4">
        <v>0</v>
      </c>
      <c r="BL275" s="4" t="s">
        <v>74</v>
      </c>
      <c r="BM275" s="4">
        <v>0</v>
      </c>
      <c r="BN275" s="4">
        <v>0</v>
      </c>
      <c r="BO275" s="4" t="s">
        <v>74</v>
      </c>
      <c r="BP275" s="4">
        <v>0</v>
      </c>
      <c r="BQ275" s="5">
        <v>45328</v>
      </c>
      <c r="BR275" s="5">
        <v>45343</v>
      </c>
      <c r="BS275" s="5">
        <v>0</v>
      </c>
      <c r="BT275" s="5">
        <v>0</v>
      </c>
      <c r="BU275" s="4">
        <v>25000000</v>
      </c>
    </row>
    <row r="276" spans="1:73" ht="13" thickBot="1" x14ac:dyDescent="0.3">
      <c r="A276" s="4" t="s">
        <v>1500</v>
      </c>
      <c r="B276" s="4" t="s">
        <v>605</v>
      </c>
      <c r="C276" s="4" t="s">
        <v>665</v>
      </c>
      <c r="D276" s="4"/>
      <c r="E276" s="4" t="s">
        <v>412</v>
      </c>
      <c r="F276" s="4" t="s">
        <v>516</v>
      </c>
      <c r="G276" s="4">
        <v>831.005</v>
      </c>
      <c r="H276" s="4">
        <v>0</v>
      </c>
      <c r="I276" s="4">
        <f t="shared" si="4"/>
        <v>0</v>
      </c>
      <c r="J276" s="4">
        <v>78422400</v>
      </c>
      <c r="K276" s="4">
        <v>78422400</v>
      </c>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16" t="e">
        <v>#N/A</v>
      </c>
      <c r="AQ276" s="17" t="e">
        <v>#N/A</v>
      </c>
      <c r="AR276" s="18" t="e">
        <v>#N/A</v>
      </c>
      <c r="AS276" s="16" t="e">
        <v>#N/A</v>
      </c>
      <c r="AT276" s="17" t="e">
        <v>#N/A</v>
      </c>
      <c r="AU276" s="17" t="e">
        <v>#N/A</v>
      </c>
      <c r="AV276" s="18" t="e">
        <v>#N/A</v>
      </c>
      <c r="AW276" s="16" t="e">
        <v>#N/A</v>
      </c>
      <c r="AX276" s="17" t="e">
        <v>#N/A</v>
      </c>
      <c r="AY276" s="17" t="e">
        <v>#N/A</v>
      </c>
      <c r="AZ276" s="17" t="e">
        <v>#N/A</v>
      </c>
      <c r="BA276" s="18" t="e">
        <v>#N/A</v>
      </c>
      <c r="BB276" s="16" t="e">
        <v>#N/A</v>
      </c>
      <c r="BC276" s="17" t="e">
        <v>#N/A</v>
      </c>
      <c r="BD276" s="18" t="e">
        <v>#N/A</v>
      </c>
      <c r="BE276" s="11" t="e">
        <v>#N/A</v>
      </c>
      <c r="BF276" s="4" t="e">
        <v>#N/A</v>
      </c>
      <c r="BG276" s="5" t="e">
        <v>#N/A</v>
      </c>
      <c r="BH276" s="5" t="e">
        <v>#N/A</v>
      </c>
      <c r="BI276" s="5" t="e">
        <v>#N/A</v>
      </c>
      <c r="BJ276" s="5" t="e">
        <v>#N/A</v>
      </c>
      <c r="BK276" s="4" t="e">
        <v>#N/A</v>
      </c>
      <c r="BL276" s="4" t="e">
        <v>#N/A</v>
      </c>
      <c r="BM276" s="4" t="e">
        <v>#N/A</v>
      </c>
      <c r="BN276" s="4" t="e">
        <v>#N/A</v>
      </c>
      <c r="BO276" s="4" t="e">
        <v>#N/A</v>
      </c>
      <c r="BP276" s="4" t="e">
        <v>#N/A</v>
      </c>
      <c r="BQ276" s="5" t="e">
        <v>#N/A</v>
      </c>
      <c r="BR276" s="5" t="e">
        <v>#N/A</v>
      </c>
      <c r="BS276" s="5" t="e">
        <v>#N/A</v>
      </c>
      <c r="BT276" s="5" t="e">
        <v>#N/A</v>
      </c>
      <c r="BU276" s="4" t="e">
        <v>#N/A</v>
      </c>
    </row>
  </sheetData>
  <autoFilter ref="A6:BU276" xr:uid="{99D27524-6271-4432-8B4A-6BC33C19FB21}"/>
  <mergeCells count="5">
    <mergeCell ref="A1:K3"/>
    <mergeCell ref="AW5:BA5"/>
    <mergeCell ref="AS5:AV5"/>
    <mergeCell ref="BB5:BD5"/>
    <mergeCell ref="AP5:AR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E6638-FE9D-4229-ABF0-7762DA4D9D78}">
  <sheetPr codeName="Hoja3"/>
  <dimension ref="A1:I38"/>
  <sheetViews>
    <sheetView workbookViewId="0">
      <selection activeCell="I1" sqref="I1:K1048576"/>
    </sheetView>
  </sheetViews>
  <sheetFormatPr baseColWidth="10" defaultRowHeight="12.5" x14ac:dyDescent="0.25"/>
  <sheetData>
    <row r="1" spans="1:9" x14ac:dyDescent="0.25">
      <c r="A1" s="6" t="s">
        <v>0</v>
      </c>
      <c r="B1" s="6" t="s">
        <v>1</v>
      </c>
      <c r="C1" s="6" t="s">
        <v>2</v>
      </c>
      <c r="D1" s="6" t="s">
        <v>3</v>
      </c>
      <c r="E1" s="6" t="s">
        <v>4</v>
      </c>
      <c r="F1" s="6" t="s">
        <v>5</v>
      </c>
      <c r="G1" s="6" t="s">
        <v>6</v>
      </c>
      <c r="H1" s="6" t="s">
        <v>7</v>
      </c>
      <c r="I1" s="6" t="s">
        <v>8</v>
      </c>
    </row>
    <row r="2" spans="1:9" x14ac:dyDescent="0.25">
      <c r="A2" s="4" t="s">
        <v>1146</v>
      </c>
      <c r="B2" s="4" t="s">
        <v>1147</v>
      </c>
      <c r="C2" s="4" t="s">
        <v>1148</v>
      </c>
      <c r="D2" s="4"/>
      <c r="E2" s="4" t="s">
        <v>87</v>
      </c>
      <c r="F2" s="4" t="s">
        <v>607</v>
      </c>
      <c r="G2" s="4">
        <v>752.96781899999996</v>
      </c>
      <c r="H2" s="4">
        <v>25000000</v>
      </c>
      <c r="I2" s="4" t="s">
        <v>127</v>
      </c>
    </row>
    <row r="3" spans="1:9" x14ac:dyDescent="0.25">
      <c r="A3" s="4" t="s">
        <v>1153</v>
      </c>
      <c r="B3" s="4" t="s">
        <v>1147</v>
      </c>
      <c r="C3" s="4" t="s">
        <v>1148</v>
      </c>
      <c r="D3" s="4"/>
      <c r="E3" s="4" t="s">
        <v>279</v>
      </c>
      <c r="F3" s="4" t="s">
        <v>1154</v>
      </c>
      <c r="G3" s="4">
        <v>1020.644965</v>
      </c>
      <c r="H3" s="4">
        <v>25000000</v>
      </c>
      <c r="I3" s="4" t="s">
        <v>44</v>
      </c>
    </row>
    <row r="4" spans="1:9" x14ac:dyDescent="0.25">
      <c r="A4" s="4" t="s">
        <v>1159</v>
      </c>
      <c r="B4" s="4" t="s">
        <v>1147</v>
      </c>
      <c r="C4" s="4" t="s">
        <v>1148</v>
      </c>
      <c r="D4" s="4"/>
      <c r="E4" s="4" t="s">
        <v>279</v>
      </c>
      <c r="F4" s="4" t="s">
        <v>1154</v>
      </c>
      <c r="G4" s="4">
        <v>76.694710000000001</v>
      </c>
      <c r="H4" s="4">
        <v>25000000</v>
      </c>
      <c r="I4" s="4" t="s">
        <v>127</v>
      </c>
    </row>
    <row r="5" spans="1:9" x14ac:dyDescent="0.25">
      <c r="A5" s="4" t="s">
        <v>1163</v>
      </c>
      <c r="B5" s="4" t="s">
        <v>1147</v>
      </c>
      <c r="C5" s="4" t="s">
        <v>1164</v>
      </c>
      <c r="D5" s="4"/>
      <c r="E5" s="4" t="s">
        <v>279</v>
      </c>
      <c r="F5" s="4" t="s">
        <v>303</v>
      </c>
      <c r="G5" s="4">
        <v>11.520426</v>
      </c>
      <c r="H5" s="4">
        <v>16600000</v>
      </c>
      <c r="I5" s="4" t="s">
        <v>127</v>
      </c>
    </row>
    <row r="6" spans="1:9" x14ac:dyDescent="0.25">
      <c r="A6" s="4" t="s">
        <v>1168</v>
      </c>
      <c r="B6" s="4" t="s">
        <v>1147</v>
      </c>
      <c r="C6" s="4" t="s">
        <v>1164</v>
      </c>
      <c r="D6" s="4"/>
      <c r="E6" s="4" t="s">
        <v>279</v>
      </c>
      <c r="F6" s="4" t="s">
        <v>303</v>
      </c>
      <c r="G6" s="4">
        <v>31.873660000000001</v>
      </c>
      <c r="H6" s="4">
        <v>18400000</v>
      </c>
      <c r="I6" s="4" t="s">
        <v>127</v>
      </c>
    </row>
    <row r="7" spans="1:9" x14ac:dyDescent="0.25">
      <c r="A7" s="4" t="s">
        <v>1174</v>
      </c>
      <c r="B7" s="4" t="s">
        <v>1147</v>
      </c>
      <c r="C7" s="4" t="s">
        <v>1164</v>
      </c>
      <c r="D7" s="4"/>
      <c r="E7" s="4" t="s">
        <v>279</v>
      </c>
      <c r="F7" s="4" t="s">
        <v>303</v>
      </c>
      <c r="G7" s="4">
        <v>49.464201000000003</v>
      </c>
      <c r="H7" s="4">
        <v>18400000</v>
      </c>
      <c r="I7" s="4" t="s">
        <v>1176</v>
      </c>
    </row>
    <row r="8" spans="1:9" x14ac:dyDescent="0.25">
      <c r="A8" s="4" t="s">
        <v>1179</v>
      </c>
      <c r="B8" s="4" t="s">
        <v>1147</v>
      </c>
      <c r="C8" s="4" t="s">
        <v>1164</v>
      </c>
      <c r="D8" s="4"/>
      <c r="E8" s="4" t="s">
        <v>279</v>
      </c>
      <c r="F8" s="4" t="s">
        <v>303</v>
      </c>
      <c r="G8" s="4">
        <v>30.197230000000001</v>
      </c>
      <c r="H8" s="4">
        <v>18400000</v>
      </c>
      <c r="I8" s="4" t="s">
        <v>127</v>
      </c>
    </row>
    <row r="9" spans="1:9" x14ac:dyDescent="0.25">
      <c r="A9" s="4" t="s">
        <v>1183</v>
      </c>
      <c r="B9" s="4" t="s">
        <v>1147</v>
      </c>
      <c r="C9" s="4" t="s">
        <v>1164</v>
      </c>
      <c r="D9" s="4"/>
      <c r="E9" s="4" t="s">
        <v>239</v>
      </c>
      <c r="F9" s="4" t="s">
        <v>240</v>
      </c>
      <c r="G9" s="4">
        <v>11.196580000000001</v>
      </c>
      <c r="H9" s="4">
        <v>16600000</v>
      </c>
      <c r="I9" s="4" t="s">
        <v>127</v>
      </c>
    </row>
    <row r="10" spans="1:9" x14ac:dyDescent="0.25">
      <c r="A10" s="4" t="s">
        <v>1187</v>
      </c>
      <c r="B10" s="4" t="s">
        <v>1147</v>
      </c>
      <c r="C10" s="4" t="s">
        <v>1164</v>
      </c>
      <c r="D10" s="4"/>
      <c r="E10" s="4" t="s">
        <v>239</v>
      </c>
      <c r="F10" s="4" t="s">
        <v>1188</v>
      </c>
      <c r="G10" s="4">
        <v>78.888694000000001</v>
      </c>
      <c r="H10" s="4">
        <v>25000000</v>
      </c>
      <c r="I10" s="4" t="s">
        <v>1176</v>
      </c>
    </row>
    <row r="11" spans="1:9" x14ac:dyDescent="0.25">
      <c r="A11" s="4" t="s">
        <v>1193</v>
      </c>
      <c r="B11" s="4" t="s">
        <v>1147</v>
      </c>
      <c r="C11" s="4" t="s">
        <v>1148</v>
      </c>
      <c r="D11" s="4"/>
      <c r="E11" s="4" t="s">
        <v>107</v>
      </c>
      <c r="F11" s="4" t="s">
        <v>1194</v>
      </c>
      <c r="G11" s="4">
        <v>706.27750500000002</v>
      </c>
      <c r="H11" s="4">
        <v>25000000</v>
      </c>
      <c r="I11" s="4" t="s">
        <v>44</v>
      </c>
    </row>
    <row r="12" spans="1:9" x14ac:dyDescent="0.25">
      <c r="A12" s="4" t="s">
        <v>1199</v>
      </c>
      <c r="B12" s="4" t="s">
        <v>1147</v>
      </c>
      <c r="C12" s="4" t="s">
        <v>1164</v>
      </c>
      <c r="D12" s="4"/>
      <c r="E12" s="4" t="s">
        <v>107</v>
      </c>
      <c r="F12" s="4" t="s">
        <v>1200</v>
      </c>
      <c r="G12" s="4">
        <v>160.69704999999999</v>
      </c>
      <c r="H12" s="4">
        <v>25000000</v>
      </c>
      <c r="I12" s="4" t="s">
        <v>127</v>
      </c>
    </row>
    <row r="13" spans="1:9" x14ac:dyDescent="0.25">
      <c r="A13" s="4" t="s">
        <v>1204</v>
      </c>
      <c r="B13" s="4" t="s">
        <v>1147</v>
      </c>
      <c r="C13" s="4" t="s">
        <v>1164</v>
      </c>
      <c r="D13" s="4"/>
      <c r="E13" s="4" t="s">
        <v>107</v>
      </c>
      <c r="F13" s="4" t="s">
        <v>1205</v>
      </c>
      <c r="G13" s="4">
        <v>129.084306</v>
      </c>
      <c r="H13" s="4">
        <v>25000000</v>
      </c>
      <c r="I13" s="4" t="s">
        <v>44</v>
      </c>
    </row>
    <row r="14" spans="1:9" x14ac:dyDescent="0.25">
      <c r="A14" s="4" t="s">
        <v>1209</v>
      </c>
      <c r="B14" s="4" t="s">
        <v>1147</v>
      </c>
      <c r="C14" s="4" t="s">
        <v>1164</v>
      </c>
      <c r="D14" s="4"/>
      <c r="E14" s="4" t="s">
        <v>107</v>
      </c>
      <c r="F14" s="4" t="s">
        <v>1205</v>
      </c>
      <c r="G14" s="4">
        <v>14.650995</v>
      </c>
      <c r="H14" s="4">
        <v>16600000</v>
      </c>
      <c r="I14" s="4" t="s">
        <v>127</v>
      </c>
    </row>
    <row r="15" spans="1:9" x14ac:dyDescent="0.25">
      <c r="A15" s="4" t="s">
        <v>1217</v>
      </c>
      <c r="B15" s="4" t="s">
        <v>1147</v>
      </c>
      <c r="C15" s="4" t="s">
        <v>1148</v>
      </c>
      <c r="D15" s="4"/>
      <c r="E15" s="4" t="s">
        <v>380</v>
      </c>
      <c r="F15" s="4" t="s">
        <v>117</v>
      </c>
      <c r="G15" s="4">
        <v>178.893416</v>
      </c>
      <c r="H15" s="4">
        <v>25000000</v>
      </c>
      <c r="I15" s="4" t="s">
        <v>127</v>
      </c>
    </row>
    <row r="16" spans="1:9" x14ac:dyDescent="0.25">
      <c r="A16" s="4" t="s">
        <v>1222</v>
      </c>
      <c r="B16" s="4" t="s">
        <v>1147</v>
      </c>
      <c r="C16" s="4" t="s">
        <v>39</v>
      </c>
      <c r="D16" s="4"/>
      <c r="E16" s="4" t="s">
        <v>117</v>
      </c>
      <c r="F16" s="4" t="s">
        <v>1223</v>
      </c>
      <c r="G16" s="4">
        <v>1756.994314</v>
      </c>
      <c r="H16" s="4">
        <v>25000000</v>
      </c>
      <c r="I16" s="4" t="s">
        <v>74</v>
      </c>
    </row>
    <row r="17" spans="1:9" x14ac:dyDescent="0.25">
      <c r="A17" s="4" t="s">
        <v>1227</v>
      </c>
      <c r="B17" s="4" t="s">
        <v>1147</v>
      </c>
      <c r="C17" s="4" t="s">
        <v>1148</v>
      </c>
      <c r="D17" s="4"/>
      <c r="E17" s="4" t="s">
        <v>41</v>
      </c>
      <c r="F17" s="4" t="s">
        <v>1228</v>
      </c>
      <c r="G17" s="4">
        <v>1197.0304040000001</v>
      </c>
      <c r="H17" s="4">
        <v>25000000</v>
      </c>
      <c r="I17" s="4" t="s">
        <v>74</v>
      </c>
    </row>
    <row r="18" spans="1:9" x14ac:dyDescent="0.25">
      <c r="A18" s="4" t="s">
        <v>1236</v>
      </c>
      <c r="B18" s="4" t="s">
        <v>1147</v>
      </c>
      <c r="C18" s="4" t="s">
        <v>1148</v>
      </c>
      <c r="D18" s="4"/>
      <c r="E18" s="4" t="s">
        <v>41</v>
      </c>
      <c r="F18" s="4" t="s">
        <v>1237</v>
      </c>
      <c r="G18" s="4">
        <v>961.36494800000003</v>
      </c>
      <c r="H18" s="4">
        <v>25000000</v>
      </c>
      <c r="I18" s="4" t="s">
        <v>74</v>
      </c>
    </row>
    <row r="19" spans="1:9" x14ac:dyDescent="0.25">
      <c r="A19" s="4" t="s">
        <v>1241</v>
      </c>
      <c r="B19" s="4" t="s">
        <v>1147</v>
      </c>
      <c r="C19" s="4" t="s">
        <v>1148</v>
      </c>
      <c r="D19" s="4"/>
      <c r="E19" s="4" t="s">
        <v>41</v>
      </c>
      <c r="F19" s="4" t="s">
        <v>1237</v>
      </c>
      <c r="G19" s="4">
        <v>2145.4604639999998</v>
      </c>
      <c r="H19" s="4">
        <v>25000000</v>
      </c>
      <c r="I19" s="4" t="s">
        <v>74</v>
      </c>
    </row>
    <row r="20" spans="1:9" x14ac:dyDescent="0.25">
      <c r="A20" s="4" t="s">
        <v>1251</v>
      </c>
      <c r="B20" s="4" t="s">
        <v>1147</v>
      </c>
      <c r="C20" s="4" t="s">
        <v>1148</v>
      </c>
      <c r="D20" s="4"/>
      <c r="E20" s="4" t="s">
        <v>41</v>
      </c>
      <c r="F20" s="4" t="s">
        <v>1237</v>
      </c>
      <c r="G20" s="4">
        <v>1057.9369409999999</v>
      </c>
      <c r="H20" s="4">
        <v>25000000</v>
      </c>
      <c r="I20" s="4" t="s">
        <v>74</v>
      </c>
    </row>
    <row r="21" spans="1:9" x14ac:dyDescent="0.25">
      <c r="A21" s="4" t="s">
        <v>1255</v>
      </c>
      <c r="B21" s="4" t="s">
        <v>1147</v>
      </c>
      <c r="C21" s="4" t="s">
        <v>1148</v>
      </c>
      <c r="D21" s="4"/>
      <c r="E21" s="4" t="s">
        <v>41</v>
      </c>
      <c r="F21" s="4" t="s">
        <v>1256</v>
      </c>
      <c r="G21" s="4">
        <v>872.10294699999997</v>
      </c>
      <c r="H21" s="4">
        <v>25000000</v>
      </c>
      <c r="I21" s="4" t="s">
        <v>74</v>
      </c>
    </row>
    <row r="22" spans="1:9" x14ac:dyDescent="0.25">
      <c r="A22" s="4" t="s">
        <v>1278</v>
      </c>
      <c r="B22" s="4" t="s">
        <v>1147</v>
      </c>
      <c r="C22" s="4" t="s">
        <v>1148</v>
      </c>
      <c r="D22" s="4"/>
      <c r="E22" s="4" t="s">
        <v>117</v>
      </c>
      <c r="F22" s="4" t="s">
        <v>1279</v>
      </c>
      <c r="G22" s="4">
        <v>271</v>
      </c>
      <c r="H22" s="4">
        <v>25000000</v>
      </c>
      <c r="I22" s="4" t="s">
        <v>74</v>
      </c>
    </row>
    <row r="23" spans="1:9" x14ac:dyDescent="0.25">
      <c r="A23" s="4" t="s">
        <v>1297</v>
      </c>
      <c r="B23" s="4" t="s">
        <v>1147</v>
      </c>
      <c r="C23" s="4" t="s">
        <v>1148</v>
      </c>
      <c r="D23" s="4"/>
      <c r="E23" s="4" t="s">
        <v>1298</v>
      </c>
      <c r="F23" s="4" t="s">
        <v>1299</v>
      </c>
      <c r="G23" s="4">
        <v>11.433058000000001</v>
      </c>
      <c r="H23" s="4">
        <v>16600000</v>
      </c>
      <c r="I23" s="4" t="s">
        <v>44</v>
      </c>
    </row>
    <row r="24" spans="1:9" x14ac:dyDescent="0.25">
      <c r="A24" s="4" t="s">
        <v>1368</v>
      </c>
      <c r="B24" s="4" t="s">
        <v>1147</v>
      </c>
      <c r="C24" s="4" t="s">
        <v>1148</v>
      </c>
      <c r="D24" s="4"/>
      <c r="E24" s="4" t="s">
        <v>41</v>
      </c>
      <c r="F24" s="4" t="s">
        <v>42</v>
      </c>
      <c r="G24" s="4">
        <v>297.21542199999999</v>
      </c>
      <c r="H24" s="4">
        <v>25000000</v>
      </c>
      <c r="I24" s="4" t="s">
        <v>74</v>
      </c>
    </row>
    <row r="25" spans="1:9" x14ac:dyDescent="0.25">
      <c r="A25" s="4" t="s">
        <v>1372</v>
      </c>
      <c r="B25" s="4" t="s">
        <v>1147</v>
      </c>
      <c r="C25" s="4" t="s">
        <v>1148</v>
      </c>
      <c r="D25" s="4"/>
      <c r="E25" s="4" t="s">
        <v>41</v>
      </c>
      <c r="F25" s="4" t="s">
        <v>42</v>
      </c>
      <c r="G25" s="4">
        <v>259.16520700000001</v>
      </c>
      <c r="H25" s="4">
        <v>25000000</v>
      </c>
      <c r="I25" s="4" t="s">
        <v>74</v>
      </c>
    </row>
    <row r="26" spans="1:9" x14ac:dyDescent="0.25">
      <c r="A26" s="4" t="s">
        <v>1423</v>
      </c>
      <c r="B26" s="4" t="s">
        <v>1147</v>
      </c>
      <c r="C26" s="4" t="s">
        <v>1148</v>
      </c>
      <c r="D26" s="4"/>
      <c r="E26" s="4" t="s">
        <v>87</v>
      </c>
      <c r="F26" s="4" t="s">
        <v>1424</v>
      </c>
      <c r="G26" s="4">
        <v>238.649585</v>
      </c>
      <c r="H26" s="4">
        <v>25000000</v>
      </c>
      <c r="I26" s="4" t="s">
        <v>127</v>
      </c>
    </row>
    <row r="27" spans="1:9" x14ac:dyDescent="0.25">
      <c r="A27" s="4" t="s">
        <v>1429</v>
      </c>
      <c r="B27" s="4" t="s">
        <v>1147</v>
      </c>
      <c r="C27" s="4" t="s">
        <v>1148</v>
      </c>
      <c r="D27" s="4"/>
      <c r="E27" s="4" t="s">
        <v>1019</v>
      </c>
      <c r="F27" s="4" t="s">
        <v>1430</v>
      </c>
      <c r="G27" s="4">
        <v>206.46449999999999</v>
      </c>
      <c r="H27" s="4">
        <v>25000000</v>
      </c>
      <c r="I27" s="4" t="s">
        <v>74</v>
      </c>
    </row>
    <row r="28" spans="1:9" x14ac:dyDescent="0.25">
      <c r="A28" s="4" t="s">
        <v>1434</v>
      </c>
      <c r="B28" s="4" t="s">
        <v>1147</v>
      </c>
      <c r="C28" s="4" t="s">
        <v>1148</v>
      </c>
      <c r="D28" s="4"/>
      <c r="E28" s="4" t="s">
        <v>41</v>
      </c>
      <c r="F28" s="4" t="s">
        <v>1237</v>
      </c>
      <c r="G28" s="4">
        <v>924.71039599999995</v>
      </c>
      <c r="H28" s="4">
        <v>25000000</v>
      </c>
      <c r="I28" s="4" t="s">
        <v>74</v>
      </c>
    </row>
    <row r="29" spans="1:9" x14ac:dyDescent="0.25">
      <c r="A29" s="4" t="s">
        <v>1438</v>
      </c>
      <c r="B29" s="4" t="s">
        <v>1147</v>
      </c>
      <c r="C29" s="4" t="s">
        <v>1148</v>
      </c>
      <c r="D29" s="4"/>
      <c r="E29" s="4" t="s">
        <v>455</v>
      </c>
      <c r="F29" s="4" t="s">
        <v>1439</v>
      </c>
      <c r="G29" s="4">
        <v>845.79443000000003</v>
      </c>
      <c r="H29" s="4">
        <v>25000000</v>
      </c>
      <c r="I29" s="4" t="s">
        <v>127</v>
      </c>
    </row>
    <row r="30" spans="1:9" x14ac:dyDescent="0.25">
      <c r="A30" s="4" t="s">
        <v>1444</v>
      </c>
      <c r="B30" s="4" t="s">
        <v>1147</v>
      </c>
      <c r="C30" s="4" t="s">
        <v>1148</v>
      </c>
      <c r="D30" s="4"/>
      <c r="E30" s="4" t="s">
        <v>455</v>
      </c>
      <c r="F30" s="4" t="s">
        <v>1439</v>
      </c>
      <c r="G30" s="4">
        <v>321.21245599999997</v>
      </c>
      <c r="H30" s="4">
        <v>25000000</v>
      </c>
      <c r="I30" s="4" t="s">
        <v>127</v>
      </c>
    </row>
    <row r="31" spans="1:9" x14ac:dyDescent="0.25">
      <c r="A31" s="4" t="s">
        <v>1457</v>
      </c>
      <c r="B31" s="4" t="s">
        <v>1147</v>
      </c>
      <c r="C31" s="4" t="s">
        <v>1148</v>
      </c>
      <c r="D31" s="4"/>
      <c r="E31" s="4" t="s">
        <v>87</v>
      </c>
      <c r="F31" s="4" t="s">
        <v>1458</v>
      </c>
      <c r="G31" s="4">
        <v>122.627655</v>
      </c>
      <c r="H31" s="4">
        <v>25000000</v>
      </c>
      <c r="I31" s="4" t="s">
        <v>127</v>
      </c>
    </row>
    <row r="32" spans="1:9" x14ac:dyDescent="0.25">
      <c r="A32" s="4" t="s">
        <v>1462</v>
      </c>
      <c r="B32" s="4" t="s">
        <v>1147</v>
      </c>
      <c r="C32" s="4" t="s">
        <v>1148</v>
      </c>
      <c r="D32" s="4"/>
      <c r="E32" s="4" t="s">
        <v>41</v>
      </c>
      <c r="F32" s="4" t="s">
        <v>246</v>
      </c>
      <c r="G32" s="4">
        <v>67.207516999999996</v>
      </c>
      <c r="H32" s="4">
        <v>25000000</v>
      </c>
      <c r="I32" s="4" t="s">
        <v>74</v>
      </c>
    </row>
    <row r="33" spans="1:9" x14ac:dyDescent="0.25">
      <c r="A33" s="4" t="s">
        <v>1466</v>
      </c>
      <c r="B33" s="4" t="s">
        <v>1147</v>
      </c>
      <c r="C33" s="4" t="s">
        <v>1148</v>
      </c>
      <c r="D33" s="4"/>
      <c r="E33" s="4" t="s">
        <v>87</v>
      </c>
      <c r="F33" s="4" t="s">
        <v>1458</v>
      </c>
      <c r="G33" s="4">
        <v>53.224240999999999</v>
      </c>
      <c r="H33" s="4">
        <v>25000000</v>
      </c>
      <c r="I33" s="4" t="s">
        <v>127</v>
      </c>
    </row>
    <row r="34" spans="1:9" x14ac:dyDescent="0.25">
      <c r="A34" s="4" t="s">
        <v>1471</v>
      </c>
      <c r="B34" s="4" t="s">
        <v>1147</v>
      </c>
      <c r="C34" s="4" t="s">
        <v>1148</v>
      </c>
      <c r="D34" s="4"/>
      <c r="E34" s="4" t="s">
        <v>107</v>
      </c>
      <c r="F34" s="4" t="s">
        <v>108</v>
      </c>
      <c r="G34" s="4">
        <v>20.208859</v>
      </c>
      <c r="H34" s="4">
        <v>16600000</v>
      </c>
      <c r="I34" s="4" t="s">
        <v>127</v>
      </c>
    </row>
    <row r="35" spans="1:9" x14ac:dyDescent="0.25">
      <c r="A35" s="4" t="s">
        <v>1475</v>
      </c>
      <c r="B35" s="4" t="s">
        <v>1147</v>
      </c>
      <c r="C35" s="4" t="s">
        <v>1148</v>
      </c>
      <c r="D35" s="4"/>
      <c r="E35" s="4" t="s">
        <v>41</v>
      </c>
      <c r="F35" s="4" t="s">
        <v>246</v>
      </c>
      <c r="G35" s="4">
        <v>18.249182000000001</v>
      </c>
      <c r="H35" s="4">
        <v>16600000</v>
      </c>
      <c r="I35" s="4" t="s">
        <v>74</v>
      </c>
    </row>
    <row r="36" spans="1:9" x14ac:dyDescent="0.25">
      <c r="A36" s="4" t="s">
        <v>1479</v>
      </c>
      <c r="B36" s="4" t="s">
        <v>1147</v>
      </c>
      <c r="C36" s="4" t="s">
        <v>1148</v>
      </c>
      <c r="D36" s="4"/>
      <c r="E36" s="4" t="s">
        <v>41</v>
      </c>
      <c r="F36" s="4" t="s">
        <v>246</v>
      </c>
      <c r="G36" s="4">
        <v>11.373035</v>
      </c>
      <c r="H36" s="4">
        <v>16600000</v>
      </c>
      <c r="I36" s="4" t="s">
        <v>74</v>
      </c>
    </row>
    <row r="37" spans="1:9" x14ac:dyDescent="0.25">
      <c r="A37" s="4" t="s">
        <v>1491</v>
      </c>
      <c r="B37" s="4" t="s">
        <v>1147</v>
      </c>
      <c r="C37" s="4" t="s">
        <v>1148</v>
      </c>
      <c r="D37" s="4"/>
      <c r="E37" s="4" t="s">
        <v>455</v>
      </c>
      <c r="F37" s="4" t="s">
        <v>1492</v>
      </c>
      <c r="G37" s="4">
        <v>1100</v>
      </c>
      <c r="H37" s="4">
        <v>25000000</v>
      </c>
      <c r="I37" s="4" t="s">
        <v>127</v>
      </c>
    </row>
    <row r="38" spans="1:9" x14ac:dyDescent="0.25">
      <c r="A38" s="4" t="s">
        <v>1495</v>
      </c>
      <c r="B38" s="4" t="s">
        <v>1147</v>
      </c>
      <c r="C38" s="4" t="s">
        <v>1148</v>
      </c>
      <c r="D38" s="4"/>
      <c r="E38" s="4" t="s">
        <v>107</v>
      </c>
      <c r="F38" s="4" t="s">
        <v>1496</v>
      </c>
      <c r="G38" s="4">
        <v>364</v>
      </c>
      <c r="H38" s="4">
        <v>25000000</v>
      </c>
      <c r="I38" s="4"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73BC-4DFA-4905-9B13-7D107C8DE96B}">
  <sheetPr codeName="Hoja6"/>
  <dimension ref="A1:I31"/>
  <sheetViews>
    <sheetView workbookViewId="0">
      <selection activeCell="I1" sqref="I1:I31"/>
    </sheetView>
  </sheetViews>
  <sheetFormatPr baseColWidth="10" defaultRowHeight="12.5" x14ac:dyDescent="0.25"/>
  <sheetData>
    <row r="1" spans="1:9" x14ac:dyDescent="0.25">
      <c r="A1" s="6" t="s">
        <v>0</v>
      </c>
      <c r="B1" s="6" t="s">
        <v>1</v>
      </c>
      <c r="C1" s="6" t="s">
        <v>2</v>
      </c>
      <c r="D1" s="6" t="s">
        <v>3</v>
      </c>
      <c r="E1" s="6" t="s">
        <v>4</v>
      </c>
      <c r="F1" s="6" t="s">
        <v>5</v>
      </c>
      <c r="G1" s="6" t="s">
        <v>6</v>
      </c>
      <c r="H1" s="6" t="s">
        <v>7</v>
      </c>
      <c r="I1" s="6" t="s">
        <v>8</v>
      </c>
    </row>
    <row r="2" spans="1:9" x14ac:dyDescent="0.25">
      <c r="A2" s="4" t="s">
        <v>37</v>
      </c>
      <c r="B2" s="4" t="s">
        <v>38</v>
      </c>
      <c r="C2" s="4" t="s">
        <v>39</v>
      </c>
      <c r="D2" s="4" t="s">
        <v>40</v>
      </c>
      <c r="E2" s="4" t="s">
        <v>41</v>
      </c>
      <c r="F2" s="4" t="s">
        <v>42</v>
      </c>
      <c r="G2" s="4">
        <v>987.99348499999996</v>
      </c>
      <c r="H2" s="4">
        <v>25000000</v>
      </c>
      <c r="I2" s="4" t="s">
        <v>44</v>
      </c>
    </row>
    <row r="3" spans="1:9" x14ac:dyDescent="0.25">
      <c r="A3" s="4" t="s">
        <v>50</v>
      </c>
      <c r="B3" s="4" t="s">
        <v>38</v>
      </c>
      <c r="C3" s="4" t="s">
        <v>39</v>
      </c>
      <c r="D3" s="4" t="s">
        <v>51</v>
      </c>
      <c r="E3" s="4" t="s">
        <v>41</v>
      </c>
      <c r="F3" s="4" t="s">
        <v>42</v>
      </c>
      <c r="G3" s="4">
        <v>684.44322099999999</v>
      </c>
      <c r="H3" s="4">
        <v>25000000</v>
      </c>
      <c r="I3" s="4" t="s">
        <v>53</v>
      </c>
    </row>
    <row r="4" spans="1:9" x14ac:dyDescent="0.25">
      <c r="A4" s="4" t="s">
        <v>63</v>
      </c>
      <c r="B4" s="4" t="s">
        <v>38</v>
      </c>
      <c r="C4" s="4" t="s">
        <v>39</v>
      </c>
      <c r="D4" s="4" t="s">
        <v>64</v>
      </c>
      <c r="E4" s="4" t="s">
        <v>41</v>
      </c>
      <c r="F4" s="4" t="s">
        <v>65</v>
      </c>
      <c r="G4" s="4">
        <v>538.80978000000005</v>
      </c>
      <c r="H4" s="4">
        <v>25000000</v>
      </c>
      <c r="I4" s="4" t="s">
        <v>53</v>
      </c>
    </row>
    <row r="5" spans="1:9" x14ac:dyDescent="0.25">
      <c r="A5" s="4" t="s">
        <v>80</v>
      </c>
      <c r="B5" s="4" t="s">
        <v>38</v>
      </c>
      <c r="C5" s="4" t="s">
        <v>39</v>
      </c>
      <c r="D5" s="4" t="s">
        <v>81</v>
      </c>
      <c r="E5" s="4" t="s">
        <v>41</v>
      </c>
      <c r="F5" s="4" t="s">
        <v>42</v>
      </c>
      <c r="G5" s="4">
        <v>219.11644799999999</v>
      </c>
      <c r="H5" s="4">
        <v>25000000</v>
      </c>
      <c r="I5" s="4" t="s">
        <v>44</v>
      </c>
    </row>
    <row r="6" spans="1:9" x14ac:dyDescent="0.25">
      <c r="A6" s="4" t="s">
        <v>123</v>
      </c>
      <c r="B6" s="4" t="s">
        <v>38</v>
      </c>
      <c r="C6" s="4" t="s">
        <v>39</v>
      </c>
      <c r="D6" s="4" t="s">
        <v>124</v>
      </c>
      <c r="E6" s="4" t="s">
        <v>87</v>
      </c>
      <c r="F6" s="4" t="s">
        <v>125</v>
      </c>
      <c r="G6" s="4">
        <v>443.20966499999997</v>
      </c>
      <c r="H6" s="4">
        <v>25000000</v>
      </c>
      <c r="I6" s="4" t="s">
        <v>44</v>
      </c>
    </row>
    <row r="7" spans="1:9" x14ac:dyDescent="0.25">
      <c r="A7" s="4" t="s">
        <v>142</v>
      </c>
      <c r="B7" s="4" t="s">
        <v>38</v>
      </c>
      <c r="C7" s="4" t="s">
        <v>39</v>
      </c>
      <c r="D7" s="4" t="s">
        <v>143</v>
      </c>
      <c r="E7" s="4" t="s">
        <v>144</v>
      </c>
      <c r="F7" s="4" t="s">
        <v>145</v>
      </c>
      <c r="G7" s="4">
        <v>385.03572200000002</v>
      </c>
      <c r="H7" s="4">
        <v>25000000</v>
      </c>
      <c r="I7" s="4" t="s">
        <v>53</v>
      </c>
    </row>
    <row r="8" spans="1:9" x14ac:dyDescent="0.25">
      <c r="A8" s="4" t="s">
        <v>149</v>
      </c>
      <c r="B8" s="4" t="s">
        <v>38</v>
      </c>
      <c r="C8" s="4" t="s">
        <v>39</v>
      </c>
      <c r="D8" s="4" t="s">
        <v>150</v>
      </c>
      <c r="E8" s="4" t="s">
        <v>144</v>
      </c>
      <c r="F8" s="4" t="s">
        <v>145</v>
      </c>
      <c r="G8" s="4">
        <v>328.10512199999999</v>
      </c>
      <c r="H8" s="4">
        <v>25000000</v>
      </c>
      <c r="I8" s="4" t="s">
        <v>53</v>
      </c>
    </row>
    <row r="9" spans="1:9" x14ac:dyDescent="0.25">
      <c r="A9" s="4" t="s">
        <v>186</v>
      </c>
      <c r="B9" s="4" t="s">
        <v>38</v>
      </c>
      <c r="C9" s="4" t="s">
        <v>39</v>
      </c>
      <c r="D9" s="4" t="s">
        <v>187</v>
      </c>
      <c r="E9" s="4" t="s">
        <v>87</v>
      </c>
      <c r="F9" s="4" t="s">
        <v>125</v>
      </c>
      <c r="G9" s="4">
        <v>288.94340299999999</v>
      </c>
      <c r="H9" s="4">
        <v>25000000</v>
      </c>
      <c r="I9" s="4" t="s">
        <v>44</v>
      </c>
    </row>
    <row r="10" spans="1:9" x14ac:dyDescent="0.25">
      <c r="A10" s="4" t="s">
        <v>231</v>
      </c>
      <c r="B10" s="4" t="s">
        <v>38</v>
      </c>
      <c r="C10" s="4" t="s">
        <v>39</v>
      </c>
      <c r="D10" s="4" t="s">
        <v>232</v>
      </c>
      <c r="E10" s="4" t="s">
        <v>87</v>
      </c>
      <c r="F10" s="4" t="s">
        <v>233</v>
      </c>
      <c r="G10" s="4">
        <v>252.05138700000001</v>
      </c>
      <c r="H10" s="4">
        <v>25000000</v>
      </c>
      <c r="I10" s="4" t="s">
        <v>53</v>
      </c>
    </row>
    <row r="11" spans="1:9" x14ac:dyDescent="0.25">
      <c r="A11" s="4" t="s">
        <v>251</v>
      </c>
      <c r="B11" s="4" t="s">
        <v>38</v>
      </c>
      <c r="C11" s="4" t="s">
        <v>39</v>
      </c>
      <c r="D11" s="4" t="s">
        <v>252</v>
      </c>
      <c r="E11" s="4" t="s">
        <v>41</v>
      </c>
      <c r="F11" s="4" t="s">
        <v>246</v>
      </c>
      <c r="G11" s="4">
        <v>62.138522000000002</v>
      </c>
      <c r="H11" s="4">
        <v>25000000</v>
      </c>
      <c r="I11" s="4" t="s">
        <v>44</v>
      </c>
    </row>
    <row r="12" spans="1:9" x14ac:dyDescent="0.25">
      <c r="A12" s="4" t="s">
        <v>256</v>
      </c>
      <c r="B12" s="4" t="s">
        <v>38</v>
      </c>
      <c r="C12" s="4" t="s">
        <v>39</v>
      </c>
      <c r="D12" s="4" t="s">
        <v>257</v>
      </c>
      <c r="E12" s="4" t="s">
        <v>41</v>
      </c>
      <c r="F12" s="4" t="s">
        <v>246</v>
      </c>
      <c r="G12" s="4">
        <v>50.565142000000002</v>
      </c>
      <c r="H12" s="4">
        <v>25000000</v>
      </c>
      <c r="I12" s="4" t="s">
        <v>44</v>
      </c>
    </row>
    <row r="13" spans="1:9" x14ac:dyDescent="0.25">
      <c r="A13" s="4" t="s">
        <v>261</v>
      </c>
      <c r="B13" s="4" t="s">
        <v>38</v>
      </c>
      <c r="C13" s="4" t="s">
        <v>39</v>
      </c>
      <c r="D13" s="4" t="s">
        <v>262</v>
      </c>
      <c r="E13" s="4" t="s">
        <v>41</v>
      </c>
      <c r="F13" s="4" t="s">
        <v>246</v>
      </c>
      <c r="G13" s="4">
        <v>18.281704999999999</v>
      </c>
      <c r="H13" s="4">
        <v>16600000</v>
      </c>
      <c r="I13" s="4" t="s">
        <v>44</v>
      </c>
    </row>
    <row r="14" spans="1:9" x14ac:dyDescent="0.25">
      <c r="A14" s="4" t="s">
        <v>266</v>
      </c>
      <c r="B14" s="4" t="s">
        <v>38</v>
      </c>
      <c r="C14" s="4" t="s">
        <v>39</v>
      </c>
      <c r="D14" s="4" t="s">
        <v>267</v>
      </c>
      <c r="E14" s="4" t="s">
        <v>41</v>
      </c>
      <c r="F14" s="4" t="s">
        <v>246</v>
      </c>
      <c r="G14" s="4">
        <v>6.8362020000000001</v>
      </c>
      <c r="H14" s="4">
        <v>12600000</v>
      </c>
      <c r="I14" s="4" t="s">
        <v>44</v>
      </c>
    </row>
    <row r="15" spans="1:9" x14ac:dyDescent="0.25">
      <c r="A15" s="4" t="s">
        <v>378</v>
      </c>
      <c r="B15" s="4" t="s">
        <v>38</v>
      </c>
      <c r="C15" s="4" t="s">
        <v>379</v>
      </c>
      <c r="D15" s="4"/>
      <c r="E15" s="4" t="s">
        <v>380</v>
      </c>
      <c r="F15" s="4" t="s">
        <v>381</v>
      </c>
      <c r="G15" s="4">
        <v>64.474400000000003</v>
      </c>
      <c r="H15" s="4">
        <v>25000000</v>
      </c>
      <c r="I15" s="4" t="s">
        <v>53</v>
      </c>
    </row>
    <row r="16" spans="1:9" x14ac:dyDescent="0.25">
      <c r="A16" s="4" t="s">
        <v>386</v>
      </c>
      <c r="B16" s="4" t="s">
        <v>38</v>
      </c>
      <c r="C16" s="4" t="s">
        <v>379</v>
      </c>
      <c r="D16" s="4"/>
      <c r="E16" s="4" t="s">
        <v>380</v>
      </c>
      <c r="F16" s="4" t="s">
        <v>387</v>
      </c>
      <c r="G16" s="4">
        <v>269.39999999999998</v>
      </c>
      <c r="H16" s="4">
        <v>25000000</v>
      </c>
      <c r="I16" s="4" t="s">
        <v>53</v>
      </c>
    </row>
    <row r="17" spans="1:9" x14ac:dyDescent="0.25">
      <c r="A17" s="4" t="s">
        <v>391</v>
      </c>
      <c r="B17" s="4" t="s">
        <v>38</v>
      </c>
      <c r="C17" s="4" t="s">
        <v>379</v>
      </c>
      <c r="D17" s="4"/>
      <c r="E17" s="4" t="s">
        <v>380</v>
      </c>
      <c r="F17" s="4" t="s">
        <v>381</v>
      </c>
      <c r="G17" s="4">
        <v>453.2</v>
      </c>
      <c r="H17" s="4">
        <v>25000000</v>
      </c>
      <c r="I17" s="4" t="s">
        <v>53</v>
      </c>
    </row>
    <row r="18" spans="1:9" x14ac:dyDescent="0.25">
      <c r="A18" s="4" t="s">
        <v>397</v>
      </c>
      <c r="B18" s="4" t="s">
        <v>38</v>
      </c>
      <c r="C18" s="4" t="s">
        <v>379</v>
      </c>
      <c r="D18" s="4"/>
      <c r="E18" s="4" t="s">
        <v>380</v>
      </c>
      <c r="F18" s="4" t="s">
        <v>387</v>
      </c>
      <c r="G18" s="4">
        <v>66.358000000000004</v>
      </c>
      <c r="H18" s="4">
        <v>25000000</v>
      </c>
      <c r="I18" s="4" t="s">
        <v>53</v>
      </c>
    </row>
    <row r="19" spans="1:9" x14ac:dyDescent="0.25">
      <c r="A19" s="4" t="s">
        <v>401</v>
      </c>
      <c r="B19" s="4" t="s">
        <v>38</v>
      </c>
      <c r="C19" s="4" t="s">
        <v>379</v>
      </c>
      <c r="D19" s="4"/>
      <c r="E19" s="4" t="s">
        <v>380</v>
      </c>
      <c r="F19" s="4" t="s">
        <v>387</v>
      </c>
      <c r="G19" s="4">
        <v>65.510000000000005</v>
      </c>
      <c r="H19" s="4">
        <v>25000000</v>
      </c>
      <c r="I19" s="4" t="s">
        <v>53</v>
      </c>
    </row>
    <row r="20" spans="1:9" x14ac:dyDescent="0.25">
      <c r="A20" s="4" t="s">
        <v>406</v>
      </c>
      <c r="B20" s="4" t="s">
        <v>38</v>
      </c>
      <c r="C20" s="4" t="s">
        <v>379</v>
      </c>
      <c r="D20" s="4"/>
      <c r="E20" s="4" t="s">
        <v>180</v>
      </c>
      <c r="F20" s="4" t="s">
        <v>210</v>
      </c>
      <c r="G20" s="4">
        <v>409.48759999999999</v>
      </c>
      <c r="H20" s="4">
        <v>25000000</v>
      </c>
      <c r="I20" s="4" t="s">
        <v>53</v>
      </c>
    </row>
    <row r="21" spans="1:9" x14ac:dyDescent="0.25">
      <c r="A21" s="4" t="s">
        <v>411</v>
      </c>
      <c r="B21" s="4" t="s">
        <v>38</v>
      </c>
      <c r="C21" s="4" t="s">
        <v>379</v>
      </c>
      <c r="D21" s="4"/>
      <c r="E21" s="4" t="s">
        <v>412</v>
      </c>
      <c r="F21" s="4" t="s">
        <v>413</v>
      </c>
      <c r="G21" s="4">
        <v>399.11360000000002</v>
      </c>
      <c r="H21" s="4">
        <v>25000000</v>
      </c>
      <c r="I21" s="4" t="s">
        <v>53</v>
      </c>
    </row>
    <row r="22" spans="1:9" x14ac:dyDescent="0.25">
      <c r="A22" s="4" t="s">
        <v>419</v>
      </c>
      <c r="B22" s="4" t="s">
        <v>38</v>
      </c>
      <c r="C22" s="4" t="s">
        <v>379</v>
      </c>
      <c r="D22" s="4"/>
      <c r="E22" s="4" t="s">
        <v>412</v>
      </c>
      <c r="F22" s="4" t="s">
        <v>413</v>
      </c>
      <c r="G22" s="4">
        <v>444.08010000000002</v>
      </c>
      <c r="H22" s="4">
        <v>25000000</v>
      </c>
      <c r="I22" s="4" t="s">
        <v>53</v>
      </c>
    </row>
    <row r="23" spans="1:9" x14ac:dyDescent="0.25">
      <c r="A23" s="4" t="s">
        <v>423</v>
      </c>
      <c r="B23" s="4" t="s">
        <v>38</v>
      </c>
      <c r="C23" s="4" t="s">
        <v>379</v>
      </c>
      <c r="D23" s="4"/>
      <c r="E23" s="4" t="s">
        <v>87</v>
      </c>
      <c r="F23" s="4" t="s">
        <v>424</v>
      </c>
      <c r="G23" s="4">
        <v>1041.1647</v>
      </c>
      <c r="H23" s="4">
        <v>25000000</v>
      </c>
      <c r="I23" s="4" t="s">
        <v>53</v>
      </c>
    </row>
    <row r="24" spans="1:9" x14ac:dyDescent="0.25">
      <c r="A24" s="4" t="s">
        <v>431</v>
      </c>
      <c r="B24" s="4" t="s">
        <v>38</v>
      </c>
      <c r="C24" s="4" t="s">
        <v>379</v>
      </c>
      <c r="D24" s="4"/>
      <c r="E24" s="4" t="s">
        <v>173</v>
      </c>
      <c r="F24" s="4" t="s">
        <v>432</v>
      </c>
      <c r="G24" s="4">
        <v>329.94839999999999</v>
      </c>
      <c r="H24" s="4">
        <v>25000000</v>
      </c>
      <c r="I24" s="4" t="s">
        <v>53</v>
      </c>
    </row>
    <row r="25" spans="1:9" x14ac:dyDescent="0.25">
      <c r="A25" s="4" t="s">
        <v>434</v>
      </c>
      <c r="B25" s="4" t="s">
        <v>38</v>
      </c>
      <c r="C25" s="4" t="s">
        <v>379</v>
      </c>
      <c r="D25" s="4"/>
      <c r="E25" s="4" t="s">
        <v>435</v>
      </c>
      <c r="F25" s="4" t="s">
        <v>436</v>
      </c>
      <c r="G25" s="4">
        <v>746.05820000000006</v>
      </c>
      <c r="H25" s="4">
        <v>25000000</v>
      </c>
      <c r="I25" s="4" t="s">
        <v>53</v>
      </c>
    </row>
    <row r="26" spans="1:9" x14ac:dyDescent="0.25">
      <c r="A26" s="4" t="s">
        <v>442</v>
      </c>
      <c r="B26" s="4" t="s">
        <v>38</v>
      </c>
      <c r="C26" s="4" t="s">
        <v>379</v>
      </c>
      <c r="D26" s="4"/>
      <c r="E26" s="4" t="s">
        <v>173</v>
      </c>
      <c r="F26" s="4" t="s">
        <v>443</v>
      </c>
      <c r="G26" s="4">
        <v>708.19039999999995</v>
      </c>
      <c r="H26" s="4">
        <v>25000000</v>
      </c>
      <c r="I26" s="4" t="s">
        <v>53</v>
      </c>
    </row>
    <row r="27" spans="1:9" x14ac:dyDescent="0.25">
      <c r="A27" s="4" t="s">
        <v>448</v>
      </c>
      <c r="B27" s="4" t="s">
        <v>38</v>
      </c>
      <c r="C27" s="4" t="s">
        <v>379</v>
      </c>
      <c r="D27" s="4"/>
      <c r="E27" s="4" t="s">
        <v>449</v>
      </c>
      <c r="F27" s="4" t="s">
        <v>450</v>
      </c>
      <c r="G27" s="4">
        <v>305.53429999999997</v>
      </c>
      <c r="H27" s="4">
        <v>25000000</v>
      </c>
      <c r="I27" s="4" t="s">
        <v>53</v>
      </c>
    </row>
    <row r="28" spans="1:9" x14ac:dyDescent="0.25">
      <c r="A28" s="4" t="s">
        <v>587</v>
      </c>
      <c r="B28" s="4" t="s">
        <v>38</v>
      </c>
      <c r="C28" s="4" t="s">
        <v>39</v>
      </c>
      <c r="D28" s="4"/>
      <c r="E28" s="4" t="s">
        <v>41</v>
      </c>
      <c r="F28" s="4" t="s">
        <v>246</v>
      </c>
      <c r="G28" s="4">
        <v>15</v>
      </c>
      <c r="H28" s="4">
        <v>16600000</v>
      </c>
      <c r="I28" s="4" t="s">
        <v>44</v>
      </c>
    </row>
    <row r="29" spans="1:9" x14ac:dyDescent="0.25">
      <c r="A29" s="4" t="s">
        <v>592</v>
      </c>
      <c r="B29" s="4" t="s">
        <v>38</v>
      </c>
      <c r="C29" s="4" t="s">
        <v>39</v>
      </c>
      <c r="D29" s="4"/>
      <c r="E29" s="4" t="s">
        <v>41</v>
      </c>
      <c r="F29" s="4" t="s">
        <v>246</v>
      </c>
      <c r="G29" s="4">
        <v>8.85</v>
      </c>
      <c r="H29" s="4">
        <v>12600000</v>
      </c>
      <c r="I29" s="4" t="s">
        <v>44</v>
      </c>
    </row>
    <row r="30" spans="1:9" x14ac:dyDescent="0.25">
      <c r="A30" s="4" t="s">
        <v>596</v>
      </c>
      <c r="B30" s="4" t="s">
        <v>38</v>
      </c>
      <c r="C30" s="4" t="s">
        <v>39</v>
      </c>
      <c r="D30" s="4"/>
      <c r="E30" s="4" t="s">
        <v>41</v>
      </c>
      <c r="F30" s="4" t="s">
        <v>246</v>
      </c>
      <c r="G30" s="4">
        <v>8.06</v>
      </c>
      <c r="H30" s="4">
        <v>12600000</v>
      </c>
      <c r="I30" s="4" t="s">
        <v>44</v>
      </c>
    </row>
    <row r="31" spans="1:9" x14ac:dyDescent="0.25">
      <c r="A31" s="4" t="s">
        <v>600</v>
      </c>
      <c r="B31" s="4" t="s">
        <v>38</v>
      </c>
      <c r="C31" s="4" t="s">
        <v>39</v>
      </c>
      <c r="D31" s="4"/>
      <c r="E31" s="4" t="s">
        <v>41</v>
      </c>
      <c r="F31" s="4" t="s">
        <v>246</v>
      </c>
      <c r="G31" s="4">
        <v>75.728200000000001</v>
      </c>
      <c r="H31" s="4">
        <v>25000000</v>
      </c>
      <c r="I31" s="4"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404A-B53A-48CA-B417-54A049FBA91A}">
  <sheetPr codeName="Hoja7"/>
  <dimension ref="A1:I100"/>
  <sheetViews>
    <sheetView workbookViewId="0">
      <selection activeCell="M10" sqref="M10"/>
    </sheetView>
  </sheetViews>
  <sheetFormatPr baseColWidth="10" defaultRowHeight="12.5" x14ac:dyDescent="0.25"/>
  <sheetData>
    <row r="1" spans="1:9" x14ac:dyDescent="0.25">
      <c r="A1" s="6" t="s">
        <v>0</v>
      </c>
      <c r="B1" s="6" t="s">
        <v>1</v>
      </c>
      <c r="C1" s="6" t="s">
        <v>2</v>
      </c>
      <c r="D1" s="6" t="s">
        <v>3</v>
      </c>
      <c r="E1" s="6" t="s">
        <v>4</v>
      </c>
      <c r="F1" s="6" t="s">
        <v>5</v>
      </c>
      <c r="G1" s="6" t="s">
        <v>6</v>
      </c>
      <c r="H1" s="6" t="s">
        <v>7</v>
      </c>
      <c r="I1" s="6" t="s">
        <v>8</v>
      </c>
    </row>
    <row r="2" spans="1:9" x14ac:dyDescent="0.25">
      <c r="A2" s="4" t="s">
        <v>604</v>
      </c>
      <c r="B2" s="4" t="s">
        <v>605</v>
      </c>
      <c r="C2" s="4" t="s">
        <v>379</v>
      </c>
      <c r="D2" s="4" t="s">
        <v>606</v>
      </c>
      <c r="E2" s="4" t="s">
        <v>87</v>
      </c>
      <c r="F2" s="4" t="s">
        <v>607</v>
      </c>
      <c r="G2" s="4">
        <v>433.01</v>
      </c>
      <c r="H2" s="4">
        <v>25000000</v>
      </c>
      <c r="I2" s="4" t="s">
        <v>53</v>
      </c>
    </row>
    <row r="3" spans="1:9" x14ac:dyDescent="0.25">
      <c r="A3" s="4" t="s">
        <v>613</v>
      </c>
      <c r="B3" s="4" t="s">
        <v>605</v>
      </c>
      <c r="C3" s="4" t="s">
        <v>379</v>
      </c>
      <c r="D3" s="4" t="s">
        <v>614</v>
      </c>
      <c r="E3" s="4" t="s">
        <v>87</v>
      </c>
      <c r="F3" s="4" t="s">
        <v>607</v>
      </c>
      <c r="G3" s="4">
        <v>308.56</v>
      </c>
      <c r="H3" s="4">
        <v>25000000</v>
      </c>
      <c r="I3" s="4" t="s">
        <v>53</v>
      </c>
    </row>
    <row r="4" spans="1:9" x14ac:dyDescent="0.25">
      <c r="A4" s="4" t="s">
        <v>619</v>
      </c>
      <c r="B4" s="4" t="s">
        <v>605</v>
      </c>
      <c r="C4" s="4" t="s">
        <v>379</v>
      </c>
      <c r="D4" s="4" t="s">
        <v>336</v>
      </c>
      <c r="E4" s="4" t="s">
        <v>87</v>
      </c>
      <c r="F4" s="4" t="s">
        <v>607</v>
      </c>
      <c r="G4" s="4">
        <v>199.34</v>
      </c>
      <c r="H4" s="4">
        <v>25000000</v>
      </c>
      <c r="I4" s="4" t="s">
        <v>53</v>
      </c>
    </row>
    <row r="5" spans="1:9" x14ac:dyDescent="0.25">
      <c r="A5" s="4" t="s">
        <v>624</v>
      </c>
      <c r="B5" s="4" t="s">
        <v>605</v>
      </c>
      <c r="C5" s="4" t="s">
        <v>379</v>
      </c>
      <c r="D5" s="4" t="s">
        <v>625</v>
      </c>
      <c r="E5" s="4" t="s">
        <v>87</v>
      </c>
      <c r="F5" s="4" t="s">
        <v>607</v>
      </c>
      <c r="G5" s="4">
        <v>59.56</v>
      </c>
      <c r="H5" s="4">
        <v>25000000</v>
      </c>
      <c r="I5" s="4" t="s">
        <v>53</v>
      </c>
    </row>
    <row r="6" spans="1:9" x14ac:dyDescent="0.25">
      <c r="A6" s="4" t="s">
        <v>630</v>
      </c>
      <c r="B6" s="4" t="s">
        <v>605</v>
      </c>
      <c r="C6" s="4" t="s">
        <v>379</v>
      </c>
      <c r="D6" s="4" t="s">
        <v>336</v>
      </c>
      <c r="E6" s="4" t="s">
        <v>87</v>
      </c>
      <c r="F6" s="4" t="s">
        <v>607</v>
      </c>
      <c r="G6" s="4">
        <v>180.25</v>
      </c>
      <c r="H6" s="4">
        <v>25000000</v>
      </c>
      <c r="I6" s="4" t="s">
        <v>53</v>
      </c>
    </row>
    <row r="7" spans="1:9" x14ac:dyDescent="0.25">
      <c r="A7" s="4" t="s">
        <v>635</v>
      </c>
      <c r="B7" s="4" t="s">
        <v>605</v>
      </c>
      <c r="C7" s="4" t="s">
        <v>379</v>
      </c>
      <c r="D7" s="4" t="s">
        <v>636</v>
      </c>
      <c r="E7" s="4" t="s">
        <v>87</v>
      </c>
      <c r="F7" s="4" t="s">
        <v>607</v>
      </c>
      <c r="G7" s="4">
        <v>81.13</v>
      </c>
      <c r="H7" s="4">
        <v>25000000</v>
      </c>
      <c r="I7" s="4" t="s">
        <v>53</v>
      </c>
    </row>
    <row r="8" spans="1:9" x14ac:dyDescent="0.25">
      <c r="A8" s="4" t="s">
        <v>641</v>
      </c>
      <c r="B8" s="4" t="s">
        <v>605</v>
      </c>
      <c r="C8" s="4" t="s">
        <v>379</v>
      </c>
      <c r="D8" s="4" t="s">
        <v>642</v>
      </c>
      <c r="E8" s="4" t="s">
        <v>87</v>
      </c>
      <c r="F8" s="4" t="s">
        <v>607</v>
      </c>
      <c r="G8" s="4">
        <v>405.59</v>
      </c>
      <c r="H8" s="4">
        <v>25000000</v>
      </c>
      <c r="I8" s="4" t="s">
        <v>53</v>
      </c>
    </row>
    <row r="9" spans="1:9" x14ac:dyDescent="0.25">
      <c r="A9" s="4" t="s">
        <v>647</v>
      </c>
      <c r="B9" s="4" t="s">
        <v>605</v>
      </c>
      <c r="C9" s="4" t="s">
        <v>379</v>
      </c>
      <c r="D9" s="4" t="s">
        <v>648</v>
      </c>
      <c r="E9" s="4" t="s">
        <v>87</v>
      </c>
      <c r="F9" s="4" t="s">
        <v>607</v>
      </c>
      <c r="G9" s="4">
        <v>680.25</v>
      </c>
      <c r="H9" s="4">
        <v>25000000</v>
      </c>
      <c r="I9" s="4" t="s">
        <v>53</v>
      </c>
    </row>
    <row r="10" spans="1:9" x14ac:dyDescent="0.25">
      <c r="A10" s="4" t="s">
        <v>653</v>
      </c>
      <c r="B10" s="4" t="s">
        <v>605</v>
      </c>
      <c r="C10" s="4" t="s">
        <v>379</v>
      </c>
      <c r="D10" s="4" t="s">
        <v>654</v>
      </c>
      <c r="E10" s="4" t="s">
        <v>87</v>
      </c>
      <c r="F10" s="4" t="s">
        <v>607</v>
      </c>
      <c r="G10" s="4">
        <v>364.49</v>
      </c>
      <c r="H10" s="4">
        <v>25000000</v>
      </c>
      <c r="I10" s="4" t="s">
        <v>53</v>
      </c>
    </row>
    <row r="11" spans="1:9" x14ac:dyDescent="0.25">
      <c r="A11" s="4" t="s">
        <v>658</v>
      </c>
      <c r="B11" s="4" t="s">
        <v>605</v>
      </c>
      <c r="C11" s="4" t="s">
        <v>379</v>
      </c>
      <c r="D11" s="4" t="s">
        <v>659</v>
      </c>
      <c r="E11" s="4" t="s">
        <v>87</v>
      </c>
      <c r="F11" s="4" t="s">
        <v>607</v>
      </c>
      <c r="G11" s="4">
        <v>42.46</v>
      </c>
      <c r="H11" s="4">
        <v>18400000</v>
      </c>
      <c r="I11" s="4" t="s">
        <v>53</v>
      </c>
    </row>
    <row r="12" spans="1:9" x14ac:dyDescent="0.25">
      <c r="A12" s="4" t="s">
        <v>664</v>
      </c>
      <c r="B12" s="4" t="s">
        <v>605</v>
      </c>
      <c r="C12" s="4" t="s">
        <v>665</v>
      </c>
      <c r="D12" s="4" t="s">
        <v>666</v>
      </c>
      <c r="E12" s="4" t="s">
        <v>87</v>
      </c>
      <c r="F12" s="4" t="s">
        <v>607</v>
      </c>
      <c r="G12" s="4">
        <v>348.3</v>
      </c>
      <c r="H12" s="4">
        <v>25000000</v>
      </c>
      <c r="I12" s="4" t="s">
        <v>53</v>
      </c>
    </row>
    <row r="13" spans="1:9" x14ac:dyDescent="0.25">
      <c r="A13" s="4" t="s">
        <v>672</v>
      </c>
      <c r="B13" s="4" t="s">
        <v>605</v>
      </c>
      <c r="C13" s="4" t="s">
        <v>665</v>
      </c>
      <c r="D13" s="4" t="s">
        <v>673</v>
      </c>
      <c r="E13" s="4" t="s">
        <v>87</v>
      </c>
      <c r="F13" s="4" t="s">
        <v>607</v>
      </c>
      <c r="G13" s="4">
        <v>129.30000000000001</v>
      </c>
      <c r="H13" s="4">
        <v>25000000</v>
      </c>
      <c r="I13" s="4" t="s">
        <v>53</v>
      </c>
    </row>
    <row r="14" spans="1:9" x14ac:dyDescent="0.25">
      <c r="A14" s="4" t="s">
        <v>677</v>
      </c>
      <c r="B14" s="4" t="s">
        <v>605</v>
      </c>
      <c r="C14" s="4" t="s">
        <v>665</v>
      </c>
      <c r="D14" s="4" t="s">
        <v>678</v>
      </c>
      <c r="E14" s="4" t="s">
        <v>87</v>
      </c>
      <c r="F14" s="4" t="s">
        <v>607</v>
      </c>
      <c r="G14" s="4">
        <v>164.86</v>
      </c>
      <c r="H14" s="4">
        <v>25000000</v>
      </c>
      <c r="I14" s="4" t="s">
        <v>53</v>
      </c>
    </row>
    <row r="15" spans="1:9" x14ac:dyDescent="0.25">
      <c r="A15" s="4" t="s">
        <v>682</v>
      </c>
      <c r="B15" s="4" t="s">
        <v>605</v>
      </c>
      <c r="C15" s="4" t="s">
        <v>665</v>
      </c>
      <c r="D15" s="4" t="s">
        <v>683</v>
      </c>
      <c r="E15" s="4" t="s">
        <v>87</v>
      </c>
      <c r="F15" s="4" t="s">
        <v>607</v>
      </c>
      <c r="G15" s="4">
        <v>111.73</v>
      </c>
      <c r="H15" s="4">
        <v>25000000</v>
      </c>
      <c r="I15" s="4" t="s">
        <v>53</v>
      </c>
    </row>
    <row r="16" spans="1:9" x14ac:dyDescent="0.25">
      <c r="A16" s="4" t="s">
        <v>687</v>
      </c>
      <c r="B16" s="4" t="s">
        <v>605</v>
      </c>
      <c r="C16" s="4" t="s">
        <v>665</v>
      </c>
      <c r="D16" s="4" t="s">
        <v>688</v>
      </c>
      <c r="E16" s="4" t="s">
        <v>87</v>
      </c>
      <c r="F16" s="4" t="s">
        <v>607</v>
      </c>
      <c r="G16" s="4">
        <v>54.37</v>
      </c>
      <c r="H16" s="4">
        <v>25000000</v>
      </c>
      <c r="I16" s="4" t="s">
        <v>53</v>
      </c>
    </row>
    <row r="17" spans="1:9" x14ac:dyDescent="0.25">
      <c r="A17" s="4" t="s">
        <v>692</v>
      </c>
      <c r="B17" s="4" t="s">
        <v>605</v>
      </c>
      <c r="C17" s="4" t="s">
        <v>665</v>
      </c>
      <c r="D17" s="4" t="s">
        <v>693</v>
      </c>
      <c r="E17" s="4" t="s">
        <v>87</v>
      </c>
      <c r="F17" s="4" t="s">
        <v>607</v>
      </c>
      <c r="G17" s="4">
        <v>131</v>
      </c>
      <c r="H17" s="4">
        <v>25000000</v>
      </c>
      <c r="I17" s="4" t="s">
        <v>53</v>
      </c>
    </row>
    <row r="18" spans="1:9" x14ac:dyDescent="0.25">
      <c r="A18" s="4" t="s">
        <v>697</v>
      </c>
      <c r="B18" s="4" t="s">
        <v>605</v>
      </c>
      <c r="C18" s="4" t="s">
        <v>665</v>
      </c>
      <c r="D18" s="4" t="s">
        <v>698</v>
      </c>
      <c r="E18" s="4" t="s">
        <v>87</v>
      </c>
      <c r="F18" s="4" t="s">
        <v>607</v>
      </c>
      <c r="G18" s="4">
        <v>120.61</v>
      </c>
      <c r="H18" s="4">
        <v>25000000</v>
      </c>
      <c r="I18" s="4" t="s">
        <v>53</v>
      </c>
    </row>
    <row r="19" spans="1:9" x14ac:dyDescent="0.25">
      <c r="A19" s="4" t="s">
        <v>702</v>
      </c>
      <c r="B19" s="4" t="s">
        <v>605</v>
      </c>
      <c r="C19" s="4" t="s">
        <v>665</v>
      </c>
      <c r="D19" s="4" t="s">
        <v>703</v>
      </c>
      <c r="E19" s="4" t="s">
        <v>87</v>
      </c>
      <c r="F19" s="4" t="s">
        <v>607</v>
      </c>
      <c r="G19" s="4">
        <v>129.12</v>
      </c>
      <c r="H19" s="4">
        <v>25000000</v>
      </c>
      <c r="I19" s="4" t="s">
        <v>53</v>
      </c>
    </row>
    <row r="20" spans="1:9" x14ac:dyDescent="0.25">
      <c r="A20" s="4" t="s">
        <v>707</v>
      </c>
      <c r="B20" s="4" t="s">
        <v>605</v>
      </c>
      <c r="C20" s="4" t="s">
        <v>379</v>
      </c>
      <c r="D20" s="4" t="s">
        <v>708</v>
      </c>
      <c r="E20" s="4" t="s">
        <v>87</v>
      </c>
      <c r="F20" s="4" t="s">
        <v>607</v>
      </c>
      <c r="G20" s="4">
        <v>201.17</v>
      </c>
      <c r="H20" s="4">
        <v>25000000</v>
      </c>
      <c r="I20" s="4" t="s">
        <v>53</v>
      </c>
    </row>
    <row r="21" spans="1:9" x14ac:dyDescent="0.25">
      <c r="A21" s="4" t="s">
        <v>713</v>
      </c>
      <c r="B21" s="4" t="s">
        <v>605</v>
      </c>
      <c r="C21" s="4" t="s">
        <v>665</v>
      </c>
      <c r="D21" s="4" t="s">
        <v>714</v>
      </c>
      <c r="E21" s="4" t="s">
        <v>87</v>
      </c>
      <c r="F21" s="4" t="s">
        <v>607</v>
      </c>
      <c r="G21" s="4">
        <v>14.68</v>
      </c>
      <c r="H21" s="4">
        <v>16600000</v>
      </c>
      <c r="I21" s="4" t="s">
        <v>53</v>
      </c>
    </row>
    <row r="22" spans="1:9" x14ac:dyDescent="0.25">
      <c r="A22" s="4" t="s">
        <v>718</v>
      </c>
      <c r="B22" s="4" t="s">
        <v>605</v>
      </c>
      <c r="C22" s="4" t="s">
        <v>665</v>
      </c>
      <c r="D22" s="4" t="s">
        <v>719</v>
      </c>
      <c r="E22" s="4" t="s">
        <v>87</v>
      </c>
      <c r="F22" s="4" t="s">
        <v>607</v>
      </c>
      <c r="G22" s="4">
        <v>133.6</v>
      </c>
      <c r="H22" s="4">
        <v>25000000</v>
      </c>
      <c r="I22" s="4" t="s">
        <v>53</v>
      </c>
    </row>
    <row r="23" spans="1:9" x14ac:dyDescent="0.25">
      <c r="A23" s="4" t="s">
        <v>723</v>
      </c>
      <c r="B23" s="4" t="s">
        <v>605</v>
      </c>
      <c r="C23" s="4" t="s">
        <v>665</v>
      </c>
      <c r="D23" s="4" t="s">
        <v>724</v>
      </c>
      <c r="E23" s="4" t="s">
        <v>87</v>
      </c>
      <c r="F23" s="4" t="s">
        <v>607</v>
      </c>
      <c r="G23" s="4">
        <v>18.13</v>
      </c>
      <c r="H23" s="4">
        <v>16600000</v>
      </c>
      <c r="I23" s="4" t="s">
        <v>53</v>
      </c>
    </row>
    <row r="24" spans="1:9" x14ac:dyDescent="0.25">
      <c r="A24" s="4" t="s">
        <v>728</v>
      </c>
      <c r="B24" s="4" t="s">
        <v>605</v>
      </c>
      <c r="C24" s="4" t="s">
        <v>665</v>
      </c>
      <c r="D24" s="4" t="s">
        <v>729</v>
      </c>
      <c r="E24" s="4" t="s">
        <v>87</v>
      </c>
      <c r="F24" s="4" t="s">
        <v>607</v>
      </c>
      <c r="G24" s="4">
        <v>152.6</v>
      </c>
      <c r="H24" s="4">
        <v>25000000</v>
      </c>
      <c r="I24" s="4" t="s">
        <v>53</v>
      </c>
    </row>
    <row r="25" spans="1:9" x14ac:dyDescent="0.25">
      <c r="A25" s="4" t="s">
        <v>733</v>
      </c>
      <c r="B25" s="4" t="s">
        <v>605</v>
      </c>
      <c r="C25" s="4" t="s">
        <v>665</v>
      </c>
      <c r="D25" s="4" t="s">
        <v>257</v>
      </c>
      <c r="E25" s="4" t="s">
        <v>87</v>
      </c>
      <c r="F25" s="4" t="s">
        <v>607</v>
      </c>
      <c r="G25" s="4">
        <v>68.95</v>
      </c>
      <c r="H25" s="4">
        <v>25000000</v>
      </c>
      <c r="I25" s="4" t="s">
        <v>53</v>
      </c>
    </row>
    <row r="26" spans="1:9" x14ac:dyDescent="0.25">
      <c r="A26" s="4" t="s">
        <v>737</v>
      </c>
      <c r="B26" s="4" t="s">
        <v>605</v>
      </c>
      <c r="C26" s="4" t="s">
        <v>665</v>
      </c>
      <c r="D26" s="4" t="s">
        <v>738</v>
      </c>
      <c r="E26" s="4" t="s">
        <v>87</v>
      </c>
      <c r="F26" s="4" t="s">
        <v>607</v>
      </c>
      <c r="G26" s="4">
        <v>69.400000000000006</v>
      </c>
      <c r="H26" s="4">
        <v>25000000</v>
      </c>
      <c r="I26" s="4" t="s">
        <v>53</v>
      </c>
    </row>
    <row r="27" spans="1:9" x14ac:dyDescent="0.25">
      <c r="A27" s="4" t="s">
        <v>743</v>
      </c>
      <c r="B27" s="4" t="s">
        <v>605</v>
      </c>
      <c r="C27" s="4" t="s">
        <v>665</v>
      </c>
      <c r="D27" s="4" t="s">
        <v>744</v>
      </c>
      <c r="E27" s="4" t="s">
        <v>87</v>
      </c>
      <c r="F27" s="4" t="s">
        <v>607</v>
      </c>
      <c r="G27" s="4">
        <v>69.12</v>
      </c>
      <c r="H27" s="4">
        <v>25000000</v>
      </c>
      <c r="I27" s="4" t="s">
        <v>53</v>
      </c>
    </row>
    <row r="28" spans="1:9" x14ac:dyDescent="0.25">
      <c r="A28" s="4" t="s">
        <v>749</v>
      </c>
      <c r="B28" s="4" t="s">
        <v>605</v>
      </c>
      <c r="C28" s="4" t="s">
        <v>665</v>
      </c>
      <c r="D28" s="4" t="s">
        <v>642</v>
      </c>
      <c r="E28" s="4" t="s">
        <v>87</v>
      </c>
      <c r="F28" s="4" t="s">
        <v>607</v>
      </c>
      <c r="G28" s="4">
        <v>67.92</v>
      </c>
      <c r="H28" s="4">
        <v>25000000</v>
      </c>
      <c r="I28" s="4" t="s">
        <v>53</v>
      </c>
    </row>
    <row r="29" spans="1:9" x14ac:dyDescent="0.25">
      <c r="A29" s="4" t="s">
        <v>754</v>
      </c>
      <c r="B29" s="4" t="s">
        <v>605</v>
      </c>
      <c r="C29" s="4" t="s">
        <v>379</v>
      </c>
      <c r="D29" s="4" t="s">
        <v>57</v>
      </c>
      <c r="E29" s="4" t="s">
        <v>41</v>
      </c>
      <c r="F29" s="4" t="s">
        <v>42</v>
      </c>
      <c r="G29" s="4">
        <v>600</v>
      </c>
      <c r="H29" s="4">
        <v>25000000</v>
      </c>
      <c r="I29" s="4" t="s">
        <v>53</v>
      </c>
    </row>
    <row r="30" spans="1:9" x14ac:dyDescent="0.25">
      <c r="A30" s="4" t="s">
        <v>759</v>
      </c>
      <c r="B30" s="4" t="s">
        <v>605</v>
      </c>
      <c r="C30" s="4" t="s">
        <v>379</v>
      </c>
      <c r="D30" s="4" t="s">
        <v>760</v>
      </c>
      <c r="E30" s="4" t="s">
        <v>41</v>
      </c>
      <c r="F30" s="4" t="s">
        <v>42</v>
      </c>
      <c r="G30" s="4">
        <v>94</v>
      </c>
      <c r="H30" s="4">
        <v>25000000</v>
      </c>
      <c r="I30" s="4" t="s">
        <v>53</v>
      </c>
    </row>
    <row r="31" spans="1:9" x14ac:dyDescent="0.25">
      <c r="A31" s="4" t="s">
        <v>765</v>
      </c>
      <c r="B31" s="4" t="s">
        <v>605</v>
      </c>
      <c r="C31" s="4" t="s">
        <v>665</v>
      </c>
      <c r="D31" s="4" t="s">
        <v>766</v>
      </c>
      <c r="E31" s="4" t="s">
        <v>87</v>
      </c>
      <c r="F31" s="4" t="s">
        <v>607</v>
      </c>
      <c r="G31" s="4">
        <v>16.690000000000001</v>
      </c>
      <c r="H31" s="4">
        <v>16600000</v>
      </c>
      <c r="I31" s="4" t="s">
        <v>53</v>
      </c>
    </row>
    <row r="32" spans="1:9" x14ac:dyDescent="0.25">
      <c r="A32" s="4" t="s">
        <v>770</v>
      </c>
      <c r="B32" s="4" t="s">
        <v>605</v>
      </c>
      <c r="C32" s="4" t="s">
        <v>379</v>
      </c>
      <c r="D32" s="4" t="s">
        <v>771</v>
      </c>
      <c r="E32" s="4" t="s">
        <v>87</v>
      </c>
      <c r="F32" s="4" t="s">
        <v>607</v>
      </c>
      <c r="G32" s="4">
        <v>127.1</v>
      </c>
      <c r="H32" s="4">
        <v>25000000</v>
      </c>
      <c r="I32" s="4" t="s">
        <v>53</v>
      </c>
    </row>
    <row r="33" spans="1:9" x14ac:dyDescent="0.25">
      <c r="A33" s="4" t="s">
        <v>775</v>
      </c>
      <c r="B33" s="4" t="s">
        <v>605</v>
      </c>
      <c r="C33" s="4" t="s">
        <v>379</v>
      </c>
      <c r="D33" s="4" t="s">
        <v>776</v>
      </c>
      <c r="E33" s="4" t="s">
        <v>87</v>
      </c>
      <c r="F33" s="4" t="s">
        <v>607</v>
      </c>
      <c r="G33" s="4">
        <v>37.69</v>
      </c>
      <c r="H33" s="4">
        <v>18400000</v>
      </c>
      <c r="I33" s="4" t="s">
        <v>53</v>
      </c>
    </row>
    <row r="34" spans="1:9" x14ac:dyDescent="0.25">
      <c r="A34" s="4" t="s">
        <v>780</v>
      </c>
      <c r="B34" s="4" t="s">
        <v>605</v>
      </c>
      <c r="C34" s="4" t="s">
        <v>379</v>
      </c>
      <c r="D34" s="4" t="s">
        <v>781</v>
      </c>
      <c r="E34" s="4" t="s">
        <v>87</v>
      </c>
      <c r="F34" s="4" t="s">
        <v>607</v>
      </c>
      <c r="G34" s="4">
        <v>125.3</v>
      </c>
      <c r="H34" s="4">
        <v>25000000</v>
      </c>
      <c r="I34" s="4" t="s">
        <v>53</v>
      </c>
    </row>
    <row r="35" spans="1:9" x14ac:dyDescent="0.25">
      <c r="A35" s="4" t="s">
        <v>786</v>
      </c>
      <c r="B35" s="4" t="s">
        <v>605</v>
      </c>
      <c r="C35" s="4" t="s">
        <v>379</v>
      </c>
      <c r="D35" s="4" t="s">
        <v>642</v>
      </c>
      <c r="E35" s="4" t="s">
        <v>87</v>
      </c>
      <c r="F35" s="4" t="s">
        <v>607</v>
      </c>
      <c r="G35" s="4">
        <v>90.8</v>
      </c>
      <c r="H35" s="4">
        <v>25000000</v>
      </c>
      <c r="I35" s="4" t="s">
        <v>53</v>
      </c>
    </row>
    <row r="36" spans="1:9" x14ac:dyDescent="0.25">
      <c r="A36" s="4" t="s">
        <v>791</v>
      </c>
      <c r="B36" s="4" t="s">
        <v>605</v>
      </c>
      <c r="C36" s="4" t="s">
        <v>379</v>
      </c>
      <c r="D36" s="4" t="s">
        <v>792</v>
      </c>
      <c r="E36" s="4" t="s">
        <v>87</v>
      </c>
      <c r="F36" s="4" t="s">
        <v>607</v>
      </c>
      <c r="G36" s="4">
        <v>205</v>
      </c>
      <c r="H36" s="4">
        <v>25000000</v>
      </c>
      <c r="I36" s="4" t="s">
        <v>53</v>
      </c>
    </row>
    <row r="37" spans="1:9" x14ac:dyDescent="0.25">
      <c r="A37" s="4" t="s">
        <v>796</v>
      </c>
      <c r="B37" s="4" t="s">
        <v>605</v>
      </c>
      <c r="C37" s="4" t="s">
        <v>379</v>
      </c>
      <c r="D37" s="4" t="s">
        <v>797</v>
      </c>
      <c r="E37" s="4" t="s">
        <v>87</v>
      </c>
      <c r="F37" s="4" t="s">
        <v>607</v>
      </c>
      <c r="G37" s="4">
        <v>89.66</v>
      </c>
      <c r="H37" s="4">
        <v>25000000</v>
      </c>
      <c r="I37" s="4" t="s">
        <v>53</v>
      </c>
    </row>
    <row r="38" spans="1:9" x14ac:dyDescent="0.25">
      <c r="A38" s="4" t="s">
        <v>802</v>
      </c>
      <c r="B38" s="4" t="s">
        <v>605</v>
      </c>
      <c r="C38" s="4" t="s">
        <v>379</v>
      </c>
      <c r="D38" s="4" t="s">
        <v>803</v>
      </c>
      <c r="E38" s="4" t="s">
        <v>87</v>
      </c>
      <c r="F38" s="4" t="s">
        <v>607</v>
      </c>
      <c r="G38" s="4">
        <v>490</v>
      </c>
      <c r="H38" s="4">
        <v>25000000</v>
      </c>
      <c r="I38" s="4" t="s">
        <v>53</v>
      </c>
    </row>
    <row r="39" spans="1:9" x14ac:dyDescent="0.25">
      <c r="A39" s="4" t="s">
        <v>808</v>
      </c>
      <c r="B39" s="4" t="s">
        <v>605</v>
      </c>
      <c r="C39" s="4" t="s">
        <v>379</v>
      </c>
      <c r="D39" s="4" t="s">
        <v>809</v>
      </c>
      <c r="E39" s="4" t="s">
        <v>87</v>
      </c>
      <c r="F39" s="4" t="s">
        <v>607</v>
      </c>
      <c r="G39" s="4">
        <v>374.75</v>
      </c>
      <c r="H39" s="4">
        <v>25000000</v>
      </c>
      <c r="I39" s="4" t="s">
        <v>53</v>
      </c>
    </row>
    <row r="40" spans="1:9" x14ac:dyDescent="0.25">
      <c r="A40" s="4" t="s">
        <v>814</v>
      </c>
      <c r="B40" s="4" t="s">
        <v>605</v>
      </c>
      <c r="C40" s="4" t="s">
        <v>379</v>
      </c>
      <c r="D40" s="4" t="s">
        <v>252</v>
      </c>
      <c r="E40" s="4" t="s">
        <v>87</v>
      </c>
      <c r="F40" s="4" t="s">
        <v>607</v>
      </c>
      <c r="G40" s="4">
        <v>307.14999999999998</v>
      </c>
      <c r="H40" s="4">
        <v>25000000</v>
      </c>
      <c r="I40" s="4" t="s">
        <v>53</v>
      </c>
    </row>
    <row r="41" spans="1:9" x14ac:dyDescent="0.25">
      <c r="A41" s="4" t="s">
        <v>819</v>
      </c>
      <c r="B41" s="4" t="s">
        <v>605</v>
      </c>
      <c r="C41" s="4" t="s">
        <v>379</v>
      </c>
      <c r="D41" s="4" t="s">
        <v>820</v>
      </c>
      <c r="E41" s="4" t="s">
        <v>87</v>
      </c>
      <c r="F41" s="4" t="s">
        <v>607</v>
      </c>
      <c r="G41" s="4">
        <v>134.94999999999999</v>
      </c>
      <c r="H41" s="4">
        <v>25000000</v>
      </c>
      <c r="I41" s="4" t="s">
        <v>53</v>
      </c>
    </row>
    <row r="42" spans="1:9" x14ac:dyDescent="0.25">
      <c r="A42" s="4" t="s">
        <v>825</v>
      </c>
      <c r="B42" s="4" t="s">
        <v>605</v>
      </c>
      <c r="C42" s="4" t="s">
        <v>665</v>
      </c>
      <c r="D42" s="4" t="s">
        <v>826</v>
      </c>
      <c r="E42" s="4" t="s">
        <v>87</v>
      </c>
      <c r="F42" s="4" t="s">
        <v>607</v>
      </c>
      <c r="G42" s="4">
        <v>355.91</v>
      </c>
      <c r="H42" s="4">
        <v>25000000</v>
      </c>
      <c r="I42" s="4" t="s">
        <v>53</v>
      </c>
    </row>
    <row r="43" spans="1:9" x14ac:dyDescent="0.25">
      <c r="A43" s="4" t="s">
        <v>831</v>
      </c>
      <c r="B43" s="4" t="s">
        <v>605</v>
      </c>
      <c r="C43" s="4" t="s">
        <v>665</v>
      </c>
      <c r="D43" s="4" t="s">
        <v>832</v>
      </c>
      <c r="E43" s="4" t="s">
        <v>87</v>
      </c>
      <c r="F43" s="4" t="s">
        <v>607</v>
      </c>
      <c r="G43" s="4">
        <v>241.56</v>
      </c>
      <c r="H43" s="4">
        <v>25000000</v>
      </c>
      <c r="I43" s="4" t="s">
        <v>53</v>
      </c>
    </row>
    <row r="44" spans="1:9" x14ac:dyDescent="0.25">
      <c r="A44" s="4" t="s">
        <v>837</v>
      </c>
      <c r="B44" s="4" t="s">
        <v>605</v>
      </c>
      <c r="C44" s="4" t="s">
        <v>379</v>
      </c>
      <c r="D44" s="4" t="s">
        <v>838</v>
      </c>
      <c r="E44" s="4" t="s">
        <v>87</v>
      </c>
      <c r="F44" s="4" t="s">
        <v>607</v>
      </c>
      <c r="G44" s="4">
        <v>72</v>
      </c>
      <c r="H44" s="4">
        <v>25000000</v>
      </c>
      <c r="I44" s="4" t="s">
        <v>53</v>
      </c>
    </row>
    <row r="45" spans="1:9" x14ac:dyDescent="0.25">
      <c r="A45" s="4" t="s">
        <v>843</v>
      </c>
      <c r="B45" s="4" t="s">
        <v>605</v>
      </c>
      <c r="C45" s="4" t="s">
        <v>665</v>
      </c>
      <c r="D45" s="4" t="s">
        <v>844</v>
      </c>
      <c r="E45" s="4" t="s">
        <v>87</v>
      </c>
      <c r="F45" s="4" t="s">
        <v>607</v>
      </c>
      <c r="G45" s="4">
        <v>69.209999999999994</v>
      </c>
      <c r="H45" s="4">
        <v>25000000</v>
      </c>
      <c r="I45" s="4" t="s">
        <v>53</v>
      </c>
    </row>
    <row r="46" spans="1:9" x14ac:dyDescent="0.25">
      <c r="A46" s="4" t="s">
        <v>849</v>
      </c>
      <c r="B46" s="4" t="s">
        <v>605</v>
      </c>
      <c r="C46" s="4" t="s">
        <v>665</v>
      </c>
      <c r="D46" s="4" t="s">
        <v>850</v>
      </c>
      <c r="E46" s="4" t="s">
        <v>87</v>
      </c>
      <c r="F46" s="4" t="s">
        <v>607</v>
      </c>
      <c r="G46" s="4">
        <v>126.3</v>
      </c>
      <c r="H46" s="4">
        <v>25000000</v>
      </c>
      <c r="I46" s="4" t="s">
        <v>53</v>
      </c>
    </row>
    <row r="47" spans="1:9" x14ac:dyDescent="0.25">
      <c r="A47" s="4" t="s">
        <v>855</v>
      </c>
      <c r="B47" s="4" t="s">
        <v>605</v>
      </c>
      <c r="C47" s="4" t="s">
        <v>665</v>
      </c>
      <c r="D47" s="4" t="s">
        <v>856</v>
      </c>
      <c r="E47" s="4" t="s">
        <v>87</v>
      </c>
      <c r="F47" s="4" t="s">
        <v>607</v>
      </c>
      <c r="G47" s="4">
        <v>55.3</v>
      </c>
      <c r="H47" s="4">
        <v>25000000</v>
      </c>
      <c r="I47" s="4" t="s">
        <v>53</v>
      </c>
    </row>
    <row r="48" spans="1:9" x14ac:dyDescent="0.25">
      <c r="A48" s="4" t="s">
        <v>861</v>
      </c>
      <c r="B48" s="4" t="s">
        <v>605</v>
      </c>
      <c r="C48" s="4" t="s">
        <v>665</v>
      </c>
      <c r="D48" s="4" t="s">
        <v>862</v>
      </c>
      <c r="E48" s="4" t="s">
        <v>87</v>
      </c>
      <c r="F48" s="4" t="s">
        <v>607</v>
      </c>
      <c r="G48" s="4">
        <v>55.3</v>
      </c>
      <c r="H48" s="4">
        <v>25000000</v>
      </c>
      <c r="I48" s="4" t="s">
        <v>53</v>
      </c>
    </row>
    <row r="49" spans="1:9" x14ac:dyDescent="0.25">
      <c r="A49" s="4" t="s">
        <v>867</v>
      </c>
      <c r="B49" s="4" t="s">
        <v>605</v>
      </c>
      <c r="C49" s="4" t="s">
        <v>665</v>
      </c>
      <c r="D49" s="4" t="s">
        <v>868</v>
      </c>
      <c r="E49" s="4" t="s">
        <v>87</v>
      </c>
      <c r="F49" s="4" t="s">
        <v>607</v>
      </c>
      <c r="G49" s="4">
        <v>160</v>
      </c>
      <c r="H49" s="4">
        <v>25000000</v>
      </c>
      <c r="I49" s="4" t="s">
        <v>53</v>
      </c>
    </row>
    <row r="50" spans="1:9" x14ac:dyDescent="0.25">
      <c r="A50" s="4" t="s">
        <v>873</v>
      </c>
      <c r="B50" s="4" t="s">
        <v>605</v>
      </c>
      <c r="C50" s="4" t="s">
        <v>665</v>
      </c>
      <c r="D50" s="4" t="s">
        <v>432</v>
      </c>
      <c r="E50" s="4" t="s">
        <v>87</v>
      </c>
      <c r="F50" s="4" t="s">
        <v>607</v>
      </c>
      <c r="G50" s="4">
        <v>32.049999999999997</v>
      </c>
      <c r="H50" s="4">
        <v>18400000</v>
      </c>
      <c r="I50" s="4" t="s">
        <v>53</v>
      </c>
    </row>
    <row r="51" spans="1:9" x14ac:dyDescent="0.25">
      <c r="A51" s="4" t="s">
        <v>878</v>
      </c>
      <c r="B51" s="4" t="s">
        <v>605</v>
      </c>
      <c r="C51" s="4" t="s">
        <v>379</v>
      </c>
      <c r="D51" s="4" t="s">
        <v>879</v>
      </c>
      <c r="E51" s="4" t="s">
        <v>87</v>
      </c>
      <c r="F51" s="4" t="s">
        <v>607</v>
      </c>
      <c r="G51" s="4">
        <v>32.68</v>
      </c>
      <c r="H51" s="4">
        <v>18400000</v>
      </c>
      <c r="I51" s="4" t="s">
        <v>53</v>
      </c>
    </row>
    <row r="52" spans="1:9" x14ac:dyDescent="0.25">
      <c r="A52" s="4" t="s">
        <v>884</v>
      </c>
      <c r="B52" s="4" t="s">
        <v>605</v>
      </c>
      <c r="C52" s="4" t="s">
        <v>379</v>
      </c>
      <c r="D52" s="4" t="s">
        <v>257</v>
      </c>
      <c r="E52" s="4" t="s">
        <v>87</v>
      </c>
      <c r="F52" s="4" t="s">
        <v>607</v>
      </c>
      <c r="G52" s="4">
        <v>35.049999999999997</v>
      </c>
      <c r="H52" s="4">
        <v>18400000</v>
      </c>
      <c r="I52" s="4" t="s">
        <v>53</v>
      </c>
    </row>
    <row r="53" spans="1:9" x14ac:dyDescent="0.25">
      <c r="A53" s="4" t="s">
        <v>888</v>
      </c>
      <c r="B53" s="4" t="s">
        <v>605</v>
      </c>
      <c r="C53" s="4" t="s">
        <v>379</v>
      </c>
      <c r="D53" s="4" t="s">
        <v>889</v>
      </c>
      <c r="E53" s="4" t="s">
        <v>87</v>
      </c>
      <c r="F53" s="4" t="s">
        <v>607</v>
      </c>
      <c r="G53" s="4">
        <v>170.03</v>
      </c>
      <c r="H53" s="4">
        <v>25000000</v>
      </c>
      <c r="I53" s="4" t="s">
        <v>53</v>
      </c>
    </row>
    <row r="54" spans="1:9" x14ac:dyDescent="0.25">
      <c r="A54" s="4" t="s">
        <v>893</v>
      </c>
      <c r="B54" s="4" t="s">
        <v>605</v>
      </c>
      <c r="C54" s="4" t="s">
        <v>379</v>
      </c>
      <c r="D54" s="4" t="s">
        <v>894</v>
      </c>
      <c r="E54" s="4" t="s">
        <v>87</v>
      </c>
      <c r="F54" s="4" t="s">
        <v>607</v>
      </c>
      <c r="G54" s="4">
        <v>86.23</v>
      </c>
      <c r="H54" s="4">
        <v>25000000</v>
      </c>
      <c r="I54" s="4" t="s">
        <v>53</v>
      </c>
    </row>
    <row r="55" spans="1:9" x14ac:dyDescent="0.25">
      <c r="A55" s="4" t="s">
        <v>898</v>
      </c>
      <c r="B55" s="4" t="s">
        <v>605</v>
      </c>
      <c r="C55" s="4" t="s">
        <v>379</v>
      </c>
      <c r="D55" s="4" t="s">
        <v>899</v>
      </c>
      <c r="E55" s="4" t="s">
        <v>87</v>
      </c>
      <c r="F55" s="4" t="s">
        <v>607</v>
      </c>
      <c r="G55" s="4">
        <v>32.28</v>
      </c>
      <c r="H55" s="4">
        <v>18400000</v>
      </c>
      <c r="I55" s="4" t="s">
        <v>53</v>
      </c>
    </row>
    <row r="56" spans="1:9" x14ac:dyDescent="0.25">
      <c r="A56" s="4" t="s">
        <v>903</v>
      </c>
      <c r="B56" s="4" t="s">
        <v>605</v>
      </c>
      <c r="C56" s="4" t="s">
        <v>379</v>
      </c>
      <c r="D56" s="4" t="s">
        <v>904</v>
      </c>
      <c r="E56" s="4" t="s">
        <v>87</v>
      </c>
      <c r="F56" s="4" t="s">
        <v>607</v>
      </c>
      <c r="G56" s="4">
        <v>27.25</v>
      </c>
      <c r="H56" s="4">
        <v>16600000</v>
      </c>
      <c r="I56" s="4" t="s">
        <v>53</v>
      </c>
    </row>
    <row r="57" spans="1:9" x14ac:dyDescent="0.25">
      <c r="A57" s="4" t="s">
        <v>909</v>
      </c>
      <c r="B57" s="4" t="s">
        <v>605</v>
      </c>
      <c r="C57" s="4" t="s">
        <v>379</v>
      </c>
      <c r="D57" s="4" t="s">
        <v>910</v>
      </c>
      <c r="E57" s="4" t="s">
        <v>87</v>
      </c>
      <c r="F57" s="4" t="s">
        <v>607</v>
      </c>
      <c r="G57" s="4">
        <v>52.4</v>
      </c>
      <c r="H57" s="4">
        <v>25000000</v>
      </c>
      <c r="I57" s="4" t="s">
        <v>53</v>
      </c>
    </row>
    <row r="58" spans="1:9" x14ac:dyDescent="0.25">
      <c r="A58" s="4" t="s">
        <v>915</v>
      </c>
      <c r="B58" s="4" t="s">
        <v>605</v>
      </c>
      <c r="C58" s="4" t="s">
        <v>379</v>
      </c>
      <c r="D58" s="4" t="s">
        <v>916</v>
      </c>
      <c r="E58" s="4" t="s">
        <v>87</v>
      </c>
      <c r="F58" s="4" t="s">
        <v>607</v>
      </c>
      <c r="G58" s="4">
        <v>50.24</v>
      </c>
      <c r="H58" s="4">
        <v>25000000</v>
      </c>
      <c r="I58" s="4" t="s">
        <v>53</v>
      </c>
    </row>
    <row r="59" spans="1:9" x14ac:dyDescent="0.25">
      <c r="A59" s="4" t="s">
        <v>921</v>
      </c>
      <c r="B59" s="4" t="s">
        <v>605</v>
      </c>
      <c r="C59" s="4" t="s">
        <v>379</v>
      </c>
      <c r="D59" s="4" t="s">
        <v>724</v>
      </c>
      <c r="E59" s="4" t="s">
        <v>87</v>
      </c>
      <c r="F59" s="4" t="s">
        <v>607</v>
      </c>
      <c r="G59" s="4">
        <v>107</v>
      </c>
      <c r="H59" s="4">
        <v>25000000</v>
      </c>
      <c r="I59" s="4" t="s">
        <v>53</v>
      </c>
    </row>
    <row r="60" spans="1:9" x14ac:dyDescent="0.25">
      <c r="A60" s="4" t="s">
        <v>926</v>
      </c>
      <c r="B60" s="4" t="s">
        <v>605</v>
      </c>
      <c r="C60" s="4" t="s">
        <v>379</v>
      </c>
      <c r="D60" s="4" t="s">
        <v>927</v>
      </c>
      <c r="E60" s="4" t="s">
        <v>87</v>
      </c>
      <c r="F60" s="4" t="s">
        <v>607</v>
      </c>
      <c r="G60" s="4">
        <v>72</v>
      </c>
      <c r="H60" s="4">
        <v>25000000</v>
      </c>
      <c r="I60" s="4" t="s">
        <v>53</v>
      </c>
    </row>
    <row r="61" spans="1:9" x14ac:dyDescent="0.25">
      <c r="A61" s="4" t="s">
        <v>932</v>
      </c>
      <c r="B61" s="4" t="s">
        <v>605</v>
      </c>
      <c r="C61" s="4" t="s">
        <v>379</v>
      </c>
      <c r="D61" s="4" t="s">
        <v>933</v>
      </c>
      <c r="E61" s="4" t="s">
        <v>41</v>
      </c>
      <c r="F61" s="4" t="s">
        <v>42</v>
      </c>
      <c r="G61" s="4">
        <v>149.74</v>
      </c>
      <c r="H61" s="4">
        <v>25000000</v>
      </c>
      <c r="I61" s="4" t="s">
        <v>53</v>
      </c>
    </row>
    <row r="62" spans="1:9" x14ac:dyDescent="0.25">
      <c r="A62" s="4" t="s">
        <v>937</v>
      </c>
      <c r="B62" s="4" t="s">
        <v>605</v>
      </c>
      <c r="C62" s="4" t="s">
        <v>379</v>
      </c>
      <c r="D62" s="4" t="s">
        <v>938</v>
      </c>
      <c r="E62" s="4" t="s">
        <v>41</v>
      </c>
      <c r="F62" s="4" t="s">
        <v>42</v>
      </c>
      <c r="G62" s="4">
        <v>92.42</v>
      </c>
      <c r="H62" s="4">
        <v>25000000</v>
      </c>
      <c r="I62" s="4" t="s">
        <v>53</v>
      </c>
    </row>
    <row r="63" spans="1:9" x14ac:dyDescent="0.25">
      <c r="A63" s="4" t="s">
        <v>942</v>
      </c>
      <c r="B63" s="4" t="s">
        <v>605</v>
      </c>
      <c r="C63" s="4" t="s">
        <v>379</v>
      </c>
      <c r="D63" s="4" t="s">
        <v>943</v>
      </c>
      <c r="E63" s="4" t="s">
        <v>41</v>
      </c>
      <c r="F63" s="4" t="s">
        <v>42</v>
      </c>
      <c r="G63" s="4">
        <v>129.55000000000001</v>
      </c>
      <c r="H63" s="4">
        <v>25000000</v>
      </c>
      <c r="I63" s="4" t="s">
        <v>53</v>
      </c>
    </row>
    <row r="64" spans="1:9" x14ac:dyDescent="0.25">
      <c r="A64" s="4" t="s">
        <v>947</v>
      </c>
      <c r="B64" s="4" t="s">
        <v>605</v>
      </c>
      <c r="C64" s="4" t="s">
        <v>379</v>
      </c>
      <c r="D64" s="4" t="s">
        <v>948</v>
      </c>
      <c r="E64" s="4" t="s">
        <v>41</v>
      </c>
      <c r="F64" s="4" t="s">
        <v>42</v>
      </c>
      <c r="G64" s="4">
        <v>715.61</v>
      </c>
      <c r="H64" s="4">
        <v>25000000</v>
      </c>
      <c r="I64" s="4" t="s">
        <v>53</v>
      </c>
    </row>
    <row r="65" spans="1:9" x14ac:dyDescent="0.25">
      <c r="A65" s="4" t="s">
        <v>952</v>
      </c>
      <c r="B65" s="4" t="s">
        <v>605</v>
      </c>
      <c r="C65" s="4" t="s">
        <v>379</v>
      </c>
      <c r="D65" s="4" t="s">
        <v>953</v>
      </c>
      <c r="E65" s="4" t="s">
        <v>41</v>
      </c>
      <c r="F65" s="4" t="s">
        <v>42</v>
      </c>
      <c r="G65" s="4">
        <v>628.32000000000005</v>
      </c>
      <c r="H65" s="4">
        <v>25000000</v>
      </c>
      <c r="I65" s="4" t="s">
        <v>53</v>
      </c>
    </row>
    <row r="66" spans="1:9" x14ac:dyDescent="0.25">
      <c r="A66" s="4" t="s">
        <v>957</v>
      </c>
      <c r="B66" s="4" t="s">
        <v>605</v>
      </c>
      <c r="C66" s="4" t="s">
        <v>379</v>
      </c>
      <c r="D66" s="4" t="s">
        <v>958</v>
      </c>
      <c r="E66" s="4" t="s">
        <v>41</v>
      </c>
      <c r="F66" s="4" t="s">
        <v>42</v>
      </c>
      <c r="G66" s="4">
        <v>663.56</v>
      </c>
      <c r="H66" s="4">
        <v>25000000</v>
      </c>
      <c r="I66" s="4" t="s">
        <v>53</v>
      </c>
    </row>
    <row r="67" spans="1:9" x14ac:dyDescent="0.25">
      <c r="A67" s="4" t="s">
        <v>962</v>
      </c>
      <c r="B67" s="4" t="s">
        <v>605</v>
      </c>
      <c r="C67" s="4" t="s">
        <v>379</v>
      </c>
      <c r="D67" s="4" t="s">
        <v>963</v>
      </c>
      <c r="E67" s="4" t="s">
        <v>87</v>
      </c>
      <c r="F67" s="4" t="s">
        <v>95</v>
      </c>
      <c r="G67" s="4">
        <v>1143.01</v>
      </c>
      <c r="H67" s="4">
        <v>25000000</v>
      </c>
      <c r="I67" s="4" t="s">
        <v>53</v>
      </c>
    </row>
    <row r="68" spans="1:9" x14ac:dyDescent="0.25">
      <c r="A68" s="4" t="s">
        <v>967</v>
      </c>
      <c r="B68" s="4" t="s">
        <v>605</v>
      </c>
      <c r="C68" s="4" t="s">
        <v>379</v>
      </c>
      <c r="D68" s="4" t="s">
        <v>968</v>
      </c>
      <c r="E68" s="4" t="s">
        <v>41</v>
      </c>
      <c r="F68" s="4" t="s">
        <v>969</v>
      </c>
      <c r="G68" s="4">
        <v>1243.6500000000001</v>
      </c>
      <c r="H68" s="4">
        <v>25000000</v>
      </c>
      <c r="I68" s="4" t="s">
        <v>53</v>
      </c>
    </row>
    <row r="69" spans="1:9" x14ac:dyDescent="0.25">
      <c r="A69" s="4" t="s">
        <v>974</v>
      </c>
      <c r="B69" s="4" t="s">
        <v>605</v>
      </c>
      <c r="C69" s="4" t="s">
        <v>379</v>
      </c>
      <c r="D69" s="4" t="s">
        <v>975</v>
      </c>
      <c r="E69" s="4" t="s">
        <v>41</v>
      </c>
      <c r="F69" s="4" t="s">
        <v>969</v>
      </c>
      <c r="G69" s="4">
        <v>1529.23</v>
      </c>
      <c r="H69" s="4">
        <v>25000000</v>
      </c>
      <c r="I69" s="4" t="s">
        <v>53</v>
      </c>
    </row>
    <row r="70" spans="1:9" x14ac:dyDescent="0.25">
      <c r="A70" s="4" t="s">
        <v>980</v>
      </c>
      <c r="B70" s="4" t="s">
        <v>605</v>
      </c>
      <c r="C70" s="4" t="s">
        <v>379</v>
      </c>
      <c r="D70" s="4" t="s">
        <v>981</v>
      </c>
      <c r="E70" s="4" t="s">
        <v>41</v>
      </c>
      <c r="F70" s="4" t="s">
        <v>969</v>
      </c>
      <c r="G70" s="4">
        <v>1500.62</v>
      </c>
      <c r="H70" s="4">
        <v>25000000</v>
      </c>
      <c r="I70" s="4" t="s">
        <v>53</v>
      </c>
    </row>
    <row r="71" spans="1:9" x14ac:dyDescent="0.25">
      <c r="A71" s="4" t="s">
        <v>985</v>
      </c>
      <c r="B71" s="4" t="s">
        <v>605</v>
      </c>
      <c r="C71" s="4" t="s">
        <v>379</v>
      </c>
      <c r="D71" s="4" t="s">
        <v>986</v>
      </c>
      <c r="E71" s="4" t="s">
        <v>41</v>
      </c>
      <c r="F71" s="4" t="s">
        <v>969</v>
      </c>
      <c r="G71" s="4">
        <v>1706.76</v>
      </c>
      <c r="H71" s="4">
        <v>25000000</v>
      </c>
      <c r="I71" s="4" t="s">
        <v>53</v>
      </c>
    </row>
    <row r="72" spans="1:9" x14ac:dyDescent="0.25">
      <c r="A72" s="4" t="s">
        <v>990</v>
      </c>
      <c r="B72" s="4" t="s">
        <v>605</v>
      </c>
      <c r="C72" s="4" t="s">
        <v>379</v>
      </c>
      <c r="D72" s="4" t="s">
        <v>991</v>
      </c>
      <c r="E72" s="4" t="s">
        <v>87</v>
      </c>
      <c r="F72" s="4" t="s">
        <v>992</v>
      </c>
      <c r="G72" s="4">
        <v>307.26</v>
      </c>
      <c r="H72" s="4">
        <v>25000000</v>
      </c>
      <c r="I72" s="4" t="s">
        <v>53</v>
      </c>
    </row>
    <row r="73" spans="1:9" x14ac:dyDescent="0.25">
      <c r="A73" s="4" t="s">
        <v>996</v>
      </c>
      <c r="B73" s="4" t="s">
        <v>605</v>
      </c>
      <c r="C73" s="4" t="s">
        <v>379</v>
      </c>
      <c r="D73" s="4" t="s">
        <v>997</v>
      </c>
      <c r="E73" s="4" t="s">
        <v>449</v>
      </c>
      <c r="F73" s="4" t="s">
        <v>998</v>
      </c>
      <c r="G73" s="4">
        <v>16.600000000000001</v>
      </c>
      <c r="H73" s="4">
        <v>16600000</v>
      </c>
      <c r="I73" s="4" t="s">
        <v>53</v>
      </c>
    </row>
    <row r="74" spans="1:9" x14ac:dyDescent="0.25">
      <c r="A74" s="4" t="s">
        <v>1002</v>
      </c>
      <c r="B74" s="4" t="s">
        <v>605</v>
      </c>
      <c r="C74" s="4" t="s">
        <v>379</v>
      </c>
      <c r="D74" s="4" t="s">
        <v>1003</v>
      </c>
      <c r="E74" s="4" t="s">
        <v>449</v>
      </c>
      <c r="F74" s="4" t="s">
        <v>1004</v>
      </c>
      <c r="G74" s="4">
        <v>22.56</v>
      </c>
      <c r="H74" s="4">
        <v>16600000</v>
      </c>
      <c r="I74" s="4" t="s">
        <v>53</v>
      </c>
    </row>
    <row r="75" spans="1:9" x14ac:dyDescent="0.25">
      <c r="A75" s="4" t="s">
        <v>1008</v>
      </c>
      <c r="B75" s="4" t="s">
        <v>605</v>
      </c>
      <c r="C75" s="4" t="s">
        <v>379</v>
      </c>
      <c r="D75" s="4" t="s">
        <v>1009</v>
      </c>
      <c r="E75" s="4" t="s">
        <v>449</v>
      </c>
      <c r="F75" s="4" t="s">
        <v>1004</v>
      </c>
      <c r="G75" s="4">
        <v>37.619999999999997</v>
      </c>
      <c r="H75" s="4">
        <v>18400000</v>
      </c>
      <c r="I75" s="4" t="s">
        <v>53</v>
      </c>
    </row>
    <row r="76" spans="1:9" x14ac:dyDescent="0.25">
      <c r="A76" s="4" t="s">
        <v>1013</v>
      </c>
      <c r="B76" s="4" t="s">
        <v>605</v>
      </c>
      <c r="C76" s="4" t="s">
        <v>379</v>
      </c>
      <c r="D76" s="4" t="s">
        <v>1014</v>
      </c>
      <c r="E76" s="4" t="s">
        <v>449</v>
      </c>
      <c r="F76" s="4" t="s">
        <v>1004</v>
      </c>
      <c r="G76" s="4">
        <v>53.86</v>
      </c>
      <c r="H76" s="4">
        <v>25000000</v>
      </c>
      <c r="I76" s="4" t="s">
        <v>53</v>
      </c>
    </row>
    <row r="77" spans="1:9" x14ac:dyDescent="0.25">
      <c r="A77" s="4" t="s">
        <v>1018</v>
      </c>
      <c r="B77" s="4" t="s">
        <v>605</v>
      </c>
      <c r="C77" s="4" t="s">
        <v>379</v>
      </c>
      <c r="D77" s="4" t="s">
        <v>879</v>
      </c>
      <c r="E77" s="4" t="s">
        <v>1019</v>
      </c>
      <c r="F77" s="4" t="s">
        <v>1020</v>
      </c>
      <c r="G77" s="4">
        <v>466.91</v>
      </c>
      <c r="H77" s="4">
        <v>25000000</v>
      </c>
      <c r="I77" s="4" t="s">
        <v>53</v>
      </c>
    </row>
    <row r="78" spans="1:9" x14ac:dyDescent="0.25">
      <c r="A78" s="4" t="s">
        <v>1024</v>
      </c>
      <c r="B78" s="4" t="s">
        <v>605</v>
      </c>
      <c r="C78" s="4" t="s">
        <v>379</v>
      </c>
      <c r="D78" s="4" t="s">
        <v>1025</v>
      </c>
      <c r="E78" s="4" t="s">
        <v>1019</v>
      </c>
      <c r="F78" s="4" t="s">
        <v>1020</v>
      </c>
      <c r="G78" s="4">
        <v>80.03</v>
      </c>
      <c r="H78" s="4">
        <v>25000000</v>
      </c>
      <c r="I78" s="4" t="s">
        <v>53</v>
      </c>
    </row>
    <row r="79" spans="1:9" x14ac:dyDescent="0.25">
      <c r="A79" s="4" t="s">
        <v>1029</v>
      </c>
      <c r="B79" s="4" t="s">
        <v>605</v>
      </c>
      <c r="C79" s="4" t="s">
        <v>379</v>
      </c>
      <c r="D79" s="4" t="s">
        <v>1030</v>
      </c>
      <c r="E79" s="4" t="s">
        <v>1019</v>
      </c>
      <c r="F79" s="4" t="s">
        <v>1020</v>
      </c>
      <c r="G79" s="4">
        <v>23.96</v>
      </c>
      <c r="H79" s="4">
        <v>16600000</v>
      </c>
      <c r="I79" s="4" t="s">
        <v>53</v>
      </c>
    </row>
    <row r="80" spans="1:9" x14ac:dyDescent="0.25">
      <c r="A80" s="4" t="s">
        <v>1034</v>
      </c>
      <c r="B80" s="4" t="s">
        <v>605</v>
      </c>
      <c r="C80" s="4" t="s">
        <v>379</v>
      </c>
      <c r="D80" s="4" t="s">
        <v>820</v>
      </c>
      <c r="E80" s="4" t="s">
        <v>1019</v>
      </c>
      <c r="F80" s="4" t="s">
        <v>1020</v>
      </c>
      <c r="G80" s="4">
        <v>140</v>
      </c>
      <c r="H80" s="4">
        <v>25000000</v>
      </c>
      <c r="I80" s="4" t="s">
        <v>53</v>
      </c>
    </row>
    <row r="81" spans="1:9" x14ac:dyDescent="0.25">
      <c r="A81" s="4" t="s">
        <v>1038</v>
      </c>
      <c r="B81" s="4" t="s">
        <v>605</v>
      </c>
      <c r="C81" s="4" t="s">
        <v>379</v>
      </c>
      <c r="D81" s="4" t="s">
        <v>1039</v>
      </c>
      <c r="E81" s="4" t="s">
        <v>1019</v>
      </c>
      <c r="F81" s="4" t="s">
        <v>1020</v>
      </c>
      <c r="G81" s="4">
        <v>23.14</v>
      </c>
      <c r="H81" s="4">
        <v>16600000</v>
      </c>
      <c r="I81" s="4" t="s">
        <v>53</v>
      </c>
    </row>
    <row r="82" spans="1:9" x14ac:dyDescent="0.25">
      <c r="A82" s="4" t="s">
        <v>1043</v>
      </c>
      <c r="B82" s="4" t="s">
        <v>605</v>
      </c>
      <c r="C82" s="4" t="s">
        <v>379</v>
      </c>
      <c r="D82" s="4" t="s">
        <v>1044</v>
      </c>
      <c r="E82" s="4" t="s">
        <v>449</v>
      </c>
      <c r="F82" s="4" t="s">
        <v>1045</v>
      </c>
      <c r="G82" s="4">
        <v>100</v>
      </c>
      <c r="H82" s="4">
        <v>25000000</v>
      </c>
      <c r="I82" s="4" t="s">
        <v>53</v>
      </c>
    </row>
    <row r="83" spans="1:9" x14ac:dyDescent="0.25">
      <c r="A83" s="4" t="s">
        <v>1050</v>
      </c>
      <c r="B83" s="4" t="s">
        <v>605</v>
      </c>
      <c r="C83" s="4" t="s">
        <v>379</v>
      </c>
      <c r="D83" s="4" t="s">
        <v>1051</v>
      </c>
      <c r="E83" s="4" t="s">
        <v>449</v>
      </c>
      <c r="F83" s="4" t="s">
        <v>1045</v>
      </c>
      <c r="G83" s="4">
        <v>38</v>
      </c>
      <c r="H83" s="4">
        <v>18400000</v>
      </c>
      <c r="I83" s="4" t="s">
        <v>53</v>
      </c>
    </row>
    <row r="84" spans="1:9" x14ac:dyDescent="0.25">
      <c r="A84" s="4" t="s">
        <v>1055</v>
      </c>
      <c r="B84" s="4" t="s">
        <v>605</v>
      </c>
      <c r="C84" s="4" t="s">
        <v>379</v>
      </c>
      <c r="D84" s="4" t="s">
        <v>1056</v>
      </c>
      <c r="E84" s="4" t="s">
        <v>449</v>
      </c>
      <c r="F84" s="4" t="s">
        <v>1045</v>
      </c>
      <c r="G84" s="4">
        <v>28.75</v>
      </c>
      <c r="H84" s="4">
        <v>16600000</v>
      </c>
      <c r="I84" s="4" t="s">
        <v>53</v>
      </c>
    </row>
    <row r="85" spans="1:9" x14ac:dyDescent="0.25">
      <c r="A85" s="4" t="s">
        <v>1060</v>
      </c>
      <c r="B85" s="4" t="s">
        <v>605</v>
      </c>
      <c r="C85" s="4" t="s">
        <v>379</v>
      </c>
      <c r="D85" s="4" t="s">
        <v>1061</v>
      </c>
      <c r="E85" s="4" t="s">
        <v>449</v>
      </c>
      <c r="F85" s="4" t="s">
        <v>1045</v>
      </c>
      <c r="G85" s="4">
        <v>600</v>
      </c>
      <c r="H85" s="4">
        <v>25000000</v>
      </c>
      <c r="I85" s="4" t="s">
        <v>53</v>
      </c>
    </row>
    <row r="86" spans="1:9" x14ac:dyDescent="0.25">
      <c r="A86" s="4" t="s">
        <v>1065</v>
      </c>
      <c r="B86" s="4" t="s">
        <v>605</v>
      </c>
      <c r="C86" s="4" t="s">
        <v>379</v>
      </c>
      <c r="D86" s="4" t="s">
        <v>1066</v>
      </c>
      <c r="E86" s="4" t="s">
        <v>449</v>
      </c>
      <c r="F86" s="4" t="s">
        <v>1067</v>
      </c>
      <c r="G86" s="4">
        <v>97.57</v>
      </c>
      <c r="H86" s="4">
        <v>25000000</v>
      </c>
      <c r="I86" s="4" t="s">
        <v>53</v>
      </c>
    </row>
    <row r="87" spans="1:9" x14ac:dyDescent="0.25">
      <c r="A87" s="4" t="s">
        <v>1070</v>
      </c>
      <c r="B87" s="4" t="s">
        <v>605</v>
      </c>
      <c r="C87" s="4" t="s">
        <v>379</v>
      </c>
      <c r="D87" s="4" t="s">
        <v>1071</v>
      </c>
      <c r="E87" s="4" t="s">
        <v>449</v>
      </c>
      <c r="F87" s="4" t="s">
        <v>1067</v>
      </c>
      <c r="G87" s="4">
        <v>206</v>
      </c>
      <c r="H87" s="4">
        <v>25000000</v>
      </c>
      <c r="I87" s="4" t="s">
        <v>53</v>
      </c>
    </row>
    <row r="88" spans="1:9" x14ac:dyDescent="0.25">
      <c r="A88" s="4" t="s">
        <v>1075</v>
      </c>
      <c r="B88" s="4" t="s">
        <v>605</v>
      </c>
      <c r="C88" s="4" t="s">
        <v>379</v>
      </c>
      <c r="D88" s="4" t="s">
        <v>1076</v>
      </c>
      <c r="E88" s="4" t="s">
        <v>449</v>
      </c>
      <c r="F88" s="4" t="s">
        <v>1067</v>
      </c>
      <c r="G88" s="4">
        <v>23.44</v>
      </c>
      <c r="H88" s="4">
        <v>16600000</v>
      </c>
      <c r="I88" s="4" t="s">
        <v>53</v>
      </c>
    </row>
    <row r="89" spans="1:9" x14ac:dyDescent="0.25">
      <c r="A89" s="4" t="s">
        <v>1081</v>
      </c>
      <c r="B89" s="4" t="s">
        <v>605</v>
      </c>
      <c r="C89" s="4" t="s">
        <v>379</v>
      </c>
      <c r="D89" s="4" t="s">
        <v>1082</v>
      </c>
      <c r="E89" s="4" t="s">
        <v>449</v>
      </c>
      <c r="F89" s="4" t="s">
        <v>1067</v>
      </c>
      <c r="G89" s="4">
        <v>9.3800000000000008</v>
      </c>
      <c r="H89" s="4">
        <v>12600000</v>
      </c>
      <c r="I89" s="4" t="s">
        <v>53</v>
      </c>
    </row>
    <row r="90" spans="1:9" x14ac:dyDescent="0.25">
      <c r="A90" s="4" t="s">
        <v>1086</v>
      </c>
      <c r="B90" s="4" t="s">
        <v>605</v>
      </c>
      <c r="C90" s="4" t="s">
        <v>379</v>
      </c>
      <c r="D90" s="4" t="s">
        <v>1087</v>
      </c>
      <c r="E90" s="4" t="s">
        <v>449</v>
      </c>
      <c r="F90" s="4" t="s">
        <v>1067</v>
      </c>
      <c r="G90" s="4">
        <v>14.06</v>
      </c>
      <c r="H90" s="4">
        <v>16600000</v>
      </c>
      <c r="I90" s="4" t="s">
        <v>53</v>
      </c>
    </row>
    <row r="91" spans="1:9" x14ac:dyDescent="0.25">
      <c r="A91" s="4" t="s">
        <v>1091</v>
      </c>
      <c r="B91" s="4" t="s">
        <v>605</v>
      </c>
      <c r="C91" s="4" t="s">
        <v>379</v>
      </c>
      <c r="D91" s="4" t="s">
        <v>1092</v>
      </c>
      <c r="E91" s="4" t="s">
        <v>449</v>
      </c>
      <c r="F91" s="4" t="s">
        <v>1067</v>
      </c>
      <c r="G91" s="4">
        <v>12.5</v>
      </c>
      <c r="H91" s="4">
        <v>16600000</v>
      </c>
      <c r="I91" s="4" t="s">
        <v>53</v>
      </c>
    </row>
    <row r="92" spans="1:9" x14ac:dyDescent="0.25">
      <c r="A92" s="4" t="s">
        <v>1096</v>
      </c>
      <c r="B92" s="4" t="s">
        <v>605</v>
      </c>
      <c r="C92" s="4" t="s">
        <v>379</v>
      </c>
      <c r="D92" s="4" t="s">
        <v>1097</v>
      </c>
      <c r="E92" s="4" t="s">
        <v>117</v>
      </c>
      <c r="F92" s="4" t="s">
        <v>1098</v>
      </c>
      <c r="G92" s="4">
        <v>111.75</v>
      </c>
      <c r="H92" s="4">
        <v>25000000</v>
      </c>
      <c r="I92" s="4" t="s">
        <v>53</v>
      </c>
    </row>
    <row r="93" spans="1:9" x14ac:dyDescent="0.25">
      <c r="A93" s="4" t="s">
        <v>1102</v>
      </c>
      <c r="B93" s="4" t="s">
        <v>605</v>
      </c>
      <c r="C93" s="4" t="s">
        <v>379</v>
      </c>
      <c r="D93" s="4" t="s">
        <v>1103</v>
      </c>
      <c r="E93" s="4" t="s">
        <v>117</v>
      </c>
      <c r="F93" s="4" t="s">
        <v>1098</v>
      </c>
      <c r="G93" s="4">
        <v>12.05</v>
      </c>
      <c r="H93" s="4">
        <v>16600000</v>
      </c>
      <c r="I93" s="4" t="s">
        <v>53</v>
      </c>
    </row>
    <row r="94" spans="1:9" x14ac:dyDescent="0.25">
      <c r="A94" s="4" t="s">
        <v>1107</v>
      </c>
      <c r="B94" s="4" t="s">
        <v>605</v>
      </c>
      <c r="C94" s="4" t="s">
        <v>379</v>
      </c>
      <c r="D94" s="4" t="s">
        <v>1108</v>
      </c>
      <c r="E94" s="4" t="s">
        <v>117</v>
      </c>
      <c r="F94" s="4" t="s">
        <v>1098</v>
      </c>
      <c r="G94" s="4">
        <v>64</v>
      </c>
      <c r="H94" s="4">
        <v>25000000</v>
      </c>
      <c r="I94" s="4" t="s">
        <v>53</v>
      </c>
    </row>
    <row r="95" spans="1:9" x14ac:dyDescent="0.25">
      <c r="A95" s="4" t="s">
        <v>1112</v>
      </c>
      <c r="B95" s="4" t="s">
        <v>605</v>
      </c>
      <c r="C95" s="4" t="s">
        <v>379</v>
      </c>
      <c r="D95" s="4" t="s">
        <v>1113</v>
      </c>
      <c r="E95" s="4" t="s">
        <v>117</v>
      </c>
      <c r="F95" s="4" t="s">
        <v>1098</v>
      </c>
      <c r="G95" s="4">
        <v>680</v>
      </c>
      <c r="H95" s="4">
        <v>25000000</v>
      </c>
      <c r="I95" s="4" t="s">
        <v>53</v>
      </c>
    </row>
    <row r="96" spans="1:9" x14ac:dyDescent="0.25">
      <c r="A96" s="4" t="s">
        <v>1118</v>
      </c>
      <c r="B96" s="4" t="s">
        <v>605</v>
      </c>
      <c r="C96" s="4" t="s">
        <v>379</v>
      </c>
      <c r="D96" s="4" t="s">
        <v>1119</v>
      </c>
      <c r="E96" s="4" t="s">
        <v>1019</v>
      </c>
      <c r="F96" s="4" t="s">
        <v>1020</v>
      </c>
      <c r="G96" s="4">
        <v>63</v>
      </c>
      <c r="H96" s="4">
        <v>25000000</v>
      </c>
      <c r="I96" s="4" t="s">
        <v>53</v>
      </c>
    </row>
    <row r="97" spans="1:9" x14ac:dyDescent="0.25">
      <c r="A97" s="4" t="s">
        <v>1123</v>
      </c>
      <c r="B97" s="4" t="s">
        <v>605</v>
      </c>
      <c r="C97" s="4" t="s">
        <v>379</v>
      </c>
      <c r="D97" s="4" t="s">
        <v>1124</v>
      </c>
      <c r="E97" s="4" t="s">
        <v>117</v>
      </c>
      <c r="F97" s="4" t="s">
        <v>1125</v>
      </c>
      <c r="G97" s="4">
        <v>200</v>
      </c>
      <c r="H97" s="4">
        <v>25000000</v>
      </c>
      <c r="I97" s="4" t="s">
        <v>53</v>
      </c>
    </row>
    <row r="98" spans="1:9" x14ac:dyDescent="0.25">
      <c r="A98" s="4" t="s">
        <v>1129</v>
      </c>
      <c r="B98" s="4" t="s">
        <v>605</v>
      </c>
      <c r="C98" s="4" t="s">
        <v>379</v>
      </c>
      <c r="D98" s="4" t="s">
        <v>1130</v>
      </c>
      <c r="E98" s="4" t="s">
        <v>117</v>
      </c>
      <c r="F98" s="4" t="s">
        <v>1131</v>
      </c>
      <c r="G98" s="4">
        <v>100</v>
      </c>
      <c r="H98" s="4">
        <v>25000000</v>
      </c>
      <c r="I98" s="4" t="s">
        <v>53</v>
      </c>
    </row>
    <row r="99" spans="1:9" x14ac:dyDescent="0.25">
      <c r="A99" s="4" t="s">
        <v>1135</v>
      </c>
      <c r="B99" s="4" t="s">
        <v>605</v>
      </c>
      <c r="C99" s="4" t="s">
        <v>379</v>
      </c>
      <c r="D99" s="4" t="s">
        <v>1136</v>
      </c>
      <c r="E99" s="4" t="s">
        <v>117</v>
      </c>
      <c r="F99" s="4" t="s">
        <v>1137</v>
      </c>
      <c r="G99" s="4">
        <v>360.36</v>
      </c>
      <c r="H99" s="4">
        <v>25000000</v>
      </c>
      <c r="I99" s="4" t="s">
        <v>53</v>
      </c>
    </row>
    <row r="100" spans="1:9" x14ac:dyDescent="0.25">
      <c r="A100" s="4" t="s">
        <v>1141</v>
      </c>
      <c r="B100" s="4" t="s">
        <v>605</v>
      </c>
      <c r="C100" s="4" t="s">
        <v>379</v>
      </c>
      <c r="D100" s="4" t="s">
        <v>1142</v>
      </c>
      <c r="E100" s="4" t="s">
        <v>117</v>
      </c>
      <c r="F100" s="4" t="s">
        <v>1137</v>
      </c>
      <c r="G100" s="4">
        <v>50</v>
      </c>
      <c r="H100" s="4">
        <v>18400000</v>
      </c>
      <c r="I100" s="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F252-0057-4BEF-8BF6-F5C18728CC1C}">
  <sheetPr codeName="Hoja8"/>
  <dimension ref="A1:L48"/>
  <sheetViews>
    <sheetView topLeftCell="A13" workbookViewId="0">
      <selection activeCell="K25" sqref="K25"/>
    </sheetView>
  </sheetViews>
  <sheetFormatPr baseColWidth="10" defaultRowHeight="12.5" x14ac:dyDescent="0.25"/>
  <sheetData>
    <row r="1" spans="1:12" x14ac:dyDescent="0.25">
      <c r="A1" s="6" t="s">
        <v>0</v>
      </c>
      <c r="B1" s="6" t="s">
        <v>1</v>
      </c>
      <c r="C1" s="6" t="s">
        <v>2</v>
      </c>
      <c r="D1" s="6" t="s">
        <v>3</v>
      </c>
      <c r="E1" s="6" t="s">
        <v>4</v>
      </c>
      <c r="F1" s="6" t="s">
        <v>5</v>
      </c>
      <c r="G1" s="6" t="s">
        <v>6</v>
      </c>
      <c r="H1" s="6" t="s">
        <v>7</v>
      </c>
      <c r="I1" s="6" t="s">
        <v>1504</v>
      </c>
      <c r="J1" s="6" t="s">
        <v>1505</v>
      </c>
      <c r="K1" s="6" t="s">
        <v>1506</v>
      </c>
      <c r="L1" s="6" t="s">
        <v>8</v>
      </c>
    </row>
    <row r="2" spans="1:12" x14ac:dyDescent="0.25">
      <c r="A2" s="4" t="s">
        <v>37</v>
      </c>
      <c r="B2" s="4" t="s">
        <v>38</v>
      </c>
      <c r="C2" s="4" t="s">
        <v>39</v>
      </c>
      <c r="D2" s="4" t="s">
        <v>40</v>
      </c>
      <c r="E2" s="4" t="s">
        <v>41</v>
      </c>
      <c r="F2" s="4" t="s">
        <v>42</v>
      </c>
      <c r="G2" s="4">
        <v>987.99348499999996</v>
      </c>
      <c r="H2" s="4">
        <v>25000000</v>
      </c>
      <c r="I2" s="4"/>
      <c r="J2" s="4"/>
      <c r="K2" s="4" t="s">
        <v>43</v>
      </c>
      <c r="L2" s="4" t="s">
        <v>44</v>
      </c>
    </row>
    <row r="3" spans="1:12" x14ac:dyDescent="0.25">
      <c r="A3" s="4" t="s">
        <v>70</v>
      </c>
      <c r="B3" s="4" t="s">
        <v>38</v>
      </c>
      <c r="C3" s="4" t="s">
        <v>39</v>
      </c>
      <c r="D3" s="4" t="s">
        <v>71</v>
      </c>
      <c r="E3" s="4" t="s">
        <v>41</v>
      </c>
      <c r="F3" s="4" t="s">
        <v>72</v>
      </c>
      <c r="G3" s="4">
        <v>501.11795799999999</v>
      </c>
      <c r="H3" s="4">
        <v>25000000</v>
      </c>
      <c r="I3" s="4"/>
      <c r="J3" s="4"/>
      <c r="K3" s="4" t="s">
        <v>73</v>
      </c>
      <c r="L3" s="4" t="s">
        <v>74</v>
      </c>
    </row>
    <row r="4" spans="1:12" x14ac:dyDescent="0.25">
      <c r="A4" s="4" t="s">
        <v>80</v>
      </c>
      <c r="B4" s="4" t="s">
        <v>38</v>
      </c>
      <c r="C4" s="4" t="s">
        <v>39</v>
      </c>
      <c r="D4" s="4" t="s">
        <v>81</v>
      </c>
      <c r="E4" s="4" t="s">
        <v>41</v>
      </c>
      <c r="F4" s="4" t="s">
        <v>42</v>
      </c>
      <c r="G4" s="4">
        <v>219.11644799999999</v>
      </c>
      <c r="H4" s="4">
        <v>25000000</v>
      </c>
      <c r="I4" s="4"/>
      <c r="J4" s="4"/>
      <c r="K4" s="4" t="s">
        <v>82</v>
      </c>
      <c r="L4" s="4" t="s">
        <v>44</v>
      </c>
    </row>
    <row r="5" spans="1:12" x14ac:dyDescent="0.25">
      <c r="A5" s="4" t="s">
        <v>85</v>
      </c>
      <c r="B5" s="4" t="s">
        <v>38</v>
      </c>
      <c r="C5" s="4" t="s">
        <v>39</v>
      </c>
      <c r="D5" s="4" t="s">
        <v>86</v>
      </c>
      <c r="E5" s="4" t="s">
        <v>87</v>
      </c>
      <c r="F5" s="4" t="s">
        <v>88</v>
      </c>
      <c r="G5" s="4">
        <v>1961.539718</v>
      </c>
      <c r="H5" s="4">
        <v>25000000</v>
      </c>
      <c r="I5" s="4"/>
      <c r="J5" s="4"/>
      <c r="K5" s="4" t="s">
        <v>89</v>
      </c>
      <c r="L5" s="4" t="s">
        <v>74</v>
      </c>
    </row>
    <row r="6" spans="1:12" x14ac:dyDescent="0.25">
      <c r="A6" s="4" t="s">
        <v>115</v>
      </c>
      <c r="B6" s="4" t="s">
        <v>38</v>
      </c>
      <c r="C6" s="4" t="s">
        <v>39</v>
      </c>
      <c r="D6" s="4" t="s">
        <v>116</v>
      </c>
      <c r="E6" s="4" t="s">
        <v>117</v>
      </c>
      <c r="F6" s="4" t="s">
        <v>118</v>
      </c>
      <c r="G6" s="4">
        <v>501.61624799999998</v>
      </c>
      <c r="H6" s="4">
        <v>25000000</v>
      </c>
      <c r="I6" s="4"/>
      <c r="J6" s="4"/>
      <c r="K6" s="4" t="s">
        <v>119</v>
      </c>
      <c r="L6" s="4" t="s">
        <v>74</v>
      </c>
    </row>
    <row r="7" spans="1:12" x14ac:dyDescent="0.25">
      <c r="A7" s="4" t="s">
        <v>123</v>
      </c>
      <c r="B7" s="4" t="s">
        <v>38</v>
      </c>
      <c r="C7" s="4" t="s">
        <v>39</v>
      </c>
      <c r="D7" s="4" t="s">
        <v>124</v>
      </c>
      <c r="E7" s="4" t="s">
        <v>87</v>
      </c>
      <c r="F7" s="4" t="s">
        <v>125</v>
      </c>
      <c r="G7" s="4">
        <v>443.20966499999997</v>
      </c>
      <c r="H7" s="4">
        <v>25000000</v>
      </c>
      <c r="I7" s="4"/>
      <c r="J7" s="4"/>
      <c r="K7" s="4" t="s">
        <v>126</v>
      </c>
      <c r="L7" s="4" t="s">
        <v>44</v>
      </c>
    </row>
    <row r="8" spans="1:12" x14ac:dyDescent="0.25">
      <c r="A8" s="4" t="s">
        <v>131</v>
      </c>
      <c r="B8" s="4" t="s">
        <v>38</v>
      </c>
      <c r="C8" s="4" t="s">
        <v>39</v>
      </c>
      <c r="D8" s="4" t="s">
        <v>132</v>
      </c>
      <c r="E8" s="4" t="s">
        <v>87</v>
      </c>
      <c r="F8" s="4" t="s">
        <v>133</v>
      </c>
      <c r="G8" s="4">
        <v>405.38248199999998</v>
      </c>
      <c r="H8" s="4">
        <v>25000000</v>
      </c>
      <c r="I8" s="4"/>
      <c r="J8" s="4"/>
      <c r="K8" s="4" t="s">
        <v>134</v>
      </c>
      <c r="L8" s="4" t="s">
        <v>74</v>
      </c>
    </row>
    <row r="9" spans="1:12" x14ac:dyDescent="0.25">
      <c r="A9" s="4" t="s">
        <v>137</v>
      </c>
      <c r="B9" s="4" t="s">
        <v>38</v>
      </c>
      <c r="C9" s="4" t="s">
        <v>39</v>
      </c>
      <c r="D9" s="4" t="s">
        <v>138</v>
      </c>
      <c r="E9" s="4" t="s">
        <v>87</v>
      </c>
      <c r="F9" s="4" t="s">
        <v>133</v>
      </c>
      <c r="G9" s="4">
        <v>386.04010599999998</v>
      </c>
      <c r="H9" s="4">
        <v>25000000</v>
      </c>
      <c r="I9" s="4"/>
      <c r="J9" s="4"/>
      <c r="K9" s="4" t="s">
        <v>139</v>
      </c>
      <c r="L9" s="4" t="s">
        <v>74</v>
      </c>
    </row>
    <row r="10" spans="1:12" x14ac:dyDescent="0.25">
      <c r="A10" s="4" t="s">
        <v>155</v>
      </c>
      <c r="B10" s="4" t="s">
        <v>38</v>
      </c>
      <c r="C10" s="4" t="s">
        <v>39</v>
      </c>
      <c r="D10" s="4" t="s">
        <v>156</v>
      </c>
      <c r="E10" s="4" t="s">
        <v>157</v>
      </c>
      <c r="F10" s="4" t="s">
        <v>158</v>
      </c>
      <c r="G10" s="4">
        <v>321.74554599999999</v>
      </c>
      <c r="H10" s="4">
        <v>25000000</v>
      </c>
      <c r="I10" s="4"/>
      <c r="J10" s="4"/>
      <c r="K10" s="4" t="s">
        <v>159</v>
      </c>
      <c r="L10" s="4" t="s">
        <v>74</v>
      </c>
    </row>
    <row r="11" spans="1:12" x14ac:dyDescent="0.25">
      <c r="A11" s="4" t="s">
        <v>171</v>
      </c>
      <c r="B11" s="4" t="s">
        <v>38</v>
      </c>
      <c r="C11" s="4" t="s">
        <v>39</v>
      </c>
      <c r="D11" s="4" t="s">
        <v>172</v>
      </c>
      <c r="E11" s="4" t="s">
        <v>173</v>
      </c>
      <c r="F11" s="4" t="s">
        <v>174</v>
      </c>
      <c r="G11" s="4">
        <v>295.27125799999999</v>
      </c>
      <c r="H11" s="4">
        <v>25000000</v>
      </c>
      <c r="I11" s="4"/>
      <c r="J11" s="4"/>
      <c r="K11" s="4" t="s">
        <v>175</v>
      </c>
      <c r="L11" s="4" t="s">
        <v>74</v>
      </c>
    </row>
    <row r="12" spans="1:12" x14ac:dyDescent="0.25">
      <c r="A12" s="4" t="s">
        <v>186</v>
      </c>
      <c r="B12" s="4" t="s">
        <v>38</v>
      </c>
      <c r="C12" s="4" t="s">
        <v>39</v>
      </c>
      <c r="D12" s="4" t="s">
        <v>187</v>
      </c>
      <c r="E12" s="4" t="s">
        <v>87</v>
      </c>
      <c r="F12" s="4" t="s">
        <v>125</v>
      </c>
      <c r="G12" s="4">
        <v>288.94340299999999</v>
      </c>
      <c r="H12" s="4">
        <v>25000000</v>
      </c>
      <c r="I12" s="4"/>
      <c r="J12" s="4"/>
      <c r="K12" s="4" t="s">
        <v>188</v>
      </c>
      <c r="L12" s="4" t="s">
        <v>44</v>
      </c>
    </row>
    <row r="13" spans="1:12" x14ac:dyDescent="0.25">
      <c r="A13" s="4" t="s">
        <v>191</v>
      </c>
      <c r="B13" s="4" t="s">
        <v>38</v>
      </c>
      <c r="C13" s="4" t="s">
        <v>39</v>
      </c>
      <c r="D13" s="4" t="s">
        <v>57</v>
      </c>
      <c r="E13" s="4" t="s">
        <v>87</v>
      </c>
      <c r="F13" s="4" t="s">
        <v>125</v>
      </c>
      <c r="G13" s="4">
        <v>257.37304799999998</v>
      </c>
      <c r="H13" s="4">
        <v>25000000</v>
      </c>
      <c r="I13" s="4"/>
      <c r="J13" s="4"/>
      <c r="K13" s="4" t="s">
        <v>192</v>
      </c>
      <c r="L13" s="4" t="s">
        <v>74</v>
      </c>
    </row>
    <row r="14" spans="1:12" x14ac:dyDescent="0.25">
      <c r="A14" s="4" t="s">
        <v>203</v>
      </c>
      <c r="B14" s="4" t="s">
        <v>38</v>
      </c>
      <c r="C14" s="4" t="s">
        <v>39</v>
      </c>
      <c r="D14" s="4" t="s">
        <v>204</v>
      </c>
      <c r="E14" s="4" t="s">
        <v>87</v>
      </c>
      <c r="F14" s="4" t="s">
        <v>125</v>
      </c>
      <c r="G14" s="4">
        <v>230.37884700000001</v>
      </c>
      <c r="H14" s="4">
        <v>25000000</v>
      </c>
      <c r="I14" s="4"/>
      <c r="J14" s="4"/>
      <c r="K14" s="4" t="s">
        <v>205</v>
      </c>
      <c r="L14" s="4" t="s">
        <v>74</v>
      </c>
    </row>
    <row r="15" spans="1:12" x14ac:dyDescent="0.25">
      <c r="A15" s="4" t="s">
        <v>220</v>
      </c>
      <c r="B15" s="4" t="s">
        <v>38</v>
      </c>
      <c r="C15" s="4" t="s">
        <v>39</v>
      </c>
      <c r="D15" s="4" t="s">
        <v>116</v>
      </c>
      <c r="E15" s="4" t="s">
        <v>117</v>
      </c>
      <c r="F15" s="4" t="s">
        <v>118</v>
      </c>
      <c r="G15" s="4">
        <v>203.26081199999999</v>
      </c>
      <c r="H15" s="4">
        <v>25000000</v>
      </c>
      <c r="I15" s="4"/>
      <c r="J15" s="4"/>
      <c r="K15" s="4" t="s">
        <v>221</v>
      </c>
      <c r="L15" s="4" t="s">
        <v>74</v>
      </c>
    </row>
    <row r="16" spans="1:12" x14ac:dyDescent="0.25">
      <c r="A16" s="4" t="s">
        <v>224</v>
      </c>
      <c r="B16" s="4" t="s">
        <v>38</v>
      </c>
      <c r="C16" s="4" t="s">
        <v>39</v>
      </c>
      <c r="D16" s="4" t="s">
        <v>225</v>
      </c>
      <c r="E16" s="4" t="s">
        <v>226</v>
      </c>
      <c r="F16" s="4" t="s">
        <v>227</v>
      </c>
      <c r="G16" s="4">
        <v>201.85618500000001</v>
      </c>
      <c r="H16" s="4">
        <v>25000000</v>
      </c>
      <c r="I16" s="4"/>
      <c r="J16" s="4"/>
      <c r="K16" s="4" t="s">
        <v>228</v>
      </c>
      <c r="L16" s="4" t="s">
        <v>74</v>
      </c>
    </row>
    <row r="17" spans="1:12" x14ac:dyDescent="0.25">
      <c r="A17" s="4" t="s">
        <v>237</v>
      </c>
      <c r="B17" s="4" t="s">
        <v>38</v>
      </c>
      <c r="C17" s="4" t="s">
        <v>39</v>
      </c>
      <c r="D17" s="4" t="s">
        <v>238</v>
      </c>
      <c r="E17" s="4" t="s">
        <v>239</v>
      </c>
      <c r="F17" s="4" t="s">
        <v>240</v>
      </c>
      <c r="G17" s="4">
        <v>187.06492299999999</v>
      </c>
      <c r="H17" s="4">
        <v>25000000</v>
      </c>
      <c r="I17" s="4"/>
      <c r="J17" s="4"/>
      <c r="K17" s="4" t="s">
        <v>241</v>
      </c>
      <c r="L17" s="4" t="s">
        <v>74</v>
      </c>
    </row>
    <row r="18" spans="1:12" x14ac:dyDescent="0.25">
      <c r="A18" s="4" t="s">
        <v>251</v>
      </c>
      <c r="B18" s="4" t="s">
        <v>38</v>
      </c>
      <c r="C18" s="4" t="s">
        <v>39</v>
      </c>
      <c r="D18" s="4" t="s">
        <v>252</v>
      </c>
      <c r="E18" s="4" t="s">
        <v>41</v>
      </c>
      <c r="F18" s="4" t="s">
        <v>246</v>
      </c>
      <c r="G18" s="4">
        <v>62.138522000000002</v>
      </c>
      <c r="H18" s="4">
        <v>25000000</v>
      </c>
      <c r="I18" s="4"/>
      <c r="J18" s="4"/>
      <c r="K18" s="4" t="s">
        <v>253</v>
      </c>
      <c r="L18" s="4" t="s">
        <v>44</v>
      </c>
    </row>
    <row r="19" spans="1:12" x14ac:dyDescent="0.25">
      <c r="A19" s="4" t="s">
        <v>256</v>
      </c>
      <c r="B19" s="4" t="s">
        <v>38</v>
      </c>
      <c r="C19" s="4" t="s">
        <v>39</v>
      </c>
      <c r="D19" s="4" t="s">
        <v>257</v>
      </c>
      <c r="E19" s="4" t="s">
        <v>41</v>
      </c>
      <c r="F19" s="4" t="s">
        <v>246</v>
      </c>
      <c r="G19" s="4">
        <v>50.565142000000002</v>
      </c>
      <c r="H19" s="4">
        <v>25000000</v>
      </c>
      <c r="I19" s="4"/>
      <c r="J19" s="4"/>
      <c r="K19" s="4" t="s">
        <v>258</v>
      </c>
      <c r="L19" s="4" t="s">
        <v>44</v>
      </c>
    </row>
    <row r="20" spans="1:12" x14ac:dyDescent="0.25">
      <c r="A20" s="4" t="s">
        <v>261</v>
      </c>
      <c r="B20" s="4" t="s">
        <v>38</v>
      </c>
      <c r="C20" s="4" t="s">
        <v>39</v>
      </c>
      <c r="D20" s="4" t="s">
        <v>262</v>
      </c>
      <c r="E20" s="4" t="s">
        <v>41</v>
      </c>
      <c r="F20" s="4" t="s">
        <v>246</v>
      </c>
      <c r="G20" s="4">
        <v>18.281704999999999</v>
      </c>
      <c r="H20" s="4">
        <v>16600000</v>
      </c>
      <c r="I20" s="4"/>
      <c r="J20" s="4"/>
      <c r="K20" s="4" t="s">
        <v>263</v>
      </c>
      <c r="L20" s="4" t="s">
        <v>44</v>
      </c>
    </row>
    <row r="21" spans="1:12" x14ac:dyDescent="0.25">
      <c r="A21" s="4" t="s">
        <v>266</v>
      </c>
      <c r="B21" s="4" t="s">
        <v>38</v>
      </c>
      <c r="C21" s="4" t="s">
        <v>39</v>
      </c>
      <c r="D21" s="4" t="s">
        <v>267</v>
      </c>
      <c r="E21" s="4" t="s">
        <v>41</v>
      </c>
      <c r="F21" s="4" t="s">
        <v>246</v>
      </c>
      <c r="G21" s="4">
        <v>6.8362020000000001</v>
      </c>
      <c r="H21" s="4">
        <v>12600000</v>
      </c>
      <c r="I21" s="4"/>
      <c r="J21" s="4"/>
      <c r="K21" s="4" t="s">
        <v>268</v>
      </c>
      <c r="L21" s="4" t="s">
        <v>44</v>
      </c>
    </row>
    <row r="22" spans="1:12" x14ac:dyDescent="0.25">
      <c r="A22" s="4" t="s">
        <v>277</v>
      </c>
      <c r="B22" s="4" t="s">
        <v>38</v>
      </c>
      <c r="C22" s="4" t="s">
        <v>39</v>
      </c>
      <c r="D22" s="4" t="s">
        <v>278</v>
      </c>
      <c r="E22" s="4" t="s">
        <v>279</v>
      </c>
      <c r="F22" s="4" t="s">
        <v>280</v>
      </c>
      <c r="G22" s="4">
        <v>5.2046049999999999</v>
      </c>
      <c r="H22" s="4">
        <v>12600000</v>
      </c>
      <c r="I22" s="4"/>
      <c r="J22" s="4"/>
      <c r="K22" s="4" t="s">
        <v>281</v>
      </c>
      <c r="L22" s="4" t="s">
        <v>74</v>
      </c>
    </row>
    <row r="23" spans="1:12" x14ac:dyDescent="0.25">
      <c r="A23" s="4" t="s">
        <v>284</v>
      </c>
      <c r="B23" s="4" t="s">
        <v>38</v>
      </c>
      <c r="C23" s="4" t="s">
        <v>39</v>
      </c>
      <c r="D23" s="4" t="s">
        <v>285</v>
      </c>
      <c r="E23" s="4" t="s">
        <v>279</v>
      </c>
      <c r="F23" s="4" t="s">
        <v>280</v>
      </c>
      <c r="G23" s="4">
        <v>3.5337499999999999</v>
      </c>
      <c r="H23" s="4">
        <v>10100000</v>
      </c>
      <c r="I23" s="4"/>
      <c r="J23" s="4"/>
      <c r="K23" s="4" t="s">
        <v>286</v>
      </c>
      <c r="L23" s="4" t="s">
        <v>74</v>
      </c>
    </row>
    <row r="24" spans="1:12" x14ac:dyDescent="0.25">
      <c r="A24" s="4" t="s">
        <v>460</v>
      </c>
      <c r="B24" s="4" t="s">
        <v>38</v>
      </c>
      <c r="C24" s="4"/>
      <c r="D24" s="4"/>
      <c r="E24" s="4" t="s">
        <v>226</v>
      </c>
      <c r="F24" s="4" t="s">
        <v>461</v>
      </c>
      <c r="G24" s="4">
        <v>20.2682</v>
      </c>
      <c r="H24" s="4">
        <v>16600000</v>
      </c>
      <c r="I24" s="4"/>
      <c r="J24" s="4"/>
      <c r="K24" s="4"/>
      <c r="L24" s="4" t="s">
        <v>74</v>
      </c>
    </row>
    <row r="25" spans="1:12" x14ac:dyDescent="0.25">
      <c r="A25" s="4" t="s">
        <v>476</v>
      </c>
      <c r="B25" s="4" t="s">
        <v>38</v>
      </c>
      <c r="C25" s="4" t="s">
        <v>39</v>
      </c>
      <c r="D25" s="4"/>
      <c r="E25" s="4" t="s">
        <v>41</v>
      </c>
      <c r="F25" s="4" t="s">
        <v>42</v>
      </c>
      <c r="G25" s="4">
        <v>990.02</v>
      </c>
      <c r="H25" s="4">
        <v>25000000</v>
      </c>
      <c r="I25" s="4"/>
      <c r="J25" s="4"/>
      <c r="K25" s="4" t="s">
        <v>477</v>
      </c>
      <c r="L25" s="4" t="s">
        <v>74</v>
      </c>
    </row>
    <row r="26" spans="1:12" x14ac:dyDescent="0.25">
      <c r="A26" s="4" t="s">
        <v>482</v>
      </c>
      <c r="B26" s="4" t="s">
        <v>38</v>
      </c>
      <c r="C26" s="4" t="s">
        <v>39</v>
      </c>
      <c r="D26" s="4"/>
      <c r="E26" s="4" t="s">
        <v>328</v>
      </c>
      <c r="F26" s="4" t="s">
        <v>483</v>
      </c>
      <c r="G26" s="4">
        <v>955.8</v>
      </c>
      <c r="H26" s="4">
        <v>25000000</v>
      </c>
      <c r="I26" s="4"/>
      <c r="J26" s="4"/>
      <c r="K26" s="4" t="s">
        <v>484</v>
      </c>
      <c r="L26" s="4" t="s">
        <v>74</v>
      </c>
    </row>
    <row r="27" spans="1:12" x14ac:dyDescent="0.25">
      <c r="A27" s="4" t="s">
        <v>488</v>
      </c>
      <c r="B27" s="4" t="s">
        <v>38</v>
      </c>
      <c r="C27" s="4" t="s">
        <v>39</v>
      </c>
      <c r="D27" s="4"/>
      <c r="E27" s="4" t="s">
        <v>328</v>
      </c>
      <c r="F27" s="4" t="s">
        <v>483</v>
      </c>
      <c r="G27" s="4">
        <v>976.7</v>
      </c>
      <c r="H27" s="4">
        <v>25000000</v>
      </c>
      <c r="I27" s="4"/>
      <c r="J27" s="4"/>
      <c r="K27" s="4" t="s">
        <v>489</v>
      </c>
      <c r="L27" s="4" t="s">
        <v>74</v>
      </c>
    </row>
    <row r="28" spans="1:12" x14ac:dyDescent="0.25">
      <c r="A28" s="4" t="s">
        <v>493</v>
      </c>
      <c r="B28" s="4" t="s">
        <v>38</v>
      </c>
      <c r="C28" s="4" t="s">
        <v>39</v>
      </c>
      <c r="D28" s="4"/>
      <c r="E28" s="4" t="s">
        <v>328</v>
      </c>
      <c r="F28" s="4" t="s">
        <v>483</v>
      </c>
      <c r="G28" s="4">
        <v>864.4</v>
      </c>
      <c r="H28" s="4">
        <v>25000000</v>
      </c>
      <c r="I28" s="4"/>
      <c r="J28" s="4"/>
      <c r="K28" s="4" t="s">
        <v>494</v>
      </c>
      <c r="L28" s="4" t="s">
        <v>74</v>
      </c>
    </row>
    <row r="29" spans="1:12" x14ac:dyDescent="0.25">
      <c r="A29" s="4" t="s">
        <v>498</v>
      </c>
      <c r="B29" s="4" t="s">
        <v>38</v>
      </c>
      <c r="C29" s="4" t="s">
        <v>39</v>
      </c>
      <c r="D29" s="4"/>
      <c r="E29" s="4" t="s">
        <v>328</v>
      </c>
      <c r="F29" s="4" t="s">
        <v>483</v>
      </c>
      <c r="G29" s="4">
        <v>1007</v>
      </c>
      <c r="H29" s="4">
        <v>25000000</v>
      </c>
      <c r="I29" s="4"/>
      <c r="J29" s="4"/>
      <c r="K29" s="4" t="s">
        <v>499</v>
      </c>
      <c r="L29" s="4" t="s">
        <v>74</v>
      </c>
    </row>
    <row r="30" spans="1:12" x14ac:dyDescent="0.25">
      <c r="A30" s="4" t="s">
        <v>502</v>
      </c>
      <c r="B30" s="4" t="s">
        <v>38</v>
      </c>
      <c r="C30" s="4" t="s">
        <v>39</v>
      </c>
      <c r="D30" s="4"/>
      <c r="E30" s="4" t="s">
        <v>328</v>
      </c>
      <c r="F30" s="4" t="s">
        <v>328</v>
      </c>
      <c r="G30" s="4">
        <v>875.7</v>
      </c>
      <c r="H30" s="4">
        <v>25000000</v>
      </c>
      <c r="I30" s="4"/>
      <c r="J30" s="4"/>
      <c r="K30" s="4" t="s">
        <v>503</v>
      </c>
      <c r="L30" s="4" t="s">
        <v>74</v>
      </c>
    </row>
    <row r="31" spans="1:12" x14ac:dyDescent="0.25">
      <c r="A31" s="4" t="s">
        <v>506</v>
      </c>
      <c r="B31" s="4" t="s">
        <v>38</v>
      </c>
      <c r="C31" s="4" t="s">
        <v>39</v>
      </c>
      <c r="D31" s="4"/>
      <c r="E31" s="4" t="s">
        <v>328</v>
      </c>
      <c r="F31" s="4" t="s">
        <v>483</v>
      </c>
      <c r="G31" s="4">
        <v>1228.5</v>
      </c>
      <c r="H31" s="4">
        <v>25000000</v>
      </c>
      <c r="I31" s="4"/>
      <c r="J31" s="4"/>
      <c r="K31" s="4" t="s">
        <v>507</v>
      </c>
      <c r="L31" s="4" t="s">
        <v>74</v>
      </c>
    </row>
    <row r="32" spans="1:12" x14ac:dyDescent="0.25">
      <c r="A32" s="4" t="s">
        <v>510</v>
      </c>
      <c r="B32" s="4" t="s">
        <v>38</v>
      </c>
      <c r="C32" s="4" t="s">
        <v>39</v>
      </c>
      <c r="D32" s="4"/>
      <c r="E32" s="4" t="s">
        <v>87</v>
      </c>
      <c r="F32" s="4" t="s">
        <v>511</v>
      </c>
      <c r="G32" s="4">
        <v>1197.0999999999999</v>
      </c>
      <c r="H32" s="4">
        <v>25000000</v>
      </c>
      <c r="I32" s="4"/>
      <c r="J32" s="4"/>
      <c r="K32" s="4" t="s">
        <v>512</v>
      </c>
      <c r="L32" s="4" t="s">
        <v>74</v>
      </c>
    </row>
    <row r="33" spans="1:12" x14ac:dyDescent="0.25">
      <c r="A33" s="4" t="s">
        <v>515</v>
      </c>
      <c r="B33" s="4" t="s">
        <v>38</v>
      </c>
      <c r="C33" s="4" t="s">
        <v>39</v>
      </c>
      <c r="D33" s="4"/>
      <c r="E33" s="4" t="s">
        <v>412</v>
      </c>
      <c r="F33" s="4" t="s">
        <v>516</v>
      </c>
      <c r="G33" s="4">
        <v>876.8</v>
      </c>
      <c r="H33" s="4">
        <v>25000000</v>
      </c>
      <c r="I33" s="4"/>
      <c r="J33" s="4"/>
      <c r="K33" s="4" t="s">
        <v>517</v>
      </c>
      <c r="L33" s="4" t="s">
        <v>74</v>
      </c>
    </row>
    <row r="34" spans="1:12" x14ac:dyDescent="0.25">
      <c r="A34" s="4" t="s">
        <v>520</v>
      </c>
      <c r="B34" s="4" t="s">
        <v>38</v>
      </c>
      <c r="C34" s="4"/>
      <c r="D34" s="4"/>
      <c r="E34" s="4" t="s">
        <v>412</v>
      </c>
      <c r="F34" s="4" t="s">
        <v>516</v>
      </c>
      <c r="G34" s="4">
        <v>1829.4</v>
      </c>
      <c r="H34" s="4">
        <v>25000000</v>
      </c>
      <c r="I34" s="4"/>
      <c r="J34" s="4"/>
      <c r="K34" s="4" t="s">
        <v>521</v>
      </c>
      <c r="L34" s="4" t="s">
        <v>74</v>
      </c>
    </row>
    <row r="35" spans="1:12" x14ac:dyDescent="0.25">
      <c r="A35" s="4" t="s">
        <v>535</v>
      </c>
      <c r="B35" s="4" t="s">
        <v>38</v>
      </c>
      <c r="C35" s="4" t="s">
        <v>39</v>
      </c>
      <c r="D35" s="4"/>
      <c r="E35" s="4" t="s">
        <v>328</v>
      </c>
      <c r="F35" s="4" t="s">
        <v>483</v>
      </c>
      <c r="G35" s="4">
        <v>600.9</v>
      </c>
      <c r="H35" s="4">
        <v>25000000</v>
      </c>
      <c r="I35" s="4"/>
      <c r="J35" s="4"/>
      <c r="K35" s="4" t="s">
        <v>536</v>
      </c>
      <c r="L35" s="4" t="s">
        <v>74</v>
      </c>
    </row>
    <row r="36" spans="1:12" x14ac:dyDescent="0.25">
      <c r="A36" s="4" t="s">
        <v>539</v>
      </c>
      <c r="B36" s="4" t="s">
        <v>38</v>
      </c>
      <c r="C36" s="4" t="s">
        <v>39</v>
      </c>
      <c r="D36" s="4"/>
      <c r="E36" s="4" t="s">
        <v>540</v>
      </c>
      <c r="F36" s="4" t="s">
        <v>541</v>
      </c>
      <c r="G36" s="4">
        <v>1245.9000000000001</v>
      </c>
      <c r="H36" s="4">
        <v>25000000</v>
      </c>
      <c r="I36" s="4"/>
      <c r="J36" s="4"/>
      <c r="K36" s="4" t="s">
        <v>542</v>
      </c>
      <c r="L36" s="4" t="s">
        <v>74</v>
      </c>
    </row>
    <row r="37" spans="1:12" x14ac:dyDescent="0.25">
      <c r="A37" s="4" t="s">
        <v>547</v>
      </c>
      <c r="B37" s="4" t="s">
        <v>38</v>
      </c>
      <c r="C37" s="4" t="s">
        <v>39</v>
      </c>
      <c r="D37" s="4"/>
      <c r="E37" s="4" t="s">
        <v>455</v>
      </c>
      <c r="F37" s="4" t="s">
        <v>456</v>
      </c>
      <c r="G37" s="4">
        <v>885.6</v>
      </c>
      <c r="H37" s="4">
        <v>25000000</v>
      </c>
      <c r="I37" s="4"/>
      <c r="J37" s="4"/>
      <c r="K37" s="4" t="s">
        <v>548</v>
      </c>
      <c r="L37" s="4" t="s">
        <v>74</v>
      </c>
    </row>
    <row r="38" spans="1:12" x14ac:dyDescent="0.25">
      <c r="A38" s="4" t="s">
        <v>552</v>
      </c>
      <c r="B38" s="4" t="s">
        <v>38</v>
      </c>
      <c r="C38" s="4" t="s">
        <v>39</v>
      </c>
      <c r="D38" s="4"/>
      <c r="E38" s="4" t="s">
        <v>412</v>
      </c>
      <c r="F38" s="4" t="s">
        <v>553</v>
      </c>
      <c r="G38" s="4">
        <v>869.6</v>
      </c>
      <c r="H38" s="4">
        <v>25000000</v>
      </c>
      <c r="I38" s="4"/>
      <c r="J38" s="4"/>
      <c r="K38" s="4" t="s">
        <v>554</v>
      </c>
      <c r="L38" s="4" t="s">
        <v>74</v>
      </c>
    </row>
    <row r="39" spans="1:12" x14ac:dyDescent="0.25">
      <c r="A39" s="4" t="s">
        <v>557</v>
      </c>
      <c r="B39" s="4" t="s">
        <v>38</v>
      </c>
      <c r="C39" s="4" t="s">
        <v>39</v>
      </c>
      <c r="D39" s="4"/>
      <c r="E39" s="4" t="s">
        <v>328</v>
      </c>
      <c r="F39" s="4" t="s">
        <v>483</v>
      </c>
      <c r="G39" s="4">
        <v>878.9</v>
      </c>
      <c r="H39" s="4">
        <v>25000000</v>
      </c>
      <c r="I39" s="4"/>
      <c r="J39" s="4"/>
      <c r="K39" s="4" t="s">
        <v>558</v>
      </c>
      <c r="L39" s="4" t="s">
        <v>74</v>
      </c>
    </row>
    <row r="40" spans="1:12" x14ac:dyDescent="0.25">
      <c r="A40" s="4" t="s">
        <v>562</v>
      </c>
      <c r="B40" s="4" t="s">
        <v>38</v>
      </c>
      <c r="C40" s="4" t="s">
        <v>39</v>
      </c>
      <c r="D40" s="4"/>
      <c r="E40" s="4" t="s">
        <v>380</v>
      </c>
      <c r="F40" s="4" t="s">
        <v>563</v>
      </c>
      <c r="G40" s="4">
        <v>570.20000000000005</v>
      </c>
      <c r="H40" s="4">
        <v>25000000</v>
      </c>
      <c r="I40" s="4"/>
      <c r="J40" s="4"/>
      <c r="K40" s="4" t="s">
        <v>564</v>
      </c>
      <c r="L40" s="4" t="s">
        <v>74</v>
      </c>
    </row>
    <row r="41" spans="1:12" x14ac:dyDescent="0.25">
      <c r="A41" s="4" t="s">
        <v>568</v>
      </c>
      <c r="B41" s="4" t="s">
        <v>38</v>
      </c>
      <c r="C41" s="4"/>
      <c r="D41" s="4"/>
      <c r="E41" s="4" t="s">
        <v>328</v>
      </c>
      <c r="F41" s="4" t="s">
        <v>483</v>
      </c>
      <c r="G41" s="4">
        <v>925.7</v>
      </c>
      <c r="H41" s="4">
        <v>25000000</v>
      </c>
      <c r="I41" s="4"/>
      <c r="J41" s="4"/>
      <c r="K41" s="4" t="s">
        <v>569</v>
      </c>
      <c r="L41" s="4" t="s">
        <v>74</v>
      </c>
    </row>
    <row r="42" spans="1:12" x14ac:dyDescent="0.25">
      <c r="A42" s="4" t="s">
        <v>573</v>
      </c>
      <c r="B42" s="4" t="s">
        <v>38</v>
      </c>
      <c r="C42" s="4" t="s">
        <v>39</v>
      </c>
      <c r="D42" s="4"/>
      <c r="E42" s="4" t="s">
        <v>328</v>
      </c>
      <c r="F42" s="4" t="s">
        <v>483</v>
      </c>
      <c r="G42" s="4">
        <v>979</v>
      </c>
      <c r="H42" s="4">
        <v>25000000</v>
      </c>
      <c r="I42" s="4"/>
      <c r="J42" s="4"/>
      <c r="K42" s="4" t="s">
        <v>574</v>
      </c>
      <c r="L42" s="4" t="s">
        <v>74</v>
      </c>
    </row>
    <row r="43" spans="1:12" x14ac:dyDescent="0.25">
      <c r="A43" s="4" t="s">
        <v>578</v>
      </c>
      <c r="B43" s="4" t="s">
        <v>38</v>
      </c>
      <c r="C43" s="4" t="s">
        <v>39</v>
      </c>
      <c r="D43" s="4"/>
      <c r="E43" s="4" t="s">
        <v>412</v>
      </c>
      <c r="F43" s="4" t="s">
        <v>516</v>
      </c>
      <c r="G43" s="4">
        <v>873.8</v>
      </c>
      <c r="H43" s="4">
        <v>25000000</v>
      </c>
      <c r="I43" s="4"/>
      <c r="J43" s="4"/>
      <c r="K43" s="4" t="s">
        <v>579</v>
      </c>
      <c r="L43" s="4" t="s">
        <v>74</v>
      </c>
    </row>
    <row r="44" spans="1:12" x14ac:dyDescent="0.25">
      <c r="A44" s="4" t="s">
        <v>582</v>
      </c>
      <c r="B44" s="4" t="s">
        <v>38</v>
      </c>
      <c r="C44" s="4" t="s">
        <v>39</v>
      </c>
      <c r="D44" s="4"/>
      <c r="E44" s="4" t="s">
        <v>328</v>
      </c>
      <c r="F44" s="4" t="s">
        <v>483</v>
      </c>
      <c r="G44" s="4">
        <v>926</v>
      </c>
      <c r="H44" s="4">
        <v>25000000</v>
      </c>
      <c r="I44" s="4"/>
      <c r="J44" s="4"/>
      <c r="K44" s="4" t="s">
        <v>583</v>
      </c>
      <c r="L44" s="4" t="s">
        <v>74</v>
      </c>
    </row>
    <row r="45" spans="1:12" x14ac:dyDescent="0.25">
      <c r="A45" s="4" t="s">
        <v>587</v>
      </c>
      <c r="B45" s="4" t="s">
        <v>38</v>
      </c>
      <c r="C45" s="4" t="s">
        <v>39</v>
      </c>
      <c r="D45" s="4"/>
      <c r="E45" s="4" t="s">
        <v>41</v>
      </c>
      <c r="F45" s="4" t="s">
        <v>246</v>
      </c>
      <c r="G45" s="4">
        <v>15</v>
      </c>
      <c r="H45" s="4">
        <v>16600000</v>
      </c>
      <c r="I45" s="4"/>
      <c r="J45" s="4"/>
      <c r="K45" s="4" t="s">
        <v>588</v>
      </c>
      <c r="L45" s="4" t="s">
        <v>44</v>
      </c>
    </row>
    <row r="46" spans="1:12" x14ac:dyDescent="0.25">
      <c r="A46" s="4" t="s">
        <v>592</v>
      </c>
      <c r="B46" s="4" t="s">
        <v>38</v>
      </c>
      <c r="C46" s="4" t="s">
        <v>39</v>
      </c>
      <c r="D46" s="4"/>
      <c r="E46" s="4" t="s">
        <v>41</v>
      </c>
      <c r="F46" s="4" t="s">
        <v>246</v>
      </c>
      <c r="G46" s="4">
        <v>8.85</v>
      </c>
      <c r="H46" s="4">
        <v>12600000</v>
      </c>
      <c r="I46" s="4"/>
      <c r="J46" s="4"/>
      <c r="K46" s="4" t="s">
        <v>593</v>
      </c>
      <c r="L46" s="4" t="s">
        <v>44</v>
      </c>
    </row>
    <row r="47" spans="1:12" x14ac:dyDescent="0.25">
      <c r="A47" s="4" t="s">
        <v>596</v>
      </c>
      <c r="B47" s="4" t="s">
        <v>38</v>
      </c>
      <c r="C47" s="4" t="s">
        <v>39</v>
      </c>
      <c r="D47" s="4"/>
      <c r="E47" s="4" t="s">
        <v>41</v>
      </c>
      <c r="F47" s="4" t="s">
        <v>246</v>
      </c>
      <c r="G47" s="4">
        <v>8.06</v>
      </c>
      <c r="H47" s="4">
        <v>12600000</v>
      </c>
      <c r="I47" s="4"/>
      <c r="J47" s="4"/>
      <c r="K47" s="4" t="s">
        <v>597</v>
      </c>
      <c r="L47" s="4" t="s">
        <v>44</v>
      </c>
    </row>
    <row r="48" spans="1:12" x14ac:dyDescent="0.25">
      <c r="A48" s="4" t="s">
        <v>600</v>
      </c>
      <c r="B48" s="4" t="s">
        <v>38</v>
      </c>
      <c r="C48" s="4" t="s">
        <v>39</v>
      </c>
      <c r="D48" s="4"/>
      <c r="E48" s="4" t="s">
        <v>41</v>
      </c>
      <c r="F48" s="4" t="s">
        <v>246</v>
      </c>
      <c r="G48" s="4">
        <v>75.728200000000001</v>
      </c>
      <c r="H48" s="4">
        <v>25000000</v>
      </c>
      <c r="I48" s="4"/>
      <c r="J48" s="4"/>
      <c r="K48" s="4" t="s">
        <v>601</v>
      </c>
      <c r="L48" s="4"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6973E-4F25-43A4-BE02-FDF8366F9315}">
  <sheetPr codeName="Hoja4"/>
  <dimension ref="A1:I38"/>
  <sheetViews>
    <sheetView topLeftCell="A7" workbookViewId="0">
      <selection activeCell="H21" sqref="H21"/>
    </sheetView>
  </sheetViews>
  <sheetFormatPr baseColWidth="10" defaultRowHeight="12.5" x14ac:dyDescent="0.25"/>
  <sheetData>
    <row r="1" spans="1:9" x14ac:dyDescent="0.25">
      <c r="A1" s="6" t="s">
        <v>0</v>
      </c>
      <c r="B1" s="6" t="s">
        <v>1</v>
      </c>
      <c r="C1" s="6" t="s">
        <v>2</v>
      </c>
      <c r="D1" s="6" t="s">
        <v>3</v>
      </c>
      <c r="E1" s="6" t="s">
        <v>4</v>
      </c>
      <c r="F1" s="6" t="s">
        <v>5</v>
      </c>
      <c r="G1" s="6" t="s">
        <v>6</v>
      </c>
      <c r="H1" s="6" t="s">
        <v>7</v>
      </c>
      <c r="I1" s="6" t="s">
        <v>8</v>
      </c>
    </row>
    <row r="2" spans="1:9" x14ac:dyDescent="0.25">
      <c r="A2" s="4" t="s">
        <v>1146</v>
      </c>
      <c r="B2" s="4" t="s">
        <v>1147</v>
      </c>
      <c r="C2" s="4" t="s">
        <v>1148</v>
      </c>
      <c r="D2" s="4"/>
      <c r="E2" s="4" t="s">
        <v>87</v>
      </c>
      <c r="F2" s="4" t="s">
        <v>607</v>
      </c>
      <c r="G2" s="4">
        <v>752.96781899999996</v>
      </c>
      <c r="H2" s="4">
        <v>25000000</v>
      </c>
      <c r="I2" s="4" t="s">
        <v>127</v>
      </c>
    </row>
    <row r="3" spans="1:9" x14ac:dyDescent="0.25">
      <c r="A3" s="4" t="s">
        <v>1153</v>
      </c>
      <c r="B3" s="4" t="s">
        <v>1147</v>
      </c>
      <c r="C3" s="4" t="s">
        <v>1148</v>
      </c>
      <c r="D3" s="4"/>
      <c r="E3" s="4" t="s">
        <v>279</v>
      </c>
      <c r="F3" s="4" t="s">
        <v>1154</v>
      </c>
      <c r="G3" s="4">
        <v>1020.644965</v>
      </c>
      <c r="H3" s="4">
        <v>25000000</v>
      </c>
      <c r="I3" s="4" t="s">
        <v>44</v>
      </c>
    </row>
    <row r="4" spans="1:9" x14ac:dyDescent="0.25">
      <c r="A4" s="4" t="s">
        <v>1159</v>
      </c>
      <c r="B4" s="4" t="s">
        <v>1147</v>
      </c>
      <c r="C4" s="4" t="s">
        <v>1148</v>
      </c>
      <c r="D4" s="4"/>
      <c r="E4" s="4" t="s">
        <v>279</v>
      </c>
      <c r="F4" s="4" t="s">
        <v>1154</v>
      </c>
      <c r="G4" s="4">
        <v>76.694710000000001</v>
      </c>
      <c r="H4" s="4">
        <v>25000000</v>
      </c>
      <c r="I4" s="4" t="s">
        <v>127</v>
      </c>
    </row>
    <row r="5" spans="1:9" x14ac:dyDescent="0.25">
      <c r="A5" s="4" t="s">
        <v>1163</v>
      </c>
      <c r="B5" s="4" t="s">
        <v>1147</v>
      </c>
      <c r="C5" s="4" t="s">
        <v>1164</v>
      </c>
      <c r="D5" s="4"/>
      <c r="E5" s="4" t="s">
        <v>279</v>
      </c>
      <c r="F5" s="4" t="s">
        <v>303</v>
      </c>
      <c r="G5" s="4">
        <v>11.520426</v>
      </c>
      <c r="H5" s="4">
        <v>16600000</v>
      </c>
      <c r="I5" s="4" t="s">
        <v>127</v>
      </c>
    </row>
    <row r="6" spans="1:9" x14ac:dyDescent="0.25">
      <c r="A6" s="4" t="s">
        <v>1168</v>
      </c>
      <c r="B6" s="4" t="s">
        <v>1147</v>
      </c>
      <c r="C6" s="4" t="s">
        <v>1164</v>
      </c>
      <c r="D6" s="4"/>
      <c r="E6" s="4" t="s">
        <v>279</v>
      </c>
      <c r="F6" s="4" t="s">
        <v>303</v>
      </c>
      <c r="G6" s="4">
        <v>31.873660000000001</v>
      </c>
      <c r="H6" s="4">
        <v>18400000</v>
      </c>
      <c r="I6" s="4" t="s">
        <v>127</v>
      </c>
    </row>
    <row r="7" spans="1:9" x14ac:dyDescent="0.25">
      <c r="A7" s="4" t="s">
        <v>1174</v>
      </c>
      <c r="B7" s="4" t="s">
        <v>1147</v>
      </c>
      <c r="C7" s="4" t="s">
        <v>1164</v>
      </c>
      <c r="D7" s="4"/>
      <c r="E7" s="4" t="s">
        <v>279</v>
      </c>
      <c r="F7" s="4" t="s">
        <v>303</v>
      </c>
      <c r="G7" s="4">
        <v>49.464201000000003</v>
      </c>
      <c r="H7" s="4">
        <v>18400000</v>
      </c>
      <c r="I7" s="4" t="s">
        <v>1176</v>
      </c>
    </row>
    <row r="8" spans="1:9" x14ac:dyDescent="0.25">
      <c r="A8" s="4" t="s">
        <v>1179</v>
      </c>
      <c r="B8" s="4" t="s">
        <v>1147</v>
      </c>
      <c r="C8" s="4" t="s">
        <v>1164</v>
      </c>
      <c r="D8" s="4"/>
      <c r="E8" s="4" t="s">
        <v>279</v>
      </c>
      <c r="F8" s="4" t="s">
        <v>303</v>
      </c>
      <c r="G8" s="4">
        <v>30.197230000000001</v>
      </c>
      <c r="H8" s="4">
        <v>18400000</v>
      </c>
      <c r="I8" s="4" t="s">
        <v>127</v>
      </c>
    </row>
    <row r="9" spans="1:9" x14ac:dyDescent="0.25">
      <c r="A9" s="4" t="s">
        <v>1183</v>
      </c>
      <c r="B9" s="4" t="s">
        <v>1147</v>
      </c>
      <c r="C9" s="4" t="s">
        <v>1164</v>
      </c>
      <c r="D9" s="4"/>
      <c r="E9" s="4" t="s">
        <v>239</v>
      </c>
      <c r="F9" s="4" t="s">
        <v>240</v>
      </c>
      <c r="G9" s="4">
        <v>11.196580000000001</v>
      </c>
      <c r="H9" s="4">
        <v>16600000</v>
      </c>
      <c r="I9" s="4" t="s">
        <v>127</v>
      </c>
    </row>
    <row r="10" spans="1:9" x14ac:dyDescent="0.25">
      <c r="A10" s="4" t="s">
        <v>1187</v>
      </c>
      <c r="B10" s="4" t="s">
        <v>1147</v>
      </c>
      <c r="C10" s="4" t="s">
        <v>1164</v>
      </c>
      <c r="D10" s="4"/>
      <c r="E10" s="4" t="s">
        <v>239</v>
      </c>
      <c r="F10" s="4" t="s">
        <v>1188</v>
      </c>
      <c r="G10" s="4">
        <v>78.888694000000001</v>
      </c>
      <c r="H10" s="4">
        <v>25000000</v>
      </c>
      <c r="I10" s="4" t="s">
        <v>1176</v>
      </c>
    </row>
    <row r="11" spans="1:9" x14ac:dyDescent="0.25">
      <c r="A11" s="4" t="s">
        <v>1193</v>
      </c>
      <c r="B11" s="4" t="s">
        <v>1147</v>
      </c>
      <c r="C11" s="4" t="s">
        <v>1148</v>
      </c>
      <c r="D11" s="4"/>
      <c r="E11" s="4" t="s">
        <v>107</v>
      </c>
      <c r="F11" s="4" t="s">
        <v>1194</v>
      </c>
      <c r="G11" s="4">
        <v>706.27750500000002</v>
      </c>
      <c r="H11" s="4">
        <v>25000000</v>
      </c>
      <c r="I11" s="4" t="s">
        <v>44</v>
      </c>
    </row>
    <row r="12" spans="1:9" x14ac:dyDescent="0.25">
      <c r="A12" s="4" t="s">
        <v>1199</v>
      </c>
      <c r="B12" s="4" t="s">
        <v>1147</v>
      </c>
      <c r="C12" s="4" t="s">
        <v>1164</v>
      </c>
      <c r="D12" s="4"/>
      <c r="E12" s="4" t="s">
        <v>107</v>
      </c>
      <c r="F12" s="4" t="s">
        <v>1200</v>
      </c>
      <c r="G12" s="4">
        <v>160.69704999999999</v>
      </c>
      <c r="H12" s="4">
        <v>25000000</v>
      </c>
      <c r="I12" s="4" t="s">
        <v>127</v>
      </c>
    </row>
    <row r="13" spans="1:9" x14ac:dyDescent="0.25">
      <c r="A13" s="4" t="s">
        <v>1204</v>
      </c>
      <c r="B13" s="4" t="s">
        <v>1147</v>
      </c>
      <c r="C13" s="4" t="s">
        <v>1164</v>
      </c>
      <c r="D13" s="4"/>
      <c r="E13" s="4" t="s">
        <v>107</v>
      </c>
      <c r="F13" s="4" t="s">
        <v>1205</v>
      </c>
      <c r="G13" s="4">
        <v>129.084306</v>
      </c>
      <c r="H13" s="4">
        <v>25000000</v>
      </c>
      <c r="I13" s="4" t="s">
        <v>44</v>
      </c>
    </row>
    <row r="14" spans="1:9" x14ac:dyDescent="0.25">
      <c r="A14" s="4" t="s">
        <v>1209</v>
      </c>
      <c r="B14" s="4" t="s">
        <v>1147</v>
      </c>
      <c r="C14" s="4" t="s">
        <v>1164</v>
      </c>
      <c r="D14" s="4"/>
      <c r="E14" s="4" t="s">
        <v>107</v>
      </c>
      <c r="F14" s="4" t="s">
        <v>1205</v>
      </c>
      <c r="G14" s="4">
        <v>14.650995</v>
      </c>
      <c r="H14" s="4">
        <v>16600000</v>
      </c>
      <c r="I14" s="4" t="s">
        <v>127</v>
      </c>
    </row>
    <row r="15" spans="1:9" x14ac:dyDescent="0.25">
      <c r="A15" s="4" t="s">
        <v>1217</v>
      </c>
      <c r="B15" s="4" t="s">
        <v>1147</v>
      </c>
      <c r="C15" s="4" t="s">
        <v>1148</v>
      </c>
      <c r="D15" s="4"/>
      <c r="E15" s="4" t="s">
        <v>380</v>
      </c>
      <c r="F15" s="4" t="s">
        <v>117</v>
      </c>
      <c r="G15" s="4">
        <v>178.893416</v>
      </c>
      <c r="H15" s="4">
        <v>25000000</v>
      </c>
      <c r="I15" s="4" t="s">
        <v>127</v>
      </c>
    </row>
    <row r="16" spans="1:9" x14ac:dyDescent="0.25">
      <c r="A16" s="4" t="s">
        <v>1222</v>
      </c>
      <c r="B16" s="4" t="s">
        <v>1147</v>
      </c>
      <c r="C16" s="4" t="s">
        <v>39</v>
      </c>
      <c r="D16" s="4"/>
      <c r="E16" s="4" t="s">
        <v>117</v>
      </c>
      <c r="F16" s="4" t="s">
        <v>1223</v>
      </c>
      <c r="G16" s="4">
        <v>1756.994314</v>
      </c>
      <c r="H16" s="4">
        <v>25000000</v>
      </c>
      <c r="I16" s="4" t="s">
        <v>74</v>
      </c>
    </row>
    <row r="17" spans="1:9" x14ac:dyDescent="0.25">
      <c r="A17" s="4" t="s">
        <v>1227</v>
      </c>
      <c r="B17" s="4" t="s">
        <v>1147</v>
      </c>
      <c r="C17" s="4" t="s">
        <v>1148</v>
      </c>
      <c r="D17" s="4"/>
      <c r="E17" s="4" t="s">
        <v>41</v>
      </c>
      <c r="F17" s="4" t="s">
        <v>1228</v>
      </c>
      <c r="G17" s="4">
        <v>1197.0304040000001</v>
      </c>
      <c r="H17" s="4">
        <v>25000000</v>
      </c>
      <c r="I17" s="4" t="s">
        <v>74</v>
      </c>
    </row>
    <row r="18" spans="1:9" x14ac:dyDescent="0.25">
      <c r="A18" s="4" t="s">
        <v>1236</v>
      </c>
      <c r="B18" s="4" t="s">
        <v>1147</v>
      </c>
      <c r="C18" s="4" t="s">
        <v>1148</v>
      </c>
      <c r="D18" s="4"/>
      <c r="E18" s="4" t="s">
        <v>41</v>
      </c>
      <c r="F18" s="4" t="s">
        <v>1237</v>
      </c>
      <c r="G18" s="4">
        <v>961.36494800000003</v>
      </c>
      <c r="H18" s="4">
        <v>25000000</v>
      </c>
      <c r="I18" s="4" t="s">
        <v>74</v>
      </c>
    </row>
    <row r="19" spans="1:9" x14ac:dyDescent="0.25">
      <c r="A19" s="4" t="s">
        <v>1241</v>
      </c>
      <c r="B19" s="4" t="s">
        <v>1147</v>
      </c>
      <c r="C19" s="4" t="s">
        <v>1148</v>
      </c>
      <c r="D19" s="4"/>
      <c r="E19" s="4" t="s">
        <v>41</v>
      </c>
      <c r="F19" s="4" t="s">
        <v>1237</v>
      </c>
      <c r="G19" s="4">
        <v>2145.4604639999998</v>
      </c>
      <c r="H19" s="4">
        <v>25000000</v>
      </c>
      <c r="I19" s="4" t="s">
        <v>74</v>
      </c>
    </row>
    <row r="20" spans="1:9" x14ac:dyDescent="0.25">
      <c r="A20" s="4" t="s">
        <v>1251</v>
      </c>
      <c r="B20" s="4" t="s">
        <v>1147</v>
      </c>
      <c r="C20" s="4" t="s">
        <v>1148</v>
      </c>
      <c r="D20" s="4"/>
      <c r="E20" s="4" t="s">
        <v>41</v>
      </c>
      <c r="F20" s="4" t="s">
        <v>1237</v>
      </c>
      <c r="G20" s="4">
        <v>1057.9369409999999</v>
      </c>
      <c r="H20" s="4">
        <v>25000000</v>
      </c>
      <c r="I20" s="4" t="s">
        <v>74</v>
      </c>
    </row>
    <row r="21" spans="1:9" x14ac:dyDescent="0.25">
      <c r="A21" s="4" t="s">
        <v>1255</v>
      </c>
      <c r="B21" s="4" t="s">
        <v>1147</v>
      </c>
      <c r="C21" s="4" t="s">
        <v>1148</v>
      </c>
      <c r="D21" s="4"/>
      <c r="E21" s="4" t="s">
        <v>41</v>
      </c>
      <c r="F21" s="4" t="s">
        <v>1256</v>
      </c>
      <c r="G21" s="4">
        <v>872.10294699999997</v>
      </c>
      <c r="H21" s="4">
        <v>25000000</v>
      </c>
      <c r="I21" s="4" t="s">
        <v>74</v>
      </c>
    </row>
    <row r="22" spans="1:9" x14ac:dyDescent="0.25">
      <c r="A22" s="4" t="s">
        <v>1278</v>
      </c>
      <c r="B22" s="4" t="s">
        <v>1147</v>
      </c>
      <c r="C22" s="4" t="s">
        <v>1148</v>
      </c>
      <c r="D22" s="4"/>
      <c r="E22" s="4" t="s">
        <v>117</v>
      </c>
      <c r="F22" s="4" t="s">
        <v>1279</v>
      </c>
      <c r="G22" s="4">
        <v>271</v>
      </c>
      <c r="H22" s="4">
        <v>25000000</v>
      </c>
      <c r="I22" s="4" t="s">
        <v>74</v>
      </c>
    </row>
    <row r="23" spans="1:9" x14ac:dyDescent="0.25">
      <c r="A23" s="4" t="s">
        <v>1297</v>
      </c>
      <c r="B23" s="4" t="s">
        <v>1147</v>
      </c>
      <c r="C23" s="4" t="s">
        <v>1148</v>
      </c>
      <c r="D23" s="4"/>
      <c r="E23" s="4" t="s">
        <v>1298</v>
      </c>
      <c r="F23" s="4" t="s">
        <v>1299</v>
      </c>
      <c r="G23" s="4">
        <v>11.433058000000001</v>
      </c>
      <c r="H23" s="4">
        <v>16600000</v>
      </c>
      <c r="I23" s="4" t="s">
        <v>44</v>
      </c>
    </row>
    <row r="24" spans="1:9" x14ac:dyDescent="0.25">
      <c r="A24" s="4" t="s">
        <v>1368</v>
      </c>
      <c r="B24" s="4" t="s">
        <v>1147</v>
      </c>
      <c r="C24" s="4" t="s">
        <v>1148</v>
      </c>
      <c r="D24" s="4"/>
      <c r="E24" s="4" t="s">
        <v>41</v>
      </c>
      <c r="F24" s="4" t="s">
        <v>42</v>
      </c>
      <c r="G24" s="4">
        <v>297.21542199999999</v>
      </c>
      <c r="H24" s="4">
        <v>25000000</v>
      </c>
      <c r="I24" s="4" t="s">
        <v>74</v>
      </c>
    </row>
    <row r="25" spans="1:9" x14ac:dyDescent="0.25">
      <c r="A25" s="4" t="s">
        <v>1372</v>
      </c>
      <c r="B25" s="4" t="s">
        <v>1147</v>
      </c>
      <c r="C25" s="4" t="s">
        <v>1148</v>
      </c>
      <c r="D25" s="4"/>
      <c r="E25" s="4" t="s">
        <v>41</v>
      </c>
      <c r="F25" s="4" t="s">
        <v>42</v>
      </c>
      <c r="G25" s="4">
        <v>259.16520700000001</v>
      </c>
      <c r="H25" s="4">
        <v>25000000</v>
      </c>
      <c r="I25" s="4" t="s">
        <v>74</v>
      </c>
    </row>
    <row r="26" spans="1:9" x14ac:dyDescent="0.25">
      <c r="A26" s="4" t="s">
        <v>1423</v>
      </c>
      <c r="B26" s="4" t="s">
        <v>1147</v>
      </c>
      <c r="C26" s="4" t="s">
        <v>1148</v>
      </c>
      <c r="D26" s="4"/>
      <c r="E26" s="4" t="s">
        <v>87</v>
      </c>
      <c r="F26" s="4" t="s">
        <v>1424</v>
      </c>
      <c r="G26" s="4">
        <v>238.649585</v>
      </c>
      <c r="H26" s="4">
        <v>25000000</v>
      </c>
      <c r="I26" s="4" t="s">
        <v>127</v>
      </c>
    </row>
    <row r="27" spans="1:9" x14ac:dyDescent="0.25">
      <c r="A27" s="4" t="s">
        <v>1429</v>
      </c>
      <c r="B27" s="4" t="s">
        <v>1147</v>
      </c>
      <c r="C27" s="4" t="s">
        <v>1148</v>
      </c>
      <c r="D27" s="4"/>
      <c r="E27" s="4" t="s">
        <v>1019</v>
      </c>
      <c r="F27" s="4" t="s">
        <v>1430</v>
      </c>
      <c r="G27" s="4">
        <v>206.46449999999999</v>
      </c>
      <c r="H27" s="4">
        <v>25000000</v>
      </c>
      <c r="I27" s="4" t="s">
        <v>74</v>
      </c>
    </row>
    <row r="28" spans="1:9" x14ac:dyDescent="0.25">
      <c r="A28" s="4" t="s">
        <v>1434</v>
      </c>
      <c r="B28" s="4" t="s">
        <v>1147</v>
      </c>
      <c r="C28" s="4" t="s">
        <v>1148</v>
      </c>
      <c r="D28" s="4"/>
      <c r="E28" s="4" t="s">
        <v>41</v>
      </c>
      <c r="F28" s="4" t="s">
        <v>1237</v>
      </c>
      <c r="G28" s="4">
        <v>924.71039599999995</v>
      </c>
      <c r="H28" s="4">
        <v>25000000</v>
      </c>
      <c r="I28" s="4" t="s">
        <v>74</v>
      </c>
    </row>
    <row r="29" spans="1:9" x14ac:dyDescent="0.25">
      <c r="A29" s="4" t="s">
        <v>1438</v>
      </c>
      <c r="B29" s="4" t="s">
        <v>1147</v>
      </c>
      <c r="C29" s="4" t="s">
        <v>1148</v>
      </c>
      <c r="D29" s="4"/>
      <c r="E29" s="4" t="s">
        <v>455</v>
      </c>
      <c r="F29" s="4" t="s">
        <v>1439</v>
      </c>
      <c r="G29" s="4">
        <v>845.79443000000003</v>
      </c>
      <c r="H29" s="4">
        <v>25000000</v>
      </c>
      <c r="I29" s="4" t="s">
        <v>127</v>
      </c>
    </row>
    <row r="30" spans="1:9" x14ac:dyDescent="0.25">
      <c r="A30" s="4" t="s">
        <v>1444</v>
      </c>
      <c r="B30" s="4" t="s">
        <v>1147</v>
      </c>
      <c r="C30" s="4" t="s">
        <v>1148</v>
      </c>
      <c r="D30" s="4"/>
      <c r="E30" s="4" t="s">
        <v>455</v>
      </c>
      <c r="F30" s="4" t="s">
        <v>1439</v>
      </c>
      <c r="G30" s="4">
        <v>321.21245599999997</v>
      </c>
      <c r="H30" s="4">
        <v>25000000</v>
      </c>
      <c r="I30" s="4" t="s">
        <v>127</v>
      </c>
    </row>
    <row r="31" spans="1:9" x14ac:dyDescent="0.25">
      <c r="A31" s="4" t="s">
        <v>1457</v>
      </c>
      <c r="B31" s="4" t="s">
        <v>1147</v>
      </c>
      <c r="C31" s="4" t="s">
        <v>1148</v>
      </c>
      <c r="D31" s="4"/>
      <c r="E31" s="4" t="s">
        <v>87</v>
      </c>
      <c r="F31" s="4" t="s">
        <v>1458</v>
      </c>
      <c r="G31" s="4">
        <v>122.627655</v>
      </c>
      <c r="H31" s="4">
        <v>25000000</v>
      </c>
      <c r="I31" s="4" t="s">
        <v>127</v>
      </c>
    </row>
    <row r="32" spans="1:9" x14ac:dyDescent="0.25">
      <c r="A32" s="4" t="s">
        <v>1462</v>
      </c>
      <c r="B32" s="4" t="s">
        <v>1147</v>
      </c>
      <c r="C32" s="4" t="s">
        <v>1148</v>
      </c>
      <c r="D32" s="4"/>
      <c r="E32" s="4" t="s">
        <v>41</v>
      </c>
      <c r="F32" s="4" t="s">
        <v>246</v>
      </c>
      <c r="G32" s="4">
        <v>67.207516999999996</v>
      </c>
      <c r="H32" s="4">
        <v>25000000</v>
      </c>
      <c r="I32" s="4" t="s">
        <v>74</v>
      </c>
    </row>
    <row r="33" spans="1:9" x14ac:dyDescent="0.25">
      <c r="A33" s="4" t="s">
        <v>1466</v>
      </c>
      <c r="B33" s="4" t="s">
        <v>1147</v>
      </c>
      <c r="C33" s="4" t="s">
        <v>1148</v>
      </c>
      <c r="D33" s="4"/>
      <c r="E33" s="4" t="s">
        <v>87</v>
      </c>
      <c r="F33" s="4" t="s">
        <v>1458</v>
      </c>
      <c r="G33" s="4">
        <v>53.224240999999999</v>
      </c>
      <c r="H33" s="4">
        <v>25000000</v>
      </c>
      <c r="I33" s="4" t="s">
        <v>127</v>
      </c>
    </row>
    <row r="34" spans="1:9" x14ac:dyDescent="0.25">
      <c r="A34" s="4" t="s">
        <v>1471</v>
      </c>
      <c r="B34" s="4" t="s">
        <v>1147</v>
      </c>
      <c r="C34" s="4" t="s">
        <v>1148</v>
      </c>
      <c r="D34" s="4"/>
      <c r="E34" s="4" t="s">
        <v>107</v>
      </c>
      <c r="F34" s="4" t="s">
        <v>108</v>
      </c>
      <c r="G34" s="4">
        <v>20.208859</v>
      </c>
      <c r="H34" s="4">
        <v>16600000</v>
      </c>
      <c r="I34" s="4" t="s">
        <v>127</v>
      </c>
    </row>
    <row r="35" spans="1:9" x14ac:dyDescent="0.25">
      <c r="A35" s="4" t="s">
        <v>1475</v>
      </c>
      <c r="B35" s="4" t="s">
        <v>1147</v>
      </c>
      <c r="C35" s="4" t="s">
        <v>1148</v>
      </c>
      <c r="D35" s="4"/>
      <c r="E35" s="4" t="s">
        <v>41</v>
      </c>
      <c r="F35" s="4" t="s">
        <v>246</v>
      </c>
      <c r="G35" s="4">
        <v>18.249182000000001</v>
      </c>
      <c r="H35" s="4">
        <v>16600000</v>
      </c>
      <c r="I35" s="4" t="s">
        <v>74</v>
      </c>
    </row>
    <row r="36" spans="1:9" x14ac:dyDescent="0.25">
      <c r="A36" s="4" t="s">
        <v>1479</v>
      </c>
      <c r="B36" s="4" t="s">
        <v>1147</v>
      </c>
      <c r="C36" s="4" t="s">
        <v>1148</v>
      </c>
      <c r="D36" s="4"/>
      <c r="E36" s="4" t="s">
        <v>41</v>
      </c>
      <c r="F36" s="4" t="s">
        <v>246</v>
      </c>
      <c r="G36" s="4">
        <v>11.373035</v>
      </c>
      <c r="H36" s="4">
        <v>16600000</v>
      </c>
      <c r="I36" s="4" t="s">
        <v>74</v>
      </c>
    </row>
    <row r="37" spans="1:9" x14ac:dyDescent="0.25">
      <c r="A37" s="4" t="s">
        <v>1491</v>
      </c>
      <c r="B37" s="4" t="s">
        <v>1147</v>
      </c>
      <c r="C37" s="4" t="s">
        <v>1148</v>
      </c>
      <c r="D37" s="4"/>
      <c r="E37" s="4" t="s">
        <v>455</v>
      </c>
      <c r="F37" s="4" t="s">
        <v>1492</v>
      </c>
      <c r="G37" s="4">
        <v>1100</v>
      </c>
      <c r="H37" s="4">
        <v>25000000</v>
      </c>
      <c r="I37" s="4" t="s">
        <v>127</v>
      </c>
    </row>
    <row r="38" spans="1:9" x14ac:dyDescent="0.25">
      <c r="A38" s="4" t="s">
        <v>1495</v>
      </c>
      <c r="B38" s="4" t="s">
        <v>1147</v>
      </c>
      <c r="C38" s="4" t="s">
        <v>1148</v>
      </c>
      <c r="D38" s="4"/>
      <c r="E38" s="4" t="s">
        <v>107</v>
      </c>
      <c r="F38" s="4" t="s">
        <v>1496</v>
      </c>
      <c r="G38" s="4">
        <v>364</v>
      </c>
      <c r="H38" s="4">
        <v>25000000</v>
      </c>
      <c r="I38" s="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0306630DEA2841A622DF0BBFD28AFE" ma:contentTypeVersion="8" ma:contentTypeDescription="Create a new document." ma:contentTypeScope="" ma:versionID="c69272a8ec3b9d5ae83356388be93274">
  <xsd:schema xmlns:xsd="http://www.w3.org/2001/XMLSchema" xmlns:xs="http://www.w3.org/2001/XMLSchema" xmlns:p="http://schemas.microsoft.com/office/2006/metadata/properties" xmlns:ns3="7636bcba-8619-448a-b36c-116901ed7690" xmlns:ns4="c3eba2fc-e7b6-4151-bf33-bdaf3a7324bc" targetNamespace="http://schemas.microsoft.com/office/2006/metadata/properties" ma:root="true" ma:fieldsID="eeef14203813403dad79ef08494ae076" ns3:_="" ns4:_="">
    <xsd:import namespace="7636bcba-8619-448a-b36c-116901ed7690"/>
    <xsd:import namespace="c3eba2fc-e7b6-4151-bf33-bdaf3a7324bc"/>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36bcba-8619-448a-b36c-116901ed769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eba2fc-e7b6-4151-bf33-bdaf3a7324bc"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636bcba-8619-448a-b36c-116901ed76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A5D643-55E3-4E43-A30C-64DBBED72E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36bcba-8619-448a-b36c-116901ed7690"/>
    <ds:schemaRef ds:uri="c3eba2fc-e7b6-4151-bf33-bdaf3a732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B285D0-528C-46FB-96A5-01712CC96ED1}">
  <ds:schemaRefs>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purl.org/dc/dcmitype/"/>
    <ds:schemaRef ds:uri="http://schemas.microsoft.com/office/2006/metadata/properties"/>
    <ds:schemaRef ds:uri="c3eba2fc-e7b6-4151-bf33-bdaf3a7324bc"/>
    <ds:schemaRef ds:uri="7636bcba-8619-448a-b36c-116901ed7690"/>
    <ds:schemaRef ds:uri="http://www.w3.org/XML/1998/namespace"/>
    <ds:schemaRef ds:uri="http://purl.org/dc/terms/"/>
  </ds:schemaRefs>
</ds:datastoreItem>
</file>

<file path=customXml/itemProps3.xml><?xml version="1.0" encoding="utf-8"?>
<ds:datastoreItem xmlns:ds="http://schemas.openxmlformats.org/officeDocument/2006/customXml" ds:itemID="{E895FA52-385B-4ACD-8025-FEDB4ADDA5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Hoja1</vt:lpstr>
      <vt:lpstr>enero febrero</vt:lpstr>
      <vt:lpstr>Hoja3</vt:lpstr>
      <vt:lpstr>REPORTE COMPLETO</vt:lpstr>
      <vt:lpstr>AVALUAR</vt:lpstr>
      <vt:lpstr>GEOVALORES</vt:lpstr>
      <vt:lpstr>L0NJA CUN</vt:lpstr>
      <vt:lpstr>INFORMES GEOVALORES</vt:lpstr>
      <vt:lpstr>INFORMES AVALUAR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Fernando Fuentes Rodriguez</dc:creator>
  <cp:lastModifiedBy>Manuel Fernando Fuentes Rodriguez</cp:lastModifiedBy>
  <dcterms:created xsi:type="dcterms:W3CDTF">2024-03-22T13:56:15Z</dcterms:created>
  <dcterms:modified xsi:type="dcterms:W3CDTF">2024-04-05T14:16:29Z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0x010100910306630DEA2841A622DF0BBFD28AFE</vt:lpwstr>
  </property>
</Properties>
</file>