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201702-厦门视贝科技有限公司\02 蓝图设计\2.11 客户化方案设计\视贝开发需求【seebest】\讨论170416\"/>
    </mc:Choice>
  </mc:AlternateContent>
  <bookViews>
    <workbookView xWindow="480" yWindow="105" windowWidth="18255" windowHeight="115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Sheet1!$A$2:$S$828</definedName>
  </definedNames>
  <calcPr calcId="152511"/>
</workbook>
</file>

<file path=xl/calcChain.xml><?xml version="1.0" encoding="utf-8"?>
<calcChain xmlns="http://schemas.openxmlformats.org/spreadsheetml/2006/main">
  <c r="E827" i="1" l="1"/>
  <c r="G827" i="1"/>
  <c r="R823" i="1"/>
  <c r="O823" i="1"/>
  <c r="P823" i="1"/>
  <c r="L823" i="1"/>
  <c r="K823" i="1"/>
  <c r="J823" i="1"/>
  <c r="I823" i="1"/>
  <c r="F826" i="1"/>
  <c r="F825" i="1"/>
  <c r="F824" i="1"/>
  <c r="F823" i="1"/>
  <c r="D827" i="1"/>
  <c r="R821" i="1"/>
  <c r="P821" i="1"/>
  <c r="L821" i="1"/>
  <c r="I821" i="1"/>
  <c r="J821" i="1" s="1"/>
  <c r="F822" i="1"/>
  <c r="F821" i="1"/>
  <c r="P819" i="1" l="1"/>
  <c r="L819" i="1"/>
  <c r="I819" i="1"/>
  <c r="J819" i="1" s="1"/>
  <c r="R819" i="1" s="1"/>
  <c r="F820" i="1"/>
  <c r="F819" i="1"/>
  <c r="P815" i="1" l="1"/>
  <c r="L815" i="1"/>
  <c r="K815" i="1"/>
  <c r="J815" i="1"/>
  <c r="R815" i="1" s="1"/>
  <c r="I815" i="1"/>
  <c r="F818" i="1"/>
  <c r="F817" i="1"/>
  <c r="F816" i="1"/>
  <c r="F815" i="1"/>
  <c r="N813" i="1" l="1"/>
  <c r="L813" i="1"/>
  <c r="I813" i="1"/>
  <c r="J813" i="1" s="1"/>
  <c r="R813" i="1" s="1"/>
  <c r="F814" i="1"/>
  <c r="F813" i="1"/>
  <c r="P811" i="1" l="1"/>
  <c r="L811" i="1"/>
  <c r="I811" i="1"/>
  <c r="J811" i="1" s="1"/>
  <c r="R811" i="1" s="1"/>
  <c r="F812" i="1"/>
  <c r="F811" i="1"/>
  <c r="L809" i="1"/>
  <c r="K809" i="1"/>
  <c r="I809" i="1"/>
  <c r="J809" i="1" s="1"/>
  <c r="R809" i="1" s="1"/>
  <c r="F810" i="1"/>
  <c r="F809" i="1"/>
  <c r="K801" i="1" l="1"/>
  <c r="P801" i="1"/>
  <c r="Q801" i="1"/>
  <c r="O801" i="1"/>
  <c r="N801" i="1"/>
  <c r="M801" i="1"/>
  <c r="L801" i="1"/>
  <c r="I801" i="1"/>
  <c r="J801" i="1" s="1"/>
  <c r="F808" i="1"/>
  <c r="F807" i="1"/>
  <c r="F806" i="1"/>
  <c r="F805" i="1"/>
  <c r="F804" i="1"/>
  <c r="F803" i="1"/>
  <c r="F802" i="1"/>
  <c r="F801" i="1"/>
  <c r="R801" i="1" l="1"/>
  <c r="P798" i="1"/>
  <c r="L798" i="1"/>
  <c r="K798" i="1"/>
  <c r="I798" i="1"/>
  <c r="J798" i="1" s="1"/>
  <c r="R798" i="1" s="1"/>
  <c r="F800" i="1"/>
  <c r="F799" i="1"/>
  <c r="F798" i="1"/>
  <c r="N793" i="1"/>
  <c r="O793" i="1"/>
  <c r="P793" i="1"/>
  <c r="L793" i="1"/>
  <c r="K793" i="1"/>
  <c r="J793" i="1"/>
  <c r="R793" i="1" s="1"/>
  <c r="I793" i="1"/>
  <c r="F797" i="1"/>
  <c r="F796" i="1"/>
  <c r="F795" i="1"/>
  <c r="F794" i="1"/>
  <c r="F793" i="1"/>
  <c r="P791" i="1"/>
  <c r="R791" i="1" s="1"/>
  <c r="L791" i="1"/>
  <c r="J791" i="1"/>
  <c r="I791" i="1"/>
  <c r="F792" i="1"/>
  <c r="F791" i="1"/>
  <c r="N787" i="1"/>
  <c r="P787" i="1"/>
  <c r="L787" i="1"/>
  <c r="K787" i="1"/>
  <c r="I787" i="1"/>
  <c r="J787" i="1" s="1"/>
  <c r="F790" i="1"/>
  <c r="F789" i="1"/>
  <c r="F788" i="1"/>
  <c r="F787" i="1"/>
  <c r="Q780" i="1"/>
  <c r="N780" i="1"/>
  <c r="M780" i="1"/>
  <c r="P780" i="1"/>
  <c r="L780" i="1"/>
  <c r="K780" i="1"/>
  <c r="I780" i="1"/>
  <c r="J780" i="1" s="1"/>
  <c r="F786" i="1"/>
  <c r="F785" i="1"/>
  <c r="F784" i="1"/>
  <c r="F783" i="1"/>
  <c r="F782" i="1"/>
  <c r="F781" i="1"/>
  <c r="F780" i="1"/>
  <c r="L776" i="1"/>
  <c r="P776" i="1"/>
  <c r="K776" i="1"/>
  <c r="I776" i="1"/>
  <c r="J776" i="1" s="1"/>
  <c r="R776" i="1" s="1"/>
  <c r="F779" i="1"/>
  <c r="F778" i="1"/>
  <c r="F777" i="1"/>
  <c r="F776" i="1"/>
  <c r="R780" i="1" l="1"/>
  <c r="R787" i="1"/>
  <c r="N772" i="1"/>
  <c r="P772" i="1"/>
  <c r="L772" i="1"/>
  <c r="K772" i="1"/>
  <c r="I772" i="1"/>
  <c r="J772" i="1" s="1"/>
  <c r="F775" i="1"/>
  <c r="F774" i="1"/>
  <c r="F773" i="1"/>
  <c r="F772" i="1"/>
  <c r="R772" i="1" l="1"/>
  <c r="P768" i="1"/>
  <c r="L768" i="1"/>
  <c r="K768" i="1"/>
  <c r="I768" i="1"/>
  <c r="J768" i="1" s="1"/>
  <c r="R768" i="1" s="1"/>
  <c r="F771" i="1"/>
  <c r="F770" i="1"/>
  <c r="F769" i="1"/>
  <c r="F768" i="1"/>
  <c r="P765" i="1"/>
  <c r="L765" i="1"/>
  <c r="K765" i="1"/>
  <c r="J765" i="1"/>
  <c r="R765" i="1" s="1"/>
  <c r="I765" i="1"/>
  <c r="F767" i="1"/>
  <c r="F766" i="1"/>
  <c r="F765" i="1"/>
  <c r="M761" i="1"/>
  <c r="P761" i="1"/>
  <c r="L761" i="1"/>
  <c r="K761" i="1"/>
  <c r="I761" i="1"/>
  <c r="J761" i="1" s="1"/>
  <c r="F764" i="1"/>
  <c r="F763" i="1"/>
  <c r="F762" i="1"/>
  <c r="F761" i="1"/>
  <c r="P759" i="1"/>
  <c r="L759" i="1"/>
  <c r="I759" i="1"/>
  <c r="J759" i="1" s="1"/>
  <c r="R759" i="1" s="1"/>
  <c r="F760" i="1"/>
  <c r="F759" i="1"/>
  <c r="N754" i="1"/>
  <c r="O754" i="1"/>
  <c r="P754" i="1"/>
  <c r="L754" i="1"/>
  <c r="K754" i="1"/>
  <c r="J754" i="1"/>
  <c r="I754" i="1"/>
  <c r="F758" i="1"/>
  <c r="F757" i="1"/>
  <c r="F756" i="1"/>
  <c r="F755" i="1"/>
  <c r="F754" i="1"/>
  <c r="R761" i="1" l="1"/>
  <c r="R754" i="1"/>
  <c r="N750" i="1"/>
  <c r="P750" i="1"/>
  <c r="L750" i="1"/>
  <c r="K750" i="1"/>
  <c r="I750" i="1"/>
  <c r="J750" i="1" s="1"/>
  <c r="F753" i="1"/>
  <c r="F752" i="1"/>
  <c r="F751" i="1"/>
  <c r="F750" i="1"/>
  <c r="N745" i="1"/>
  <c r="L745" i="1"/>
  <c r="K745" i="1"/>
  <c r="I745" i="1"/>
  <c r="J745" i="1" s="1"/>
  <c r="R745" i="1" s="1"/>
  <c r="F749" i="1"/>
  <c r="F748" i="1"/>
  <c r="F747" i="1"/>
  <c r="F746" i="1"/>
  <c r="F745" i="1"/>
  <c r="R750" i="1" l="1"/>
  <c r="Q738" i="1"/>
  <c r="P738" i="1"/>
  <c r="O738" i="1"/>
  <c r="M738" i="1"/>
  <c r="L738" i="1"/>
  <c r="K738" i="1"/>
  <c r="J738" i="1"/>
  <c r="R738" i="1" s="1"/>
  <c r="I738" i="1"/>
  <c r="F744" i="1"/>
  <c r="F743" i="1"/>
  <c r="F742" i="1"/>
  <c r="F741" i="1"/>
  <c r="F740" i="1"/>
  <c r="F739" i="1"/>
  <c r="F738" i="1"/>
  <c r="Q730" i="1"/>
  <c r="P730" i="1"/>
  <c r="O730" i="1"/>
  <c r="N730" i="1"/>
  <c r="M730" i="1"/>
  <c r="L730" i="1"/>
  <c r="K730" i="1"/>
  <c r="I730" i="1"/>
  <c r="J730" i="1" s="1"/>
  <c r="F737" i="1"/>
  <c r="F736" i="1"/>
  <c r="F735" i="1"/>
  <c r="F734" i="1"/>
  <c r="F733" i="1"/>
  <c r="F732" i="1"/>
  <c r="F731" i="1"/>
  <c r="F730" i="1"/>
  <c r="Q724" i="1"/>
  <c r="P724" i="1"/>
  <c r="O724" i="1"/>
  <c r="M724" i="1"/>
  <c r="L724" i="1"/>
  <c r="K724" i="1"/>
  <c r="I724" i="1"/>
  <c r="J724" i="1" s="1"/>
  <c r="R724" i="1" s="1"/>
  <c r="F729" i="1"/>
  <c r="F728" i="1"/>
  <c r="F727" i="1"/>
  <c r="F726" i="1"/>
  <c r="F725" i="1"/>
  <c r="F724" i="1"/>
  <c r="P719" i="1"/>
  <c r="L719" i="1"/>
  <c r="K719" i="1"/>
  <c r="I719" i="1"/>
  <c r="J719" i="1" s="1"/>
  <c r="F723" i="1"/>
  <c r="F722" i="1"/>
  <c r="F721" i="1"/>
  <c r="F720" i="1"/>
  <c r="F719" i="1"/>
  <c r="J718" i="1"/>
  <c r="R718" i="1" s="1"/>
  <c r="I718" i="1"/>
  <c r="F718" i="1"/>
  <c r="Q710" i="1"/>
  <c r="P710" i="1"/>
  <c r="O710" i="1"/>
  <c r="N710" i="1"/>
  <c r="M710" i="1"/>
  <c r="L710" i="1"/>
  <c r="K710" i="1"/>
  <c r="I710" i="1"/>
  <c r="J710" i="1" s="1"/>
  <c r="F717" i="1"/>
  <c r="F716" i="1"/>
  <c r="F715" i="1"/>
  <c r="F714" i="1"/>
  <c r="F713" i="1"/>
  <c r="F712" i="1"/>
  <c r="F711" i="1"/>
  <c r="F710" i="1"/>
  <c r="R730" i="1" l="1"/>
  <c r="R710" i="1"/>
  <c r="R719" i="1"/>
  <c r="L708" i="1"/>
  <c r="K708" i="1"/>
  <c r="I708" i="1"/>
  <c r="J708" i="1" s="1"/>
  <c r="F709" i="1"/>
  <c r="F708" i="1"/>
  <c r="Q702" i="1"/>
  <c r="P702" i="1"/>
  <c r="O702" i="1"/>
  <c r="L702" i="1"/>
  <c r="K702" i="1"/>
  <c r="I702" i="1"/>
  <c r="J702" i="1" s="1"/>
  <c r="F707" i="1"/>
  <c r="F706" i="1"/>
  <c r="F705" i="1"/>
  <c r="F704" i="1"/>
  <c r="F703" i="1"/>
  <c r="F702" i="1"/>
  <c r="Q696" i="1"/>
  <c r="N696" i="1"/>
  <c r="O696" i="1"/>
  <c r="P696" i="1"/>
  <c r="L696" i="1"/>
  <c r="K696" i="1"/>
  <c r="I696" i="1"/>
  <c r="J696" i="1" s="1"/>
  <c r="F701" i="1"/>
  <c r="F700" i="1"/>
  <c r="F699" i="1"/>
  <c r="F698" i="1"/>
  <c r="F697" i="1"/>
  <c r="F696" i="1"/>
  <c r="Q688" i="1"/>
  <c r="O688" i="1"/>
  <c r="N688" i="1"/>
  <c r="M688" i="1"/>
  <c r="P688" i="1"/>
  <c r="L688" i="1"/>
  <c r="K688" i="1"/>
  <c r="I688" i="1"/>
  <c r="J688" i="1" s="1"/>
  <c r="F695" i="1"/>
  <c r="F694" i="1"/>
  <c r="F693" i="1"/>
  <c r="F692" i="1"/>
  <c r="F691" i="1"/>
  <c r="F690" i="1"/>
  <c r="F689" i="1"/>
  <c r="F688" i="1"/>
  <c r="R688" i="1" l="1"/>
  <c r="R696" i="1"/>
  <c r="R702" i="1"/>
  <c r="R708" i="1"/>
  <c r="P685" i="1"/>
  <c r="L685" i="1"/>
  <c r="K685" i="1"/>
  <c r="I685" i="1"/>
  <c r="J685" i="1" s="1"/>
  <c r="F687" i="1"/>
  <c r="F686" i="1"/>
  <c r="F685" i="1"/>
  <c r="P682" i="1"/>
  <c r="L682" i="1"/>
  <c r="K682" i="1"/>
  <c r="I682" i="1"/>
  <c r="J682" i="1" s="1"/>
  <c r="F684" i="1"/>
  <c r="F683" i="1"/>
  <c r="F682" i="1"/>
  <c r="Q675" i="1"/>
  <c r="P675" i="1"/>
  <c r="O675" i="1"/>
  <c r="N675" i="1"/>
  <c r="M675" i="1"/>
  <c r="L675" i="1"/>
  <c r="K675" i="1"/>
  <c r="I675" i="1"/>
  <c r="J675" i="1" s="1"/>
  <c r="F681" i="1"/>
  <c r="F680" i="1"/>
  <c r="F679" i="1"/>
  <c r="F678" i="1"/>
  <c r="F677" i="1"/>
  <c r="F676" i="1"/>
  <c r="F675" i="1"/>
  <c r="R675" i="1" l="1"/>
  <c r="R685" i="1"/>
  <c r="R682" i="1"/>
  <c r="M671" i="1"/>
  <c r="P671" i="1"/>
  <c r="L671" i="1"/>
  <c r="K671" i="1"/>
  <c r="I671" i="1"/>
  <c r="J671" i="1" s="1"/>
  <c r="F674" i="1"/>
  <c r="F673" i="1"/>
  <c r="F672" i="1"/>
  <c r="F671" i="1"/>
  <c r="R671" i="1" l="1"/>
  <c r="Q663" i="1" l="1"/>
  <c r="P663" i="1"/>
  <c r="O663" i="1"/>
  <c r="N663" i="1"/>
  <c r="M663" i="1"/>
  <c r="L663" i="1"/>
  <c r="K663" i="1"/>
  <c r="I663" i="1"/>
  <c r="J663" i="1" s="1"/>
  <c r="F670" i="1"/>
  <c r="F669" i="1"/>
  <c r="F668" i="1"/>
  <c r="F667" i="1"/>
  <c r="F666" i="1"/>
  <c r="F665" i="1"/>
  <c r="F664" i="1"/>
  <c r="F663" i="1"/>
  <c r="P660" i="1"/>
  <c r="L660" i="1"/>
  <c r="K660" i="1"/>
  <c r="I660" i="1"/>
  <c r="J660" i="1" s="1"/>
  <c r="F662" i="1"/>
  <c r="F661" i="1"/>
  <c r="F660" i="1"/>
  <c r="P658" i="1"/>
  <c r="L658" i="1"/>
  <c r="I658" i="1"/>
  <c r="J658" i="1" s="1"/>
  <c r="F659" i="1"/>
  <c r="F658" i="1"/>
  <c r="N654" i="1"/>
  <c r="P654" i="1"/>
  <c r="L654" i="1"/>
  <c r="K654" i="1"/>
  <c r="I654" i="1"/>
  <c r="J654" i="1" s="1"/>
  <c r="F657" i="1"/>
  <c r="F656" i="1"/>
  <c r="F655" i="1"/>
  <c r="F654" i="1"/>
  <c r="R658" i="1" l="1"/>
  <c r="R663" i="1"/>
  <c r="R660" i="1"/>
  <c r="R654" i="1"/>
  <c r="Q650" i="1"/>
  <c r="P650" i="1"/>
  <c r="L650" i="1"/>
  <c r="I650" i="1"/>
  <c r="J650" i="1" s="1"/>
  <c r="F653" i="1"/>
  <c r="F652" i="1"/>
  <c r="F651" i="1"/>
  <c r="F650" i="1"/>
  <c r="Q643" i="1"/>
  <c r="P643" i="1"/>
  <c r="O643" i="1"/>
  <c r="N643" i="1"/>
  <c r="M643" i="1"/>
  <c r="L643" i="1"/>
  <c r="K643" i="1"/>
  <c r="I643" i="1"/>
  <c r="J643" i="1" s="1"/>
  <c r="F649" i="1"/>
  <c r="F648" i="1"/>
  <c r="F647" i="1"/>
  <c r="F646" i="1"/>
  <c r="F645" i="1"/>
  <c r="F644" i="1"/>
  <c r="F643" i="1"/>
  <c r="R650" i="1" l="1"/>
  <c r="R643" i="1"/>
  <c r="O640" i="1"/>
  <c r="P640" i="1"/>
  <c r="L640" i="1"/>
  <c r="I640" i="1"/>
  <c r="J640" i="1" s="1"/>
  <c r="F642" i="1"/>
  <c r="F641" i="1"/>
  <c r="F640" i="1"/>
  <c r="P636" i="1"/>
  <c r="L636" i="1"/>
  <c r="K636" i="1"/>
  <c r="I636" i="1"/>
  <c r="J636" i="1" s="1"/>
  <c r="F639" i="1"/>
  <c r="F638" i="1"/>
  <c r="F637" i="1"/>
  <c r="F636" i="1"/>
  <c r="N630" i="1"/>
  <c r="P630" i="1"/>
  <c r="L630" i="1"/>
  <c r="K630" i="1"/>
  <c r="I630" i="1"/>
  <c r="J630" i="1" s="1"/>
  <c r="F635" i="1"/>
  <c r="F634" i="1"/>
  <c r="F633" i="1"/>
  <c r="F632" i="1"/>
  <c r="F631" i="1"/>
  <c r="F630" i="1"/>
  <c r="R640" i="1" l="1"/>
  <c r="R636" i="1"/>
  <c r="R630" i="1"/>
  <c r="N625" i="1"/>
  <c r="O625" i="1"/>
  <c r="P625" i="1"/>
  <c r="L625" i="1"/>
  <c r="K625" i="1"/>
  <c r="I625" i="1"/>
  <c r="J625" i="1" s="1"/>
  <c r="F629" i="1"/>
  <c r="F628" i="1"/>
  <c r="F627" i="1"/>
  <c r="F626" i="1"/>
  <c r="F625" i="1"/>
  <c r="P622" i="1"/>
  <c r="L622" i="1"/>
  <c r="K622" i="1"/>
  <c r="I622" i="1"/>
  <c r="J622" i="1" s="1"/>
  <c r="F624" i="1"/>
  <c r="F623" i="1"/>
  <c r="F622" i="1"/>
  <c r="P618" i="1"/>
  <c r="L618" i="1"/>
  <c r="K618" i="1"/>
  <c r="I618" i="1"/>
  <c r="J618" i="1" s="1"/>
  <c r="F621" i="1"/>
  <c r="F620" i="1"/>
  <c r="F619" i="1"/>
  <c r="F618" i="1"/>
  <c r="O612" i="1"/>
  <c r="M612" i="1"/>
  <c r="P612" i="1"/>
  <c r="L612" i="1"/>
  <c r="K612" i="1"/>
  <c r="I612" i="1"/>
  <c r="J612" i="1" s="1"/>
  <c r="F617" i="1"/>
  <c r="F616" i="1"/>
  <c r="F615" i="1"/>
  <c r="F614" i="1"/>
  <c r="F613" i="1"/>
  <c r="F612" i="1"/>
  <c r="L609" i="1"/>
  <c r="K609" i="1"/>
  <c r="I609" i="1"/>
  <c r="J609" i="1" s="1"/>
  <c r="F611" i="1"/>
  <c r="F610" i="1"/>
  <c r="F609" i="1"/>
  <c r="P605" i="1"/>
  <c r="L605" i="1"/>
  <c r="K605" i="1"/>
  <c r="I605" i="1"/>
  <c r="J605" i="1" s="1"/>
  <c r="F608" i="1"/>
  <c r="F607" i="1"/>
  <c r="F606" i="1"/>
  <c r="F605" i="1"/>
  <c r="P603" i="1"/>
  <c r="L603" i="1"/>
  <c r="I603" i="1"/>
  <c r="J603" i="1" s="1"/>
  <c r="F604" i="1"/>
  <c r="F603" i="1"/>
  <c r="N600" i="1"/>
  <c r="P600" i="1"/>
  <c r="L600" i="1"/>
  <c r="I600" i="1"/>
  <c r="J600" i="1" s="1"/>
  <c r="F602" i="1"/>
  <c r="F601" i="1"/>
  <c r="F600" i="1"/>
  <c r="P598" i="1"/>
  <c r="L598" i="1"/>
  <c r="I598" i="1"/>
  <c r="J598" i="1" s="1"/>
  <c r="F599" i="1"/>
  <c r="F598" i="1"/>
  <c r="Q594" i="1"/>
  <c r="P594" i="1"/>
  <c r="O594" i="1"/>
  <c r="L594" i="1"/>
  <c r="I594" i="1"/>
  <c r="J594" i="1" s="1"/>
  <c r="F597" i="1"/>
  <c r="F596" i="1"/>
  <c r="F595" i="1"/>
  <c r="F594" i="1"/>
  <c r="R598" i="1" l="1"/>
  <c r="R600" i="1"/>
  <c r="R618" i="1"/>
  <c r="R622" i="1"/>
  <c r="R609" i="1"/>
  <c r="R612" i="1"/>
  <c r="R594" i="1"/>
  <c r="R605" i="1"/>
  <c r="R625" i="1"/>
  <c r="R603" i="1"/>
  <c r="N590" i="1"/>
  <c r="P590" i="1"/>
  <c r="L590" i="1"/>
  <c r="K590" i="1"/>
  <c r="I590" i="1"/>
  <c r="J590" i="1" s="1"/>
  <c r="F593" i="1"/>
  <c r="F592" i="1"/>
  <c r="F591" i="1"/>
  <c r="F590" i="1"/>
  <c r="R590" i="1" l="1"/>
  <c r="P587" i="1"/>
  <c r="L587" i="1"/>
  <c r="I587" i="1"/>
  <c r="J587" i="1" s="1"/>
  <c r="F589" i="1"/>
  <c r="F588" i="1"/>
  <c r="F587" i="1"/>
  <c r="P583" i="1"/>
  <c r="L583" i="1"/>
  <c r="K583" i="1"/>
  <c r="I583" i="1"/>
  <c r="J583" i="1" s="1"/>
  <c r="F586" i="1"/>
  <c r="F585" i="1"/>
  <c r="F584" i="1"/>
  <c r="F583" i="1"/>
  <c r="R587" i="1" l="1"/>
  <c r="R583" i="1"/>
  <c r="N578" i="1"/>
  <c r="P578" i="1"/>
  <c r="L578" i="1"/>
  <c r="I578" i="1"/>
  <c r="J578" i="1" s="1"/>
  <c r="F582" i="1"/>
  <c r="F581" i="1"/>
  <c r="F580" i="1"/>
  <c r="F579" i="1"/>
  <c r="F578" i="1"/>
  <c r="P572" i="1"/>
  <c r="O572" i="1"/>
  <c r="N572" i="1"/>
  <c r="L572" i="1"/>
  <c r="K572" i="1"/>
  <c r="I572" i="1"/>
  <c r="J572" i="1" s="1"/>
  <c r="F577" i="1"/>
  <c r="F576" i="1"/>
  <c r="F575" i="1"/>
  <c r="F574" i="1"/>
  <c r="F573" i="1"/>
  <c r="F572" i="1"/>
  <c r="P569" i="1"/>
  <c r="L569" i="1"/>
  <c r="K569" i="1"/>
  <c r="I569" i="1"/>
  <c r="J569" i="1" s="1"/>
  <c r="F571" i="1"/>
  <c r="F570" i="1"/>
  <c r="F569" i="1"/>
  <c r="P566" i="1"/>
  <c r="L566" i="1"/>
  <c r="K566" i="1"/>
  <c r="I566" i="1"/>
  <c r="J566" i="1" s="1"/>
  <c r="F568" i="1"/>
  <c r="F567" i="1"/>
  <c r="F566" i="1"/>
  <c r="P562" i="1"/>
  <c r="L562" i="1"/>
  <c r="K562" i="1"/>
  <c r="I562" i="1"/>
  <c r="J562" i="1" s="1"/>
  <c r="F565" i="1"/>
  <c r="F564" i="1"/>
  <c r="F563" i="1"/>
  <c r="F562" i="1"/>
  <c r="R572" i="1" l="1"/>
  <c r="R578" i="1"/>
  <c r="R562" i="1"/>
  <c r="R566" i="1"/>
  <c r="R569" i="1"/>
  <c r="P558" i="1"/>
  <c r="L558" i="1"/>
  <c r="K558" i="1"/>
  <c r="I558" i="1"/>
  <c r="J558" i="1" s="1"/>
  <c r="F561" i="1"/>
  <c r="F560" i="1"/>
  <c r="F559" i="1"/>
  <c r="F558" i="1"/>
  <c r="R558" i="1" l="1"/>
  <c r="P554" i="1"/>
  <c r="L554" i="1"/>
  <c r="K554" i="1"/>
  <c r="I554" i="1"/>
  <c r="J554" i="1" s="1"/>
  <c r="F557" i="1"/>
  <c r="F556" i="1"/>
  <c r="F555" i="1"/>
  <c r="F554" i="1"/>
  <c r="P551" i="1"/>
  <c r="L551" i="1"/>
  <c r="K551" i="1"/>
  <c r="I551" i="1"/>
  <c r="J551" i="1" s="1"/>
  <c r="F553" i="1"/>
  <c r="F552" i="1"/>
  <c r="F551" i="1"/>
  <c r="P547" i="1"/>
  <c r="L547" i="1"/>
  <c r="K547" i="1"/>
  <c r="I547" i="1"/>
  <c r="J547" i="1" s="1"/>
  <c r="F550" i="1"/>
  <c r="F549" i="1"/>
  <c r="F548" i="1"/>
  <c r="F547" i="1"/>
  <c r="P543" i="1"/>
  <c r="L543" i="1"/>
  <c r="K543" i="1"/>
  <c r="I543" i="1"/>
  <c r="J543" i="1" s="1"/>
  <c r="F546" i="1"/>
  <c r="F545" i="1"/>
  <c r="F544" i="1"/>
  <c r="F543" i="1"/>
  <c r="N537" i="1"/>
  <c r="O537" i="1"/>
  <c r="M537" i="1"/>
  <c r="P537" i="1"/>
  <c r="L537" i="1"/>
  <c r="K537" i="1"/>
  <c r="I537" i="1"/>
  <c r="J537" i="1" s="1"/>
  <c r="F541" i="1"/>
  <c r="F542" i="1"/>
  <c r="F540" i="1"/>
  <c r="F539" i="1"/>
  <c r="F538" i="1"/>
  <c r="F537" i="1"/>
  <c r="Q530" i="1"/>
  <c r="N530" i="1"/>
  <c r="M530" i="1"/>
  <c r="P530" i="1"/>
  <c r="L530" i="1"/>
  <c r="K530" i="1"/>
  <c r="I530" i="1"/>
  <c r="J530" i="1" s="1"/>
  <c r="F536" i="1"/>
  <c r="F535" i="1"/>
  <c r="F534" i="1"/>
  <c r="F533" i="1"/>
  <c r="F532" i="1"/>
  <c r="F531" i="1"/>
  <c r="F530" i="1"/>
  <c r="N526" i="1"/>
  <c r="P526" i="1"/>
  <c r="L526" i="1"/>
  <c r="K526" i="1"/>
  <c r="I526" i="1"/>
  <c r="J526" i="1" s="1"/>
  <c r="F529" i="1"/>
  <c r="F528" i="1"/>
  <c r="F527" i="1"/>
  <c r="F526" i="1"/>
  <c r="P523" i="1"/>
  <c r="L523" i="1"/>
  <c r="K523" i="1"/>
  <c r="I523" i="1"/>
  <c r="J523" i="1" s="1"/>
  <c r="F525" i="1"/>
  <c r="F524" i="1"/>
  <c r="F523" i="1"/>
  <c r="P520" i="1"/>
  <c r="L520" i="1"/>
  <c r="K520" i="1"/>
  <c r="I520" i="1"/>
  <c r="J520" i="1" s="1"/>
  <c r="F522" i="1"/>
  <c r="F521" i="1"/>
  <c r="F520" i="1"/>
  <c r="R530" i="1" l="1"/>
  <c r="R520" i="1"/>
  <c r="R551" i="1"/>
  <c r="R537" i="1"/>
  <c r="R543" i="1"/>
  <c r="R547" i="1"/>
  <c r="R554" i="1"/>
  <c r="R523" i="1"/>
  <c r="R526" i="1"/>
  <c r="P516" i="1"/>
  <c r="L516" i="1"/>
  <c r="K516" i="1"/>
  <c r="I516" i="1"/>
  <c r="J516" i="1" s="1"/>
  <c r="F519" i="1"/>
  <c r="F518" i="1"/>
  <c r="F517" i="1"/>
  <c r="F516" i="1"/>
  <c r="Q508" i="1"/>
  <c r="O508" i="1"/>
  <c r="N508" i="1"/>
  <c r="M508" i="1"/>
  <c r="P508" i="1"/>
  <c r="L508" i="1"/>
  <c r="K508" i="1"/>
  <c r="I508" i="1"/>
  <c r="J508" i="1" s="1"/>
  <c r="F515" i="1"/>
  <c r="F514" i="1"/>
  <c r="F513" i="1"/>
  <c r="F512" i="1"/>
  <c r="F511" i="1"/>
  <c r="F510" i="1"/>
  <c r="F509" i="1"/>
  <c r="F508" i="1"/>
  <c r="R508" i="1" l="1"/>
  <c r="R516" i="1"/>
  <c r="O502" i="1"/>
  <c r="M502" i="1"/>
  <c r="P502" i="1"/>
  <c r="L502" i="1"/>
  <c r="K502" i="1"/>
  <c r="I502" i="1"/>
  <c r="J502" i="1" s="1"/>
  <c r="F507" i="1"/>
  <c r="F506" i="1"/>
  <c r="F505" i="1"/>
  <c r="F504" i="1"/>
  <c r="F503" i="1"/>
  <c r="F502" i="1"/>
  <c r="O498" i="1"/>
  <c r="P498" i="1"/>
  <c r="L498" i="1"/>
  <c r="K498" i="1"/>
  <c r="I498" i="1"/>
  <c r="J498" i="1" s="1"/>
  <c r="F501" i="1"/>
  <c r="F500" i="1"/>
  <c r="F499" i="1"/>
  <c r="F498" i="1"/>
  <c r="P495" i="1"/>
  <c r="L495" i="1"/>
  <c r="I495" i="1"/>
  <c r="J495" i="1" s="1"/>
  <c r="F497" i="1"/>
  <c r="F496" i="1"/>
  <c r="F495" i="1"/>
  <c r="O490" i="1"/>
  <c r="P490" i="1"/>
  <c r="L490" i="1"/>
  <c r="K490" i="1"/>
  <c r="I490" i="1"/>
  <c r="J490" i="1" s="1"/>
  <c r="F494" i="1"/>
  <c r="F493" i="1"/>
  <c r="F492" i="1"/>
  <c r="F491" i="1"/>
  <c r="F490" i="1"/>
  <c r="R495" i="1" l="1"/>
  <c r="R498" i="1"/>
  <c r="R490" i="1"/>
  <c r="R502" i="1"/>
  <c r="Q484" i="1"/>
  <c r="O484" i="1"/>
  <c r="N484" i="1"/>
  <c r="P484" i="1"/>
  <c r="L484" i="1"/>
  <c r="K484" i="1"/>
  <c r="I484" i="1"/>
  <c r="J484" i="1" s="1"/>
  <c r="F489" i="1"/>
  <c r="F488" i="1"/>
  <c r="F487" i="1"/>
  <c r="F486" i="1"/>
  <c r="F485" i="1"/>
  <c r="F484" i="1"/>
  <c r="O479" i="1"/>
  <c r="P479" i="1"/>
  <c r="L479" i="1"/>
  <c r="K479" i="1"/>
  <c r="I479" i="1"/>
  <c r="J479" i="1" s="1"/>
  <c r="F483" i="1"/>
  <c r="F482" i="1"/>
  <c r="F481" i="1"/>
  <c r="F480" i="1"/>
  <c r="F479" i="1"/>
  <c r="R484" i="1" l="1"/>
  <c r="R479" i="1"/>
  <c r="N475" i="1"/>
  <c r="P475" i="1"/>
  <c r="L475" i="1"/>
  <c r="K475" i="1"/>
  <c r="I475" i="1"/>
  <c r="J475" i="1" s="1"/>
  <c r="F478" i="1"/>
  <c r="F477" i="1"/>
  <c r="F476" i="1"/>
  <c r="F475" i="1"/>
  <c r="R475" i="1" l="1"/>
  <c r="P470" i="1"/>
  <c r="L470" i="1"/>
  <c r="K470" i="1"/>
  <c r="I470" i="1"/>
  <c r="J470" i="1" s="1"/>
  <c r="F474" i="1"/>
  <c r="F473" i="1"/>
  <c r="F472" i="1"/>
  <c r="F471" i="1"/>
  <c r="F470" i="1"/>
  <c r="R470" i="1" l="1"/>
  <c r="O464" i="1"/>
  <c r="N464" i="1"/>
  <c r="P464" i="1"/>
  <c r="L464" i="1"/>
  <c r="K464" i="1"/>
  <c r="I464" i="1"/>
  <c r="J464" i="1" s="1"/>
  <c r="F469" i="1"/>
  <c r="F468" i="1"/>
  <c r="F467" i="1"/>
  <c r="F466" i="1"/>
  <c r="F465" i="1"/>
  <c r="F464" i="1"/>
  <c r="R464" i="1" l="1"/>
  <c r="Q458" i="1"/>
  <c r="O458" i="1"/>
  <c r="P458" i="1"/>
  <c r="L458" i="1"/>
  <c r="K458" i="1"/>
  <c r="I458" i="1"/>
  <c r="J458" i="1" s="1"/>
  <c r="F463" i="1"/>
  <c r="F462" i="1"/>
  <c r="F461" i="1"/>
  <c r="F460" i="1"/>
  <c r="F459" i="1"/>
  <c r="F458" i="1"/>
  <c r="R458" i="1" l="1"/>
  <c r="M454" i="1"/>
  <c r="P454" i="1"/>
  <c r="L454" i="1"/>
  <c r="K454" i="1"/>
  <c r="I454" i="1"/>
  <c r="J454" i="1" s="1"/>
  <c r="F453" i="1"/>
  <c r="F454" i="1"/>
  <c r="F455" i="1"/>
  <c r="F456" i="1"/>
  <c r="F457" i="1"/>
  <c r="Q446" i="1"/>
  <c r="O446" i="1"/>
  <c r="N446" i="1"/>
  <c r="M446" i="1"/>
  <c r="P446" i="1"/>
  <c r="L446" i="1"/>
  <c r="K446" i="1"/>
  <c r="I446" i="1"/>
  <c r="J446" i="1" s="1"/>
  <c r="F452" i="1"/>
  <c r="F451" i="1"/>
  <c r="F450" i="1"/>
  <c r="F449" i="1"/>
  <c r="F448" i="1"/>
  <c r="F447" i="1"/>
  <c r="F446" i="1"/>
  <c r="P441" i="1"/>
  <c r="O441" i="1"/>
  <c r="M441" i="1"/>
  <c r="L441" i="1"/>
  <c r="K441" i="1"/>
  <c r="I441" i="1"/>
  <c r="J441" i="1" s="1"/>
  <c r="F445" i="1"/>
  <c r="F444" i="1"/>
  <c r="F443" i="1"/>
  <c r="F442" i="1"/>
  <c r="F441" i="1"/>
  <c r="P438" i="1"/>
  <c r="L438" i="1"/>
  <c r="K438" i="1"/>
  <c r="I438" i="1"/>
  <c r="J438" i="1" s="1"/>
  <c r="F440" i="1"/>
  <c r="F439" i="1"/>
  <c r="F438" i="1"/>
  <c r="P435" i="1"/>
  <c r="L435" i="1"/>
  <c r="K435" i="1"/>
  <c r="I435" i="1"/>
  <c r="J435" i="1" s="1"/>
  <c r="F437" i="1"/>
  <c r="F436" i="1"/>
  <c r="F435" i="1"/>
  <c r="R446" i="1" l="1"/>
  <c r="R454" i="1"/>
  <c r="R438" i="1"/>
  <c r="R441" i="1"/>
  <c r="R435" i="1"/>
  <c r="N431" i="1"/>
  <c r="P431" i="1"/>
  <c r="L431" i="1"/>
  <c r="K431" i="1"/>
  <c r="I431" i="1"/>
  <c r="J431" i="1" s="1"/>
  <c r="F434" i="1"/>
  <c r="F433" i="1"/>
  <c r="F432" i="1"/>
  <c r="F431" i="1"/>
  <c r="P427" i="1"/>
  <c r="L427" i="1"/>
  <c r="K427" i="1"/>
  <c r="I427" i="1"/>
  <c r="J427" i="1" s="1"/>
  <c r="F430" i="1"/>
  <c r="F429" i="1"/>
  <c r="F428" i="1"/>
  <c r="F427" i="1"/>
  <c r="R427" i="1" l="1"/>
  <c r="R431" i="1"/>
  <c r="P423" i="1"/>
  <c r="L423" i="1"/>
  <c r="K423" i="1"/>
  <c r="I423" i="1"/>
  <c r="J423" i="1" s="1"/>
  <c r="F426" i="1"/>
  <c r="F425" i="1"/>
  <c r="F424" i="1"/>
  <c r="F423" i="1"/>
  <c r="Q418" i="1"/>
  <c r="P418" i="1"/>
  <c r="L418" i="1"/>
  <c r="K418" i="1"/>
  <c r="I418" i="1"/>
  <c r="J418" i="1" s="1"/>
  <c r="F422" i="1"/>
  <c r="F421" i="1"/>
  <c r="F420" i="1"/>
  <c r="F419" i="1"/>
  <c r="F418" i="1"/>
  <c r="Q412" i="1"/>
  <c r="P412" i="1"/>
  <c r="N412" i="1"/>
  <c r="M412" i="1"/>
  <c r="L412" i="1"/>
  <c r="K412" i="1"/>
  <c r="I412" i="1"/>
  <c r="J412" i="1" s="1"/>
  <c r="F417" i="1"/>
  <c r="F416" i="1"/>
  <c r="F415" i="1"/>
  <c r="F414" i="1"/>
  <c r="F413" i="1"/>
  <c r="F412" i="1"/>
  <c r="R418" i="1" l="1"/>
  <c r="R423" i="1"/>
  <c r="R412" i="1"/>
  <c r="Q405" i="1"/>
  <c r="P405" i="1"/>
  <c r="N405" i="1"/>
  <c r="M405" i="1"/>
  <c r="L405" i="1"/>
  <c r="K405" i="1"/>
  <c r="I405" i="1"/>
  <c r="J405" i="1" s="1"/>
  <c r="F411" i="1"/>
  <c r="F410" i="1"/>
  <c r="F409" i="1"/>
  <c r="F408" i="1"/>
  <c r="F407" i="1"/>
  <c r="F406" i="1"/>
  <c r="F405" i="1"/>
  <c r="R405" i="1" l="1"/>
  <c r="L404" i="1"/>
  <c r="I404" i="1"/>
  <c r="J404" i="1" s="1"/>
  <c r="F404" i="1"/>
  <c r="R404" i="1" l="1"/>
  <c r="O399" i="1"/>
  <c r="P399" i="1"/>
  <c r="L399" i="1"/>
  <c r="K399" i="1"/>
  <c r="I399" i="1"/>
  <c r="J399" i="1" s="1"/>
  <c r="F403" i="1"/>
  <c r="F402" i="1"/>
  <c r="F401" i="1"/>
  <c r="F400" i="1"/>
  <c r="F399" i="1"/>
  <c r="R399" i="1" l="1"/>
  <c r="P396" i="1"/>
  <c r="L396" i="1"/>
  <c r="K396" i="1"/>
  <c r="I396" i="1"/>
  <c r="J396" i="1" s="1"/>
  <c r="F398" i="1"/>
  <c r="F397" i="1"/>
  <c r="F396" i="1"/>
  <c r="R396" i="1" l="1"/>
  <c r="P393" i="1" l="1"/>
  <c r="L393" i="1"/>
  <c r="K393" i="1"/>
  <c r="I393" i="1"/>
  <c r="J393" i="1" s="1"/>
  <c r="F395" i="1"/>
  <c r="F394" i="1"/>
  <c r="F393" i="1"/>
  <c r="P390" i="1"/>
  <c r="L390" i="1"/>
  <c r="K390" i="1"/>
  <c r="I390" i="1"/>
  <c r="J390" i="1" s="1"/>
  <c r="F392" i="1"/>
  <c r="F391" i="1"/>
  <c r="F390" i="1"/>
  <c r="R390" i="1" l="1"/>
  <c r="R393" i="1"/>
  <c r="O386" i="1"/>
  <c r="P386" i="1"/>
  <c r="L386" i="1"/>
  <c r="K386" i="1"/>
  <c r="I386" i="1"/>
  <c r="J386" i="1" s="1"/>
  <c r="F389" i="1"/>
  <c r="F388" i="1"/>
  <c r="F387" i="1"/>
  <c r="F386" i="1"/>
  <c r="R386" i="1" l="1"/>
  <c r="P382" i="1"/>
  <c r="L382" i="1"/>
  <c r="K382" i="1"/>
  <c r="I382" i="1"/>
  <c r="J382" i="1" s="1"/>
  <c r="F385" i="1"/>
  <c r="F384" i="1"/>
  <c r="F383" i="1"/>
  <c r="F382" i="1"/>
  <c r="P378" i="1"/>
  <c r="N378" i="1"/>
  <c r="L378" i="1"/>
  <c r="K378" i="1"/>
  <c r="I378" i="1"/>
  <c r="J378" i="1" s="1"/>
  <c r="F381" i="1"/>
  <c r="F380" i="1"/>
  <c r="F379" i="1"/>
  <c r="F378" i="1"/>
  <c r="R378" i="1" l="1"/>
  <c r="R382" i="1"/>
  <c r="N373" i="1"/>
  <c r="P373" i="1"/>
  <c r="L373" i="1"/>
  <c r="K373" i="1"/>
  <c r="I373" i="1"/>
  <c r="J373" i="1" s="1"/>
  <c r="F377" i="1"/>
  <c r="F376" i="1"/>
  <c r="F375" i="1"/>
  <c r="F374" i="1"/>
  <c r="F373" i="1"/>
  <c r="Q369" i="1"/>
  <c r="P369" i="1"/>
  <c r="L369" i="1"/>
  <c r="K369" i="1"/>
  <c r="I369" i="1"/>
  <c r="J369" i="1" s="1"/>
  <c r="F372" i="1"/>
  <c r="F371" i="1"/>
  <c r="F370" i="1"/>
  <c r="F369" i="1"/>
  <c r="N364" i="1"/>
  <c r="P364" i="1"/>
  <c r="L364" i="1"/>
  <c r="K364" i="1"/>
  <c r="I364" i="1"/>
  <c r="J364" i="1" s="1"/>
  <c r="F368" i="1"/>
  <c r="F367" i="1"/>
  <c r="F366" i="1"/>
  <c r="F365" i="1"/>
  <c r="F364" i="1"/>
  <c r="P360" i="1"/>
  <c r="L360" i="1"/>
  <c r="K360" i="1"/>
  <c r="I360" i="1"/>
  <c r="J360" i="1" s="1"/>
  <c r="F363" i="1"/>
  <c r="F362" i="1"/>
  <c r="F361" i="1"/>
  <c r="F360" i="1"/>
  <c r="R360" i="1" l="1"/>
  <c r="R373" i="1"/>
  <c r="R364" i="1"/>
  <c r="R369" i="1"/>
  <c r="P357" i="1"/>
  <c r="L357" i="1"/>
  <c r="K357" i="1"/>
  <c r="I357" i="1"/>
  <c r="J357" i="1" s="1"/>
  <c r="F359" i="1"/>
  <c r="F358" i="1"/>
  <c r="F357" i="1"/>
  <c r="P353" i="1"/>
  <c r="L353" i="1"/>
  <c r="K353" i="1"/>
  <c r="I353" i="1"/>
  <c r="J353" i="1" s="1"/>
  <c r="F356" i="1"/>
  <c r="F355" i="1"/>
  <c r="F354" i="1"/>
  <c r="F353" i="1"/>
  <c r="Q346" i="1"/>
  <c r="P346" i="1"/>
  <c r="O346" i="1"/>
  <c r="M346" i="1"/>
  <c r="L346" i="1"/>
  <c r="K346" i="1"/>
  <c r="I346" i="1"/>
  <c r="J346" i="1" s="1"/>
  <c r="F352" i="1"/>
  <c r="F351" i="1"/>
  <c r="F350" i="1"/>
  <c r="F349" i="1"/>
  <c r="F348" i="1"/>
  <c r="F347" i="1"/>
  <c r="F346" i="1"/>
  <c r="Q340" i="1"/>
  <c r="N340" i="1"/>
  <c r="O340" i="1"/>
  <c r="L340" i="1"/>
  <c r="K340" i="1"/>
  <c r="I340" i="1"/>
  <c r="J340" i="1" s="1"/>
  <c r="F345" i="1"/>
  <c r="F344" i="1"/>
  <c r="F343" i="1"/>
  <c r="F342" i="1"/>
  <c r="F341" i="1"/>
  <c r="F340" i="1"/>
  <c r="K332" i="1"/>
  <c r="P332" i="1"/>
  <c r="Q332" i="1"/>
  <c r="O332" i="1"/>
  <c r="N332" i="1"/>
  <c r="M332" i="1"/>
  <c r="L332" i="1"/>
  <c r="I332" i="1"/>
  <c r="J332" i="1" s="1"/>
  <c r="F339" i="1"/>
  <c r="F338" i="1"/>
  <c r="F337" i="1"/>
  <c r="F336" i="1"/>
  <c r="F335" i="1"/>
  <c r="F334" i="1"/>
  <c r="F333" i="1"/>
  <c r="F332" i="1"/>
  <c r="P329" i="1"/>
  <c r="L329" i="1"/>
  <c r="K329" i="1"/>
  <c r="I329" i="1"/>
  <c r="J329" i="1" s="1"/>
  <c r="F331" i="1"/>
  <c r="F330" i="1"/>
  <c r="F329" i="1"/>
  <c r="P325" i="1"/>
  <c r="L325" i="1"/>
  <c r="K325" i="1"/>
  <c r="I325" i="1"/>
  <c r="J325" i="1" s="1"/>
  <c r="F328" i="1"/>
  <c r="F327" i="1"/>
  <c r="F326" i="1"/>
  <c r="F325" i="1"/>
  <c r="P322" i="1"/>
  <c r="L322" i="1"/>
  <c r="K322" i="1"/>
  <c r="I322" i="1"/>
  <c r="J322" i="1" s="1"/>
  <c r="F324" i="1"/>
  <c r="F323" i="1"/>
  <c r="F322" i="1"/>
  <c r="P319" i="1"/>
  <c r="L319" i="1"/>
  <c r="K319" i="1"/>
  <c r="I319" i="1"/>
  <c r="J319" i="1" s="1"/>
  <c r="F321" i="1"/>
  <c r="F320" i="1"/>
  <c r="F319" i="1"/>
  <c r="P316" i="1"/>
  <c r="L316" i="1"/>
  <c r="K316" i="1"/>
  <c r="I316" i="1"/>
  <c r="J316" i="1" s="1"/>
  <c r="F318" i="1"/>
  <c r="F317" i="1"/>
  <c r="F316" i="1"/>
  <c r="R353" i="1" l="1"/>
  <c r="R340" i="1"/>
  <c r="R316" i="1"/>
  <c r="R325" i="1"/>
  <c r="R357" i="1"/>
  <c r="R319" i="1"/>
  <c r="R322" i="1"/>
  <c r="R329" i="1"/>
  <c r="R346" i="1"/>
  <c r="R332" i="1"/>
  <c r="P312" i="1"/>
  <c r="L312" i="1"/>
  <c r="K312" i="1"/>
  <c r="I312" i="1"/>
  <c r="J312" i="1" s="1"/>
  <c r="F315" i="1"/>
  <c r="F314" i="1"/>
  <c r="F313" i="1"/>
  <c r="F312" i="1"/>
  <c r="R312" i="1" l="1"/>
  <c r="P310" i="1"/>
  <c r="L310" i="1"/>
  <c r="I310" i="1"/>
  <c r="J310" i="1" s="1"/>
  <c r="F311" i="1"/>
  <c r="F310" i="1"/>
  <c r="R310" i="1" l="1"/>
  <c r="N305" i="1"/>
  <c r="P305" i="1"/>
  <c r="L305" i="1"/>
  <c r="K305" i="1"/>
  <c r="I305" i="1"/>
  <c r="J305" i="1" s="1"/>
  <c r="F309" i="1"/>
  <c r="F308" i="1"/>
  <c r="F307" i="1"/>
  <c r="F306" i="1"/>
  <c r="F305" i="1"/>
  <c r="N301" i="1"/>
  <c r="M301" i="1"/>
  <c r="L301" i="1"/>
  <c r="K301" i="1"/>
  <c r="I301" i="1"/>
  <c r="J301" i="1" s="1"/>
  <c r="F304" i="1"/>
  <c r="F303" i="1"/>
  <c r="F302" i="1"/>
  <c r="F301" i="1"/>
  <c r="R305" i="1" l="1"/>
  <c r="R301" i="1"/>
  <c r="Q293" i="1"/>
  <c r="P293" i="1"/>
  <c r="O293" i="1"/>
  <c r="N293" i="1"/>
  <c r="M293" i="1"/>
  <c r="L293" i="1"/>
  <c r="K293" i="1"/>
  <c r="I293" i="1"/>
  <c r="J293" i="1" s="1"/>
  <c r="F300" i="1"/>
  <c r="F299" i="1"/>
  <c r="F298" i="1"/>
  <c r="F297" i="1"/>
  <c r="F296" i="1"/>
  <c r="F295" i="1"/>
  <c r="F294" i="1"/>
  <c r="F293" i="1"/>
  <c r="Q286" i="1"/>
  <c r="P286" i="1"/>
  <c r="O286" i="1"/>
  <c r="N286" i="1"/>
  <c r="M286" i="1"/>
  <c r="L286" i="1"/>
  <c r="K286" i="1"/>
  <c r="I286" i="1"/>
  <c r="J286" i="1" s="1"/>
  <c r="F292" i="1"/>
  <c r="F291" i="1"/>
  <c r="F290" i="1"/>
  <c r="F289" i="1"/>
  <c r="F288" i="1"/>
  <c r="F287" i="1"/>
  <c r="F286" i="1"/>
  <c r="R293" i="1" l="1"/>
  <c r="R286" i="1"/>
  <c r="Q280" i="1"/>
  <c r="O280" i="1"/>
  <c r="P280" i="1"/>
  <c r="L280" i="1"/>
  <c r="K280" i="1"/>
  <c r="I280" i="1"/>
  <c r="J280" i="1" s="1"/>
  <c r="F285" i="1"/>
  <c r="F284" i="1"/>
  <c r="F283" i="1"/>
  <c r="F282" i="1"/>
  <c r="F281" i="1"/>
  <c r="F280" i="1"/>
  <c r="P273" i="1"/>
  <c r="O273" i="1"/>
  <c r="N273" i="1"/>
  <c r="M273" i="1"/>
  <c r="K273" i="1"/>
  <c r="L273" i="1"/>
  <c r="I273" i="1"/>
  <c r="J273" i="1" s="1"/>
  <c r="F279" i="1"/>
  <c r="F278" i="1"/>
  <c r="F277" i="1"/>
  <c r="F276" i="1"/>
  <c r="F275" i="1"/>
  <c r="F274" i="1"/>
  <c r="F273" i="1"/>
  <c r="N268" i="1"/>
  <c r="O268" i="1"/>
  <c r="P268" i="1"/>
  <c r="L268" i="1"/>
  <c r="K268" i="1"/>
  <c r="I268" i="1"/>
  <c r="J268" i="1" s="1"/>
  <c r="F272" i="1"/>
  <c r="F271" i="1"/>
  <c r="F270" i="1"/>
  <c r="F269" i="1"/>
  <c r="F268" i="1"/>
  <c r="R280" i="1" l="1"/>
  <c r="R268" i="1"/>
  <c r="R273" i="1"/>
  <c r="L267" i="1"/>
  <c r="J267" i="1"/>
  <c r="I267" i="1"/>
  <c r="F267" i="1"/>
  <c r="P263" i="1"/>
  <c r="L263" i="1"/>
  <c r="K263" i="1"/>
  <c r="I263" i="1"/>
  <c r="J263" i="1" s="1"/>
  <c r="F266" i="1"/>
  <c r="F265" i="1"/>
  <c r="F264" i="1"/>
  <c r="F263" i="1"/>
  <c r="R263" i="1" l="1"/>
  <c r="R267" i="1"/>
  <c r="L261" i="1"/>
  <c r="K261" i="1"/>
  <c r="I261" i="1"/>
  <c r="J261" i="1" s="1"/>
  <c r="F262" i="1"/>
  <c r="F261" i="1"/>
  <c r="R261" i="1" l="1"/>
  <c r="P258" i="1"/>
  <c r="L258" i="1"/>
  <c r="K258" i="1"/>
  <c r="I258" i="1"/>
  <c r="J258" i="1" s="1"/>
  <c r="R258" i="1" s="1"/>
  <c r="F260" i="1"/>
  <c r="F259" i="1"/>
  <c r="F258" i="1"/>
  <c r="L257" i="1"/>
  <c r="I257" i="1"/>
  <c r="J257" i="1" s="1"/>
  <c r="F257" i="1"/>
  <c r="P255" i="1"/>
  <c r="L255" i="1"/>
  <c r="I255" i="1"/>
  <c r="J255" i="1" s="1"/>
  <c r="F256" i="1"/>
  <c r="F255" i="1"/>
  <c r="R255" i="1" l="1"/>
  <c r="R257" i="1"/>
  <c r="I254" i="1"/>
  <c r="J254" i="1" s="1"/>
  <c r="F254" i="1"/>
  <c r="P252" i="1"/>
  <c r="L252" i="1"/>
  <c r="I252" i="1"/>
  <c r="J252" i="1" s="1"/>
  <c r="F253" i="1"/>
  <c r="F252" i="1"/>
  <c r="P248" i="1"/>
  <c r="L248" i="1"/>
  <c r="K248" i="1"/>
  <c r="I248" i="1"/>
  <c r="J248" i="1" s="1"/>
  <c r="F251" i="1"/>
  <c r="F250" i="1"/>
  <c r="F249" i="1"/>
  <c r="F248" i="1"/>
  <c r="P254" i="1" l="1"/>
  <c r="R254" i="1" s="1"/>
  <c r="R248" i="1"/>
  <c r="R252" i="1"/>
  <c r="M244" i="1"/>
  <c r="P244" i="1"/>
  <c r="L244" i="1"/>
  <c r="I244" i="1"/>
  <c r="J244" i="1" s="1"/>
  <c r="F247" i="1"/>
  <c r="F246" i="1"/>
  <c r="F245" i="1"/>
  <c r="F244" i="1"/>
  <c r="P240" i="1"/>
  <c r="L240" i="1"/>
  <c r="K240" i="1"/>
  <c r="I240" i="1"/>
  <c r="J240" i="1" s="1"/>
  <c r="F243" i="1"/>
  <c r="F242" i="1"/>
  <c r="F241" i="1"/>
  <c r="F240" i="1"/>
  <c r="P236" i="1"/>
  <c r="L236" i="1"/>
  <c r="K236" i="1"/>
  <c r="I236" i="1"/>
  <c r="J236" i="1" s="1"/>
  <c r="F239" i="1"/>
  <c r="F238" i="1"/>
  <c r="F237" i="1"/>
  <c r="F236" i="1"/>
  <c r="P232" i="1"/>
  <c r="L232" i="1"/>
  <c r="K232" i="1"/>
  <c r="I232" i="1"/>
  <c r="J232" i="1" s="1"/>
  <c r="F235" i="1"/>
  <c r="F234" i="1"/>
  <c r="F233" i="1"/>
  <c r="F232" i="1"/>
  <c r="R240" i="1" l="1"/>
  <c r="R244" i="1"/>
  <c r="R236" i="1"/>
  <c r="R232" i="1"/>
  <c r="O227" i="1"/>
  <c r="M227" i="1"/>
  <c r="P227" i="1"/>
  <c r="L227" i="1"/>
  <c r="K227" i="1"/>
  <c r="I227" i="1"/>
  <c r="J227" i="1" s="1"/>
  <c r="F231" i="1"/>
  <c r="F230" i="1"/>
  <c r="F229" i="1"/>
  <c r="F228" i="1"/>
  <c r="F227" i="1"/>
  <c r="P225" i="1"/>
  <c r="L225" i="1"/>
  <c r="I225" i="1"/>
  <c r="J225" i="1" s="1"/>
  <c r="F226" i="1"/>
  <c r="F225" i="1"/>
  <c r="P222" i="1"/>
  <c r="L222" i="1"/>
  <c r="K222" i="1"/>
  <c r="I222" i="1"/>
  <c r="J222" i="1" s="1"/>
  <c r="F224" i="1"/>
  <c r="F223" i="1"/>
  <c r="F222" i="1"/>
  <c r="R227" i="1" l="1"/>
  <c r="R225" i="1"/>
  <c r="R222" i="1"/>
  <c r="Q218" i="1"/>
  <c r="P218" i="1"/>
  <c r="L218" i="1"/>
  <c r="K218" i="1"/>
  <c r="I218" i="1"/>
  <c r="J218" i="1" s="1"/>
  <c r="F221" i="1"/>
  <c r="F220" i="1"/>
  <c r="F219" i="1"/>
  <c r="F218" i="1"/>
  <c r="P215" i="1"/>
  <c r="L215" i="1"/>
  <c r="K215" i="1"/>
  <c r="I215" i="1"/>
  <c r="J215" i="1" s="1"/>
  <c r="F217" i="1"/>
  <c r="F216" i="1"/>
  <c r="F215" i="1"/>
  <c r="Q209" i="1"/>
  <c r="P209" i="1"/>
  <c r="L209" i="1"/>
  <c r="K209" i="1"/>
  <c r="I209" i="1"/>
  <c r="J209" i="1" s="1"/>
  <c r="F214" i="1"/>
  <c r="F213" i="1"/>
  <c r="F212" i="1"/>
  <c r="F211" i="1"/>
  <c r="F210" i="1"/>
  <c r="F209" i="1"/>
  <c r="P204" i="1"/>
  <c r="N204" i="1"/>
  <c r="L204" i="1"/>
  <c r="K204" i="1"/>
  <c r="I204" i="1"/>
  <c r="J204" i="1" s="1"/>
  <c r="F208" i="1"/>
  <c r="F207" i="1"/>
  <c r="F206" i="1"/>
  <c r="F205" i="1"/>
  <c r="F204" i="1"/>
  <c r="R218" i="1" l="1"/>
  <c r="R209" i="1"/>
  <c r="R215" i="1"/>
  <c r="R204" i="1"/>
  <c r="N199" i="1"/>
  <c r="O199" i="1"/>
  <c r="P199" i="1"/>
  <c r="L199" i="1"/>
  <c r="K199" i="1"/>
  <c r="I199" i="1"/>
  <c r="J199" i="1" s="1"/>
  <c r="F203" i="1"/>
  <c r="F202" i="1"/>
  <c r="F201" i="1"/>
  <c r="F200" i="1"/>
  <c r="F199" i="1"/>
  <c r="P194" i="1"/>
  <c r="M194" i="1"/>
  <c r="L194" i="1"/>
  <c r="K194" i="1"/>
  <c r="I194" i="1"/>
  <c r="J194" i="1" s="1"/>
  <c r="F198" i="1"/>
  <c r="F197" i="1"/>
  <c r="F196" i="1"/>
  <c r="F195" i="1"/>
  <c r="F194" i="1"/>
  <c r="R199" i="1" l="1"/>
  <c r="R194" i="1"/>
  <c r="P191" i="1"/>
  <c r="L191" i="1"/>
  <c r="K191" i="1"/>
  <c r="I191" i="1"/>
  <c r="J191" i="1" s="1"/>
  <c r="F193" i="1"/>
  <c r="F192" i="1"/>
  <c r="F191" i="1"/>
  <c r="R191" i="1" l="1"/>
  <c r="P189" i="1"/>
  <c r="L189" i="1"/>
  <c r="I189" i="1"/>
  <c r="J189" i="1" s="1"/>
  <c r="F190" i="1"/>
  <c r="F189" i="1"/>
  <c r="N183" i="1"/>
  <c r="P183" i="1"/>
  <c r="O183" i="1"/>
  <c r="L183" i="1"/>
  <c r="K183" i="1"/>
  <c r="I183" i="1"/>
  <c r="J183" i="1" s="1"/>
  <c r="F188" i="1"/>
  <c r="F187" i="1"/>
  <c r="F186" i="1"/>
  <c r="F185" i="1"/>
  <c r="F184" i="1"/>
  <c r="F183" i="1"/>
  <c r="P179" i="1"/>
  <c r="L179" i="1"/>
  <c r="K179" i="1"/>
  <c r="I179" i="1"/>
  <c r="J179" i="1" s="1"/>
  <c r="F182" i="1"/>
  <c r="F181" i="1"/>
  <c r="F180" i="1"/>
  <c r="F179" i="1"/>
  <c r="L178" i="1"/>
  <c r="I178" i="1"/>
  <c r="J178" i="1" s="1"/>
  <c r="F178" i="1"/>
  <c r="L175" i="1"/>
  <c r="K175" i="1"/>
  <c r="I175" i="1"/>
  <c r="J175" i="1" s="1"/>
  <c r="F177" i="1"/>
  <c r="F176" i="1"/>
  <c r="F175" i="1"/>
  <c r="P170" i="1"/>
  <c r="N170" i="1"/>
  <c r="L170" i="1"/>
  <c r="K170" i="1"/>
  <c r="I170" i="1"/>
  <c r="J170" i="1" s="1"/>
  <c r="F174" i="1"/>
  <c r="F173" i="1"/>
  <c r="F172" i="1"/>
  <c r="F171" i="1"/>
  <c r="F170" i="1"/>
  <c r="R178" i="1" l="1"/>
  <c r="R179" i="1"/>
  <c r="R170" i="1"/>
  <c r="R175" i="1"/>
  <c r="R183" i="1"/>
  <c r="R189" i="1"/>
  <c r="P169" i="1"/>
  <c r="L169" i="1"/>
  <c r="I169" i="1"/>
  <c r="J169" i="1" s="1"/>
  <c r="F169" i="1"/>
  <c r="F168" i="1"/>
  <c r="F167" i="1"/>
  <c r="L166" i="1"/>
  <c r="K166" i="1"/>
  <c r="I166" i="1"/>
  <c r="J166" i="1" s="1"/>
  <c r="F166" i="1"/>
  <c r="F165" i="1"/>
  <c r="F164" i="1"/>
  <c r="L163" i="1"/>
  <c r="K163" i="1"/>
  <c r="I163" i="1"/>
  <c r="J163" i="1" s="1"/>
  <c r="F163" i="1"/>
  <c r="N160" i="1"/>
  <c r="O160" i="1"/>
  <c r="L160" i="1"/>
  <c r="I160" i="1"/>
  <c r="J160" i="1" s="1"/>
  <c r="F162" i="1"/>
  <c r="F161" i="1"/>
  <c r="F160" i="1"/>
  <c r="N156" i="1"/>
  <c r="P156" i="1"/>
  <c r="L156" i="1"/>
  <c r="K156" i="1"/>
  <c r="I156" i="1"/>
  <c r="J156" i="1" s="1"/>
  <c r="F159" i="1"/>
  <c r="F158" i="1"/>
  <c r="F157" i="1"/>
  <c r="F156" i="1"/>
  <c r="P151" i="1"/>
  <c r="O151" i="1"/>
  <c r="M151" i="1"/>
  <c r="L151" i="1"/>
  <c r="K151" i="1"/>
  <c r="I151" i="1"/>
  <c r="J151" i="1" s="1"/>
  <c r="F155" i="1"/>
  <c r="F154" i="1"/>
  <c r="F153" i="1"/>
  <c r="F152" i="1"/>
  <c r="F151" i="1"/>
  <c r="P147" i="1"/>
  <c r="L147" i="1"/>
  <c r="I147" i="1"/>
  <c r="J147" i="1" s="1"/>
  <c r="F150" i="1"/>
  <c r="F149" i="1"/>
  <c r="F148" i="1"/>
  <c r="F147" i="1"/>
  <c r="R147" i="1" l="1"/>
  <c r="R163" i="1"/>
  <c r="R169" i="1"/>
  <c r="R151" i="1"/>
  <c r="R156" i="1"/>
  <c r="R160" i="1"/>
  <c r="R166" i="1"/>
  <c r="Q142" i="1"/>
  <c r="M142" i="1"/>
  <c r="P142" i="1"/>
  <c r="L142" i="1"/>
  <c r="K142" i="1"/>
  <c r="I142" i="1"/>
  <c r="J142" i="1" s="1"/>
  <c r="F146" i="1"/>
  <c r="F145" i="1"/>
  <c r="F144" i="1"/>
  <c r="F143" i="1"/>
  <c r="F142" i="1"/>
  <c r="R142" i="1" l="1"/>
  <c r="P139" i="1"/>
  <c r="L139" i="1"/>
  <c r="K139" i="1"/>
  <c r="I139" i="1"/>
  <c r="J139" i="1" s="1"/>
  <c r="F141" i="1"/>
  <c r="F140" i="1"/>
  <c r="F139" i="1"/>
  <c r="Q132" i="1"/>
  <c r="P132" i="1"/>
  <c r="O132" i="1"/>
  <c r="N132" i="1"/>
  <c r="M132" i="1"/>
  <c r="L132" i="1"/>
  <c r="K132" i="1"/>
  <c r="I132" i="1"/>
  <c r="J132" i="1" s="1"/>
  <c r="F138" i="1"/>
  <c r="F137" i="1"/>
  <c r="F136" i="1"/>
  <c r="F135" i="1"/>
  <c r="F134" i="1"/>
  <c r="F133" i="1"/>
  <c r="F132" i="1"/>
  <c r="R139" i="1" l="1"/>
  <c r="R132" i="1"/>
  <c r="P129" i="1"/>
  <c r="L129" i="1"/>
  <c r="K129" i="1"/>
  <c r="I129" i="1"/>
  <c r="J129" i="1" s="1"/>
  <c r="F131" i="1"/>
  <c r="F130" i="1"/>
  <c r="F129" i="1"/>
  <c r="R129" i="1" l="1"/>
  <c r="P126" i="1"/>
  <c r="L126" i="1"/>
  <c r="K126" i="1"/>
  <c r="I126" i="1"/>
  <c r="J126" i="1" s="1"/>
  <c r="F128" i="1"/>
  <c r="F127" i="1"/>
  <c r="F126" i="1"/>
  <c r="P122" i="1"/>
  <c r="L122" i="1"/>
  <c r="K122" i="1"/>
  <c r="I122" i="1"/>
  <c r="J122" i="1" s="1"/>
  <c r="F125" i="1"/>
  <c r="F124" i="1"/>
  <c r="F123" i="1"/>
  <c r="F122" i="1"/>
  <c r="R122" i="1" l="1"/>
  <c r="R126" i="1"/>
  <c r="P119" i="1"/>
  <c r="K119" i="1"/>
  <c r="L119" i="1"/>
  <c r="I119" i="1"/>
  <c r="J119" i="1" s="1"/>
  <c r="F121" i="1"/>
  <c r="F120" i="1"/>
  <c r="F119" i="1"/>
  <c r="R119" i="1" l="1"/>
  <c r="P116" i="1"/>
  <c r="L116" i="1"/>
  <c r="I116" i="1"/>
  <c r="J116" i="1" s="1"/>
  <c r="F118" i="1"/>
  <c r="F117" i="1"/>
  <c r="F116" i="1"/>
  <c r="P113" i="1"/>
  <c r="L113" i="1"/>
  <c r="I113" i="1"/>
  <c r="J113" i="1" s="1"/>
  <c r="F115" i="1"/>
  <c r="F114" i="1"/>
  <c r="F113" i="1"/>
  <c r="N111" i="1"/>
  <c r="L111" i="1"/>
  <c r="I111" i="1"/>
  <c r="J111" i="1" s="1"/>
  <c r="F112" i="1"/>
  <c r="F111" i="1"/>
  <c r="P107" i="1"/>
  <c r="O107" i="1"/>
  <c r="L107" i="1"/>
  <c r="K107" i="1"/>
  <c r="I107" i="1"/>
  <c r="J107" i="1" s="1"/>
  <c r="F110" i="1"/>
  <c r="F109" i="1"/>
  <c r="F108" i="1"/>
  <c r="F107" i="1"/>
  <c r="R113" i="1" l="1"/>
  <c r="R107" i="1"/>
  <c r="R111" i="1"/>
  <c r="R116" i="1"/>
  <c r="I106" i="1"/>
  <c r="J106" i="1" s="1"/>
  <c r="F106" i="1"/>
  <c r="K106" i="1" l="1"/>
  <c r="R106" i="1" s="1"/>
  <c r="Q99" i="1"/>
  <c r="P99" i="1"/>
  <c r="O99" i="1"/>
  <c r="N99" i="1"/>
  <c r="M99" i="1"/>
  <c r="L99" i="1"/>
  <c r="K99" i="1"/>
  <c r="I99" i="1"/>
  <c r="J99" i="1" s="1"/>
  <c r="F105" i="1"/>
  <c r="F104" i="1"/>
  <c r="F103" i="1"/>
  <c r="F102" i="1"/>
  <c r="F101" i="1"/>
  <c r="F100" i="1"/>
  <c r="F99" i="1"/>
  <c r="P96" i="1"/>
  <c r="L96" i="1"/>
  <c r="K96" i="1"/>
  <c r="I96" i="1"/>
  <c r="J96" i="1" s="1"/>
  <c r="F98" i="1"/>
  <c r="F97" i="1"/>
  <c r="F96" i="1"/>
  <c r="Q90" i="1"/>
  <c r="P90" i="1"/>
  <c r="O90" i="1"/>
  <c r="N90" i="1"/>
  <c r="L90" i="1"/>
  <c r="K90" i="1"/>
  <c r="I90" i="1"/>
  <c r="J90" i="1" s="1"/>
  <c r="F95" i="1"/>
  <c r="F94" i="1"/>
  <c r="F93" i="1"/>
  <c r="F92" i="1"/>
  <c r="F91" i="1"/>
  <c r="F90" i="1"/>
  <c r="R96" i="1" l="1"/>
  <c r="R99" i="1"/>
  <c r="R90" i="1"/>
  <c r="N86" i="1"/>
  <c r="P86" i="1"/>
  <c r="L86" i="1"/>
  <c r="K86" i="1"/>
  <c r="I86" i="1"/>
  <c r="J86" i="1" s="1"/>
  <c r="F89" i="1"/>
  <c r="F88" i="1"/>
  <c r="F87" i="1"/>
  <c r="F86" i="1"/>
  <c r="I85" i="1"/>
  <c r="J85" i="1" s="1"/>
  <c r="F85" i="1"/>
  <c r="P82" i="1"/>
  <c r="L82" i="1"/>
  <c r="K82" i="1"/>
  <c r="I82" i="1"/>
  <c r="J82" i="1" s="1"/>
  <c r="F84" i="1"/>
  <c r="F83" i="1"/>
  <c r="F82" i="1"/>
  <c r="P79" i="1"/>
  <c r="L79" i="1"/>
  <c r="K79" i="1"/>
  <c r="I79" i="1"/>
  <c r="J79" i="1" s="1"/>
  <c r="F81" i="1"/>
  <c r="F80" i="1"/>
  <c r="F79" i="1"/>
  <c r="P75" i="1"/>
  <c r="L75" i="1"/>
  <c r="K75" i="1"/>
  <c r="I75" i="1"/>
  <c r="J75" i="1" s="1"/>
  <c r="L85" i="1" l="1"/>
  <c r="R79" i="1"/>
  <c r="R86" i="1"/>
  <c r="R82" i="1"/>
  <c r="R85" i="1"/>
  <c r="R75" i="1"/>
  <c r="F78" i="1"/>
  <c r="F77" i="1"/>
  <c r="F76" i="1"/>
  <c r="F75" i="1"/>
  <c r="P72" i="1"/>
  <c r="L72" i="1"/>
  <c r="I72" i="1"/>
  <c r="J72" i="1" s="1"/>
  <c r="F74" i="1"/>
  <c r="F73" i="1"/>
  <c r="F72" i="1"/>
  <c r="P70" i="1"/>
  <c r="L70" i="1"/>
  <c r="I70" i="1"/>
  <c r="J70" i="1" s="1"/>
  <c r="F71" i="1"/>
  <c r="F70" i="1"/>
  <c r="P65" i="1"/>
  <c r="Q65" i="1"/>
  <c r="N65" i="1"/>
  <c r="L65" i="1"/>
  <c r="K65" i="1"/>
  <c r="I65" i="1"/>
  <c r="J65" i="1" s="1"/>
  <c r="F69" i="1"/>
  <c r="F68" i="1"/>
  <c r="F67" i="1"/>
  <c r="F66" i="1"/>
  <c r="F65" i="1"/>
  <c r="N59" i="1"/>
  <c r="O59" i="1"/>
  <c r="M59" i="1"/>
  <c r="P59" i="1"/>
  <c r="L59" i="1"/>
  <c r="K59" i="1"/>
  <c r="I59" i="1"/>
  <c r="J59" i="1" s="1"/>
  <c r="F64" i="1"/>
  <c r="F63" i="1"/>
  <c r="F62" i="1"/>
  <c r="F61" i="1"/>
  <c r="F60" i="1"/>
  <c r="F59" i="1"/>
  <c r="P54" i="1"/>
  <c r="N54" i="1"/>
  <c r="L54" i="1"/>
  <c r="K54" i="1"/>
  <c r="I54" i="1"/>
  <c r="J54" i="1" s="1"/>
  <c r="F58" i="1"/>
  <c r="F57" i="1"/>
  <c r="F56" i="1"/>
  <c r="F55" i="1"/>
  <c r="F54" i="1"/>
  <c r="L52" i="1"/>
  <c r="K52" i="1"/>
  <c r="I52" i="1"/>
  <c r="J52" i="1" s="1"/>
  <c r="F53" i="1"/>
  <c r="F52" i="1"/>
  <c r="R72" i="1" l="1"/>
  <c r="R54" i="1"/>
  <c r="R65" i="1"/>
  <c r="R70" i="1"/>
  <c r="R52" i="1"/>
  <c r="R59" i="1"/>
  <c r="Q47" i="1"/>
  <c r="Q827" i="1" s="1"/>
  <c r="P47" i="1"/>
  <c r="N47" i="1"/>
  <c r="L47" i="1"/>
  <c r="K47" i="1"/>
  <c r="I47" i="1"/>
  <c r="J47" i="1" s="1"/>
  <c r="F51" i="1"/>
  <c r="F50" i="1"/>
  <c r="F49" i="1"/>
  <c r="F48" i="1"/>
  <c r="F47" i="1"/>
  <c r="R47" i="1" l="1"/>
  <c r="P39" i="1"/>
  <c r="O39" i="1"/>
  <c r="N39" i="1"/>
  <c r="M39" i="1"/>
  <c r="M827" i="1" s="1"/>
  <c r="M828" i="1" s="1"/>
  <c r="L39" i="1"/>
  <c r="K39" i="1"/>
  <c r="I39" i="1"/>
  <c r="J39" i="1" s="1"/>
  <c r="F46" i="1"/>
  <c r="F45" i="1"/>
  <c r="F44" i="1"/>
  <c r="F43" i="1"/>
  <c r="F42" i="1"/>
  <c r="F41" i="1"/>
  <c r="F40" i="1"/>
  <c r="F39" i="1"/>
  <c r="R39" i="1" l="1"/>
  <c r="P35" i="1"/>
  <c r="L35" i="1"/>
  <c r="K35" i="1"/>
  <c r="I35" i="1"/>
  <c r="J35" i="1" s="1"/>
  <c r="F38" i="1"/>
  <c r="F37" i="1"/>
  <c r="F36" i="1"/>
  <c r="F35" i="1"/>
  <c r="R35" i="1" l="1"/>
  <c r="P32" i="1"/>
  <c r="L32" i="1"/>
  <c r="K32" i="1"/>
  <c r="I32" i="1"/>
  <c r="J32" i="1" s="1"/>
  <c r="F34" i="1"/>
  <c r="F33" i="1"/>
  <c r="F32" i="1"/>
  <c r="R32" i="1" l="1"/>
  <c r="P30" i="1"/>
  <c r="L30" i="1"/>
  <c r="I30" i="1"/>
  <c r="J30" i="1" s="1"/>
  <c r="F31" i="1"/>
  <c r="F30" i="1"/>
  <c r="L28" i="1"/>
  <c r="K28" i="1"/>
  <c r="I28" i="1"/>
  <c r="J28" i="1" s="1"/>
  <c r="F29" i="1"/>
  <c r="F28" i="1"/>
  <c r="R28" i="1" l="1"/>
  <c r="R30" i="1"/>
  <c r="P25" i="1"/>
  <c r="L25" i="1"/>
  <c r="K25" i="1"/>
  <c r="I25" i="1"/>
  <c r="J25" i="1" s="1"/>
  <c r="F27" i="1"/>
  <c r="F26" i="1"/>
  <c r="F25" i="1"/>
  <c r="P23" i="1"/>
  <c r="L23" i="1"/>
  <c r="I23" i="1"/>
  <c r="J23" i="1" s="1"/>
  <c r="F24" i="1"/>
  <c r="F23" i="1"/>
  <c r="P18" i="1"/>
  <c r="O18" i="1"/>
  <c r="O827" i="1" s="1"/>
  <c r="O828" i="1" s="1"/>
  <c r="L18" i="1"/>
  <c r="K18" i="1"/>
  <c r="I18" i="1"/>
  <c r="J18" i="1" s="1"/>
  <c r="F22" i="1"/>
  <c r="F21" i="1"/>
  <c r="F20" i="1"/>
  <c r="F19" i="1"/>
  <c r="F18" i="1"/>
  <c r="P16" i="1"/>
  <c r="L16" i="1"/>
  <c r="I16" i="1"/>
  <c r="J16" i="1" s="1"/>
  <c r="F17" i="1"/>
  <c r="F16" i="1"/>
  <c r="R25" i="1" l="1"/>
  <c r="R23" i="1"/>
  <c r="R16" i="1"/>
  <c r="R18" i="1"/>
  <c r="N12" i="1"/>
  <c r="N827" i="1" s="1"/>
  <c r="N828" i="1" s="1"/>
  <c r="P12" i="1"/>
  <c r="L12" i="1"/>
  <c r="K12" i="1"/>
  <c r="I12" i="1"/>
  <c r="J12" i="1" s="1"/>
  <c r="F15" i="1"/>
  <c r="F14" i="1"/>
  <c r="F13" i="1"/>
  <c r="F12" i="1"/>
  <c r="L10" i="1"/>
  <c r="K10" i="1"/>
  <c r="R12" i="1" l="1"/>
  <c r="I10" i="1"/>
  <c r="J10" i="1" s="1"/>
  <c r="R10" i="1" s="1"/>
  <c r="F11" i="1"/>
  <c r="F10" i="1"/>
  <c r="P8" i="1"/>
  <c r="L8" i="1"/>
  <c r="I8" i="1"/>
  <c r="J8" i="1" s="1"/>
  <c r="F9" i="1"/>
  <c r="F8" i="1"/>
  <c r="L4" i="1"/>
  <c r="L827" i="1" s="1"/>
  <c r="L828" i="1" s="1"/>
  <c r="P4" i="1"/>
  <c r="K4" i="1"/>
  <c r="K827" i="1" s="1"/>
  <c r="I4" i="1"/>
  <c r="F5" i="1"/>
  <c r="F6" i="1"/>
  <c r="F7" i="1"/>
  <c r="F4" i="1"/>
  <c r="J4" i="1" l="1"/>
  <c r="J827" i="1" s="1"/>
  <c r="J828" i="1" s="1"/>
  <c r="I827" i="1"/>
  <c r="P827" i="1"/>
  <c r="K828" i="1" s="1"/>
  <c r="F827" i="1"/>
  <c r="R4" i="1"/>
  <c r="R827" i="1" s="1"/>
  <c r="R8" i="1"/>
</calcChain>
</file>

<file path=xl/sharedStrings.xml><?xml version="1.0" encoding="utf-8"?>
<sst xmlns="http://schemas.openxmlformats.org/spreadsheetml/2006/main" count="1252" uniqueCount="510">
  <si>
    <t>序号</t>
    <phoneticPr fontId="2" type="noConversion"/>
  </si>
  <si>
    <t>广告项目</t>
    <phoneticPr fontId="2" type="noConversion"/>
  </si>
  <si>
    <t>申报数量</t>
    <phoneticPr fontId="2" type="noConversion"/>
  </si>
  <si>
    <t>申  报</t>
    <phoneticPr fontId="2" type="noConversion"/>
  </si>
  <si>
    <t>不予核销</t>
    <phoneticPr fontId="2" type="noConversion"/>
  </si>
  <si>
    <t>准核销</t>
    <phoneticPr fontId="2" type="noConversion"/>
  </si>
  <si>
    <t>备注</t>
    <phoneticPr fontId="2" type="noConversion"/>
  </si>
  <si>
    <t>核销金额总计</t>
    <phoneticPr fontId="2" type="noConversion"/>
  </si>
  <si>
    <t>品牌专项</t>
    <phoneticPr fontId="2" type="noConversion"/>
  </si>
  <si>
    <t>插座分摊</t>
    <phoneticPr fontId="2" type="noConversion"/>
  </si>
  <si>
    <t>照明分摊</t>
    <phoneticPr fontId="2" type="noConversion"/>
  </si>
  <si>
    <t>电子分摊</t>
    <phoneticPr fontId="2" type="noConversion"/>
  </si>
  <si>
    <t>生活电器分摊</t>
    <phoneticPr fontId="2" type="noConversion"/>
  </si>
  <si>
    <t>电缆分摊</t>
    <phoneticPr fontId="2" type="noConversion"/>
  </si>
  <si>
    <t>墙开分摊</t>
    <phoneticPr fontId="2" type="noConversion"/>
  </si>
  <si>
    <t>环境电器分摊</t>
    <phoneticPr fontId="2" type="noConversion"/>
  </si>
  <si>
    <t>客户名称</t>
    <phoneticPr fontId="2" type="noConversion"/>
  </si>
  <si>
    <t>总广告费</t>
    <phoneticPr fontId="2" type="noConversion"/>
  </si>
  <si>
    <t>2017年度4月份广告费用明细表</t>
    <phoneticPr fontId="2" type="noConversion"/>
  </si>
  <si>
    <t>贺州徐泳</t>
    <phoneticPr fontId="1" type="noConversion"/>
  </si>
  <si>
    <t>照明墙开</t>
    <phoneticPr fontId="1" type="noConversion"/>
  </si>
  <si>
    <t>插座</t>
    <phoneticPr fontId="1" type="noConversion"/>
  </si>
  <si>
    <t>照明</t>
    <phoneticPr fontId="1" type="noConversion"/>
  </si>
  <si>
    <t>墙开</t>
    <phoneticPr fontId="1" type="noConversion"/>
  </si>
  <si>
    <t>铁架按57元/㎡核算。彩钢按145元/㎡核算。</t>
    <phoneticPr fontId="1" type="noConversion"/>
  </si>
  <si>
    <t>江山黄理东</t>
    <phoneticPr fontId="1" type="noConversion"/>
  </si>
  <si>
    <t>铁架按45元/㎡核算。彩钢按140元/㎡核算。</t>
    <phoneticPr fontId="1" type="noConversion"/>
  </si>
  <si>
    <t>大连罗震</t>
    <phoneticPr fontId="1" type="noConversion"/>
  </si>
  <si>
    <t>彩钢按160元/㎡核算。</t>
    <phoneticPr fontId="1" type="noConversion"/>
  </si>
  <si>
    <t>绵阳张友见</t>
    <phoneticPr fontId="1" type="noConversion"/>
  </si>
  <si>
    <t>照明</t>
    <phoneticPr fontId="1" type="noConversion"/>
  </si>
  <si>
    <t>墙开</t>
    <phoneticPr fontId="1" type="noConversion"/>
  </si>
  <si>
    <t>小家电</t>
    <phoneticPr fontId="1" type="noConversion"/>
  </si>
  <si>
    <t>插座</t>
    <phoneticPr fontId="1" type="noConversion"/>
  </si>
  <si>
    <t>苏州雷增升</t>
    <phoneticPr fontId="1" type="noConversion"/>
  </si>
  <si>
    <t>彩钢按145元/㎡核算。</t>
    <phoneticPr fontId="1" type="noConversion"/>
  </si>
  <si>
    <t>荆门陈炜</t>
    <phoneticPr fontId="1" type="noConversion"/>
  </si>
  <si>
    <t>综合</t>
    <phoneticPr fontId="1" type="noConversion"/>
  </si>
  <si>
    <t>插座</t>
    <phoneticPr fontId="1" type="noConversion"/>
  </si>
  <si>
    <t>照明</t>
    <phoneticPr fontId="1" type="noConversion"/>
  </si>
  <si>
    <t>墙开</t>
    <phoneticPr fontId="1" type="noConversion"/>
  </si>
  <si>
    <t>电缆</t>
    <phoneticPr fontId="1" type="noConversion"/>
  </si>
  <si>
    <t>铁架按45元/㎡核算。彩钢按140元/㎡核算。</t>
    <phoneticPr fontId="1" type="noConversion"/>
  </si>
  <si>
    <t>福清官文斌</t>
    <phoneticPr fontId="1" type="noConversion"/>
  </si>
  <si>
    <t>彩钢按160元/㎡核算。</t>
    <phoneticPr fontId="1" type="noConversion"/>
  </si>
  <si>
    <t>安海黄芳</t>
    <phoneticPr fontId="1" type="noConversion"/>
  </si>
  <si>
    <t>照明墙开</t>
    <phoneticPr fontId="1" type="noConversion"/>
  </si>
  <si>
    <t>插座</t>
    <phoneticPr fontId="1" type="noConversion"/>
  </si>
  <si>
    <t>墙开</t>
    <phoneticPr fontId="1" type="noConversion"/>
  </si>
  <si>
    <t>彩钢按145元/㎡核算。</t>
    <phoneticPr fontId="1" type="noConversion"/>
  </si>
  <si>
    <t>杭州张义理</t>
    <phoneticPr fontId="1" type="noConversion"/>
  </si>
  <si>
    <t>照明</t>
    <phoneticPr fontId="1" type="noConversion"/>
  </si>
  <si>
    <t>插座</t>
    <phoneticPr fontId="1" type="noConversion"/>
  </si>
  <si>
    <t>铁架按70元/㎡核算。彩钢按160元/㎡核算。</t>
    <phoneticPr fontId="1" type="noConversion"/>
  </si>
  <si>
    <t>三明杨立法</t>
    <phoneticPr fontId="1" type="noConversion"/>
  </si>
  <si>
    <t>铁架按57元/㎡核算。彩钢按145元/㎡核算。</t>
    <phoneticPr fontId="1" type="noConversion"/>
  </si>
  <si>
    <t>湖州朱志清</t>
    <phoneticPr fontId="1" type="noConversion"/>
  </si>
  <si>
    <t>昆明应仲伟</t>
    <phoneticPr fontId="1" type="noConversion"/>
  </si>
  <si>
    <t>梧州郭强</t>
    <phoneticPr fontId="1" type="noConversion"/>
  </si>
  <si>
    <t>电工照明</t>
    <phoneticPr fontId="1" type="noConversion"/>
  </si>
  <si>
    <t>照明墙开</t>
    <phoneticPr fontId="1" type="noConversion"/>
  </si>
  <si>
    <t>插座</t>
    <phoneticPr fontId="1" type="noConversion"/>
  </si>
  <si>
    <t>照明</t>
    <phoneticPr fontId="1" type="noConversion"/>
  </si>
  <si>
    <t>墙开</t>
    <phoneticPr fontId="1" type="noConversion"/>
  </si>
  <si>
    <t>手电筒</t>
    <phoneticPr fontId="1" type="noConversion"/>
  </si>
  <si>
    <t>电缆</t>
    <phoneticPr fontId="1" type="noConversion"/>
  </si>
  <si>
    <t>小家电</t>
    <phoneticPr fontId="1" type="noConversion"/>
  </si>
  <si>
    <t>铁架按57元/㎡核算。彩钢按145元/㎡核算。</t>
    <phoneticPr fontId="1" type="noConversion"/>
  </si>
  <si>
    <t>16年广告</t>
    <phoneticPr fontId="1" type="noConversion"/>
  </si>
  <si>
    <t>株洲游财华</t>
    <phoneticPr fontId="1" type="noConversion"/>
  </si>
  <si>
    <t>换气扇</t>
    <phoneticPr fontId="1" type="noConversion"/>
  </si>
  <si>
    <t>娄底刘祥波</t>
    <phoneticPr fontId="1" type="noConversion"/>
  </si>
  <si>
    <t>铁架按57元/㎡核算。彩钢按145元/㎡核算。</t>
    <phoneticPr fontId="1" type="noConversion"/>
  </si>
  <si>
    <t>宿州许建铭</t>
    <phoneticPr fontId="1" type="noConversion"/>
  </si>
  <si>
    <t>宣城潘全</t>
    <phoneticPr fontId="1" type="noConversion"/>
  </si>
  <si>
    <t>铁架按45元/㎡核算。</t>
    <phoneticPr fontId="1" type="noConversion"/>
  </si>
  <si>
    <t>武汉应发德</t>
    <phoneticPr fontId="1" type="noConversion"/>
  </si>
  <si>
    <t>遵义沈忠辉</t>
    <phoneticPr fontId="1" type="noConversion"/>
  </si>
  <si>
    <t>彩钢按140元/㎡核算。</t>
    <phoneticPr fontId="1" type="noConversion"/>
  </si>
  <si>
    <t>亳州杨红辉</t>
    <phoneticPr fontId="1" type="noConversion"/>
  </si>
  <si>
    <t>照明墙开</t>
    <phoneticPr fontId="1" type="noConversion"/>
  </si>
  <si>
    <t>照明</t>
    <phoneticPr fontId="1" type="noConversion"/>
  </si>
  <si>
    <t>墙开</t>
    <phoneticPr fontId="1" type="noConversion"/>
  </si>
  <si>
    <t>彩钢按140元/㎡核算。</t>
    <phoneticPr fontId="1" type="noConversion"/>
  </si>
  <si>
    <t>滁州江朝灵</t>
    <phoneticPr fontId="1" type="noConversion"/>
  </si>
  <si>
    <t>丰台黄存松</t>
    <phoneticPr fontId="1" type="noConversion"/>
  </si>
  <si>
    <t>淮北陈钦川</t>
    <phoneticPr fontId="1" type="noConversion"/>
  </si>
  <si>
    <t>铁架按70元/㎡核算。彩钢按160元/㎡核算。</t>
    <phoneticPr fontId="1" type="noConversion"/>
  </si>
  <si>
    <t>铁架按45元/㎡核算。彩钢按140元/㎡核算。</t>
    <phoneticPr fontId="1" type="noConversion"/>
  </si>
  <si>
    <t>无锡胡旭斌</t>
    <phoneticPr fontId="1" type="noConversion"/>
  </si>
  <si>
    <t>彩钢按145元/㎡核算。</t>
    <phoneticPr fontId="1" type="noConversion"/>
  </si>
  <si>
    <t>十堰金晓明</t>
    <phoneticPr fontId="1" type="noConversion"/>
  </si>
  <si>
    <t>小家电</t>
    <phoneticPr fontId="1" type="noConversion"/>
  </si>
  <si>
    <t>三门峡周彦峰</t>
  </si>
  <si>
    <t>换气扇</t>
    <phoneticPr fontId="1" type="noConversion"/>
  </si>
  <si>
    <t>随州张四平</t>
    <phoneticPr fontId="1" type="noConversion"/>
  </si>
  <si>
    <t>阳江吴善云</t>
    <phoneticPr fontId="1" type="noConversion"/>
  </si>
  <si>
    <t>铁架按70元/㎡核算。彩钢按160元/㎡核算。</t>
    <phoneticPr fontId="1" type="noConversion"/>
  </si>
  <si>
    <t>铁架按57元/㎡核算。彩钢按145元/㎡核算。</t>
    <phoneticPr fontId="1" type="noConversion"/>
  </si>
  <si>
    <t>义乌梁振均</t>
    <phoneticPr fontId="1" type="noConversion"/>
  </si>
  <si>
    <t>插座</t>
    <phoneticPr fontId="1" type="noConversion"/>
  </si>
  <si>
    <t>照明</t>
    <phoneticPr fontId="1" type="noConversion"/>
  </si>
  <si>
    <t>墙开</t>
    <phoneticPr fontId="1" type="noConversion"/>
  </si>
  <si>
    <t>电缆</t>
    <phoneticPr fontId="1" type="noConversion"/>
  </si>
  <si>
    <t>长沙江文宽</t>
    <phoneticPr fontId="1" type="noConversion"/>
  </si>
  <si>
    <t>照明</t>
    <phoneticPr fontId="1" type="noConversion"/>
  </si>
  <si>
    <t>小家电</t>
    <phoneticPr fontId="1" type="noConversion"/>
  </si>
  <si>
    <t>昆山骆凯</t>
    <phoneticPr fontId="1" type="noConversion"/>
  </si>
  <si>
    <t>综合</t>
    <phoneticPr fontId="1" type="noConversion"/>
  </si>
  <si>
    <t>墙开</t>
    <phoneticPr fontId="1" type="noConversion"/>
  </si>
  <si>
    <t>红河李俊益</t>
    <phoneticPr fontId="1" type="noConversion"/>
  </si>
  <si>
    <t>照明墙开</t>
    <phoneticPr fontId="1" type="noConversion"/>
  </si>
  <si>
    <t>照明</t>
    <phoneticPr fontId="1" type="noConversion"/>
  </si>
  <si>
    <t>墙开</t>
    <phoneticPr fontId="1" type="noConversion"/>
  </si>
  <si>
    <t>铁架按45元/㎡核算。彩钢按140元/㎡核算。</t>
    <phoneticPr fontId="1" type="noConversion"/>
  </si>
  <si>
    <t>咸阳谭祥华</t>
    <phoneticPr fontId="1" type="noConversion"/>
  </si>
  <si>
    <t>铁架按45元/㎡核算。彩钢按140元/㎡核算。</t>
    <phoneticPr fontId="1" type="noConversion"/>
  </si>
  <si>
    <t>番禺王方月</t>
    <phoneticPr fontId="1" type="noConversion"/>
  </si>
  <si>
    <t>插座</t>
    <phoneticPr fontId="1" type="noConversion"/>
  </si>
  <si>
    <t>虎门赵康林</t>
    <phoneticPr fontId="1" type="noConversion"/>
  </si>
  <si>
    <t>铁架按70元/㎡核算。彩钢按160元/㎡核算。</t>
    <phoneticPr fontId="1" type="noConversion"/>
  </si>
  <si>
    <t>达州江文京</t>
    <phoneticPr fontId="1" type="noConversion"/>
  </si>
  <si>
    <t>汕头魏锦文</t>
    <phoneticPr fontId="1" type="noConversion"/>
  </si>
  <si>
    <t>铁架按70元/㎡核算。彩钢按160元/㎡核算。</t>
    <phoneticPr fontId="1" type="noConversion"/>
  </si>
  <si>
    <t>钦州办吴斌</t>
  </si>
  <si>
    <t>巴中季顺荣</t>
    <phoneticPr fontId="1" type="noConversion"/>
  </si>
  <si>
    <t>手电筒</t>
    <phoneticPr fontId="1" type="noConversion"/>
  </si>
  <si>
    <t>换气扇</t>
    <phoneticPr fontId="1" type="noConversion"/>
  </si>
  <si>
    <t>贵阳范成亮</t>
    <phoneticPr fontId="1" type="noConversion"/>
  </si>
  <si>
    <t>综合</t>
    <phoneticPr fontId="1" type="noConversion"/>
  </si>
  <si>
    <t>照明墙开</t>
    <phoneticPr fontId="1" type="noConversion"/>
  </si>
  <si>
    <t>照明</t>
    <phoneticPr fontId="1" type="noConversion"/>
  </si>
  <si>
    <t>墙开</t>
    <phoneticPr fontId="1" type="noConversion"/>
  </si>
  <si>
    <t>铁架按57元/㎡核算。</t>
    <phoneticPr fontId="1" type="noConversion"/>
  </si>
  <si>
    <t>锦州洪海龙</t>
    <phoneticPr fontId="1" type="noConversion"/>
  </si>
  <si>
    <t>手电筒</t>
    <phoneticPr fontId="1" type="noConversion"/>
  </si>
  <si>
    <t>电缆</t>
    <phoneticPr fontId="1" type="noConversion"/>
  </si>
  <si>
    <t>彩钢按140元/㎡核算。</t>
    <phoneticPr fontId="1" type="noConversion"/>
  </si>
  <si>
    <t>十堰金晓明</t>
  </si>
  <si>
    <t>小家电</t>
    <phoneticPr fontId="1" type="noConversion"/>
  </si>
  <si>
    <t>石狮潘佳华</t>
    <phoneticPr fontId="1" type="noConversion"/>
  </si>
  <si>
    <t>照明</t>
    <phoneticPr fontId="1" type="noConversion"/>
  </si>
  <si>
    <t>电缆</t>
    <phoneticPr fontId="1" type="noConversion"/>
  </si>
  <si>
    <t>彩钢按145元/㎡核算。</t>
    <phoneticPr fontId="1" type="noConversion"/>
  </si>
  <si>
    <t>邢台汪小东</t>
    <phoneticPr fontId="1" type="noConversion"/>
  </si>
  <si>
    <t>综合</t>
    <phoneticPr fontId="1" type="noConversion"/>
  </si>
  <si>
    <t>插座</t>
    <phoneticPr fontId="1" type="noConversion"/>
  </si>
  <si>
    <t>照明</t>
    <phoneticPr fontId="1" type="noConversion"/>
  </si>
  <si>
    <t>信阳叶轧锟</t>
    <phoneticPr fontId="1" type="noConversion"/>
  </si>
  <si>
    <t>上个月邢台的款冲到信阳办，扣回来</t>
    <phoneticPr fontId="1" type="noConversion"/>
  </si>
  <si>
    <t>兴义程文中</t>
    <phoneticPr fontId="1" type="noConversion"/>
  </si>
  <si>
    <t>照明墙开</t>
    <phoneticPr fontId="1" type="noConversion"/>
  </si>
  <si>
    <t>铁架按45元/㎡核算。彩钢按140元/㎡核算。</t>
    <phoneticPr fontId="1" type="noConversion"/>
  </si>
  <si>
    <t>泸州蔡明忠</t>
    <phoneticPr fontId="1" type="noConversion"/>
  </si>
  <si>
    <t>如皋叶伟军</t>
    <phoneticPr fontId="1" type="noConversion"/>
  </si>
  <si>
    <t>照明插座</t>
    <phoneticPr fontId="1" type="noConversion"/>
  </si>
  <si>
    <t>照明</t>
    <phoneticPr fontId="1" type="noConversion"/>
  </si>
  <si>
    <t>插座</t>
    <phoneticPr fontId="1" type="noConversion"/>
  </si>
  <si>
    <t>湘潭张初琼</t>
    <phoneticPr fontId="1" type="noConversion"/>
  </si>
  <si>
    <t>商丘叶健</t>
    <phoneticPr fontId="1" type="noConversion"/>
  </si>
  <si>
    <t>铁架按57元/㎡核算。彩钢按145元/㎡核算。</t>
    <phoneticPr fontId="1" type="noConversion"/>
  </si>
  <si>
    <t>濮阳赵军广</t>
    <phoneticPr fontId="1" type="noConversion"/>
  </si>
  <si>
    <t>电缆</t>
    <phoneticPr fontId="1" type="noConversion"/>
  </si>
  <si>
    <t>铁架按45元/㎡核算。彩钢按140元/㎡核算。</t>
    <phoneticPr fontId="1" type="noConversion"/>
  </si>
  <si>
    <t>北海郑晓峰</t>
    <phoneticPr fontId="1" type="noConversion"/>
  </si>
  <si>
    <t>手电筒</t>
    <phoneticPr fontId="1" type="noConversion"/>
  </si>
  <si>
    <t>日照张瑞娟(3月）</t>
    <phoneticPr fontId="1" type="noConversion"/>
  </si>
  <si>
    <t>日照张瑞娟（2月）</t>
    <phoneticPr fontId="1" type="noConversion"/>
  </si>
  <si>
    <t>铁架按45元/㎡核算。彩钢按140元/㎡核算。专柜按200元/㎡核算。</t>
    <phoneticPr fontId="1" type="noConversion"/>
  </si>
  <si>
    <t>来宾莫双归</t>
    <phoneticPr fontId="1" type="noConversion"/>
  </si>
  <si>
    <t>铁架按45元/㎡核算。彩钢按140元/㎡核算。专柜按200元/㎡核算</t>
    <phoneticPr fontId="1" type="noConversion"/>
  </si>
  <si>
    <t>淄博陈诗海</t>
    <phoneticPr fontId="1" type="noConversion"/>
  </si>
  <si>
    <t>铁架按57元/㎡核算。彩钢按145元/㎡核算。</t>
    <phoneticPr fontId="1" type="noConversion"/>
  </si>
  <si>
    <t>南岸郑勇</t>
    <phoneticPr fontId="1" type="noConversion"/>
  </si>
  <si>
    <t>照明墙开</t>
    <phoneticPr fontId="1" type="noConversion"/>
  </si>
  <si>
    <t>照明换气扇</t>
    <phoneticPr fontId="1" type="noConversion"/>
  </si>
  <si>
    <t>插座</t>
    <phoneticPr fontId="1" type="noConversion"/>
  </si>
  <si>
    <t>照明</t>
    <phoneticPr fontId="1" type="noConversion"/>
  </si>
  <si>
    <t>墙开</t>
    <phoneticPr fontId="1" type="noConversion"/>
  </si>
  <si>
    <t>换气扇</t>
    <phoneticPr fontId="1" type="noConversion"/>
  </si>
  <si>
    <t>铁架按57元/㎡核算。彩钢按145元/㎡核算。专柜按200元/㎡核算</t>
    <phoneticPr fontId="1" type="noConversion"/>
  </si>
  <si>
    <t>沧州孙建平</t>
    <phoneticPr fontId="1" type="noConversion"/>
  </si>
  <si>
    <t>铁架按45元/㎡核算。彩钢按140元/㎡核算。</t>
    <phoneticPr fontId="1" type="noConversion"/>
  </si>
  <si>
    <t>铁架按45元/㎡核算。彩钢按140元/㎡核算。</t>
    <phoneticPr fontId="1" type="noConversion"/>
  </si>
  <si>
    <t>铜仁游惠彬</t>
    <phoneticPr fontId="1" type="noConversion"/>
  </si>
  <si>
    <t>铁架按45元/㎡核算。彩钢按140元/㎡核算。</t>
    <phoneticPr fontId="1" type="noConversion"/>
  </si>
  <si>
    <t>西昌王仕文</t>
    <phoneticPr fontId="1" type="noConversion"/>
  </si>
  <si>
    <t>铁架按57元/㎡核算。彩钢按145元/㎡核算。</t>
    <phoneticPr fontId="1" type="noConversion"/>
  </si>
  <si>
    <t>六安王得亮</t>
    <phoneticPr fontId="1" type="noConversion"/>
  </si>
  <si>
    <t>照明</t>
    <phoneticPr fontId="1" type="noConversion"/>
  </si>
  <si>
    <t>金华朱庆忠</t>
    <phoneticPr fontId="1" type="noConversion"/>
  </si>
  <si>
    <t>手电筒</t>
    <phoneticPr fontId="1" type="noConversion"/>
  </si>
  <si>
    <t>电缆</t>
    <phoneticPr fontId="1" type="noConversion"/>
  </si>
  <si>
    <t>衢州张水章</t>
    <phoneticPr fontId="1" type="noConversion"/>
  </si>
  <si>
    <t>泰州应建平</t>
    <phoneticPr fontId="1" type="noConversion"/>
  </si>
  <si>
    <t>河源宋斌</t>
    <phoneticPr fontId="1" type="noConversion"/>
  </si>
  <si>
    <t>宜昌徐伟</t>
    <phoneticPr fontId="1" type="noConversion"/>
  </si>
  <si>
    <t>小家电</t>
    <phoneticPr fontId="1" type="noConversion"/>
  </si>
  <si>
    <t>新乡王建军</t>
    <phoneticPr fontId="1" type="noConversion"/>
  </si>
  <si>
    <t>插座照明</t>
    <phoneticPr fontId="1" type="noConversion"/>
  </si>
  <si>
    <t>插座</t>
    <phoneticPr fontId="1" type="noConversion"/>
  </si>
  <si>
    <t>照明</t>
    <phoneticPr fontId="1" type="noConversion"/>
  </si>
  <si>
    <t>墙开</t>
    <phoneticPr fontId="1" type="noConversion"/>
  </si>
  <si>
    <t>铁架按45元/㎡核算。彩钢按140元/㎡核算。</t>
    <phoneticPr fontId="1" type="noConversion"/>
  </si>
  <si>
    <t>玉林陈年秀</t>
    <phoneticPr fontId="1" type="noConversion"/>
  </si>
  <si>
    <t>铁架按45元/㎡核算。彩钢按140元/㎡核算。</t>
    <phoneticPr fontId="1" type="noConversion"/>
  </si>
  <si>
    <t>瑶海江游珠</t>
  </si>
  <si>
    <t>江山黄理东</t>
    <phoneticPr fontId="1" type="noConversion"/>
  </si>
  <si>
    <t>合川游敏红</t>
    <phoneticPr fontId="1" type="noConversion"/>
  </si>
  <si>
    <t>彩钢按145元/㎡核算。</t>
    <phoneticPr fontId="1" type="noConversion"/>
  </si>
  <si>
    <t>重庆王祖智</t>
    <phoneticPr fontId="1" type="noConversion"/>
  </si>
  <si>
    <t>百色黄东明</t>
    <phoneticPr fontId="1" type="noConversion"/>
  </si>
  <si>
    <t>铁架按45元/㎡核算。</t>
    <phoneticPr fontId="1" type="noConversion"/>
  </si>
  <si>
    <t>嘉兴郑通平</t>
    <phoneticPr fontId="1" type="noConversion"/>
  </si>
  <si>
    <t>照明墙开</t>
    <phoneticPr fontId="1" type="noConversion"/>
  </si>
  <si>
    <t>铁架按57元/㎡核算。彩钢按145元/㎡核算。</t>
    <phoneticPr fontId="1" type="noConversion"/>
  </si>
  <si>
    <t>衡阳王金兰</t>
    <phoneticPr fontId="1" type="noConversion"/>
  </si>
  <si>
    <t>营口曹庆胜</t>
    <phoneticPr fontId="1" type="noConversion"/>
  </si>
  <si>
    <t>电缆</t>
    <phoneticPr fontId="1" type="noConversion"/>
  </si>
  <si>
    <t>小家电</t>
    <phoneticPr fontId="1" type="noConversion"/>
  </si>
  <si>
    <t>福田蔡志贵</t>
    <phoneticPr fontId="1" type="noConversion"/>
  </si>
  <si>
    <t>插座照明</t>
    <phoneticPr fontId="1" type="noConversion"/>
  </si>
  <si>
    <t>插座</t>
    <phoneticPr fontId="1" type="noConversion"/>
  </si>
  <si>
    <t>手电筒</t>
    <phoneticPr fontId="1" type="noConversion"/>
  </si>
  <si>
    <t>小家电</t>
    <phoneticPr fontId="1" type="noConversion"/>
  </si>
  <si>
    <t>鹰潭尧雨龙</t>
    <phoneticPr fontId="1" type="noConversion"/>
  </si>
  <si>
    <t>综合</t>
    <phoneticPr fontId="1" type="noConversion"/>
  </si>
  <si>
    <t>插座</t>
    <phoneticPr fontId="1" type="noConversion"/>
  </si>
  <si>
    <t>照明</t>
    <phoneticPr fontId="1" type="noConversion"/>
  </si>
  <si>
    <t>墙开</t>
    <phoneticPr fontId="1" type="noConversion"/>
  </si>
  <si>
    <t>电缆</t>
    <phoneticPr fontId="1" type="noConversion"/>
  </si>
  <si>
    <t>换气扇</t>
    <phoneticPr fontId="1" type="noConversion"/>
  </si>
  <si>
    <t xml:space="preserve">形象店广告费5618.3 </t>
    <phoneticPr fontId="1" type="noConversion"/>
  </si>
  <si>
    <t>常平王刚华</t>
    <phoneticPr fontId="1" type="noConversion"/>
  </si>
  <si>
    <t>手电筒</t>
    <phoneticPr fontId="1" type="noConversion"/>
  </si>
  <si>
    <t>小家电</t>
    <phoneticPr fontId="1" type="noConversion"/>
  </si>
  <si>
    <t>小家电</t>
    <phoneticPr fontId="1" type="noConversion"/>
  </si>
  <si>
    <t>铁架按45元/㎡核算。彩钢按140元/㎡核算。</t>
    <phoneticPr fontId="1" type="noConversion"/>
  </si>
  <si>
    <t>铁架按70元/㎡核算。彩钢按160元/㎡核算。</t>
    <phoneticPr fontId="1" type="noConversion"/>
  </si>
  <si>
    <t>唐山吴新坡</t>
    <phoneticPr fontId="1" type="noConversion"/>
  </si>
  <si>
    <t>照明墙开</t>
    <phoneticPr fontId="1" type="noConversion"/>
  </si>
  <si>
    <t>照明</t>
    <phoneticPr fontId="1" type="noConversion"/>
  </si>
  <si>
    <t>手电筒</t>
    <phoneticPr fontId="1" type="noConversion"/>
  </si>
  <si>
    <t>深圳慎龙程</t>
    <phoneticPr fontId="1" type="noConversion"/>
  </si>
  <si>
    <t>宜宾洪佳鑫</t>
    <phoneticPr fontId="1" type="noConversion"/>
  </si>
  <si>
    <t>照明墙开</t>
    <phoneticPr fontId="1" type="noConversion"/>
  </si>
  <si>
    <t>插座</t>
    <phoneticPr fontId="1" type="noConversion"/>
  </si>
  <si>
    <t>照明</t>
    <phoneticPr fontId="1" type="noConversion"/>
  </si>
  <si>
    <t>墙开</t>
    <phoneticPr fontId="1" type="noConversion"/>
  </si>
  <si>
    <t>小家电</t>
    <phoneticPr fontId="1" type="noConversion"/>
  </si>
  <si>
    <t>铁架按45元/㎡核算。彩钢按140元/㎡核算。</t>
    <phoneticPr fontId="1" type="noConversion"/>
  </si>
  <si>
    <t>平顶山陈剑</t>
  </si>
  <si>
    <t>照明</t>
    <phoneticPr fontId="1" type="noConversion"/>
  </si>
  <si>
    <t>丽水叶信荣</t>
    <phoneticPr fontId="1" type="noConversion"/>
  </si>
  <si>
    <t>长安田森</t>
    <phoneticPr fontId="1" type="noConversion"/>
  </si>
  <si>
    <t>百色黄东明</t>
  </si>
  <si>
    <t>潍坊张明富</t>
    <phoneticPr fontId="1" type="noConversion"/>
  </si>
  <si>
    <t>南宁邹勇</t>
    <phoneticPr fontId="1" type="noConversion"/>
  </si>
  <si>
    <t>铁架按57元/㎡核算。彩钢按145元/㎡核算。</t>
    <phoneticPr fontId="1" type="noConversion"/>
  </si>
  <si>
    <t>资阳赵显明</t>
    <phoneticPr fontId="1" type="noConversion"/>
  </si>
  <si>
    <t>贵港汪忠民</t>
    <phoneticPr fontId="1" type="noConversion"/>
  </si>
  <si>
    <t>手电筒</t>
    <phoneticPr fontId="1" type="noConversion"/>
  </si>
  <si>
    <t>电缆</t>
    <phoneticPr fontId="1" type="noConversion"/>
  </si>
  <si>
    <t>小家电</t>
    <phoneticPr fontId="1" type="noConversion"/>
  </si>
  <si>
    <t>换气扇</t>
    <phoneticPr fontId="1" type="noConversion"/>
  </si>
  <si>
    <t>铁架按45元/㎡核算。彩钢按140元/㎡核算。</t>
    <phoneticPr fontId="1" type="noConversion"/>
  </si>
  <si>
    <t>抚顺王文奎</t>
  </si>
  <si>
    <t>综合</t>
    <phoneticPr fontId="1" type="noConversion"/>
  </si>
  <si>
    <t>插座</t>
    <phoneticPr fontId="1" type="noConversion"/>
  </si>
  <si>
    <t>照明</t>
    <phoneticPr fontId="1" type="noConversion"/>
  </si>
  <si>
    <t>萧山许志杰</t>
    <phoneticPr fontId="1" type="noConversion"/>
  </si>
  <si>
    <t>插座照明</t>
    <phoneticPr fontId="1" type="noConversion"/>
  </si>
  <si>
    <t>照明</t>
    <phoneticPr fontId="1" type="noConversion"/>
  </si>
  <si>
    <t>墙开</t>
    <phoneticPr fontId="1" type="noConversion"/>
  </si>
  <si>
    <t>青岛苏怀奇</t>
    <phoneticPr fontId="1" type="noConversion"/>
  </si>
  <si>
    <t>铁架按57元/㎡核算。彩钢按145元/㎡核算。</t>
    <phoneticPr fontId="1" type="noConversion"/>
  </si>
  <si>
    <t>焦作叶赟</t>
    <phoneticPr fontId="1" type="noConversion"/>
  </si>
  <si>
    <t>铁架按45元/㎡核算。彩钢按140元/㎡核算。</t>
    <phoneticPr fontId="1" type="noConversion"/>
  </si>
  <si>
    <t>照明墙开</t>
    <phoneticPr fontId="1" type="noConversion"/>
  </si>
  <si>
    <t>开封叶学德</t>
    <phoneticPr fontId="1" type="noConversion"/>
  </si>
  <si>
    <t>洛阳叶学顺</t>
  </si>
  <si>
    <t>综合</t>
    <phoneticPr fontId="1" type="noConversion"/>
  </si>
  <si>
    <t>小家电</t>
    <phoneticPr fontId="1" type="noConversion"/>
  </si>
  <si>
    <t>中山方福洲生</t>
  </si>
  <si>
    <t>换气扇</t>
    <phoneticPr fontId="1" type="noConversion"/>
  </si>
  <si>
    <t>永州赵勇</t>
    <phoneticPr fontId="1" type="noConversion"/>
  </si>
  <si>
    <t>泰安黄国富</t>
    <phoneticPr fontId="1" type="noConversion"/>
  </si>
  <si>
    <t>白云张子华</t>
    <phoneticPr fontId="1" type="noConversion"/>
  </si>
  <si>
    <t>铁架按70元/㎡核算。彩钢按160元/㎡核算。</t>
    <phoneticPr fontId="1" type="noConversion"/>
  </si>
  <si>
    <t>安阳郑宝仙</t>
  </si>
  <si>
    <t>电缆</t>
    <phoneticPr fontId="1" type="noConversion"/>
  </si>
  <si>
    <t>铁架按45元/㎡核算。</t>
    <phoneticPr fontId="1" type="noConversion"/>
  </si>
  <si>
    <t>集美王健松</t>
  </si>
  <si>
    <t>成都邝先寿</t>
    <phoneticPr fontId="1" type="noConversion"/>
  </si>
  <si>
    <t>盘锦王晓东</t>
  </si>
  <si>
    <t>照明墙开</t>
    <phoneticPr fontId="1" type="noConversion"/>
  </si>
  <si>
    <t>插座</t>
    <phoneticPr fontId="1" type="noConversion"/>
  </si>
  <si>
    <t>照明</t>
    <phoneticPr fontId="1" type="noConversion"/>
  </si>
  <si>
    <t>铁架按45元/㎡核算。彩钢按140元/㎡核算。专柜按200元/㎡核算。</t>
    <phoneticPr fontId="1" type="noConversion"/>
  </si>
  <si>
    <t>厦门刘晓元</t>
    <phoneticPr fontId="1" type="noConversion"/>
  </si>
  <si>
    <t>电缆</t>
    <phoneticPr fontId="1" type="noConversion"/>
  </si>
  <si>
    <t>攀枝花江朝亮</t>
    <phoneticPr fontId="1" type="noConversion"/>
  </si>
  <si>
    <t>彩钢按140元/㎡核算。</t>
    <phoneticPr fontId="1" type="noConversion"/>
  </si>
  <si>
    <t>马鞍山黄立文</t>
  </si>
  <si>
    <t>手电筒</t>
    <phoneticPr fontId="1" type="noConversion"/>
  </si>
  <si>
    <t>小家电</t>
    <phoneticPr fontId="1" type="noConversion"/>
  </si>
  <si>
    <t>换气扇</t>
    <phoneticPr fontId="1" type="noConversion"/>
  </si>
  <si>
    <t>苍山王春红</t>
    <phoneticPr fontId="1" type="noConversion"/>
  </si>
  <si>
    <t>铁架按45元/㎡核算。</t>
    <phoneticPr fontId="1" type="noConversion"/>
  </si>
  <si>
    <t>天津刘盘</t>
  </si>
  <si>
    <t>铁架按70元/㎡核算。彩钢按160元/㎡核算。</t>
    <phoneticPr fontId="1" type="noConversion"/>
  </si>
  <si>
    <t>黄石钟会群</t>
  </si>
  <si>
    <t>铁架按45元/㎡核算。彩钢按140元/㎡核算。</t>
    <phoneticPr fontId="1" type="noConversion"/>
  </si>
  <si>
    <t>增城慎大军</t>
  </si>
  <si>
    <t>东山许宾</t>
  </si>
  <si>
    <t>小家电</t>
    <phoneticPr fontId="1" type="noConversion"/>
  </si>
  <si>
    <t>铁架按57元/㎡核算。彩钢按145元/㎡核算。</t>
    <phoneticPr fontId="1" type="noConversion"/>
  </si>
  <si>
    <t>肇庆危昌伟</t>
  </si>
  <si>
    <t>德州蔡富火</t>
  </si>
  <si>
    <t>彩钢按140元/㎡核算。</t>
    <phoneticPr fontId="1" type="noConversion"/>
  </si>
  <si>
    <t>咸宁王永祥</t>
  </si>
  <si>
    <t>手电筒</t>
    <phoneticPr fontId="1" type="noConversion"/>
  </si>
  <si>
    <t>电缆</t>
    <phoneticPr fontId="1" type="noConversion"/>
  </si>
  <si>
    <t>驻马店温永续</t>
  </si>
  <si>
    <t>铁架按45元/㎡核算。彩钢按140元/㎡核算。</t>
    <phoneticPr fontId="1" type="noConversion"/>
  </si>
  <si>
    <t>枣庄张森</t>
  </si>
  <si>
    <t>福州骆凌</t>
  </si>
  <si>
    <t>综合</t>
    <phoneticPr fontId="1" type="noConversion"/>
  </si>
  <si>
    <t>插座</t>
    <phoneticPr fontId="1" type="noConversion"/>
  </si>
  <si>
    <t>照明</t>
    <phoneticPr fontId="1" type="noConversion"/>
  </si>
  <si>
    <t>墙开</t>
    <phoneticPr fontId="1" type="noConversion"/>
  </si>
  <si>
    <t>换气扇</t>
    <phoneticPr fontId="1" type="noConversion"/>
  </si>
  <si>
    <t>宁波官建林</t>
  </si>
  <si>
    <t>铁架按70元/㎡核算。彩钢按160元/㎡核算。</t>
    <phoneticPr fontId="1" type="noConversion"/>
  </si>
  <si>
    <t>南阳冯德菊</t>
  </si>
  <si>
    <t>综合</t>
    <phoneticPr fontId="1" type="noConversion"/>
  </si>
  <si>
    <t>铁架按45元/㎡核算。彩钢按140元/㎡核算。专柜按200元/㎡核算。</t>
    <phoneticPr fontId="1" type="noConversion"/>
  </si>
  <si>
    <t>绵阳张友见</t>
  </si>
  <si>
    <t>铁架按45元/㎡核算。彩钢按140元/㎡核算。</t>
    <phoneticPr fontId="1" type="noConversion"/>
  </si>
  <si>
    <t>电缆</t>
    <phoneticPr fontId="1" type="noConversion"/>
  </si>
  <si>
    <t>铁架按45元/㎡核算。</t>
    <phoneticPr fontId="1" type="noConversion"/>
  </si>
  <si>
    <t>宝鸡杨琦(1月）</t>
    <phoneticPr fontId="1" type="noConversion"/>
  </si>
  <si>
    <t>宝鸡杨琦(2-3月）</t>
    <phoneticPr fontId="1" type="noConversion"/>
  </si>
  <si>
    <t>换气扇</t>
    <phoneticPr fontId="1" type="noConversion"/>
  </si>
  <si>
    <t>铁架按45元/㎡核算。专柜按200元/㎡核算。</t>
    <phoneticPr fontId="1" type="noConversion"/>
  </si>
  <si>
    <t>德阳郭松林</t>
  </si>
  <si>
    <t>淮安谢化锋</t>
  </si>
  <si>
    <t>铁架按57元/㎡核算。彩钢按145元/㎡核算。</t>
    <phoneticPr fontId="1" type="noConversion"/>
  </si>
  <si>
    <t>景德镇程仁翔</t>
  </si>
  <si>
    <t>铁架按57元/㎡核算。彩钢按145元/㎡核算。</t>
    <phoneticPr fontId="1" type="noConversion"/>
  </si>
  <si>
    <t>铁架按45元/㎡核算。彩钢按140元/㎡核算。</t>
    <phoneticPr fontId="1" type="noConversion"/>
  </si>
  <si>
    <t>廊坊庞中信</t>
  </si>
  <si>
    <t>手电筒</t>
    <phoneticPr fontId="1" type="noConversion"/>
  </si>
  <si>
    <t>徐州许忠平</t>
  </si>
  <si>
    <t>小家电</t>
    <phoneticPr fontId="1" type="noConversion"/>
  </si>
  <si>
    <t>惠阳慎金宝</t>
  </si>
  <si>
    <t>济南吴鑫明</t>
  </si>
  <si>
    <t>铁架按57元/㎡核算。彩钢按145元/㎡核算。</t>
    <phoneticPr fontId="1" type="noConversion"/>
  </si>
  <si>
    <t>郴州王仕飞</t>
  </si>
  <si>
    <t>铁架按57元/㎡核算。彩钢按145元/㎡核算。专柜按200元/㎡核算。</t>
    <phoneticPr fontId="1" type="noConversion"/>
  </si>
  <si>
    <t>渭南胡洪波</t>
  </si>
  <si>
    <t>小家电</t>
    <phoneticPr fontId="1" type="noConversion"/>
  </si>
  <si>
    <t>铁架按45元/㎡核算。彩钢按140元/㎡核算。</t>
    <phoneticPr fontId="1" type="noConversion"/>
  </si>
  <si>
    <t>信阳叶轧锟</t>
  </si>
  <si>
    <t>插座照明</t>
    <phoneticPr fontId="1" type="noConversion"/>
  </si>
  <si>
    <t>铁架按45元/㎡核算。彩钢按140元/㎡核算。</t>
    <phoneticPr fontId="1" type="noConversion"/>
  </si>
  <si>
    <t>沭阳陈福</t>
  </si>
  <si>
    <t>许昌胡磊</t>
    <phoneticPr fontId="1" type="noConversion"/>
  </si>
  <si>
    <t>岳阳罗著洋</t>
  </si>
  <si>
    <t>宁德应盛昌</t>
  </si>
  <si>
    <t>大理阮志彬</t>
  </si>
  <si>
    <t>保定林胜辉</t>
  </si>
  <si>
    <t>鄱阳陈柳安</t>
  </si>
  <si>
    <t>综合</t>
    <phoneticPr fontId="1" type="noConversion"/>
  </si>
  <si>
    <t>海口刘小林</t>
  </si>
  <si>
    <t>茶陵陈湘洣</t>
  </si>
  <si>
    <t>龙岩常斌</t>
  </si>
  <si>
    <t>晋江陈怀高</t>
  </si>
  <si>
    <t>照明</t>
    <phoneticPr fontId="1" type="noConversion"/>
  </si>
  <si>
    <t>照明墙开</t>
    <phoneticPr fontId="1" type="noConversion"/>
  </si>
  <si>
    <t>照明小家电</t>
    <phoneticPr fontId="1" type="noConversion"/>
  </si>
  <si>
    <t>墙开</t>
    <phoneticPr fontId="1" type="noConversion"/>
  </si>
  <si>
    <t>小家电</t>
    <phoneticPr fontId="1" type="noConversion"/>
  </si>
  <si>
    <t>铁架按57元/㎡核算。</t>
    <phoneticPr fontId="1" type="noConversion"/>
  </si>
  <si>
    <t>瑞金郑加福</t>
  </si>
  <si>
    <t>太原陈建平</t>
  </si>
  <si>
    <t>铁架按57元/㎡核算。彩钢按145元/㎡核算。</t>
    <phoneticPr fontId="1" type="noConversion"/>
  </si>
  <si>
    <t>阜阳桑士云</t>
  </si>
  <si>
    <t>小家电</t>
    <phoneticPr fontId="1" type="noConversion"/>
  </si>
  <si>
    <t>铁架按45元/㎡核算。彩钢按140元/㎡核算。</t>
    <phoneticPr fontId="1" type="noConversion"/>
  </si>
  <si>
    <t>照明</t>
    <phoneticPr fontId="1" type="noConversion"/>
  </si>
  <si>
    <t>墙开</t>
    <phoneticPr fontId="1" type="noConversion"/>
  </si>
  <si>
    <t>电缆</t>
    <phoneticPr fontId="1" type="noConversion"/>
  </si>
  <si>
    <t>换气扇</t>
    <phoneticPr fontId="1" type="noConversion"/>
  </si>
  <si>
    <t>宿迁许敬银</t>
    <phoneticPr fontId="1" type="noConversion"/>
  </si>
  <si>
    <t>广元王仕斌</t>
  </si>
  <si>
    <t>铁架按45元/㎡核算。彩钢按140元/㎡核算。</t>
    <phoneticPr fontId="1" type="noConversion"/>
  </si>
  <si>
    <t>乐山邹良富</t>
  </si>
  <si>
    <t>铁架按45元/㎡核算。</t>
    <phoneticPr fontId="1" type="noConversion"/>
  </si>
  <si>
    <t>邵阳黄志军</t>
  </si>
  <si>
    <t>韶关魏祖义</t>
  </si>
  <si>
    <t>铁架按57元/㎡核算。彩钢按145元/㎡核算。</t>
    <phoneticPr fontId="1" type="noConversion"/>
  </si>
  <si>
    <t>石龙饶道锋</t>
    <phoneticPr fontId="1" type="noConversion"/>
  </si>
  <si>
    <t>插座照明</t>
    <phoneticPr fontId="1" type="noConversion"/>
  </si>
  <si>
    <t>插座</t>
    <phoneticPr fontId="1" type="noConversion"/>
  </si>
  <si>
    <t>铁架按70元/㎡核算。彩钢按160元/㎡核算。</t>
    <phoneticPr fontId="1" type="noConversion"/>
  </si>
  <si>
    <t>桂林涂其荣</t>
  </si>
  <si>
    <t>手电筒</t>
    <phoneticPr fontId="1" type="noConversion"/>
  </si>
  <si>
    <t>电缆</t>
    <phoneticPr fontId="1" type="noConversion"/>
  </si>
  <si>
    <t>佛山陈庆雄</t>
  </si>
  <si>
    <t>铁架按70元/㎡核算。彩钢按160元/㎡核算。</t>
    <phoneticPr fontId="1" type="noConversion"/>
  </si>
  <si>
    <t>线缆</t>
    <phoneticPr fontId="1" type="noConversion"/>
  </si>
  <si>
    <t>江门陈承仁(3月)</t>
    <phoneticPr fontId="1" type="noConversion"/>
  </si>
  <si>
    <t>江门陈承仁(1月)</t>
    <phoneticPr fontId="1" type="noConversion"/>
  </si>
  <si>
    <t>漳浦吕渊权</t>
  </si>
  <si>
    <t>综合</t>
    <phoneticPr fontId="1" type="noConversion"/>
  </si>
  <si>
    <t>照明插座</t>
    <phoneticPr fontId="1" type="noConversion"/>
  </si>
  <si>
    <t>池州徐所林</t>
  </si>
  <si>
    <t>铁架按57元/㎡核算。彩钢按145元/㎡核算。</t>
    <phoneticPr fontId="1" type="noConversion"/>
  </si>
  <si>
    <t>保山黄鸿翔</t>
  </si>
  <si>
    <t>电缆</t>
    <phoneticPr fontId="1" type="noConversion"/>
  </si>
  <si>
    <t>铁架按45元/㎡核算。彩钢按140元/㎡核算。</t>
    <phoneticPr fontId="1" type="noConversion"/>
  </si>
  <si>
    <t>铁架按45元/㎡核算。</t>
    <phoneticPr fontId="1" type="noConversion"/>
  </si>
  <si>
    <t>郑州张徐荣</t>
    <phoneticPr fontId="1" type="noConversion"/>
  </si>
  <si>
    <t>梅州邓勇光</t>
  </si>
  <si>
    <t>铁架按57元/㎡核算。彩钢按145元/㎡核算。</t>
    <phoneticPr fontId="1" type="noConversion"/>
  </si>
  <si>
    <t>长春杨琳</t>
  </si>
  <si>
    <t>台州官建华</t>
  </si>
  <si>
    <t>扬州应高义</t>
  </si>
  <si>
    <t>铁架按57元/㎡核算。</t>
    <phoneticPr fontId="1" type="noConversion"/>
  </si>
  <si>
    <t>文山苏颖</t>
  </si>
  <si>
    <t>铁架按45元/㎡核算。彩钢按140元/㎡核算。</t>
    <phoneticPr fontId="1" type="noConversion"/>
  </si>
  <si>
    <t>临沂王效华</t>
  </si>
  <si>
    <t>铁架按45元/㎡核算。彩钢按140元/㎡核算。</t>
    <phoneticPr fontId="1" type="noConversion"/>
  </si>
  <si>
    <t>石家庄蔡泱</t>
  </si>
  <si>
    <t>铁架按57元/㎡核算。彩钢按145元/㎡核算。</t>
    <phoneticPr fontId="1" type="noConversion"/>
  </si>
  <si>
    <t>新余林辉</t>
  </si>
  <si>
    <t>铁架按45元/㎡核算。</t>
    <phoneticPr fontId="1" type="noConversion"/>
  </si>
  <si>
    <t>菏泽刘小年</t>
  </si>
  <si>
    <t>黄冈王林江</t>
  </si>
  <si>
    <t>综合</t>
    <phoneticPr fontId="1" type="noConversion"/>
  </si>
  <si>
    <t>常州罗文晖</t>
  </si>
  <si>
    <t>玉溪苏佳秋</t>
  </si>
  <si>
    <t>照明插座</t>
    <phoneticPr fontId="1" type="noConversion"/>
  </si>
  <si>
    <t>插座</t>
    <phoneticPr fontId="1" type="noConversion"/>
  </si>
  <si>
    <t>照明</t>
    <phoneticPr fontId="1" type="noConversion"/>
  </si>
  <si>
    <t>墙开</t>
    <phoneticPr fontId="1" type="noConversion"/>
  </si>
  <si>
    <t>电缆</t>
    <phoneticPr fontId="1" type="noConversion"/>
  </si>
  <si>
    <t>换气扇</t>
    <phoneticPr fontId="1" type="noConversion"/>
  </si>
  <si>
    <t>抚州艾玉根</t>
    <phoneticPr fontId="1" type="noConversion"/>
  </si>
  <si>
    <t>铁架按45元/㎡核算。</t>
    <phoneticPr fontId="1" type="noConversion"/>
  </si>
  <si>
    <t>宝安苏结成</t>
  </si>
  <si>
    <t>补2月份形象店店招少核销的</t>
    <phoneticPr fontId="1" type="noConversion"/>
  </si>
  <si>
    <t>综合</t>
    <phoneticPr fontId="1" type="noConversion"/>
  </si>
  <si>
    <t>荆门陈炜</t>
  </si>
  <si>
    <t>柳州曾云</t>
  </si>
  <si>
    <t>铁架按57元/㎡核算。彩钢按145元/㎡核算。</t>
    <phoneticPr fontId="1" type="noConversion"/>
  </si>
  <si>
    <t>曲靖曾华</t>
  </si>
  <si>
    <t>南昌黄初龙</t>
  </si>
  <si>
    <t>萍乡王建</t>
    <phoneticPr fontId="1" type="noConversion"/>
  </si>
  <si>
    <t>瑞昌涂其烈</t>
  </si>
  <si>
    <t>综合</t>
    <phoneticPr fontId="1" type="noConversion"/>
  </si>
  <si>
    <t>插座照明</t>
    <phoneticPr fontId="1" type="noConversion"/>
  </si>
  <si>
    <t>插座</t>
    <phoneticPr fontId="1" type="noConversion"/>
  </si>
  <si>
    <t>照明</t>
    <phoneticPr fontId="1" type="noConversion"/>
  </si>
  <si>
    <t>小家电</t>
    <phoneticPr fontId="1" type="noConversion"/>
  </si>
  <si>
    <t>珠海张长顺</t>
  </si>
  <si>
    <t>铁架按70元/㎡核算。彩钢按160元/㎡核算。</t>
    <phoneticPr fontId="1" type="noConversion"/>
  </si>
  <si>
    <t>常德张德建</t>
  </si>
  <si>
    <t>铁架按45元/㎡核算。彩钢按140元/㎡核算。</t>
    <phoneticPr fontId="1" type="noConversion"/>
  </si>
  <si>
    <t>英德慎石宝</t>
  </si>
  <si>
    <t>邯郸王贺波</t>
  </si>
  <si>
    <t>铁架按45元/㎡核算。彩钢按140元/㎡核算。</t>
    <phoneticPr fontId="1" type="noConversion"/>
  </si>
  <si>
    <t>茂名洪应励</t>
  </si>
  <si>
    <t>铁架按57元/㎡核算。</t>
    <phoneticPr fontId="1" type="noConversion"/>
  </si>
  <si>
    <t>运城田艳彬</t>
  </si>
  <si>
    <t>吉安卢炯华</t>
  </si>
  <si>
    <t>铁架按57元/㎡核算。彩钢按145元/㎡核算。</t>
    <phoneticPr fontId="1" type="noConversion"/>
  </si>
  <si>
    <t>滨州郭建</t>
  </si>
  <si>
    <t>博罗慎新满</t>
  </si>
  <si>
    <t>聊城梁欢华</t>
  </si>
  <si>
    <t>铁架按45元/㎡核算。彩钢按140元/㎡核算。专柜按200元/㎡核算。</t>
    <phoneticPr fontId="1" type="noConversion"/>
  </si>
  <si>
    <t>上饶金小辉</t>
  </si>
  <si>
    <t>铁架按45元/㎡核算。彩钢按140元/㎡核算。专柜按200元/㎡核算。</t>
    <phoneticPr fontId="1" type="noConversion"/>
  </si>
  <si>
    <t>盐城陈明英</t>
    <phoneticPr fontId="1" type="noConversion"/>
  </si>
  <si>
    <t>电缆</t>
    <phoneticPr fontId="1" type="noConversion"/>
  </si>
  <si>
    <t>杭州张义理</t>
  </si>
  <si>
    <t>插座</t>
    <phoneticPr fontId="1" type="noConversion"/>
  </si>
  <si>
    <t>照明</t>
    <phoneticPr fontId="1" type="noConversion"/>
  </si>
  <si>
    <t>墙开</t>
    <phoneticPr fontId="1" type="noConversion"/>
  </si>
  <si>
    <t>手电筒</t>
    <phoneticPr fontId="1" type="noConversion"/>
  </si>
  <si>
    <t>电缆</t>
    <phoneticPr fontId="1" type="noConversion"/>
  </si>
  <si>
    <t>小家电</t>
    <phoneticPr fontId="1" type="noConversion"/>
  </si>
  <si>
    <t>换气扇</t>
    <phoneticPr fontId="1" type="noConversion"/>
  </si>
  <si>
    <t>铁架按57元/㎡核算。彩钢按145元/㎡核算。</t>
    <phoneticPr fontId="1" type="noConversion"/>
  </si>
  <si>
    <t>16年广告，3月份提交的</t>
    <phoneticPr fontId="1" type="noConversion"/>
  </si>
  <si>
    <t>海州徐靖轩</t>
  </si>
  <si>
    <t>铁架按57元/㎡核算。彩钢按145元/㎡核算。</t>
    <phoneticPr fontId="1" type="noConversion"/>
  </si>
  <si>
    <t>九江丁德兵</t>
  </si>
  <si>
    <t>赣州罗海泉</t>
  </si>
  <si>
    <t>龙海梁大标</t>
  </si>
  <si>
    <t>铁架按70元/㎡核算。彩钢按160元/㎡核算。</t>
    <phoneticPr fontId="1" type="noConversion"/>
  </si>
  <si>
    <t>铁架按70元/㎡核算。彩钢按160元/㎡核算。</t>
    <phoneticPr fontId="1" type="noConversion"/>
  </si>
  <si>
    <t>铁架按45元/㎡核算。彩钢按140元/㎡核算。</t>
    <phoneticPr fontId="1" type="noConversion"/>
  </si>
  <si>
    <t>襄阳曾秀国</t>
  </si>
  <si>
    <t xml:space="preserve"> </t>
    <phoneticPr fontId="1" type="noConversion"/>
  </si>
  <si>
    <t>寿光范厚标</t>
    <phoneticPr fontId="1" type="noConversion"/>
  </si>
  <si>
    <t>电缆</t>
    <phoneticPr fontId="1" type="noConversion"/>
  </si>
  <si>
    <t>铁架按45元/㎡核算。彩钢按140元/㎡核算。</t>
    <phoneticPr fontId="1" type="noConversion"/>
  </si>
  <si>
    <t>报销单办事处填写的报销金额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</si>
</sst>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);[Red]\(0.0\)"/>
    <numFmt numFmtId="177" formatCode="0.0_ "/>
    <numFmt numFmtId="178" formatCode="0_ 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theme="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9"/>
      <color theme="0"/>
      <name val="宋体"/>
      <family val="2"/>
      <charset val="134"/>
    </font>
    <font>
      <sz val="9"/>
      <color theme="1"/>
      <name val="宋体"/>
      <family val="3"/>
      <charset val="134"/>
      <scheme val="minor"/>
    </font>
    <font>
      <b/>
      <sz val="9"/>
      <color theme="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176" fontId="3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8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10" fillId="2" borderId="0" xfId="0" applyFont="1" applyFill="1">
      <alignment vertical="center"/>
    </xf>
    <xf numFmtId="0" fontId="10" fillId="2" borderId="2" xfId="0" applyFont="1" applyFill="1" applyBorder="1">
      <alignment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177" fontId="10" fillId="0" borderId="0" xfId="0" applyNumberFormat="1" applyFont="1" applyFill="1" applyAlignment="1">
      <alignment horizontal="center" vertical="center"/>
    </xf>
    <xf numFmtId="178" fontId="10" fillId="0" borderId="0" xfId="0" applyNumberFormat="1" applyFont="1" applyAlignment="1">
      <alignment horizontal="center" vertical="center"/>
    </xf>
    <xf numFmtId="177" fontId="10" fillId="0" borderId="2" xfId="0" applyNumberFormat="1" applyFont="1" applyBorder="1" applyAlignment="1">
      <alignment horizontal="center" vertical="center"/>
    </xf>
    <xf numFmtId="177" fontId="10" fillId="0" borderId="2" xfId="0" applyNumberFormat="1" applyFont="1" applyFill="1" applyBorder="1" applyAlignment="1">
      <alignment horizontal="center" vertical="center"/>
    </xf>
    <xf numFmtId="178" fontId="10" fillId="0" borderId="2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0</xdr:rowOff>
    </xdr:from>
    <xdr:to>
      <xdr:col>2</xdr:col>
      <xdr:colOff>733425</xdr:colOff>
      <xdr:row>0</xdr:row>
      <xdr:rowOff>209550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0"/>
          <a:ext cx="15335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837</xdr:row>
      <xdr:rowOff>0</xdr:rowOff>
    </xdr:from>
    <xdr:to>
      <xdr:col>8</xdr:col>
      <xdr:colOff>523875</xdr:colOff>
      <xdr:row>848</xdr:row>
      <xdr:rowOff>171450</xdr:rowOff>
    </xdr:to>
    <xdr:pic>
      <xdr:nvPicPr>
        <xdr:cNvPr id="10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7650" y="212093175"/>
          <a:ext cx="5019675" cy="2895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48"/>
  <sheetViews>
    <sheetView tabSelected="1" workbookViewId="0">
      <pane ySplit="2" topLeftCell="A3" activePane="bottomLeft" state="frozen"/>
      <selection activeCell="D1" sqref="D1"/>
      <selection pane="bottomLeft" activeCell="O10" sqref="O10:O11"/>
    </sheetView>
  </sheetViews>
  <sheetFormatPr defaultRowHeight="20.100000000000001" customHeight="1"/>
  <cols>
    <col min="1" max="1" width="3.25" style="13" customWidth="1"/>
    <col min="2" max="2" width="8.5" style="41" customWidth="1"/>
    <col min="3" max="3" width="8.125" style="13" customWidth="1"/>
    <col min="4" max="4" width="4.125" style="13" customWidth="1"/>
    <col min="5" max="5" width="8.25" style="13" bestFit="1" customWidth="1"/>
    <col min="6" max="6" width="7.5" style="13" bestFit="1" customWidth="1"/>
    <col min="7" max="7" width="9" style="13" bestFit="1" customWidth="1"/>
    <col min="8" max="8" width="13.5" style="14" customWidth="1"/>
    <col min="9" max="9" width="8.125" style="13" customWidth="1"/>
    <col min="10" max="10" width="8.5" style="13" customWidth="1"/>
    <col min="11" max="11" width="7.5" style="13" customWidth="1"/>
    <col min="12" max="12" width="8.125" style="13" customWidth="1"/>
    <col min="13" max="13" width="6.875" style="13" bestFit="1" customWidth="1"/>
    <col min="14" max="14" width="6.875" style="15" bestFit="1" customWidth="1"/>
    <col min="15" max="15" width="6.25" style="13" customWidth="1"/>
    <col min="16" max="16" width="8.25" style="13" bestFit="1" customWidth="1"/>
    <col min="17" max="17" width="6.125" style="13" bestFit="1" customWidth="1"/>
    <col min="18" max="18" width="9.125" style="13" bestFit="1" customWidth="1"/>
    <col min="19" max="19" width="9" style="9"/>
  </cols>
  <sheetData>
    <row r="1" spans="1:19" s="4" customFormat="1" ht="20.100000000000001" customHeight="1">
      <c r="A1" s="61" t="s">
        <v>18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5"/>
      <c r="S1" s="3"/>
    </row>
    <row r="2" spans="1:19" s="4" customFormat="1" ht="24.75" customHeight="1">
      <c r="A2" s="2" t="s">
        <v>0</v>
      </c>
      <c r="B2" s="36" t="s">
        <v>16</v>
      </c>
      <c r="C2" s="1" t="s">
        <v>1</v>
      </c>
      <c r="D2" s="6" t="s">
        <v>2</v>
      </c>
      <c r="E2" s="2" t="s">
        <v>3</v>
      </c>
      <c r="F2" s="2" t="s">
        <v>4</v>
      </c>
      <c r="G2" s="7" t="s">
        <v>5</v>
      </c>
      <c r="H2" s="1" t="s">
        <v>6</v>
      </c>
      <c r="I2" s="1" t="s">
        <v>7</v>
      </c>
      <c r="J2" s="1" t="s">
        <v>8</v>
      </c>
      <c r="K2" s="2" t="s">
        <v>9</v>
      </c>
      <c r="L2" s="2" t="s">
        <v>10</v>
      </c>
      <c r="M2" s="1" t="s">
        <v>11</v>
      </c>
      <c r="N2" s="1" t="s">
        <v>12</v>
      </c>
      <c r="O2" s="2" t="s">
        <v>13</v>
      </c>
      <c r="P2" s="2" t="s">
        <v>14</v>
      </c>
      <c r="Q2" s="1" t="s">
        <v>15</v>
      </c>
      <c r="R2" s="8" t="s">
        <v>17</v>
      </c>
      <c r="S2" s="3"/>
    </row>
    <row r="3" spans="1:19" s="4" customFormat="1" ht="45" customHeight="1">
      <c r="A3" s="83"/>
      <c r="B3" s="84"/>
      <c r="C3" s="1"/>
      <c r="D3" s="6"/>
      <c r="E3" s="1" t="s">
        <v>509</v>
      </c>
      <c r="F3" s="2"/>
      <c r="G3" s="7"/>
      <c r="H3" s="85"/>
      <c r="I3" s="85"/>
      <c r="J3" s="85"/>
      <c r="K3" s="83"/>
      <c r="L3" s="83"/>
      <c r="M3" s="85"/>
      <c r="N3" s="85"/>
      <c r="O3" s="83"/>
      <c r="P3" s="83"/>
      <c r="Q3" s="85"/>
      <c r="R3" s="86"/>
      <c r="S3" s="3"/>
    </row>
    <row r="4" spans="1:19" s="11" customFormat="1" ht="20.100000000000001" customHeight="1">
      <c r="A4" s="52">
        <v>1</v>
      </c>
      <c r="B4" s="55" t="s">
        <v>19</v>
      </c>
      <c r="C4" s="12" t="s">
        <v>20</v>
      </c>
      <c r="D4" s="12">
        <v>1</v>
      </c>
      <c r="E4" s="12">
        <v>250</v>
      </c>
      <c r="F4" s="12">
        <f>E4-G4</f>
        <v>23.199999999999989</v>
      </c>
      <c r="G4" s="12">
        <v>226.8</v>
      </c>
      <c r="H4" s="58" t="s">
        <v>24</v>
      </c>
      <c r="I4" s="58">
        <f>SUM(G4:G7)</f>
        <v>6459.5</v>
      </c>
      <c r="J4" s="58">
        <f>0.7*I4</f>
        <v>4521.6499999999996</v>
      </c>
      <c r="K4" s="58">
        <f>0.3*G5</f>
        <v>186.29999999999998</v>
      </c>
      <c r="L4" s="58">
        <f>0.3*G6+0.15*G4</f>
        <v>773.79</v>
      </c>
      <c r="M4" s="58"/>
      <c r="N4" s="58"/>
      <c r="O4" s="58"/>
      <c r="P4" s="58">
        <f>0.3*G7+0.15*G4</f>
        <v>977.76</v>
      </c>
      <c r="Q4" s="58"/>
      <c r="R4" s="58">
        <f>SUM(J4:Q7)</f>
        <v>6459.5</v>
      </c>
      <c r="S4" s="10"/>
    </row>
    <row r="5" spans="1:19" s="11" customFormat="1" ht="20.100000000000001" customHeight="1">
      <c r="A5" s="53"/>
      <c r="B5" s="56"/>
      <c r="C5" s="12" t="s">
        <v>22</v>
      </c>
      <c r="D5" s="12">
        <v>1</v>
      </c>
      <c r="E5" s="12">
        <v>690</v>
      </c>
      <c r="F5" s="12">
        <f t="shared" ref="F5:F162" si="0">E5-G5</f>
        <v>69</v>
      </c>
      <c r="G5" s="12">
        <v>621</v>
      </c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10"/>
    </row>
    <row r="6" spans="1:19" s="11" customFormat="1" ht="20.100000000000001" customHeight="1">
      <c r="A6" s="53"/>
      <c r="B6" s="56"/>
      <c r="C6" s="12" t="s">
        <v>21</v>
      </c>
      <c r="D6" s="12">
        <v>2</v>
      </c>
      <c r="E6" s="12">
        <v>2646</v>
      </c>
      <c r="F6" s="12">
        <f t="shared" si="0"/>
        <v>180.09999999999991</v>
      </c>
      <c r="G6" s="12">
        <v>2465.9</v>
      </c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10"/>
    </row>
    <row r="7" spans="1:19" s="11" customFormat="1" ht="20.100000000000001" customHeight="1">
      <c r="A7" s="54"/>
      <c r="B7" s="57"/>
      <c r="C7" s="12" t="s">
        <v>23</v>
      </c>
      <c r="D7" s="12">
        <v>3</v>
      </c>
      <c r="E7" s="12">
        <v>3488.6</v>
      </c>
      <c r="F7" s="12">
        <f t="shared" si="0"/>
        <v>342.79999999999973</v>
      </c>
      <c r="G7" s="12">
        <v>3145.8</v>
      </c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10"/>
    </row>
    <row r="8" spans="1:19" s="11" customFormat="1" ht="20.100000000000001" customHeight="1">
      <c r="A8" s="52">
        <v>2</v>
      </c>
      <c r="B8" s="55" t="s">
        <v>25</v>
      </c>
      <c r="C8" s="12" t="s">
        <v>22</v>
      </c>
      <c r="D8" s="12">
        <v>2</v>
      </c>
      <c r="E8" s="12">
        <v>3538.5</v>
      </c>
      <c r="F8" s="12">
        <f t="shared" si="0"/>
        <v>832.69999999999982</v>
      </c>
      <c r="G8" s="12">
        <v>2705.8</v>
      </c>
      <c r="H8" s="58" t="s">
        <v>26</v>
      </c>
      <c r="I8" s="58">
        <f>SUM(G8:G9)</f>
        <v>2779.8</v>
      </c>
      <c r="J8" s="58">
        <f>0.7*I8</f>
        <v>1945.86</v>
      </c>
      <c r="K8" s="58"/>
      <c r="L8" s="58">
        <f>0.3*G8</f>
        <v>811.74</v>
      </c>
      <c r="M8" s="58"/>
      <c r="N8" s="58"/>
      <c r="O8" s="58"/>
      <c r="P8" s="58">
        <f>0.3*G9</f>
        <v>22.2</v>
      </c>
      <c r="Q8" s="58"/>
      <c r="R8" s="58">
        <f>SUM(J8:Q9)</f>
        <v>2779.7999999999997</v>
      </c>
      <c r="S8" s="10"/>
    </row>
    <row r="9" spans="1:19" s="11" customFormat="1" ht="19.5" customHeight="1">
      <c r="A9" s="54"/>
      <c r="B9" s="57"/>
      <c r="C9" s="12" t="s">
        <v>23</v>
      </c>
      <c r="D9" s="12">
        <v>1</v>
      </c>
      <c r="E9" s="12">
        <v>118.8</v>
      </c>
      <c r="F9" s="12">
        <f t="shared" si="0"/>
        <v>44.8</v>
      </c>
      <c r="G9" s="12">
        <v>74</v>
      </c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10"/>
    </row>
    <row r="10" spans="1:19" s="11" customFormat="1" ht="20.100000000000001" customHeight="1">
      <c r="A10" s="52">
        <v>3</v>
      </c>
      <c r="B10" s="55" t="s">
        <v>27</v>
      </c>
      <c r="C10" s="12" t="s">
        <v>22</v>
      </c>
      <c r="D10" s="12">
        <v>2</v>
      </c>
      <c r="E10" s="12">
        <v>9600</v>
      </c>
      <c r="F10" s="12">
        <f t="shared" si="0"/>
        <v>0</v>
      </c>
      <c r="G10" s="12">
        <v>9600</v>
      </c>
      <c r="H10" s="58" t="s">
        <v>28</v>
      </c>
      <c r="I10" s="58">
        <f>SUM(G10:G11)</f>
        <v>15553.3</v>
      </c>
      <c r="J10" s="58">
        <f>0.7*I10</f>
        <v>10887.31</v>
      </c>
      <c r="K10" s="58">
        <f>0.3*G11</f>
        <v>1785.99</v>
      </c>
      <c r="L10" s="58">
        <f>0.3*G10</f>
        <v>2880</v>
      </c>
      <c r="M10" s="58"/>
      <c r="N10" s="58"/>
      <c r="O10" s="58"/>
      <c r="P10" s="58"/>
      <c r="Q10" s="58"/>
      <c r="R10" s="58">
        <f>SUM(J10:Q11)</f>
        <v>15553.3</v>
      </c>
      <c r="S10" s="10"/>
    </row>
    <row r="11" spans="1:19" s="11" customFormat="1" ht="20.100000000000001" customHeight="1">
      <c r="A11" s="54"/>
      <c r="B11" s="57"/>
      <c r="C11" s="12" t="s">
        <v>21</v>
      </c>
      <c r="D11" s="12">
        <v>3</v>
      </c>
      <c r="E11" s="12">
        <v>5953.3</v>
      </c>
      <c r="F11" s="12">
        <f t="shared" si="0"/>
        <v>0</v>
      </c>
      <c r="G11" s="12">
        <v>5953.3</v>
      </c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10"/>
    </row>
    <row r="12" spans="1:19" s="11" customFormat="1" ht="20.100000000000001" customHeight="1">
      <c r="A12" s="52">
        <v>4</v>
      </c>
      <c r="B12" s="55" t="s">
        <v>29</v>
      </c>
      <c r="C12" s="16" t="s">
        <v>33</v>
      </c>
      <c r="D12" s="12">
        <v>2</v>
      </c>
      <c r="E12" s="12">
        <v>212.7</v>
      </c>
      <c r="F12" s="12">
        <f t="shared" si="0"/>
        <v>0</v>
      </c>
      <c r="G12" s="12">
        <v>212.7</v>
      </c>
      <c r="H12" s="58" t="s">
        <v>42</v>
      </c>
      <c r="I12" s="58">
        <f>SUM(G12:G15)</f>
        <v>5882.1</v>
      </c>
      <c r="J12" s="58">
        <f>0.7*I12</f>
        <v>4117.47</v>
      </c>
      <c r="K12" s="58">
        <f>0.3*G12</f>
        <v>63.809999999999995</v>
      </c>
      <c r="L12" s="58">
        <f>0.3*G13</f>
        <v>1655.28</v>
      </c>
      <c r="M12" s="58"/>
      <c r="N12" s="58">
        <f>0.3*G15</f>
        <v>5.1599999999999993</v>
      </c>
      <c r="O12" s="58"/>
      <c r="P12" s="58">
        <f>0.3*G14</f>
        <v>40.379999999999995</v>
      </c>
      <c r="Q12" s="58"/>
      <c r="R12" s="58">
        <f>SUM(J12:Q15)</f>
        <v>5882.1</v>
      </c>
      <c r="S12" s="10"/>
    </row>
    <row r="13" spans="1:19" s="11" customFormat="1" ht="20.100000000000001" customHeight="1">
      <c r="A13" s="53"/>
      <c r="B13" s="56"/>
      <c r="C13" s="12" t="s">
        <v>30</v>
      </c>
      <c r="D13" s="12">
        <v>13</v>
      </c>
      <c r="E13" s="12">
        <v>5598</v>
      </c>
      <c r="F13" s="12">
        <f t="shared" si="0"/>
        <v>80.399999999999636</v>
      </c>
      <c r="G13" s="12">
        <v>5517.6</v>
      </c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10"/>
    </row>
    <row r="14" spans="1:19" s="11" customFormat="1" ht="20.100000000000001" customHeight="1">
      <c r="A14" s="53"/>
      <c r="B14" s="56"/>
      <c r="C14" s="12" t="s">
        <v>31</v>
      </c>
      <c r="D14" s="12">
        <v>3</v>
      </c>
      <c r="E14" s="12">
        <v>134.6</v>
      </c>
      <c r="F14" s="12">
        <f t="shared" si="0"/>
        <v>0</v>
      </c>
      <c r="G14" s="12">
        <v>134.6</v>
      </c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10"/>
    </row>
    <row r="15" spans="1:19" s="11" customFormat="1" ht="20.100000000000001" customHeight="1">
      <c r="A15" s="54"/>
      <c r="B15" s="57"/>
      <c r="C15" s="12" t="s">
        <v>32</v>
      </c>
      <c r="D15" s="12">
        <v>1</v>
      </c>
      <c r="E15" s="12">
        <v>17.2</v>
      </c>
      <c r="F15" s="12">
        <f t="shared" si="0"/>
        <v>0</v>
      </c>
      <c r="G15" s="12">
        <v>17.2</v>
      </c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10"/>
    </row>
    <row r="16" spans="1:19" s="11" customFormat="1" ht="20.100000000000001" customHeight="1">
      <c r="A16" s="52">
        <v>5</v>
      </c>
      <c r="B16" s="55" t="s">
        <v>34</v>
      </c>
      <c r="C16" s="12" t="s">
        <v>30</v>
      </c>
      <c r="D16" s="12">
        <v>3</v>
      </c>
      <c r="E16" s="12">
        <v>2167</v>
      </c>
      <c r="F16" s="12">
        <f t="shared" si="0"/>
        <v>0.6999999999998181</v>
      </c>
      <c r="G16" s="12">
        <v>2166.3000000000002</v>
      </c>
      <c r="H16" s="58" t="s">
        <v>35</v>
      </c>
      <c r="I16" s="58">
        <f>SUM(G16:G17)</f>
        <v>2775.3</v>
      </c>
      <c r="J16" s="58">
        <f>0.7*I16</f>
        <v>1942.71</v>
      </c>
      <c r="K16" s="58"/>
      <c r="L16" s="58">
        <f>0.3*G16</f>
        <v>649.89</v>
      </c>
      <c r="M16" s="58"/>
      <c r="N16" s="58"/>
      <c r="O16" s="58"/>
      <c r="P16" s="58">
        <f>0.3*G17</f>
        <v>182.7</v>
      </c>
      <c r="Q16" s="58"/>
      <c r="R16" s="58">
        <f>SUM(J16:Q17)</f>
        <v>2775.2999999999997</v>
      </c>
      <c r="S16" s="10"/>
    </row>
    <row r="17" spans="1:19" s="11" customFormat="1" ht="20.100000000000001" customHeight="1">
      <c r="A17" s="54"/>
      <c r="B17" s="57"/>
      <c r="C17" s="12" t="s">
        <v>31</v>
      </c>
      <c r="D17" s="12">
        <v>1</v>
      </c>
      <c r="E17" s="12">
        <v>609</v>
      </c>
      <c r="F17" s="12">
        <f t="shared" si="0"/>
        <v>0</v>
      </c>
      <c r="G17" s="12">
        <v>609</v>
      </c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10"/>
    </row>
    <row r="18" spans="1:19" s="11" customFormat="1" ht="20.100000000000001" customHeight="1">
      <c r="A18" s="52">
        <v>6</v>
      </c>
      <c r="B18" s="55" t="s">
        <v>36</v>
      </c>
      <c r="C18" s="12" t="s">
        <v>37</v>
      </c>
      <c r="D18" s="12">
        <v>11</v>
      </c>
      <c r="E18" s="12">
        <v>2594.1</v>
      </c>
      <c r="F18" s="12">
        <f t="shared" si="0"/>
        <v>755.8</v>
      </c>
      <c r="G18" s="12">
        <v>1838.3</v>
      </c>
      <c r="H18" s="58" t="s">
        <v>26</v>
      </c>
      <c r="I18" s="58">
        <f>SUM(G18:G22)</f>
        <v>14679</v>
      </c>
      <c r="J18" s="58">
        <f>0.7*I18+0.3*G18</f>
        <v>10826.789999999999</v>
      </c>
      <c r="K18" s="58">
        <f>0.3*G19</f>
        <v>432.33</v>
      </c>
      <c r="L18" s="58">
        <f>0.3*G20</f>
        <v>3161.9399999999996</v>
      </c>
      <c r="M18" s="58"/>
      <c r="N18" s="58"/>
      <c r="O18" s="58">
        <f>0.3*G22</f>
        <v>1.38</v>
      </c>
      <c r="P18" s="58">
        <f>0.3*G21</f>
        <v>256.56</v>
      </c>
      <c r="Q18" s="58"/>
      <c r="R18" s="58">
        <f>SUM(J18:Q22)</f>
        <v>14678.999999999996</v>
      </c>
      <c r="S18" s="10"/>
    </row>
    <row r="19" spans="1:19" s="11" customFormat="1" ht="20.100000000000001" customHeight="1">
      <c r="A19" s="53"/>
      <c r="B19" s="56"/>
      <c r="C19" s="12" t="s">
        <v>38</v>
      </c>
      <c r="D19" s="12">
        <v>4</v>
      </c>
      <c r="E19" s="12">
        <v>1687.7</v>
      </c>
      <c r="F19" s="12">
        <f t="shared" si="0"/>
        <v>246.60000000000014</v>
      </c>
      <c r="G19" s="12">
        <v>1441.1</v>
      </c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10"/>
    </row>
    <row r="20" spans="1:19" s="11" customFormat="1" ht="20.100000000000001" customHeight="1">
      <c r="A20" s="53"/>
      <c r="B20" s="56"/>
      <c r="C20" s="12" t="s">
        <v>39</v>
      </c>
      <c r="D20" s="12">
        <v>13</v>
      </c>
      <c r="E20" s="12">
        <v>12305.8</v>
      </c>
      <c r="F20" s="12">
        <f t="shared" si="0"/>
        <v>1766</v>
      </c>
      <c r="G20" s="12">
        <v>10539.8</v>
      </c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10"/>
    </row>
    <row r="21" spans="1:19" s="11" customFormat="1" ht="20.100000000000001" customHeight="1">
      <c r="A21" s="53"/>
      <c r="B21" s="56"/>
      <c r="C21" s="12" t="s">
        <v>40</v>
      </c>
      <c r="D21" s="12">
        <v>3</v>
      </c>
      <c r="E21" s="12">
        <v>1003.6</v>
      </c>
      <c r="F21" s="12">
        <f t="shared" si="0"/>
        <v>148.39999999999998</v>
      </c>
      <c r="G21" s="12">
        <v>855.2</v>
      </c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10"/>
    </row>
    <row r="22" spans="1:19" s="11" customFormat="1" ht="20.100000000000001" customHeight="1">
      <c r="A22" s="54"/>
      <c r="B22" s="57"/>
      <c r="C22" s="12" t="s">
        <v>41</v>
      </c>
      <c r="D22" s="12">
        <v>2</v>
      </c>
      <c r="E22" s="12">
        <v>5.8</v>
      </c>
      <c r="F22" s="12">
        <f t="shared" si="0"/>
        <v>1.2000000000000002</v>
      </c>
      <c r="G22" s="12">
        <v>4.5999999999999996</v>
      </c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10"/>
    </row>
    <row r="23" spans="1:19" s="11" customFormat="1" ht="20.100000000000001" customHeight="1">
      <c r="A23" s="52">
        <v>7</v>
      </c>
      <c r="B23" s="55" t="s">
        <v>43</v>
      </c>
      <c r="C23" s="12" t="s">
        <v>22</v>
      </c>
      <c r="D23" s="12">
        <v>1</v>
      </c>
      <c r="E23" s="12">
        <v>1897.3</v>
      </c>
      <c r="F23" s="12">
        <f t="shared" si="0"/>
        <v>0</v>
      </c>
      <c r="G23" s="12">
        <v>1897.3</v>
      </c>
      <c r="H23" s="58" t="s">
        <v>44</v>
      </c>
      <c r="I23" s="58">
        <f>SUM(G23:G24)</f>
        <v>6168.7</v>
      </c>
      <c r="J23" s="58">
        <f>0.7*I23</f>
        <v>4318.0899999999992</v>
      </c>
      <c r="K23" s="58"/>
      <c r="L23" s="58">
        <f>0.3*G23</f>
        <v>569.18999999999994</v>
      </c>
      <c r="M23" s="58"/>
      <c r="N23" s="58"/>
      <c r="O23" s="58"/>
      <c r="P23" s="58">
        <f>0.3*G24</f>
        <v>1281.4199999999998</v>
      </c>
      <c r="Q23" s="58"/>
      <c r="R23" s="58">
        <f>SUM(J23:Q24)</f>
        <v>6168.6999999999989</v>
      </c>
      <c r="S23" s="10"/>
    </row>
    <row r="24" spans="1:19" ht="20.100000000000001" customHeight="1">
      <c r="A24" s="54"/>
      <c r="B24" s="57"/>
      <c r="C24" s="12" t="s">
        <v>23</v>
      </c>
      <c r="D24" s="12">
        <v>2</v>
      </c>
      <c r="E24" s="12">
        <v>4315</v>
      </c>
      <c r="F24" s="12">
        <f t="shared" si="0"/>
        <v>43.600000000000364</v>
      </c>
      <c r="G24" s="12">
        <v>4271.3999999999996</v>
      </c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3"/>
    </row>
    <row r="25" spans="1:19" s="19" customFormat="1" ht="21.95" customHeight="1">
      <c r="A25" s="52">
        <v>8</v>
      </c>
      <c r="B25" s="55" t="s">
        <v>45</v>
      </c>
      <c r="C25" s="12" t="s">
        <v>46</v>
      </c>
      <c r="D25" s="12">
        <v>2</v>
      </c>
      <c r="E25" s="12">
        <v>5328.8</v>
      </c>
      <c r="F25" s="12">
        <f t="shared" si="0"/>
        <v>0</v>
      </c>
      <c r="G25" s="12">
        <v>5328.8</v>
      </c>
      <c r="H25" s="46" t="s">
        <v>49</v>
      </c>
      <c r="I25" s="46">
        <f>SUM(G25:G27)</f>
        <v>8571.7999999999993</v>
      </c>
      <c r="J25" s="46">
        <f>0.7*I25</f>
        <v>6000.2599999999993</v>
      </c>
      <c r="K25" s="46">
        <f>0.3*G26</f>
        <v>234.89999999999998</v>
      </c>
      <c r="L25" s="46">
        <f>0.15*G25</f>
        <v>799.32</v>
      </c>
      <c r="M25" s="46"/>
      <c r="N25" s="46"/>
      <c r="O25" s="46"/>
      <c r="P25" s="46">
        <f>0.15*G25+0.3*G27</f>
        <v>1537.3200000000002</v>
      </c>
      <c r="Q25" s="46"/>
      <c r="R25" s="46">
        <f>SUM(J25:Q27)</f>
        <v>8571.7999999999993</v>
      </c>
      <c r="S25" s="3"/>
    </row>
    <row r="26" spans="1:19" s="19" customFormat="1" ht="21.95" customHeight="1">
      <c r="A26" s="53"/>
      <c r="B26" s="56"/>
      <c r="C26" s="12" t="s">
        <v>47</v>
      </c>
      <c r="D26" s="12">
        <v>1</v>
      </c>
      <c r="E26" s="12">
        <v>783</v>
      </c>
      <c r="F26" s="12">
        <f t="shared" si="0"/>
        <v>0</v>
      </c>
      <c r="G26" s="12">
        <v>783</v>
      </c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3"/>
    </row>
    <row r="27" spans="1:19" s="19" customFormat="1" ht="21.95" customHeight="1">
      <c r="A27" s="54"/>
      <c r="B27" s="57"/>
      <c r="C27" s="12" t="s">
        <v>48</v>
      </c>
      <c r="D27" s="12">
        <v>1</v>
      </c>
      <c r="E27" s="12">
        <v>2460</v>
      </c>
      <c r="F27" s="12">
        <f t="shared" si="0"/>
        <v>0</v>
      </c>
      <c r="G27" s="12">
        <v>2460</v>
      </c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3"/>
    </row>
    <row r="28" spans="1:19" s="19" customFormat="1" ht="21.95" customHeight="1">
      <c r="A28" s="52">
        <v>9</v>
      </c>
      <c r="B28" s="55" t="s">
        <v>50</v>
      </c>
      <c r="C28" s="12" t="s">
        <v>51</v>
      </c>
      <c r="D28" s="12">
        <v>8</v>
      </c>
      <c r="E28" s="12">
        <v>13385.7</v>
      </c>
      <c r="F28" s="12">
        <f t="shared" si="0"/>
        <v>1134.3000000000011</v>
      </c>
      <c r="G28" s="12">
        <v>12251.4</v>
      </c>
      <c r="H28" s="46" t="s">
        <v>53</v>
      </c>
      <c r="I28" s="46">
        <f>SUM(G28:G29)</f>
        <v>13691.4</v>
      </c>
      <c r="J28" s="46">
        <f>0.7*I28</f>
        <v>9583.98</v>
      </c>
      <c r="K28" s="46">
        <f>0.3*G29</f>
        <v>432</v>
      </c>
      <c r="L28" s="46">
        <f>0.3*G28</f>
        <v>3675.4199999999996</v>
      </c>
      <c r="M28" s="46"/>
      <c r="N28" s="46"/>
      <c r="O28" s="46"/>
      <c r="P28" s="46"/>
      <c r="Q28" s="46"/>
      <c r="R28" s="46">
        <f>SUM(J28:Q29)</f>
        <v>13691.4</v>
      </c>
      <c r="S28" s="21"/>
    </row>
    <row r="29" spans="1:19" s="19" customFormat="1" ht="21.95" customHeight="1">
      <c r="A29" s="54"/>
      <c r="B29" s="57"/>
      <c r="C29" s="12" t="s">
        <v>52</v>
      </c>
      <c r="D29" s="12">
        <v>1</v>
      </c>
      <c r="E29" s="12">
        <v>1530</v>
      </c>
      <c r="F29" s="12">
        <f t="shared" si="0"/>
        <v>90</v>
      </c>
      <c r="G29" s="12">
        <v>1440</v>
      </c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21"/>
    </row>
    <row r="30" spans="1:19" s="19" customFormat="1" ht="21.95" customHeight="1">
      <c r="A30" s="52">
        <v>10</v>
      </c>
      <c r="B30" s="55" t="s">
        <v>54</v>
      </c>
      <c r="C30" s="12" t="s">
        <v>46</v>
      </c>
      <c r="D30" s="12">
        <v>1</v>
      </c>
      <c r="E30" s="12">
        <v>1581</v>
      </c>
      <c r="F30" s="12">
        <f t="shared" si="0"/>
        <v>148.40000000000009</v>
      </c>
      <c r="G30" s="12">
        <v>1432.6</v>
      </c>
      <c r="H30" s="46" t="s">
        <v>55</v>
      </c>
      <c r="I30" s="46">
        <f>SUM(G30:G31)</f>
        <v>2029.8</v>
      </c>
      <c r="J30" s="46">
        <f>0.7*I30</f>
        <v>1420.86</v>
      </c>
      <c r="K30" s="46"/>
      <c r="L30" s="46">
        <f>0.15*G30+0.3*G31</f>
        <v>394.04999999999995</v>
      </c>
      <c r="M30" s="46"/>
      <c r="N30" s="46"/>
      <c r="O30" s="46"/>
      <c r="P30" s="46">
        <f>0.15*G30</f>
        <v>214.89</v>
      </c>
      <c r="Q30" s="46"/>
      <c r="R30" s="46">
        <f>SUM(J30:Q31)</f>
        <v>2029.7999999999997</v>
      </c>
      <c r="S30" s="21"/>
    </row>
    <row r="31" spans="1:19" s="19" customFormat="1" ht="21.95" customHeight="1">
      <c r="A31" s="54"/>
      <c r="B31" s="57"/>
      <c r="C31" s="12" t="s">
        <v>51</v>
      </c>
      <c r="D31" s="12">
        <v>2</v>
      </c>
      <c r="E31" s="12">
        <v>679</v>
      </c>
      <c r="F31" s="12">
        <f t="shared" si="0"/>
        <v>81.799999999999955</v>
      </c>
      <c r="G31" s="12">
        <v>597.20000000000005</v>
      </c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21"/>
    </row>
    <row r="32" spans="1:19" s="19" customFormat="1" ht="21.95" customHeight="1">
      <c r="A32" s="52">
        <v>11</v>
      </c>
      <c r="B32" s="55" t="s">
        <v>56</v>
      </c>
      <c r="C32" s="12" t="s">
        <v>46</v>
      </c>
      <c r="D32" s="12">
        <v>6</v>
      </c>
      <c r="E32" s="12">
        <v>9282</v>
      </c>
      <c r="F32" s="12">
        <f t="shared" si="0"/>
        <v>1306.3000000000002</v>
      </c>
      <c r="G32" s="12">
        <v>7975.7</v>
      </c>
      <c r="H32" s="46" t="s">
        <v>24</v>
      </c>
      <c r="I32" s="46">
        <f>SUM(G32:G34)</f>
        <v>30664.1</v>
      </c>
      <c r="J32" s="46">
        <f>0.7*I32</f>
        <v>21464.87</v>
      </c>
      <c r="K32" s="46">
        <f>0.3*G33</f>
        <v>11.94</v>
      </c>
      <c r="L32" s="46">
        <f>0.15*G32+0.3*G34</f>
        <v>7990.9349999999995</v>
      </c>
      <c r="M32" s="46"/>
      <c r="N32" s="46"/>
      <c r="O32" s="46"/>
      <c r="P32" s="46">
        <f>0.15*G32</f>
        <v>1196.355</v>
      </c>
      <c r="Q32" s="46"/>
      <c r="R32" s="46">
        <f>SUM(J32:Q34)</f>
        <v>30664.099999999995</v>
      </c>
      <c r="S32" s="21"/>
    </row>
    <row r="33" spans="1:19" s="19" customFormat="1" ht="21.95" customHeight="1">
      <c r="A33" s="53"/>
      <c r="B33" s="56"/>
      <c r="C33" s="12" t="s">
        <v>47</v>
      </c>
      <c r="D33" s="12">
        <v>1</v>
      </c>
      <c r="E33" s="12">
        <v>103</v>
      </c>
      <c r="F33" s="12">
        <f t="shared" si="0"/>
        <v>63.2</v>
      </c>
      <c r="G33" s="12">
        <v>39.799999999999997</v>
      </c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21"/>
    </row>
    <row r="34" spans="1:19" s="19" customFormat="1" ht="21.95" customHeight="1">
      <c r="A34" s="54"/>
      <c r="B34" s="57"/>
      <c r="C34" s="12" t="s">
        <v>51</v>
      </c>
      <c r="D34" s="12">
        <v>17</v>
      </c>
      <c r="E34" s="12">
        <v>26183</v>
      </c>
      <c r="F34" s="12">
        <f t="shared" si="0"/>
        <v>3534.4000000000015</v>
      </c>
      <c r="G34" s="12">
        <v>22648.6</v>
      </c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21"/>
    </row>
    <row r="35" spans="1:19" s="19" customFormat="1" ht="21.95" customHeight="1">
      <c r="A35" s="52">
        <v>12</v>
      </c>
      <c r="B35" s="55" t="s">
        <v>57</v>
      </c>
      <c r="C35" s="12" t="s">
        <v>46</v>
      </c>
      <c r="D35" s="12">
        <v>1</v>
      </c>
      <c r="E35" s="12">
        <v>5376</v>
      </c>
      <c r="F35" s="12">
        <f t="shared" si="0"/>
        <v>504</v>
      </c>
      <c r="G35" s="12">
        <v>4872</v>
      </c>
      <c r="H35" s="46" t="s">
        <v>49</v>
      </c>
      <c r="I35" s="46">
        <f>SUM(G35:G38)</f>
        <v>16097.400000000001</v>
      </c>
      <c r="J35" s="46">
        <f>0.7*I35</f>
        <v>11268.18</v>
      </c>
      <c r="K35" s="46">
        <f>0.3*G36</f>
        <v>478.5</v>
      </c>
      <c r="L35" s="46">
        <f>0.15*G35+0.3*G37</f>
        <v>2660.73</v>
      </c>
      <c r="M35" s="46"/>
      <c r="N35" s="46"/>
      <c r="O35" s="46"/>
      <c r="P35" s="46">
        <f>0.15*G35+0.3*G38</f>
        <v>1689.99</v>
      </c>
      <c r="Q35" s="46"/>
      <c r="R35" s="46">
        <f>SUM(J35:Q38)</f>
        <v>16097.4</v>
      </c>
      <c r="S35" s="21"/>
    </row>
    <row r="36" spans="1:19" s="19" customFormat="1" ht="21.95" customHeight="1">
      <c r="A36" s="53"/>
      <c r="B36" s="56"/>
      <c r="C36" s="12" t="s">
        <v>47</v>
      </c>
      <c r="D36" s="12">
        <v>1</v>
      </c>
      <c r="E36" s="12">
        <v>1760</v>
      </c>
      <c r="F36" s="12">
        <f t="shared" si="0"/>
        <v>165</v>
      </c>
      <c r="G36" s="12">
        <v>1595</v>
      </c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21"/>
    </row>
    <row r="37" spans="1:19" s="19" customFormat="1" ht="21.95" customHeight="1">
      <c r="A37" s="53"/>
      <c r="B37" s="56"/>
      <c r="C37" s="12" t="s">
        <v>51</v>
      </c>
      <c r="D37" s="12">
        <v>3</v>
      </c>
      <c r="E37" s="12">
        <v>7099</v>
      </c>
      <c r="F37" s="12">
        <f t="shared" si="0"/>
        <v>665.89999999999964</v>
      </c>
      <c r="G37" s="12">
        <v>6433.1</v>
      </c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21"/>
    </row>
    <row r="38" spans="1:19" s="19" customFormat="1" ht="21.95" customHeight="1">
      <c r="A38" s="54"/>
      <c r="B38" s="57"/>
      <c r="C38" s="12" t="s">
        <v>48</v>
      </c>
      <c r="D38" s="12">
        <v>3</v>
      </c>
      <c r="E38" s="12">
        <v>3528</v>
      </c>
      <c r="F38" s="12">
        <f t="shared" si="0"/>
        <v>330.69999999999982</v>
      </c>
      <c r="G38" s="12">
        <v>3197.3</v>
      </c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21"/>
    </row>
    <row r="39" spans="1:19" s="19" customFormat="1" ht="21.95" customHeight="1">
      <c r="A39" s="52">
        <v>13</v>
      </c>
      <c r="B39" s="55" t="s">
        <v>58</v>
      </c>
      <c r="C39" s="12" t="s">
        <v>59</v>
      </c>
      <c r="D39" s="12">
        <v>2</v>
      </c>
      <c r="E39" s="12">
        <v>3709.8</v>
      </c>
      <c r="F39" s="12">
        <f t="shared" si="0"/>
        <v>870.80000000000018</v>
      </c>
      <c r="G39" s="12">
        <v>2839</v>
      </c>
      <c r="H39" s="46" t="s">
        <v>72</v>
      </c>
      <c r="I39" s="46">
        <f>SUM(G39:G46)</f>
        <v>10714.8</v>
      </c>
      <c r="J39" s="46">
        <f>0.7*I39</f>
        <v>7500.3599999999988</v>
      </c>
      <c r="K39" s="46">
        <f>0.1*G39+0.3*G41</f>
        <v>317.95000000000005</v>
      </c>
      <c r="L39" s="46">
        <f>0.15*G39+0.15*G40+0.3*G42</f>
        <v>1367.31</v>
      </c>
      <c r="M39" s="46">
        <f>0.3*G44</f>
        <v>4.1399999999999997</v>
      </c>
      <c r="N39" s="46">
        <f>0.3*G46</f>
        <v>255.78</v>
      </c>
      <c r="O39" s="46">
        <f>0.3*G45</f>
        <v>4.9800000000000004</v>
      </c>
      <c r="P39" s="46">
        <f>0.05*G39+0.15*G40+0.3*G43</f>
        <v>1264.2799999999997</v>
      </c>
      <c r="Q39" s="46"/>
      <c r="R39" s="46">
        <f>SUM(J39:Q46)</f>
        <v>10714.8</v>
      </c>
      <c r="S39" s="62" t="s">
        <v>68</v>
      </c>
    </row>
    <row r="40" spans="1:19" s="19" customFormat="1" ht="21.95" customHeight="1">
      <c r="A40" s="53"/>
      <c r="B40" s="56"/>
      <c r="C40" s="12" t="s">
        <v>60</v>
      </c>
      <c r="D40" s="12">
        <v>2</v>
      </c>
      <c r="E40" s="12">
        <v>1540</v>
      </c>
      <c r="F40" s="12">
        <f t="shared" si="0"/>
        <v>417</v>
      </c>
      <c r="G40" s="12">
        <v>1123</v>
      </c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63"/>
    </row>
    <row r="41" spans="1:19" s="19" customFormat="1" ht="21.95" customHeight="1">
      <c r="A41" s="53"/>
      <c r="B41" s="56"/>
      <c r="C41" s="12" t="s">
        <v>61</v>
      </c>
      <c r="D41" s="12">
        <v>2</v>
      </c>
      <c r="E41" s="12">
        <v>167.3</v>
      </c>
      <c r="F41" s="12">
        <f t="shared" si="0"/>
        <v>53.800000000000011</v>
      </c>
      <c r="G41" s="12">
        <v>113.5</v>
      </c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63"/>
    </row>
    <row r="42" spans="1:19" s="19" customFormat="1" ht="21.95" customHeight="1">
      <c r="A42" s="53"/>
      <c r="B42" s="56"/>
      <c r="C42" s="12" t="s">
        <v>62</v>
      </c>
      <c r="D42" s="12">
        <v>5</v>
      </c>
      <c r="E42" s="12">
        <v>3401.5</v>
      </c>
      <c r="F42" s="12">
        <f t="shared" si="0"/>
        <v>824.80000000000018</v>
      </c>
      <c r="G42" s="12">
        <v>2576.6999999999998</v>
      </c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63"/>
    </row>
    <row r="43" spans="1:19" s="19" customFormat="1" ht="21.95" customHeight="1">
      <c r="A43" s="53"/>
      <c r="B43" s="56"/>
      <c r="C43" s="12" t="s">
        <v>63</v>
      </c>
      <c r="D43" s="12">
        <v>6</v>
      </c>
      <c r="E43" s="12">
        <v>4205.7</v>
      </c>
      <c r="F43" s="12">
        <f t="shared" si="0"/>
        <v>1026.0999999999999</v>
      </c>
      <c r="G43" s="12">
        <v>3179.6</v>
      </c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63"/>
    </row>
    <row r="44" spans="1:19" s="19" customFormat="1" ht="21.95" customHeight="1">
      <c r="A44" s="53"/>
      <c r="B44" s="56"/>
      <c r="C44" s="12" t="s">
        <v>64</v>
      </c>
      <c r="D44" s="12">
        <v>1</v>
      </c>
      <c r="E44" s="12">
        <v>20.3</v>
      </c>
      <c r="F44" s="12">
        <f t="shared" si="0"/>
        <v>6.5</v>
      </c>
      <c r="G44" s="12">
        <v>13.8</v>
      </c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63"/>
    </row>
    <row r="45" spans="1:19" s="19" customFormat="1" ht="21.95" customHeight="1">
      <c r="A45" s="53"/>
      <c r="B45" s="56"/>
      <c r="C45" s="12" t="s">
        <v>65</v>
      </c>
      <c r="D45" s="12">
        <v>1</v>
      </c>
      <c r="E45" s="12">
        <v>24.5</v>
      </c>
      <c r="F45" s="12">
        <f t="shared" si="0"/>
        <v>7.8999999999999986</v>
      </c>
      <c r="G45" s="12">
        <v>16.600000000000001</v>
      </c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63"/>
    </row>
    <row r="46" spans="1:19" s="19" customFormat="1" ht="21.95" customHeight="1">
      <c r="A46" s="54"/>
      <c r="B46" s="57"/>
      <c r="C46" s="12" t="s">
        <v>66</v>
      </c>
      <c r="D46" s="12">
        <v>2</v>
      </c>
      <c r="E46" s="12">
        <v>1118.5</v>
      </c>
      <c r="F46" s="12">
        <f t="shared" si="0"/>
        <v>265.89999999999998</v>
      </c>
      <c r="G46" s="12">
        <v>852.6</v>
      </c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64"/>
    </row>
    <row r="47" spans="1:19" s="19" customFormat="1" ht="18.95" customHeight="1">
      <c r="A47" s="52">
        <v>14</v>
      </c>
      <c r="B47" s="55" t="s">
        <v>69</v>
      </c>
      <c r="C47" s="12" t="s">
        <v>61</v>
      </c>
      <c r="D47" s="12">
        <v>4</v>
      </c>
      <c r="E47" s="12">
        <v>989.1</v>
      </c>
      <c r="F47" s="12">
        <f t="shared" si="0"/>
        <v>93.800000000000068</v>
      </c>
      <c r="G47" s="12">
        <v>895.3</v>
      </c>
      <c r="H47" s="46" t="s">
        <v>67</v>
      </c>
      <c r="I47" s="46">
        <f>SUM(G47:G51)</f>
        <v>16621.2</v>
      </c>
      <c r="J47" s="46">
        <f>0.7*I47</f>
        <v>11634.84</v>
      </c>
      <c r="K47" s="46">
        <f>0.3*G47</f>
        <v>268.58999999999997</v>
      </c>
      <c r="L47" s="46">
        <f>0.3*G48</f>
        <v>3051.96</v>
      </c>
      <c r="M47" s="46"/>
      <c r="N47" s="46">
        <f>0.3*G50</f>
        <v>285.36</v>
      </c>
      <c r="O47" s="46"/>
      <c r="P47" s="46">
        <f>0.3*G49</f>
        <v>1329.6599999999999</v>
      </c>
      <c r="Q47" s="46">
        <f>0.3*G51</f>
        <v>50.79</v>
      </c>
      <c r="R47" s="46">
        <f>SUM(J47:Q51)</f>
        <v>16621.2</v>
      </c>
      <c r="S47" s="20"/>
    </row>
    <row r="48" spans="1:19" s="19" customFormat="1" ht="18.95" customHeight="1">
      <c r="A48" s="53"/>
      <c r="B48" s="56"/>
      <c r="C48" s="12" t="s">
        <v>62</v>
      </c>
      <c r="D48" s="12">
        <v>22</v>
      </c>
      <c r="E48" s="12">
        <v>11420</v>
      </c>
      <c r="F48" s="12">
        <f t="shared" si="0"/>
        <v>1246.7999999999993</v>
      </c>
      <c r="G48" s="12">
        <v>10173.200000000001</v>
      </c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20"/>
    </row>
    <row r="49" spans="1:19" s="19" customFormat="1" ht="18.95" customHeight="1">
      <c r="A49" s="53"/>
      <c r="B49" s="56"/>
      <c r="C49" s="12" t="s">
        <v>63</v>
      </c>
      <c r="D49" s="12">
        <v>13</v>
      </c>
      <c r="E49" s="12">
        <v>5023.3999999999996</v>
      </c>
      <c r="F49" s="12">
        <f t="shared" si="0"/>
        <v>591.19999999999982</v>
      </c>
      <c r="G49" s="12">
        <v>4432.2</v>
      </c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20"/>
    </row>
    <row r="50" spans="1:19" s="19" customFormat="1" ht="18.95" customHeight="1">
      <c r="A50" s="53"/>
      <c r="B50" s="56"/>
      <c r="C50" s="12" t="s">
        <v>66</v>
      </c>
      <c r="D50" s="12">
        <v>2</v>
      </c>
      <c r="E50" s="12">
        <v>1049.5999999999999</v>
      </c>
      <c r="F50" s="12">
        <f t="shared" si="0"/>
        <v>98.399999999999864</v>
      </c>
      <c r="G50" s="12">
        <v>951.2</v>
      </c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20"/>
    </row>
    <row r="51" spans="1:19" s="19" customFormat="1" ht="18.95" customHeight="1">
      <c r="A51" s="54"/>
      <c r="B51" s="57"/>
      <c r="C51" s="12" t="s">
        <v>70</v>
      </c>
      <c r="D51" s="12">
        <v>1</v>
      </c>
      <c r="E51" s="12">
        <v>193.1</v>
      </c>
      <c r="F51" s="12">
        <f t="shared" si="0"/>
        <v>23.799999999999983</v>
      </c>
      <c r="G51" s="12">
        <v>169.3</v>
      </c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20"/>
    </row>
    <row r="52" spans="1:19" s="19" customFormat="1" ht="18.95" customHeight="1">
      <c r="A52" s="52">
        <v>15</v>
      </c>
      <c r="B52" s="55" t="s">
        <v>71</v>
      </c>
      <c r="C52" s="12" t="s">
        <v>61</v>
      </c>
      <c r="D52" s="12">
        <v>2</v>
      </c>
      <c r="E52" s="12">
        <v>2894</v>
      </c>
      <c r="F52" s="12">
        <f t="shared" si="0"/>
        <v>75.5</v>
      </c>
      <c r="G52" s="12">
        <v>2818.5</v>
      </c>
      <c r="H52" s="46" t="s">
        <v>24</v>
      </c>
      <c r="I52" s="65">
        <f>SUM(G52:G53)</f>
        <v>5535.5</v>
      </c>
      <c r="J52" s="65">
        <f>0.7*I52</f>
        <v>3874.85</v>
      </c>
      <c r="K52" s="65">
        <f>0.3*G52</f>
        <v>845.55</v>
      </c>
      <c r="L52" s="65">
        <f>0.3*G53</f>
        <v>815.1</v>
      </c>
      <c r="M52" s="65"/>
      <c r="N52" s="65"/>
      <c r="O52" s="65"/>
      <c r="P52" s="65"/>
      <c r="Q52" s="65"/>
      <c r="R52" s="65">
        <f>SUM(J52:Q53)</f>
        <v>5535.5</v>
      </c>
      <c r="S52" s="20"/>
    </row>
    <row r="53" spans="1:19" s="19" customFormat="1" ht="18.95" customHeight="1">
      <c r="A53" s="54"/>
      <c r="B53" s="57"/>
      <c r="C53" s="12" t="s">
        <v>62</v>
      </c>
      <c r="D53" s="12">
        <v>3</v>
      </c>
      <c r="E53" s="12">
        <v>2717</v>
      </c>
      <c r="F53" s="12">
        <f t="shared" si="0"/>
        <v>0</v>
      </c>
      <c r="G53" s="12">
        <v>2717</v>
      </c>
      <c r="H53" s="47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20"/>
    </row>
    <row r="54" spans="1:19" s="19" customFormat="1" ht="18.95" customHeight="1">
      <c r="A54" s="52">
        <v>16</v>
      </c>
      <c r="B54" s="55" t="s">
        <v>73</v>
      </c>
      <c r="C54" s="12" t="s">
        <v>60</v>
      </c>
      <c r="D54" s="12">
        <v>3</v>
      </c>
      <c r="E54" s="12">
        <v>7248</v>
      </c>
      <c r="F54" s="12">
        <f t="shared" si="0"/>
        <v>0</v>
      </c>
      <c r="G54" s="12">
        <v>7248</v>
      </c>
      <c r="H54" s="46" t="s">
        <v>26</v>
      </c>
      <c r="I54" s="46">
        <f>SUM(G54:G58)</f>
        <v>10963.199999999999</v>
      </c>
      <c r="J54" s="46">
        <f>0.7*I54</f>
        <v>7674.2399999999989</v>
      </c>
      <c r="K54" s="46">
        <f>0.3*G55</f>
        <v>314.7</v>
      </c>
      <c r="L54" s="46">
        <f>0.3*G56+0.15*G54</f>
        <v>1507.38</v>
      </c>
      <c r="M54" s="46"/>
      <c r="N54" s="46">
        <f>0.3*G58</f>
        <v>20.04</v>
      </c>
      <c r="O54" s="46"/>
      <c r="P54" s="46">
        <f>0.15*G54+0.3*G57</f>
        <v>1446.8400000000001</v>
      </c>
      <c r="Q54" s="46"/>
      <c r="R54" s="46">
        <f>SUM(J54:Q58)</f>
        <v>10963.2</v>
      </c>
      <c r="S54" s="20"/>
    </row>
    <row r="55" spans="1:19" s="19" customFormat="1" ht="18.95" customHeight="1">
      <c r="A55" s="53"/>
      <c r="B55" s="56"/>
      <c r="C55" s="12" t="s">
        <v>61</v>
      </c>
      <c r="D55" s="12">
        <v>1</v>
      </c>
      <c r="E55" s="12">
        <v>1049</v>
      </c>
      <c r="F55" s="12">
        <f t="shared" si="0"/>
        <v>0</v>
      </c>
      <c r="G55" s="12">
        <v>1049</v>
      </c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20"/>
    </row>
    <row r="56" spans="1:19" s="19" customFormat="1" ht="18.95" customHeight="1">
      <c r="A56" s="53"/>
      <c r="B56" s="56"/>
      <c r="C56" s="12" t="s">
        <v>51</v>
      </c>
      <c r="D56" s="12">
        <v>5</v>
      </c>
      <c r="E56" s="12">
        <v>1400.6</v>
      </c>
      <c r="F56" s="12">
        <f t="shared" si="0"/>
        <v>0</v>
      </c>
      <c r="G56" s="12">
        <v>1400.6</v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20"/>
    </row>
    <row r="57" spans="1:19" s="19" customFormat="1" ht="18.95" customHeight="1">
      <c r="A57" s="53"/>
      <c r="B57" s="56"/>
      <c r="C57" s="12" t="s">
        <v>63</v>
      </c>
      <c r="D57" s="12">
        <v>2</v>
      </c>
      <c r="E57" s="12">
        <v>1198.8</v>
      </c>
      <c r="F57" s="12">
        <f t="shared" si="0"/>
        <v>0</v>
      </c>
      <c r="G57" s="12">
        <v>1198.8</v>
      </c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20"/>
    </row>
    <row r="58" spans="1:19" s="19" customFormat="1" ht="18.95" customHeight="1">
      <c r="A58" s="54"/>
      <c r="B58" s="57"/>
      <c r="C58" s="12" t="s">
        <v>32</v>
      </c>
      <c r="D58" s="12">
        <v>1</v>
      </c>
      <c r="E58" s="12">
        <v>66.8</v>
      </c>
      <c r="F58" s="12">
        <f t="shared" si="0"/>
        <v>0</v>
      </c>
      <c r="G58" s="12">
        <v>66.8</v>
      </c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20"/>
    </row>
    <row r="59" spans="1:19" s="19" customFormat="1" ht="18.95" customHeight="1">
      <c r="A59" s="52">
        <v>17</v>
      </c>
      <c r="B59" s="55" t="s">
        <v>74</v>
      </c>
      <c r="C59" s="12" t="s">
        <v>61</v>
      </c>
      <c r="D59" s="12">
        <v>19</v>
      </c>
      <c r="E59" s="12">
        <v>649.4</v>
      </c>
      <c r="F59" s="12">
        <f t="shared" si="0"/>
        <v>122.19999999999993</v>
      </c>
      <c r="G59" s="12">
        <v>527.20000000000005</v>
      </c>
      <c r="H59" s="46" t="s">
        <v>75</v>
      </c>
      <c r="I59" s="46">
        <f>SUM(G59:G64)</f>
        <v>1621.8</v>
      </c>
      <c r="J59" s="46">
        <f>0.7*I59</f>
        <v>1135.26</v>
      </c>
      <c r="K59" s="46">
        <f>0.3*G59</f>
        <v>158.16</v>
      </c>
      <c r="L59" s="46">
        <f>0.3*G60</f>
        <v>222.54</v>
      </c>
      <c r="M59" s="46">
        <f>0.3*G62</f>
        <v>21.179999999999996</v>
      </c>
      <c r="N59" s="46">
        <f>0.3*G64</f>
        <v>8.3099999999999987</v>
      </c>
      <c r="O59" s="46">
        <f>0.3*G63</f>
        <v>4.1399999999999997</v>
      </c>
      <c r="P59" s="46">
        <f>0.3*G61</f>
        <v>72.209999999999994</v>
      </c>
      <c r="Q59" s="46"/>
      <c r="R59" s="46">
        <f>SUM(J59:Q64)</f>
        <v>1621.8000000000002</v>
      </c>
      <c r="S59" s="20"/>
    </row>
    <row r="60" spans="1:19" s="19" customFormat="1" ht="18.95" customHeight="1">
      <c r="A60" s="53"/>
      <c r="B60" s="56"/>
      <c r="C60" s="12" t="s">
        <v>51</v>
      </c>
      <c r="D60" s="12">
        <v>18</v>
      </c>
      <c r="E60" s="12">
        <v>924</v>
      </c>
      <c r="F60" s="12">
        <f t="shared" si="0"/>
        <v>182.20000000000005</v>
      </c>
      <c r="G60" s="12">
        <v>741.8</v>
      </c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20"/>
    </row>
    <row r="61" spans="1:19" s="19" customFormat="1" ht="18.95" customHeight="1">
      <c r="A61" s="53"/>
      <c r="B61" s="56"/>
      <c r="C61" s="12" t="s">
        <v>63</v>
      </c>
      <c r="D61" s="12">
        <v>7</v>
      </c>
      <c r="E61" s="12">
        <v>304.2</v>
      </c>
      <c r="F61" s="12">
        <f t="shared" si="0"/>
        <v>63.5</v>
      </c>
      <c r="G61" s="12">
        <v>240.7</v>
      </c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20"/>
    </row>
    <row r="62" spans="1:19" s="19" customFormat="1" ht="18.95" customHeight="1">
      <c r="A62" s="53"/>
      <c r="B62" s="56"/>
      <c r="C62" s="12" t="s">
        <v>64</v>
      </c>
      <c r="D62" s="12">
        <v>2</v>
      </c>
      <c r="E62" s="12">
        <v>86.7</v>
      </c>
      <c r="F62" s="12">
        <f t="shared" si="0"/>
        <v>16.100000000000009</v>
      </c>
      <c r="G62" s="12">
        <v>70.599999999999994</v>
      </c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20"/>
    </row>
    <row r="63" spans="1:19" s="19" customFormat="1" ht="18.95" customHeight="1">
      <c r="A63" s="53"/>
      <c r="B63" s="56"/>
      <c r="C63" s="12" t="s">
        <v>65</v>
      </c>
      <c r="D63" s="12">
        <v>1</v>
      </c>
      <c r="E63" s="12">
        <v>18.600000000000001</v>
      </c>
      <c r="F63" s="12">
        <f t="shared" si="0"/>
        <v>4.8000000000000007</v>
      </c>
      <c r="G63" s="12">
        <v>13.8</v>
      </c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20"/>
    </row>
    <row r="64" spans="1:19" s="19" customFormat="1" ht="18.95" customHeight="1">
      <c r="A64" s="54"/>
      <c r="B64" s="57"/>
      <c r="C64" s="12" t="s">
        <v>32</v>
      </c>
      <c r="D64" s="12">
        <v>1</v>
      </c>
      <c r="E64" s="12">
        <v>34</v>
      </c>
      <c r="F64" s="12">
        <f t="shared" si="0"/>
        <v>6.3000000000000007</v>
      </c>
      <c r="G64" s="12">
        <v>27.7</v>
      </c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20"/>
    </row>
    <row r="65" spans="1:19" s="19" customFormat="1" ht="18.95" customHeight="1">
      <c r="A65" s="52">
        <v>18</v>
      </c>
      <c r="B65" s="55" t="s">
        <v>76</v>
      </c>
      <c r="C65" s="12" t="s">
        <v>61</v>
      </c>
      <c r="D65" s="12">
        <v>1</v>
      </c>
      <c r="E65" s="12">
        <v>123</v>
      </c>
      <c r="F65" s="12">
        <f t="shared" si="0"/>
        <v>44.099999999999994</v>
      </c>
      <c r="G65" s="12">
        <v>78.900000000000006</v>
      </c>
      <c r="H65" s="46" t="s">
        <v>72</v>
      </c>
      <c r="I65" s="46">
        <f>SUM(G65:G69)</f>
        <v>1959.1000000000004</v>
      </c>
      <c r="J65" s="46">
        <f>0.7*I65</f>
        <v>1371.3700000000001</v>
      </c>
      <c r="K65" s="46">
        <f>0.3*G65</f>
        <v>23.67</v>
      </c>
      <c r="L65" s="46">
        <f>0.3*G66</f>
        <v>398.09999999999997</v>
      </c>
      <c r="M65" s="46"/>
      <c r="N65" s="46">
        <f>0.3*G68</f>
        <v>25.02</v>
      </c>
      <c r="O65" s="46"/>
      <c r="P65" s="46">
        <f>0.3*G67</f>
        <v>127.91999999999999</v>
      </c>
      <c r="Q65" s="46">
        <f>0.3*G69</f>
        <v>13.02</v>
      </c>
      <c r="R65" s="46">
        <f>SUM(J65:Q69)</f>
        <v>1959.1000000000001</v>
      </c>
      <c r="S65" s="20"/>
    </row>
    <row r="66" spans="1:19" s="19" customFormat="1" ht="18.95" customHeight="1">
      <c r="A66" s="53"/>
      <c r="B66" s="56"/>
      <c r="C66" s="12" t="s">
        <v>51</v>
      </c>
      <c r="D66" s="12">
        <v>5</v>
      </c>
      <c r="E66" s="12">
        <v>1643.4</v>
      </c>
      <c r="F66" s="12">
        <f t="shared" si="0"/>
        <v>316.40000000000009</v>
      </c>
      <c r="G66" s="12">
        <v>1327</v>
      </c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20"/>
    </row>
    <row r="67" spans="1:19" s="19" customFormat="1" ht="18.95" customHeight="1">
      <c r="A67" s="53"/>
      <c r="B67" s="56"/>
      <c r="C67" s="12" t="s">
        <v>63</v>
      </c>
      <c r="D67" s="12">
        <v>3</v>
      </c>
      <c r="E67" s="12">
        <v>488.2</v>
      </c>
      <c r="F67" s="12">
        <f t="shared" si="0"/>
        <v>61.800000000000011</v>
      </c>
      <c r="G67" s="12">
        <v>426.4</v>
      </c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20"/>
    </row>
    <row r="68" spans="1:19" s="19" customFormat="1" ht="18.95" customHeight="1">
      <c r="A68" s="53"/>
      <c r="B68" s="56"/>
      <c r="C68" s="12" t="s">
        <v>32</v>
      </c>
      <c r="D68" s="12">
        <v>1</v>
      </c>
      <c r="E68" s="12">
        <v>87.7</v>
      </c>
      <c r="F68" s="12">
        <f t="shared" si="0"/>
        <v>4.2999999999999972</v>
      </c>
      <c r="G68" s="12">
        <v>83.4</v>
      </c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20"/>
    </row>
    <row r="69" spans="1:19" s="19" customFormat="1" ht="18.95" customHeight="1">
      <c r="A69" s="54"/>
      <c r="B69" s="57"/>
      <c r="C69" s="12" t="s">
        <v>70</v>
      </c>
      <c r="D69" s="12">
        <v>1</v>
      </c>
      <c r="E69" s="12">
        <v>67.8</v>
      </c>
      <c r="F69" s="12">
        <f t="shared" si="0"/>
        <v>24.4</v>
      </c>
      <c r="G69" s="12">
        <v>43.4</v>
      </c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20"/>
    </row>
    <row r="70" spans="1:19" s="19" customFormat="1" ht="18.95" customHeight="1">
      <c r="A70" s="52">
        <v>19</v>
      </c>
      <c r="B70" s="55" t="s">
        <v>77</v>
      </c>
      <c r="C70" s="12" t="s">
        <v>51</v>
      </c>
      <c r="D70" s="12">
        <v>3</v>
      </c>
      <c r="E70" s="12">
        <v>7386</v>
      </c>
      <c r="F70" s="12">
        <f t="shared" si="0"/>
        <v>2215.8000000000002</v>
      </c>
      <c r="G70" s="12">
        <v>5170.2</v>
      </c>
      <c r="H70" s="46" t="s">
        <v>78</v>
      </c>
      <c r="I70" s="46">
        <f>SUM(G70:G71)</f>
        <v>7018.2</v>
      </c>
      <c r="J70" s="46">
        <f>0.7*I70</f>
        <v>4912.74</v>
      </c>
      <c r="K70" s="46"/>
      <c r="L70" s="46">
        <f>0.3*G70</f>
        <v>1551.06</v>
      </c>
      <c r="M70" s="46"/>
      <c r="N70" s="46"/>
      <c r="O70" s="46"/>
      <c r="P70" s="46">
        <f>0.3*G71</f>
        <v>554.4</v>
      </c>
      <c r="Q70" s="46"/>
      <c r="R70" s="46">
        <f>SUM(J70:Q71)</f>
        <v>7018.1999999999989</v>
      </c>
      <c r="S70" s="20"/>
    </row>
    <row r="71" spans="1:19" s="19" customFormat="1" ht="18.95" customHeight="1">
      <c r="A71" s="54"/>
      <c r="B71" s="57"/>
      <c r="C71" s="12" t="s">
        <v>63</v>
      </c>
      <c r="D71" s="12">
        <v>1</v>
      </c>
      <c r="E71" s="12">
        <v>3960</v>
      </c>
      <c r="F71" s="12">
        <f t="shared" si="0"/>
        <v>2112</v>
      </c>
      <c r="G71" s="12">
        <v>1848</v>
      </c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20"/>
    </row>
    <row r="72" spans="1:19" s="19" customFormat="1" ht="20.100000000000001" customHeight="1">
      <c r="A72" s="52">
        <v>20</v>
      </c>
      <c r="B72" s="55" t="s">
        <v>79</v>
      </c>
      <c r="C72" s="12" t="s">
        <v>80</v>
      </c>
      <c r="D72" s="12">
        <v>4</v>
      </c>
      <c r="E72" s="12">
        <v>20051</v>
      </c>
      <c r="F72" s="12">
        <f t="shared" si="0"/>
        <v>5813</v>
      </c>
      <c r="G72" s="12">
        <v>14238</v>
      </c>
      <c r="H72" s="46" t="s">
        <v>83</v>
      </c>
      <c r="I72" s="46">
        <f>SUM(G72:G74)</f>
        <v>15848</v>
      </c>
      <c r="J72" s="46">
        <f>0.7*I72</f>
        <v>11093.599999999999</v>
      </c>
      <c r="K72" s="46"/>
      <c r="L72" s="46">
        <f>0.15*G72+0.3*G73</f>
        <v>2425.5</v>
      </c>
      <c r="M72" s="46"/>
      <c r="N72" s="46"/>
      <c r="O72" s="46"/>
      <c r="P72" s="46">
        <f>0.15*G72+0.3*G74</f>
        <v>2328.8999999999996</v>
      </c>
      <c r="Q72" s="46"/>
      <c r="R72" s="46">
        <f>SUM(J72:Q74)</f>
        <v>15847.999999999998</v>
      </c>
      <c r="S72" s="20"/>
    </row>
    <row r="73" spans="1:19" s="19" customFormat="1" ht="20.100000000000001" customHeight="1">
      <c r="A73" s="53"/>
      <c r="B73" s="56"/>
      <c r="C73" s="12" t="s">
        <v>81</v>
      </c>
      <c r="D73" s="12">
        <v>1</v>
      </c>
      <c r="E73" s="12">
        <v>1242</v>
      </c>
      <c r="F73" s="12">
        <f t="shared" si="0"/>
        <v>276</v>
      </c>
      <c r="G73" s="12">
        <v>966</v>
      </c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20"/>
    </row>
    <row r="74" spans="1:19" s="19" customFormat="1" ht="20.100000000000001" customHeight="1">
      <c r="A74" s="54"/>
      <c r="B74" s="57"/>
      <c r="C74" s="12" t="s">
        <v>82</v>
      </c>
      <c r="D74" s="12">
        <v>1</v>
      </c>
      <c r="E74" s="12">
        <v>1904.4</v>
      </c>
      <c r="F74" s="12">
        <f t="shared" si="0"/>
        <v>1260.4000000000001</v>
      </c>
      <c r="G74" s="12">
        <v>644</v>
      </c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20"/>
    </row>
    <row r="75" spans="1:19" s="19" customFormat="1" ht="20.100000000000001" customHeight="1">
      <c r="A75" s="52">
        <v>21</v>
      </c>
      <c r="B75" s="55" t="s">
        <v>84</v>
      </c>
      <c r="C75" s="12" t="s">
        <v>80</v>
      </c>
      <c r="D75" s="12">
        <v>1</v>
      </c>
      <c r="E75" s="12">
        <v>140</v>
      </c>
      <c r="F75" s="12">
        <f t="shared" si="0"/>
        <v>57</v>
      </c>
      <c r="G75" s="12">
        <v>83</v>
      </c>
      <c r="H75" s="46" t="s">
        <v>88</v>
      </c>
      <c r="I75" s="46">
        <f>SUM(G75:G78)</f>
        <v>4341.7</v>
      </c>
      <c r="J75" s="46">
        <f>0.7*I75</f>
        <v>3039.1899999999996</v>
      </c>
      <c r="K75" s="46">
        <f>0.3*G76</f>
        <v>334.26</v>
      </c>
      <c r="L75" s="46">
        <f>0.15*G75+0.3*G77</f>
        <v>490.79999999999995</v>
      </c>
      <c r="M75" s="46"/>
      <c r="N75" s="46"/>
      <c r="O75" s="46"/>
      <c r="P75" s="46">
        <f>0.15*G75+0.3*G78</f>
        <v>477.45</v>
      </c>
      <c r="Q75" s="46"/>
      <c r="R75" s="46">
        <f>SUM(J75:Q78)</f>
        <v>4341.7</v>
      </c>
      <c r="S75" s="20"/>
    </row>
    <row r="76" spans="1:19" s="19" customFormat="1" ht="20.100000000000001" customHeight="1">
      <c r="A76" s="53"/>
      <c r="B76" s="56"/>
      <c r="C76" s="12" t="s">
        <v>47</v>
      </c>
      <c r="D76" s="12">
        <v>4</v>
      </c>
      <c r="E76" s="12">
        <v>1130</v>
      </c>
      <c r="F76" s="12">
        <f t="shared" si="0"/>
        <v>15.799999999999955</v>
      </c>
      <c r="G76" s="12">
        <v>1114.2</v>
      </c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20"/>
    </row>
    <row r="77" spans="1:19" s="19" customFormat="1" ht="20.100000000000001" customHeight="1">
      <c r="A77" s="53"/>
      <c r="B77" s="56"/>
      <c r="C77" s="12" t="s">
        <v>30</v>
      </c>
      <c r="D77" s="12">
        <v>6</v>
      </c>
      <c r="E77" s="12">
        <v>1635</v>
      </c>
      <c r="F77" s="12">
        <f t="shared" si="0"/>
        <v>40.5</v>
      </c>
      <c r="G77" s="12">
        <v>1594.5</v>
      </c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20"/>
    </row>
    <row r="78" spans="1:19" s="19" customFormat="1" ht="20.100000000000001" customHeight="1">
      <c r="A78" s="54"/>
      <c r="B78" s="57"/>
      <c r="C78" s="12" t="s">
        <v>63</v>
      </c>
      <c r="D78" s="12">
        <v>1</v>
      </c>
      <c r="E78" s="12">
        <v>1550</v>
      </c>
      <c r="F78" s="12">
        <f t="shared" si="0"/>
        <v>0</v>
      </c>
      <c r="G78" s="12">
        <v>1550</v>
      </c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20"/>
    </row>
    <row r="79" spans="1:19" s="19" customFormat="1" ht="20.100000000000001" customHeight="1">
      <c r="A79" s="52">
        <v>22</v>
      </c>
      <c r="B79" s="55" t="s">
        <v>85</v>
      </c>
      <c r="C79" s="12" t="s">
        <v>47</v>
      </c>
      <c r="D79" s="12">
        <v>3</v>
      </c>
      <c r="E79" s="12">
        <v>950.8</v>
      </c>
      <c r="F79" s="12">
        <f t="shared" si="0"/>
        <v>0</v>
      </c>
      <c r="G79" s="12">
        <v>950.8</v>
      </c>
      <c r="H79" s="46" t="s">
        <v>87</v>
      </c>
      <c r="I79" s="46">
        <f>SUM(G79:G81)</f>
        <v>2219.1999999999998</v>
      </c>
      <c r="J79" s="46">
        <f>0.7*I79</f>
        <v>1553.4399999999998</v>
      </c>
      <c r="K79" s="46">
        <f>0.3*G79</f>
        <v>285.23999999999995</v>
      </c>
      <c r="L79" s="46">
        <f>0.3*G80</f>
        <v>372.81</v>
      </c>
      <c r="M79" s="46"/>
      <c r="N79" s="46"/>
      <c r="O79" s="46"/>
      <c r="P79" s="46">
        <f>0.3*G81</f>
        <v>7.7099999999999991</v>
      </c>
      <c r="Q79" s="46"/>
      <c r="R79" s="46">
        <f>SUM(J79:Q81)</f>
        <v>2219.1999999999998</v>
      </c>
      <c r="S79" s="20"/>
    </row>
    <row r="80" spans="1:19" s="19" customFormat="1" ht="20.100000000000001" customHeight="1">
      <c r="A80" s="53"/>
      <c r="B80" s="56"/>
      <c r="C80" s="12" t="s">
        <v>30</v>
      </c>
      <c r="D80" s="12">
        <v>5</v>
      </c>
      <c r="E80" s="12">
        <v>1242.7</v>
      </c>
      <c r="F80" s="12">
        <f t="shared" si="0"/>
        <v>0</v>
      </c>
      <c r="G80" s="12">
        <v>1242.7</v>
      </c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20"/>
    </row>
    <row r="81" spans="1:19" s="19" customFormat="1" ht="20.100000000000001" customHeight="1">
      <c r="A81" s="54"/>
      <c r="B81" s="57"/>
      <c r="C81" s="12" t="s">
        <v>63</v>
      </c>
      <c r="D81" s="12">
        <v>1</v>
      </c>
      <c r="E81" s="12">
        <v>25.7</v>
      </c>
      <c r="F81" s="12">
        <f t="shared" si="0"/>
        <v>0</v>
      </c>
      <c r="G81" s="12">
        <v>25.7</v>
      </c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20"/>
    </row>
    <row r="82" spans="1:19" s="19" customFormat="1" ht="20.100000000000001" customHeight="1">
      <c r="A82" s="52">
        <v>23</v>
      </c>
      <c r="B82" s="55" t="s">
        <v>86</v>
      </c>
      <c r="C82" s="12" t="s">
        <v>47</v>
      </c>
      <c r="D82" s="12">
        <v>1</v>
      </c>
      <c r="E82" s="12">
        <v>48</v>
      </c>
      <c r="F82" s="12">
        <f t="shared" si="0"/>
        <v>24.2</v>
      </c>
      <c r="G82" s="12">
        <v>23.8</v>
      </c>
      <c r="H82" s="46" t="s">
        <v>88</v>
      </c>
      <c r="I82" s="46">
        <f>SUM(G82:G84)</f>
        <v>5832.9000000000005</v>
      </c>
      <c r="J82" s="46">
        <f>0.7*I82</f>
        <v>4083.03</v>
      </c>
      <c r="K82" s="46">
        <f>0.3*G82</f>
        <v>7.14</v>
      </c>
      <c r="L82" s="46">
        <f>0.3*G83</f>
        <v>685.29000000000008</v>
      </c>
      <c r="M82" s="46"/>
      <c r="N82" s="46"/>
      <c r="O82" s="46"/>
      <c r="P82" s="46">
        <f>0.3*G84</f>
        <v>1057.44</v>
      </c>
      <c r="Q82" s="46"/>
      <c r="R82" s="46">
        <f>SUM(J82:Q84)</f>
        <v>5832.9</v>
      </c>
      <c r="S82" s="20"/>
    </row>
    <row r="83" spans="1:19" s="19" customFormat="1" ht="20.100000000000001" customHeight="1">
      <c r="A83" s="53"/>
      <c r="B83" s="56"/>
      <c r="C83" s="12" t="s">
        <v>30</v>
      </c>
      <c r="D83" s="12">
        <v>3</v>
      </c>
      <c r="E83" s="12">
        <v>2359</v>
      </c>
      <c r="F83" s="12">
        <f t="shared" si="0"/>
        <v>74.699999999999818</v>
      </c>
      <c r="G83" s="12">
        <v>2284.3000000000002</v>
      </c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20"/>
    </row>
    <row r="84" spans="1:19" s="19" customFormat="1" ht="20.100000000000001" customHeight="1">
      <c r="A84" s="54"/>
      <c r="B84" s="57"/>
      <c r="C84" s="12" t="s">
        <v>63</v>
      </c>
      <c r="D84" s="12">
        <v>2</v>
      </c>
      <c r="E84" s="12">
        <v>3646</v>
      </c>
      <c r="F84" s="12">
        <f t="shared" si="0"/>
        <v>121.19999999999982</v>
      </c>
      <c r="G84" s="12">
        <v>3524.8</v>
      </c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20"/>
    </row>
    <row r="85" spans="1:19" s="19" customFormat="1" ht="20.100000000000001" customHeight="1">
      <c r="A85" s="24">
        <v>24</v>
      </c>
      <c r="B85" s="37" t="s">
        <v>89</v>
      </c>
      <c r="C85" s="12" t="s">
        <v>30</v>
      </c>
      <c r="D85" s="12">
        <v>3</v>
      </c>
      <c r="E85" s="12">
        <v>4573.7</v>
      </c>
      <c r="F85" s="12">
        <f t="shared" si="0"/>
        <v>0</v>
      </c>
      <c r="G85" s="12">
        <v>4573.7</v>
      </c>
      <c r="H85" s="22" t="s">
        <v>90</v>
      </c>
      <c r="I85" s="12">
        <f>SUM(G85)</f>
        <v>4573.7</v>
      </c>
      <c r="J85" s="12">
        <f>0.7*I85</f>
        <v>3201.5899999999997</v>
      </c>
      <c r="K85" s="12"/>
      <c r="L85" s="12">
        <f>0.3*I85</f>
        <v>1372.11</v>
      </c>
      <c r="M85" s="12"/>
      <c r="N85" s="23"/>
      <c r="O85" s="12"/>
      <c r="P85" s="12"/>
      <c r="Q85" s="12"/>
      <c r="R85" s="12">
        <f>SUM(J85:Q85)</f>
        <v>4573.7</v>
      </c>
      <c r="S85" s="20"/>
    </row>
    <row r="86" spans="1:19" s="19" customFormat="1" ht="20.100000000000001" customHeight="1">
      <c r="A86" s="52">
        <v>25</v>
      </c>
      <c r="B86" s="55" t="s">
        <v>91</v>
      </c>
      <c r="C86" s="12" t="s">
        <v>47</v>
      </c>
      <c r="D86" s="12">
        <v>1</v>
      </c>
      <c r="E86" s="12">
        <v>10</v>
      </c>
      <c r="F86" s="12">
        <f t="shared" si="0"/>
        <v>0</v>
      </c>
      <c r="G86" s="12">
        <v>10</v>
      </c>
      <c r="H86" s="46" t="s">
        <v>26</v>
      </c>
      <c r="I86" s="46">
        <f>SUM(G86:G89)</f>
        <v>1579.6</v>
      </c>
      <c r="J86" s="46">
        <f>0.7*I86</f>
        <v>1105.7199999999998</v>
      </c>
      <c r="K86" s="46">
        <f>0.3*G86</f>
        <v>3</v>
      </c>
      <c r="L86" s="46">
        <f>0.3*G87</f>
        <v>270.18</v>
      </c>
      <c r="M86" s="46"/>
      <c r="N86" s="46">
        <f>0.3*G89</f>
        <v>3</v>
      </c>
      <c r="O86" s="46"/>
      <c r="P86" s="46">
        <f>0.3*G88</f>
        <v>197.7</v>
      </c>
      <c r="Q86" s="46"/>
      <c r="R86" s="46">
        <f>SUM(J86:Q89)</f>
        <v>1579.6</v>
      </c>
      <c r="S86" s="20"/>
    </row>
    <row r="87" spans="1:19" s="19" customFormat="1" ht="20.100000000000001" customHeight="1">
      <c r="A87" s="53"/>
      <c r="B87" s="56"/>
      <c r="C87" s="12" t="s">
        <v>30</v>
      </c>
      <c r="D87" s="12">
        <v>4</v>
      </c>
      <c r="E87" s="12">
        <v>1124</v>
      </c>
      <c r="F87" s="12">
        <f t="shared" si="0"/>
        <v>223.39999999999998</v>
      </c>
      <c r="G87" s="12">
        <v>900.6</v>
      </c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20"/>
    </row>
    <row r="88" spans="1:19" s="19" customFormat="1" ht="20.100000000000001" customHeight="1">
      <c r="A88" s="53"/>
      <c r="B88" s="56"/>
      <c r="C88" s="12" t="s">
        <v>63</v>
      </c>
      <c r="D88" s="12">
        <v>4</v>
      </c>
      <c r="E88" s="12">
        <v>659</v>
      </c>
      <c r="F88" s="12">
        <f t="shared" si="0"/>
        <v>0</v>
      </c>
      <c r="G88" s="12">
        <v>659</v>
      </c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20"/>
    </row>
    <row r="89" spans="1:19" s="19" customFormat="1" ht="20.100000000000001" customHeight="1">
      <c r="A89" s="54"/>
      <c r="B89" s="57"/>
      <c r="C89" s="12" t="s">
        <v>92</v>
      </c>
      <c r="D89" s="12">
        <v>1</v>
      </c>
      <c r="E89" s="12">
        <v>10</v>
      </c>
      <c r="F89" s="12">
        <f t="shared" si="0"/>
        <v>0</v>
      </c>
      <c r="G89" s="12">
        <v>10</v>
      </c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20"/>
    </row>
    <row r="90" spans="1:19" s="19" customFormat="1" ht="20.100000000000001" customHeight="1">
      <c r="A90" s="52">
        <v>26</v>
      </c>
      <c r="B90" s="55" t="s">
        <v>93</v>
      </c>
      <c r="C90" s="12" t="s">
        <v>21</v>
      </c>
      <c r="D90" s="12">
        <v>2</v>
      </c>
      <c r="E90" s="12">
        <v>38.299999999999997</v>
      </c>
      <c r="F90" s="12">
        <f t="shared" si="0"/>
        <v>11.999999999999996</v>
      </c>
      <c r="G90" s="12">
        <v>26.3</v>
      </c>
      <c r="H90" s="46" t="s">
        <v>26</v>
      </c>
      <c r="I90" s="46">
        <f>SUM(G90:G95)</f>
        <v>16191.199999999997</v>
      </c>
      <c r="J90" s="46">
        <f>0.7*I90</f>
        <v>11333.839999999997</v>
      </c>
      <c r="K90" s="46">
        <f>0.3*G90</f>
        <v>7.89</v>
      </c>
      <c r="L90" s="46">
        <f>0.3*G91</f>
        <v>3280.89</v>
      </c>
      <c r="M90" s="46"/>
      <c r="N90" s="46">
        <f>0.3*G94</f>
        <v>19.679999999999996</v>
      </c>
      <c r="O90" s="46">
        <f>0.3*G93</f>
        <v>10.29</v>
      </c>
      <c r="P90" s="46">
        <f>0.3*G92</f>
        <v>1528.32</v>
      </c>
      <c r="Q90" s="46">
        <f>0.3*G95</f>
        <v>10.29</v>
      </c>
      <c r="R90" s="46">
        <f>SUM(J90:Q95)</f>
        <v>16191.199999999997</v>
      </c>
      <c r="S90" s="20"/>
    </row>
    <row r="91" spans="1:19" s="19" customFormat="1" ht="20.100000000000001" customHeight="1">
      <c r="A91" s="53"/>
      <c r="B91" s="56"/>
      <c r="C91" s="12" t="s">
        <v>22</v>
      </c>
      <c r="D91" s="12">
        <v>10</v>
      </c>
      <c r="E91" s="12">
        <v>13220.9</v>
      </c>
      <c r="F91" s="12">
        <f t="shared" si="0"/>
        <v>2284.6000000000004</v>
      </c>
      <c r="G91" s="12">
        <v>10936.3</v>
      </c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20"/>
    </row>
    <row r="92" spans="1:19" s="19" customFormat="1" ht="20.100000000000001" customHeight="1">
      <c r="A92" s="53"/>
      <c r="B92" s="56"/>
      <c r="C92" s="12" t="s">
        <v>23</v>
      </c>
      <c r="D92" s="12">
        <v>4</v>
      </c>
      <c r="E92" s="12">
        <v>6262.3</v>
      </c>
      <c r="F92" s="12">
        <f t="shared" si="0"/>
        <v>1167.9000000000005</v>
      </c>
      <c r="G92" s="12">
        <v>5094.3999999999996</v>
      </c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20"/>
    </row>
    <row r="93" spans="1:19" s="19" customFormat="1" ht="20.100000000000001" customHeight="1">
      <c r="A93" s="53"/>
      <c r="B93" s="56"/>
      <c r="C93" s="12" t="s">
        <v>41</v>
      </c>
      <c r="D93" s="12">
        <v>1</v>
      </c>
      <c r="E93" s="12">
        <v>49.9</v>
      </c>
      <c r="F93" s="12">
        <f t="shared" si="0"/>
        <v>15.600000000000001</v>
      </c>
      <c r="G93" s="12">
        <v>34.299999999999997</v>
      </c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20"/>
    </row>
    <row r="94" spans="1:19" s="19" customFormat="1" ht="20.100000000000001" customHeight="1">
      <c r="A94" s="53"/>
      <c r="B94" s="56"/>
      <c r="C94" s="12" t="s">
        <v>32</v>
      </c>
      <c r="D94" s="12">
        <v>1</v>
      </c>
      <c r="E94" s="12">
        <v>95.5</v>
      </c>
      <c r="F94" s="12">
        <f t="shared" si="0"/>
        <v>29.900000000000006</v>
      </c>
      <c r="G94" s="12">
        <v>65.599999999999994</v>
      </c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20"/>
    </row>
    <row r="95" spans="1:19" s="19" customFormat="1" ht="20.100000000000001" customHeight="1">
      <c r="A95" s="54"/>
      <c r="B95" s="57"/>
      <c r="C95" s="16" t="s">
        <v>94</v>
      </c>
      <c r="D95" s="12">
        <v>1</v>
      </c>
      <c r="E95" s="12">
        <v>49.9</v>
      </c>
      <c r="F95" s="12">
        <f t="shared" si="0"/>
        <v>15.600000000000001</v>
      </c>
      <c r="G95" s="12">
        <v>34.299999999999997</v>
      </c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20"/>
    </row>
    <row r="96" spans="1:19" s="19" customFormat="1" ht="18" customHeight="1">
      <c r="A96" s="52">
        <v>27</v>
      </c>
      <c r="B96" s="55" t="s">
        <v>95</v>
      </c>
      <c r="C96" s="12" t="s">
        <v>21</v>
      </c>
      <c r="D96" s="12">
        <v>3</v>
      </c>
      <c r="E96" s="12">
        <v>214</v>
      </c>
      <c r="F96" s="12">
        <f t="shared" si="0"/>
        <v>21.099999999999994</v>
      </c>
      <c r="G96" s="12">
        <v>192.9</v>
      </c>
      <c r="H96" s="46" t="s">
        <v>75</v>
      </c>
      <c r="I96" s="46">
        <f>SUM(G96:G98)</f>
        <v>546.9</v>
      </c>
      <c r="J96" s="46">
        <f>0.7*I96</f>
        <v>382.83</v>
      </c>
      <c r="K96" s="46">
        <f>0.3*G96</f>
        <v>57.87</v>
      </c>
      <c r="L96" s="46">
        <f>0.3*G97</f>
        <v>94.649999999999991</v>
      </c>
      <c r="M96" s="46"/>
      <c r="N96" s="46"/>
      <c r="O96" s="46"/>
      <c r="P96" s="46">
        <f>0.3*G98</f>
        <v>11.549999999999999</v>
      </c>
      <c r="Q96" s="46"/>
      <c r="R96" s="46">
        <f>SUM(J96:Q98)</f>
        <v>546.9</v>
      </c>
      <c r="S96" s="20"/>
    </row>
    <row r="97" spans="1:19" s="19" customFormat="1" ht="18" customHeight="1">
      <c r="A97" s="53"/>
      <c r="B97" s="56"/>
      <c r="C97" s="12" t="s">
        <v>22</v>
      </c>
      <c r="D97" s="12">
        <v>2</v>
      </c>
      <c r="E97" s="12">
        <v>315.5</v>
      </c>
      <c r="F97" s="12">
        <f t="shared" si="0"/>
        <v>0</v>
      </c>
      <c r="G97" s="12">
        <v>315.5</v>
      </c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20"/>
    </row>
    <row r="98" spans="1:19" s="19" customFormat="1" ht="18" customHeight="1">
      <c r="A98" s="54"/>
      <c r="B98" s="57"/>
      <c r="C98" s="12" t="s">
        <v>23</v>
      </c>
      <c r="D98" s="12">
        <v>2</v>
      </c>
      <c r="E98" s="12">
        <v>52</v>
      </c>
      <c r="F98" s="12">
        <f t="shared" si="0"/>
        <v>13.5</v>
      </c>
      <c r="G98" s="12">
        <v>38.5</v>
      </c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20"/>
    </row>
    <row r="99" spans="1:19" s="19" customFormat="1" ht="18" customHeight="1">
      <c r="A99" s="52">
        <v>28</v>
      </c>
      <c r="B99" s="55" t="s">
        <v>96</v>
      </c>
      <c r="C99" s="12" t="s">
        <v>21</v>
      </c>
      <c r="D99" s="12">
        <v>6</v>
      </c>
      <c r="E99" s="12">
        <v>6445.4</v>
      </c>
      <c r="F99" s="12">
        <f t="shared" si="0"/>
        <v>1582.1999999999998</v>
      </c>
      <c r="G99" s="12">
        <v>4863.2</v>
      </c>
      <c r="H99" s="46" t="s">
        <v>97</v>
      </c>
      <c r="I99" s="46">
        <f>SUM(G99:G105)</f>
        <v>21331.999999999996</v>
      </c>
      <c r="J99" s="46">
        <f>0.7*I99</f>
        <v>14932.399999999996</v>
      </c>
      <c r="K99" s="46">
        <f>0.3*G99</f>
        <v>1458.9599999999998</v>
      </c>
      <c r="L99" s="46">
        <f>0.3*G100</f>
        <v>4775.76</v>
      </c>
      <c r="M99" s="46">
        <f>0.3*G102</f>
        <v>36.33</v>
      </c>
      <c r="N99" s="46">
        <f>0.3*G104</f>
        <v>21.029999999999998</v>
      </c>
      <c r="O99" s="46">
        <f>0.3*G103</f>
        <v>37.529999999999994</v>
      </c>
      <c r="P99" s="46">
        <f>0.3*G101</f>
        <v>41.04</v>
      </c>
      <c r="Q99" s="46">
        <f>0.3*G105</f>
        <v>28.95</v>
      </c>
      <c r="R99" s="46">
        <f>SUM(J99:Q105)</f>
        <v>21331.999999999996</v>
      </c>
      <c r="S99" s="20"/>
    </row>
    <row r="100" spans="1:19" s="19" customFormat="1" ht="18" customHeight="1">
      <c r="A100" s="53"/>
      <c r="B100" s="56"/>
      <c r="C100" s="12" t="s">
        <v>22</v>
      </c>
      <c r="D100" s="12">
        <v>11</v>
      </c>
      <c r="E100" s="12">
        <v>19548.5</v>
      </c>
      <c r="F100" s="12">
        <f t="shared" si="0"/>
        <v>3629.2999999999993</v>
      </c>
      <c r="G100" s="12">
        <v>15919.2</v>
      </c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20"/>
    </row>
    <row r="101" spans="1:19" s="19" customFormat="1" ht="18" customHeight="1">
      <c r="A101" s="53"/>
      <c r="B101" s="56"/>
      <c r="C101" s="12" t="s">
        <v>23</v>
      </c>
      <c r="D101" s="12">
        <v>1</v>
      </c>
      <c r="E101" s="12">
        <v>136.80000000000001</v>
      </c>
      <c r="F101" s="12">
        <f t="shared" si="0"/>
        <v>0</v>
      </c>
      <c r="G101" s="12">
        <v>136.80000000000001</v>
      </c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20"/>
    </row>
    <row r="102" spans="1:19" s="19" customFormat="1" ht="18" customHeight="1">
      <c r="A102" s="53"/>
      <c r="B102" s="56"/>
      <c r="C102" s="12" t="s">
        <v>64</v>
      </c>
      <c r="D102" s="12">
        <v>4</v>
      </c>
      <c r="E102" s="12">
        <v>121.1</v>
      </c>
      <c r="F102" s="12">
        <f t="shared" si="0"/>
        <v>0</v>
      </c>
      <c r="G102" s="12">
        <v>121.1</v>
      </c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20"/>
    </row>
    <row r="103" spans="1:19" s="19" customFormat="1" ht="18" customHeight="1">
      <c r="A103" s="53"/>
      <c r="B103" s="56"/>
      <c r="C103" s="12" t="s">
        <v>41</v>
      </c>
      <c r="D103" s="12">
        <v>4</v>
      </c>
      <c r="E103" s="12">
        <v>125.1</v>
      </c>
      <c r="F103" s="12">
        <f t="shared" si="0"/>
        <v>0</v>
      </c>
      <c r="G103" s="12">
        <v>125.1</v>
      </c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20"/>
    </row>
    <row r="104" spans="1:19" s="19" customFormat="1" ht="18" customHeight="1">
      <c r="A104" s="53"/>
      <c r="B104" s="56"/>
      <c r="C104" s="12" t="s">
        <v>32</v>
      </c>
      <c r="D104" s="12">
        <v>2</v>
      </c>
      <c r="E104" s="12">
        <v>70.099999999999994</v>
      </c>
      <c r="F104" s="12">
        <f t="shared" si="0"/>
        <v>0</v>
      </c>
      <c r="G104" s="12">
        <v>70.099999999999994</v>
      </c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20"/>
    </row>
    <row r="105" spans="1:19" s="19" customFormat="1" ht="18" customHeight="1">
      <c r="A105" s="54"/>
      <c r="B105" s="57"/>
      <c r="C105" s="12" t="s">
        <v>94</v>
      </c>
      <c r="D105" s="12">
        <v>4</v>
      </c>
      <c r="E105" s="12">
        <v>96.5</v>
      </c>
      <c r="F105" s="12">
        <f t="shared" si="0"/>
        <v>0</v>
      </c>
      <c r="G105" s="12">
        <v>96.5</v>
      </c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20"/>
    </row>
    <row r="106" spans="1:19" s="19" customFormat="1" ht="18" customHeight="1">
      <c r="A106" s="24">
        <v>29</v>
      </c>
      <c r="B106" s="38" t="s">
        <v>54</v>
      </c>
      <c r="C106" s="12" t="s">
        <v>21</v>
      </c>
      <c r="D106" s="12">
        <v>6</v>
      </c>
      <c r="E106" s="12">
        <v>1338.3</v>
      </c>
      <c r="F106" s="12">
        <f t="shared" si="0"/>
        <v>70.200000000000045</v>
      </c>
      <c r="G106" s="12">
        <v>1268.0999999999999</v>
      </c>
      <c r="H106" s="22" t="s">
        <v>98</v>
      </c>
      <c r="I106" s="12">
        <f>SUM(G106)</f>
        <v>1268.0999999999999</v>
      </c>
      <c r="J106" s="12">
        <f>0.7*I106</f>
        <v>887.66999999999985</v>
      </c>
      <c r="K106" s="12">
        <f>0.3*I106</f>
        <v>380.42999999999995</v>
      </c>
      <c r="L106" s="12"/>
      <c r="M106" s="12"/>
      <c r="N106" s="23"/>
      <c r="O106" s="12"/>
      <c r="P106" s="12"/>
      <c r="Q106" s="12"/>
      <c r="R106" s="12">
        <f>SUM(J106:Q106)</f>
        <v>1268.0999999999999</v>
      </c>
      <c r="S106" s="20"/>
    </row>
    <row r="107" spans="1:19" s="19" customFormat="1" ht="18" customHeight="1">
      <c r="A107" s="52">
        <v>30</v>
      </c>
      <c r="B107" s="55" t="s">
        <v>99</v>
      </c>
      <c r="C107" s="12" t="s">
        <v>100</v>
      </c>
      <c r="D107" s="12">
        <v>1</v>
      </c>
      <c r="E107" s="12">
        <v>50</v>
      </c>
      <c r="F107" s="12">
        <f t="shared" si="0"/>
        <v>0</v>
      </c>
      <c r="G107" s="12">
        <v>50</v>
      </c>
      <c r="H107" s="46" t="s">
        <v>53</v>
      </c>
      <c r="I107" s="46">
        <f>SUM(G107:G110)</f>
        <v>6171.6</v>
      </c>
      <c r="J107" s="46">
        <f>0.7*I107</f>
        <v>4320.12</v>
      </c>
      <c r="K107" s="46">
        <f>0.3*G107</f>
        <v>15</v>
      </c>
      <c r="L107" s="46">
        <f>0.3*G108</f>
        <v>1154.04</v>
      </c>
      <c r="M107" s="46"/>
      <c r="N107" s="46"/>
      <c r="O107" s="46">
        <f>0.3*G110</f>
        <v>15</v>
      </c>
      <c r="P107" s="46">
        <f>0.3*G109</f>
        <v>667.44</v>
      </c>
      <c r="Q107" s="46"/>
      <c r="R107" s="46">
        <f>SUM(J107:Q110)</f>
        <v>6171.6</v>
      </c>
      <c r="S107" s="20"/>
    </row>
    <row r="108" spans="1:19" s="19" customFormat="1" ht="18" customHeight="1">
      <c r="A108" s="53"/>
      <c r="B108" s="56"/>
      <c r="C108" s="12" t="s">
        <v>101</v>
      </c>
      <c r="D108" s="12">
        <v>5</v>
      </c>
      <c r="E108" s="12">
        <v>4078</v>
      </c>
      <c r="F108" s="12">
        <f t="shared" si="0"/>
        <v>231.19999999999982</v>
      </c>
      <c r="G108" s="12">
        <v>3846.8</v>
      </c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20"/>
    </row>
    <row r="109" spans="1:19" s="19" customFormat="1" ht="18" customHeight="1">
      <c r="A109" s="53"/>
      <c r="B109" s="56"/>
      <c r="C109" s="12" t="s">
        <v>102</v>
      </c>
      <c r="D109" s="12">
        <v>3</v>
      </c>
      <c r="E109" s="12">
        <v>2358</v>
      </c>
      <c r="F109" s="12">
        <f t="shared" si="0"/>
        <v>133.19999999999982</v>
      </c>
      <c r="G109" s="12">
        <v>2224.8000000000002</v>
      </c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20"/>
    </row>
    <row r="110" spans="1:19" s="19" customFormat="1" ht="18" customHeight="1">
      <c r="A110" s="54"/>
      <c r="B110" s="57"/>
      <c r="C110" s="12" t="s">
        <v>103</v>
      </c>
      <c r="D110" s="12">
        <v>1</v>
      </c>
      <c r="E110" s="12">
        <v>50</v>
      </c>
      <c r="F110" s="12">
        <f t="shared" si="0"/>
        <v>0</v>
      </c>
      <c r="G110" s="12">
        <v>50</v>
      </c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20"/>
    </row>
    <row r="111" spans="1:19" s="19" customFormat="1" ht="18" customHeight="1">
      <c r="A111" s="52">
        <v>31</v>
      </c>
      <c r="B111" s="55" t="s">
        <v>104</v>
      </c>
      <c r="C111" s="12" t="s">
        <v>105</v>
      </c>
      <c r="D111" s="12">
        <v>3</v>
      </c>
      <c r="E111" s="12">
        <v>2035</v>
      </c>
      <c r="F111" s="12">
        <f t="shared" si="0"/>
        <v>453.79999999999995</v>
      </c>
      <c r="G111" s="12">
        <v>1581.2</v>
      </c>
      <c r="H111" s="46" t="s">
        <v>24</v>
      </c>
      <c r="I111" s="46">
        <f>SUM(G111:G112)</f>
        <v>1644.9</v>
      </c>
      <c r="J111" s="46">
        <f>0.7*I111</f>
        <v>1151.43</v>
      </c>
      <c r="K111" s="46"/>
      <c r="L111" s="46">
        <f>0.3*G111</f>
        <v>474.36</v>
      </c>
      <c r="M111" s="46"/>
      <c r="N111" s="46">
        <f>0.3*G112</f>
        <v>19.11</v>
      </c>
      <c r="O111" s="46"/>
      <c r="P111" s="46"/>
      <c r="Q111" s="46"/>
      <c r="R111" s="46">
        <f>SUM(J111:Q112)</f>
        <v>1644.8999999999999</v>
      </c>
      <c r="S111" s="20"/>
    </row>
    <row r="112" spans="1:19" s="19" customFormat="1" ht="18" customHeight="1">
      <c r="A112" s="54"/>
      <c r="B112" s="57"/>
      <c r="C112" s="12" t="s">
        <v>106</v>
      </c>
      <c r="D112" s="12">
        <v>1</v>
      </c>
      <c r="E112" s="12">
        <v>89</v>
      </c>
      <c r="F112" s="12">
        <f t="shared" si="0"/>
        <v>25.299999999999997</v>
      </c>
      <c r="G112" s="12">
        <v>63.7</v>
      </c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20"/>
    </row>
    <row r="113" spans="1:19" s="19" customFormat="1" ht="18" customHeight="1">
      <c r="A113" s="52">
        <v>32</v>
      </c>
      <c r="B113" s="55" t="s">
        <v>107</v>
      </c>
      <c r="C113" s="12" t="s">
        <v>108</v>
      </c>
      <c r="D113" s="12">
        <v>4</v>
      </c>
      <c r="E113" s="12">
        <v>2213</v>
      </c>
      <c r="F113" s="12">
        <f t="shared" si="0"/>
        <v>542.09999999999991</v>
      </c>
      <c r="G113" s="12">
        <v>1670.9</v>
      </c>
      <c r="H113" s="46" t="s">
        <v>24</v>
      </c>
      <c r="I113" s="46">
        <f>SUM(G113:G115)</f>
        <v>9264.2999999999993</v>
      </c>
      <c r="J113" s="46">
        <f>0.7*I113+0.3*G113</f>
        <v>6986.2799999999988</v>
      </c>
      <c r="K113" s="46"/>
      <c r="L113" s="46">
        <f>0.3*G114</f>
        <v>2020.62</v>
      </c>
      <c r="M113" s="46"/>
      <c r="N113" s="46"/>
      <c r="O113" s="46"/>
      <c r="P113" s="46">
        <f>0.3*G115</f>
        <v>257.39999999999998</v>
      </c>
      <c r="Q113" s="46"/>
      <c r="R113" s="46">
        <f>SUM(J113:Q115)</f>
        <v>9264.2999999999975</v>
      </c>
      <c r="S113" s="20"/>
    </row>
    <row r="114" spans="1:19" s="19" customFormat="1" ht="18" customHeight="1">
      <c r="A114" s="53"/>
      <c r="B114" s="56"/>
      <c r="C114" s="12" t="s">
        <v>105</v>
      </c>
      <c r="D114" s="12">
        <v>13</v>
      </c>
      <c r="E114" s="12">
        <v>10783.6</v>
      </c>
      <c r="F114" s="12">
        <f t="shared" si="0"/>
        <v>4048.2000000000007</v>
      </c>
      <c r="G114" s="12">
        <v>6735.4</v>
      </c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20"/>
    </row>
    <row r="115" spans="1:19" s="19" customFormat="1" ht="18" customHeight="1">
      <c r="A115" s="54"/>
      <c r="B115" s="57"/>
      <c r="C115" s="12" t="s">
        <v>109</v>
      </c>
      <c r="D115" s="12">
        <v>3</v>
      </c>
      <c r="E115" s="12">
        <v>945</v>
      </c>
      <c r="F115" s="12">
        <f t="shared" si="0"/>
        <v>87</v>
      </c>
      <c r="G115" s="12">
        <v>858</v>
      </c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20"/>
    </row>
    <row r="116" spans="1:19" s="19" customFormat="1" ht="18" customHeight="1">
      <c r="A116" s="52">
        <v>33</v>
      </c>
      <c r="B116" s="55" t="s">
        <v>110</v>
      </c>
      <c r="C116" s="12" t="s">
        <v>111</v>
      </c>
      <c r="D116" s="12">
        <v>2</v>
      </c>
      <c r="E116" s="12">
        <v>9024</v>
      </c>
      <c r="F116" s="12">
        <f t="shared" si="0"/>
        <v>1128</v>
      </c>
      <c r="G116" s="12">
        <v>7896</v>
      </c>
      <c r="H116" s="46" t="s">
        <v>116</v>
      </c>
      <c r="I116" s="46">
        <f>SUM(G116:G118)</f>
        <v>13047.5</v>
      </c>
      <c r="J116" s="46">
        <f>0.7*I116</f>
        <v>9133.25</v>
      </c>
      <c r="K116" s="46"/>
      <c r="L116" s="46">
        <f>0.15*G116+0.3*G117</f>
        <v>2209.0499999999997</v>
      </c>
      <c r="M116" s="46"/>
      <c r="N116" s="46"/>
      <c r="O116" s="46"/>
      <c r="P116" s="46">
        <f>0.15*G116+0.3*G118</f>
        <v>1705.1999999999998</v>
      </c>
      <c r="Q116" s="46"/>
      <c r="R116" s="46">
        <f>SUM(J116:Q118)</f>
        <v>13047.5</v>
      </c>
      <c r="S116" s="20"/>
    </row>
    <row r="117" spans="1:19" s="19" customFormat="1" ht="18" customHeight="1">
      <c r="A117" s="53"/>
      <c r="B117" s="56"/>
      <c r="C117" s="12" t="s">
        <v>112</v>
      </c>
      <c r="D117" s="12">
        <v>4</v>
      </c>
      <c r="E117" s="12">
        <v>3988</v>
      </c>
      <c r="F117" s="12">
        <f t="shared" si="0"/>
        <v>572.5</v>
      </c>
      <c r="G117" s="12">
        <v>3415.5</v>
      </c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20"/>
    </row>
    <row r="118" spans="1:19" s="19" customFormat="1" ht="18" customHeight="1">
      <c r="A118" s="54"/>
      <c r="B118" s="57"/>
      <c r="C118" s="12" t="s">
        <v>113</v>
      </c>
      <c r="D118" s="12">
        <v>3</v>
      </c>
      <c r="E118" s="12">
        <v>2022</v>
      </c>
      <c r="F118" s="12">
        <f t="shared" si="0"/>
        <v>286</v>
      </c>
      <c r="G118" s="12">
        <v>1736</v>
      </c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20"/>
    </row>
    <row r="119" spans="1:19" s="19" customFormat="1" ht="18" customHeight="1">
      <c r="A119" s="52">
        <v>34</v>
      </c>
      <c r="B119" s="55" t="s">
        <v>115</v>
      </c>
      <c r="C119" s="12" t="s">
        <v>21</v>
      </c>
      <c r="D119" s="12">
        <v>3</v>
      </c>
      <c r="E119" s="12">
        <v>5920</v>
      </c>
      <c r="F119" s="12">
        <f t="shared" si="0"/>
        <v>740</v>
      </c>
      <c r="G119" s="12">
        <v>5180</v>
      </c>
      <c r="H119" s="46" t="s">
        <v>114</v>
      </c>
      <c r="I119" s="46">
        <f>SUM(G119:G121)</f>
        <v>6525.7999999999993</v>
      </c>
      <c r="J119" s="46">
        <f>0.7*I119</f>
        <v>4568.0599999999995</v>
      </c>
      <c r="K119" s="46">
        <f>0.3*G119</f>
        <v>1554</v>
      </c>
      <c r="L119" s="46">
        <f>0.3*G120</f>
        <v>390.87</v>
      </c>
      <c r="M119" s="46"/>
      <c r="N119" s="46"/>
      <c r="O119" s="46"/>
      <c r="P119" s="46">
        <f>0.3*G121</f>
        <v>12.87</v>
      </c>
      <c r="Q119" s="46"/>
      <c r="R119" s="46">
        <f>SUM(J119:Q121)</f>
        <v>6525.7999999999993</v>
      </c>
      <c r="S119" s="20"/>
    </row>
    <row r="120" spans="1:19" s="19" customFormat="1" ht="18" customHeight="1">
      <c r="A120" s="53"/>
      <c r="B120" s="56"/>
      <c r="C120" s="12" t="s">
        <v>22</v>
      </c>
      <c r="D120" s="12">
        <v>2</v>
      </c>
      <c r="E120" s="12">
        <v>1498.5</v>
      </c>
      <c r="F120" s="12">
        <f t="shared" si="0"/>
        <v>195.59999999999991</v>
      </c>
      <c r="G120" s="12">
        <v>1302.9000000000001</v>
      </c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20"/>
    </row>
    <row r="121" spans="1:19" s="19" customFormat="1" ht="18" customHeight="1">
      <c r="A121" s="54"/>
      <c r="B121" s="57"/>
      <c r="C121" s="12" t="s">
        <v>23</v>
      </c>
      <c r="D121" s="12">
        <v>1</v>
      </c>
      <c r="E121" s="12">
        <v>58.5</v>
      </c>
      <c r="F121" s="12">
        <f t="shared" si="0"/>
        <v>15.600000000000001</v>
      </c>
      <c r="G121" s="12">
        <v>42.9</v>
      </c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20"/>
    </row>
    <row r="122" spans="1:19" s="19" customFormat="1" ht="18.95" customHeight="1">
      <c r="A122" s="52">
        <v>35</v>
      </c>
      <c r="B122" s="55" t="s">
        <v>117</v>
      </c>
      <c r="C122" s="12" t="s">
        <v>111</v>
      </c>
      <c r="D122" s="12">
        <v>2</v>
      </c>
      <c r="E122" s="12">
        <v>107.9</v>
      </c>
      <c r="F122" s="12">
        <f t="shared" si="0"/>
        <v>0</v>
      </c>
      <c r="G122" s="12">
        <v>107.9</v>
      </c>
      <c r="H122" s="46" t="s">
        <v>120</v>
      </c>
      <c r="I122" s="46">
        <f>SUM(G122:G125)</f>
        <v>11653.4</v>
      </c>
      <c r="J122" s="46">
        <f>0.7*I122</f>
        <v>8157.3799999999992</v>
      </c>
      <c r="K122" s="46">
        <f>0.3*G123</f>
        <v>468</v>
      </c>
      <c r="L122" s="46">
        <f>0.15*G122+0.3*G124</f>
        <v>1765.7549999999999</v>
      </c>
      <c r="M122" s="46"/>
      <c r="N122" s="46"/>
      <c r="O122" s="46"/>
      <c r="P122" s="46">
        <f>0.3*G125+0.15*G122</f>
        <v>1262.2650000000001</v>
      </c>
      <c r="Q122" s="46"/>
      <c r="R122" s="46">
        <f>SUM(J122:Q125)</f>
        <v>11653.399999999998</v>
      </c>
      <c r="S122" s="20"/>
    </row>
    <row r="123" spans="1:19" s="19" customFormat="1" ht="18.95" customHeight="1">
      <c r="A123" s="53"/>
      <c r="B123" s="56"/>
      <c r="C123" s="12" t="s">
        <v>118</v>
      </c>
      <c r="D123" s="12">
        <v>1</v>
      </c>
      <c r="E123" s="12">
        <v>1560</v>
      </c>
      <c r="F123" s="12">
        <f t="shared" si="0"/>
        <v>0</v>
      </c>
      <c r="G123" s="12">
        <v>1560</v>
      </c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20"/>
    </row>
    <row r="124" spans="1:19" s="19" customFormat="1" ht="18.95" customHeight="1">
      <c r="A124" s="53"/>
      <c r="B124" s="56"/>
      <c r="C124" s="12" t="s">
        <v>22</v>
      </c>
      <c r="D124" s="12">
        <v>6</v>
      </c>
      <c r="E124" s="12">
        <v>5861.9</v>
      </c>
      <c r="F124" s="12">
        <f t="shared" si="0"/>
        <v>30</v>
      </c>
      <c r="G124" s="12">
        <v>5831.9</v>
      </c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20"/>
    </row>
    <row r="125" spans="1:19" s="19" customFormat="1" ht="18.95" customHeight="1">
      <c r="A125" s="54"/>
      <c r="B125" s="57"/>
      <c r="C125" s="12" t="s">
        <v>23</v>
      </c>
      <c r="D125" s="12">
        <v>3</v>
      </c>
      <c r="E125" s="12">
        <v>4153.6000000000004</v>
      </c>
      <c r="F125" s="12">
        <f t="shared" si="0"/>
        <v>0</v>
      </c>
      <c r="G125" s="12">
        <v>4153.6000000000004</v>
      </c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20"/>
    </row>
    <row r="126" spans="1:19" s="19" customFormat="1" ht="18.95" customHeight="1">
      <c r="A126" s="52">
        <v>36</v>
      </c>
      <c r="B126" s="55" t="s">
        <v>119</v>
      </c>
      <c r="C126" s="12" t="s">
        <v>118</v>
      </c>
      <c r="D126" s="12">
        <v>16</v>
      </c>
      <c r="E126" s="12">
        <v>4461.8</v>
      </c>
      <c r="F126" s="12">
        <f t="shared" si="0"/>
        <v>508.60000000000036</v>
      </c>
      <c r="G126" s="12">
        <v>3953.2</v>
      </c>
      <c r="H126" s="46" t="s">
        <v>53</v>
      </c>
      <c r="I126" s="46">
        <f>SUM(G126:G128)</f>
        <v>25645.100000000002</v>
      </c>
      <c r="J126" s="46">
        <f>0.7*I126</f>
        <v>17951.57</v>
      </c>
      <c r="K126" s="46">
        <f>0.3*G126</f>
        <v>1185.9599999999998</v>
      </c>
      <c r="L126" s="46">
        <f>0.3*G127</f>
        <v>6225.12</v>
      </c>
      <c r="M126" s="46"/>
      <c r="N126" s="46"/>
      <c r="O126" s="46"/>
      <c r="P126" s="46">
        <f>0.3*G128</f>
        <v>282.45</v>
      </c>
      <c r="Q126" s="46"/>
      <c r="R126" s="46">
        <f>SUM(J126:Q128)</f>
        <v>25645.1</v>
      </c>
      <c r="S126" s="20"/>
    </row>
    <row r="127" spans="1:19" s="19" customFormat="1" ht="18.95" customHeight="1">
      <c r="A127" s="53"/>
      <c r="B127" s="56"/>
      <c r="C127" s="12" t="s">
        <v>22</v>
      </c>
      <c r="D127" s="12">
        <v>26</v>
      </c>
      <c r="E127" s="12">
        <v>27740.3</v>
      </c>
      <c r="F127" s="12">
        <f t="shared" si="0"/>
        <v>6989.8999999999978</v>
      </c>
      <c r="G127" s="12">
        <v>20750.400000000001</v>
      </c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20"/>
    </row>
    <row r="128" spans="1:19" s="19" customFormat="1" ht="18.95" customHeight="1">
      <c r="A128" s="54"/>
      <c r="B128" s="57"/>
      <c r="C128" s="12" t="s">
        <v>23</v>
      </c>
      <c r="D128" s="12">
        <v>11</v>
      </c>
      <c r="E128" s="12">
        <v>1062.7</v>
      </c>
      <c r="F128" s="12">
        <f t="shared" si="0"/>
        <v>121.20000000000005</v>
      </c>
      <c r="G128" s="12">
        <v>941.5</v>
      </c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20"/>
    </row>
    <row r="129" spans="1:19" s="19" customFormat="1" ht="18.95" customHeight="1">
      <c r="A129" s="52">
        <v>37</v>
      </c>
      <c r="B129" s="55" t="s">
        <v>121</v>
      </c>
      <c r="C129" s="12" t="s">
        <v>118</v>
      </c>
      <c r="D129" s="12">
        <v>4</v>
      </c>
      <c r="E129" s="12">
        <v>1368.8</v>
      </c>
      <c r="F129" s="12">
        <f t="shared" si="0"/>
        <v>0</v>
      </c>
      <c r="G129" s="12">
        <v>1368.8</v>
      </c>
      <c r="H129" s="46" t="s">
        <v>26</v>
      </c>
      <c r="I129" s="46">
        <f>SUM(G129:G131)</f>
        <v>3530.0999999999995</v>
      </c>
      <c r="J129" s="46">
        <f>0.7*I129</f>
        <v>2471.0699999999993</v>
      </c>
      <c r="K129" s="46">
        <f>0.3*G129</f>
        <v>410.64</v>
      </c>
      <c r="L129" s="46">
        <f>0.3*G130</f>
        <v>611.13</v>
      </c>
      <c r="M129" s="46"/>
      <c r="N129" s="46"/>
      <c r="O129" s="46"/>
      <c r="P129" s="46">
        <f>0.3*G131</f>
        <v>37.26</v>
      </c>
      <c r="Q129" s="46"/>
      <c r="R129" s="46">
        <f>SUM(J129:Q131)</f>
        <v>3530.0999999999995</v>
      </c>
      <c r="S129" s="20"/>
    </row>
    <row r="130" spans="1:19" s="19" customFormat="1" ht="18.95" customHeight="1">
      <c r="A130" s="53"/>
      <c r="B130" s="56"/>
      <c r="C130" s="12" t="s">
        <v>22</v>
      </c>
      <c r="D130" s="12">
        <v>6</v>
      </c>
      <c r="E130" s="12">
        <v>2037.1</v>
      </c>
      <c r="F130" s="12">
        <f t="shared" si="0"/>
        <v>0</v>
      </c>
      <c r="G130" s="12">
        <v>2037.1</v>
      </c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20"/>
    </row>
    <row r="131" spans="1:19" s="19" customFormat="1" ht="18.95" customHeight="1">
      <c r="A131" s="54"/>
      <c r="B131" s="57"/>
      <c r="C131" s="12" t="s">
        <v>23</v>
      </c>
      <c r="D131" s="12">
        <v>1</v>
      </c>
      <c r="E131" s="12">
        <v>124.2</v>
      </c>
      <c r="F131" s="12">
        <f t="shared" si="0"/>
        <v>0</v>
      </c>
      <c r="G131" s="12">
        <v>124.2</v>
      </c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20"/>
    </row>
    <row r="132" spans="1:19" s="19" customFormat="1" ht="18.95" customHeight="1">
      <c r="A132" s="52">
        <v>38</v>
      </c>
      <c r="B132" s="55" t="s">
        <v>122</v>
      </c>
      <c r="C132" s="12" t="s">
        <v>21</v>
      </c>
      <c r="D132" s="12">
        <v>7</v>
      </c>
      <c r="E132" s="12">
        <v>6009.6</v>
      </c>
      <c r="F132" s="12">
        <f t="shared" si="0"/>
        <v>537.20000000000073</v>
      </c>
      <c r="G132" s="12">
        <v>5472.4</v>
      </c>
      <c r="H132" s="46" t="s">
        <v>123</v>
      </c>
      <c r="I132" s="46">
        <f>SUM(G132:G138)</f>
        <v>14132.099999999999</v>
      </c>
      <c r="J132" s="46">
        <f>0.7*I132</f>
        <v>9892.4699999999975</v>
      </c>
      <c r="K132" s="46">
        <f>0.3*G132</f>
        <v>1641.7199999999998</v>
      </c>
      <c r="L132" s="46">
        <f>0.3*G133</f>
        <v>1693.0800000000002</v>
      </c>
      <c r="M132" s="46">
        <f>0.3*G135</f>
        <v>4.83</v>
      </c>
      <c r="N132" s="46">
        <f>0.3*G137</f>
        <v>15.719999999999999</v>
      </c>
      <c r="O132" s="46">
        <f>0.3*G136</f>
        <v>12.69</v>
      </c>
      <c r="P132" s="46">
        <f>0.3*G134</f>
        <v>747.54000000000008</v>
      </c>
      <c r="Q132" s="46">
        <f>0.3*G138</f>
        <v>124.05</v>
      </c>
      <c r="R132" s="46">
        <f>SUM(J132:Q138)</f>
        <v>14132.099999999997</v>
      </c>
      <c r="S132" s="20"/>
    </row>
    <row r="133" spans="1:19" s="19" customFormat="1" ht="18.95" customHeight="1">
      <c r="A133" s="53"/>
      <c r="B133" s="56"/>
      <c r="C133" s="12" t="s">
        <v>22</v>
      </c>
      <c r="D133" s="12">
        <v>7</v>
      </c>
      <c r="E133" s="12">
        <v>6255.6</v>
      </c>
      <c r="F133" s="12">
        <f t="shared" si="0"/>
        <v>612</v>
      </c>
      <c r="G133" s="12">
        <v>5643.6</v>
      </c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20"/>
    </row>
    <row r="134" spans="1:19" s="19" customFormat="1" ht="18.95" customHeight="1">
      <c r="A134" s="53"/>
      <c r="B134" s="56"/>
      <c r="C134" s="12" t="s">
        <v>23</v>
      </c>
      <c r="D134" s="12">
        <v>5</v>
      </c>
      <c r="E134" s="12">
        <v>3470.6</v>
      </c>
      <c r="F134" s="12">
        <f t="shared" si="0"/>
        <v>978.79999999999973</v>
      </c>
      <c r="G134" s="12">
        <v>2491.8000000000002</v>
      </c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20"/>
    </row>
    <row r="135" spans="1:19" s="19" customFormat="1" ht="18.95" customHeight="1">
      <c r="A135" s="53"/>
      <c r="B135" s="56"/>
      <c r="C135" s="12" t="s">
        <v>64</v>
      </c>
      <c r="D135" s="12">
        <v>1</v>
      </c>
      <c r="E135" s="12">
        <v>16.100000000000001</v>
      </c>
      <c r="F135" s="12">
        <f t="shared" si="0"/>
        <v>0</v>
      </c>
      <c r="G135" s="12">
        <v>16.100000000000001</v>
      </c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20"/>
    </row>
    <row r="136" spans="1:19" s="19" customFormat="1" ht="18.95" customHeight="1">
      <c r="A136" s="53"/>
      <c r="B136" s="56"/>
      <c r="C136" s="12" t="s">
        <v>41</v>
      </c>
      <c r="D136" s="12">
        <v>1</v>
      </c>
      <c r="E136" s="12">
        <v>42.3</v>
      </c>
      <c r="F136" s="12">
        <f t="shared" si="0"/>
        <v>0</v>
      </c>
      <c r="G136" s="12">
        <v>42.3</v>
      </c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20"/>
    </row>
    <row r="137" spans="1:19" s="19" customFormat="1" ht="18.95" customHeight="1">
      <c r="A137" s="53"/>
      <c r="B137" s="56"/>
      <c r="C137" s="12" t="s">
        <v>32</v>
      </c>
      <c r="D137" s="12">
        <v>1</v>
      </c>
      <c r="E137" s="12">
        <v>52.4</v>
      </c>
      <c r="F137" s="12">
        <f t="shared" si="0"/>
        <v>0</v>
      </c>
      <c r="G137" s="12">
        <v>52.4</v>
      </c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20"/>
    </row>
    <row r="138" spans="1:19" s="19" customFormat="1" ht="18.95" customHeight="1">
      <c r="A138" s="54"/>
      <c r="B138" s="57"/>
      <c r="C138" s="12" t="s">
        <v>70</v>
      </c>
      <c r="D138" s="12">
        <v>2</v>
      </c>
      <c r="E138" s="12">
        <v>413.5</v>
      </c>
      <c r="F138" s="12">
        <f t="shared" si="0"/>
        <v>0</v>
      </c>
      <c r="G138" s="12">
        <v>413.5</v>
      </c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20"/>
    </row>
    <row r="139" spans="1:19" s="19" customFormat="1" ht="18.95" customHeight="1">
      <c r="A139" s="52">
        <v>39</v>
      </c>
      <c r="B139" s="55" t="s">
        <v>124</v>
      </c>
      <c r="C139" s="12" t="s">
        <v>21</v>
      </c>
      <c r="D139" s="12">
        <v>2</v>
      </c>
      <c r="E139" s="12">
        <v>77.3</v>
      </c>
      <c r="F139" s="12">
        <f t="shared" si="0"/>
        <v>14.899999999999999</v>
      </c>
      <c r="G139" s="12">
        <v>62.4</v>
      </c>
      <c r="H139" s="46" t="s">
        <v>160</v>
      </c>
      <c r="I139" s="46">
        <f>SUM(G139:G141)</f>
        <v>6304.1</v>
      </c>
      <c r="J139" s="46">
        <f>0.7*I139</f>
        <v>4412.87</v>
      </c>
      <c r="K139" s="46">
        <f>0.3*G139</f>
        <v>18.72</v>
      </c>
      <c r="L139" s="46">
        <f>0.3*G140</f>
        <v>925.02</v>
      </c>
      <c r="M139" s="46"/>
      <c r="N139" s="46"/>
      <c r="O139" s="46"/>
      <c r="P139" s="46">
        <f>0.3*G141</f>
        <v>947.49</v>
      </c>
      <c r="Q139" s="46"/>
      <c r="R139" s="46">
        <f>SUM(J139:Q141)</f>
        <v>6304.1</v>
      </c>
      <c r="S139" s="20"/>
    </row>
    <row r="140" spans="1:19" s="19" customFormat="1" ht="18.95" customHeight="1">
      <c r="A140" s="53"/>
      <c r="B140" s="56"/>
      <c r="C140" s="12" t="s">
        <v>22</v>
      </c>
      <c r="D140" s="12">
        <v>8</v>
      </c>
      <c r="E140" s="12">
        <v>3562</v>
      </c>
      <c r="F140" s="12">
        <f t="shared" si="0"/>
        <v>478.59999999999991</v>
      </c>
      <c r="G140" s="12">
        <v>3083.4</v>
      </c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20"/>
    </row>
    <row r="141" spans="1:19" s="19" customFormat="1" ht="18.95" customHeight="1">
      <c r="A141" s="54"/>
      <c r="B141" s="57"/>
      <c r="C141" s="12" t="s">
        <v>23</v>
      </c>
      <c r="D141" s="12">
        <v>7</v>
      </c>
      <c r="E141" s="12">
        <v>3676.9</v>
      </c>
      <c r="F141" s="12">
        <f t="shared" si="0"/>
        <v>518.59999999999991</v>
      </c>
      <c r="G141" s="12">
        <v>3158.3</v>
      </c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20"/>
    </row>
    <row r="142" spans="1:19" s="19" customFormat="1" ht="18.95" customHeight="1">
      <c r="A142" s="52">
        <v>40</v>
      </c>
      <c r="B142" s="55" t="s">
        <v>125</v>
      </c>
      <c r="C142" s="12" t="s">
        <v>21</v>
      </c>
      <c r="D142" s="12">
        <v>5</v>
      </c>
      <c r="E142" s="12">
        <v>604.79999999999995</v>
      </c>
      <c r="F142" s="12">
        <f t="shared" si="0"/>
        <v>374.29999999999995</v>
      </c>
      <c r="G142" s="12">
        <v>230.5</v>
      </c>
      <c r="H142" s="46" t="s">
        <v>26</v>
      </c>
      <c r="I142" s="46">
        <f>SUM(G142:G146)</f>
        <v>1669.9</v>
      </c>
      <c r="J142" s="46">
        <f>0.7*I142</f>
        <v>1168.93</v>
      </c>
      <c r="K142" s="46">
        <f>0.3*G142</f>
        <v>69.149999999999991</v>
      </c>
      <c r="L142" s="46">
        <f>0.3*G143</f>
        <v>395.01</v>
      </c>
      <c r="M142" s="46">
        <f>0.3*G145</f>
        <v>6.72</v>
      </c>
      <c r="N142" s="46"/>
      <c r="O142" s="46"/>
      <c r="P142" s="46">
        <f>0.3*G144</f>
        <v>18.329999999999998</v>
      </c>
      <c r="Q142" s="46">
        <f>0.3*G146</f>
        <v>11.76</v>
      </c>
      <c r="R142" s="46">
        <f>SUM(J142:Q146)</f>
        <v>1669.9</v>
      </c>
      <c r="S142" s="20"/>
    </row>
    <row r="143" spans="1:19" s="19" customFormat="1" ht="18.95" customHeight="1">
      <c r="A143" s="53"/>
      <c r="B143" s="56"/>
      <c r="C143" s="12" t="s">
        <v>22</v>
      </c>
      <c r="D143" s="12">
        <v>10</v>
      </c>
      <c r="E143" s="12">
        <v>2532.1999999999998</v>
      </c>
      <c r="F143" s="12">
        <f t="shared" si="0"/>
        <v>1215.4999999999998</v>
      </c>
      <c r="G143" s="12">
        <v>1316.7</v>
      </c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20"/>
    </row>
    <row r="144" spans="1:19" s="19" customFormat="1" ht="18.95" customHeight="1">
      <c r="A144" s="53"/>
      <c r="B144" s="56"/>
      <c r="C144" s="12" t="s">
        <v>23</v>
      </c>
      <c r="D144" s="12">
        <v>2</v>
      </c>
      <c r="E144" s="12">
        <v>61.1</v>
      </c>
      <c r="F144" s="12">
        <f t="shared" si="0"/>
        <v>0</v>
      </c>
      <c r="G144" s="12">
        <v>61.1</v>
      </c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20"/>
    </row>
    <row r="145" spans="1:19" s="19" customFormat="1" ht="18.95" customHeight="1">
      <c r="A145" s="53"/>
      <c r="B145" s="56"/>
      <c r="C145" s="12" t="s">
        <v>126</v>
      </c>
      <c r="D145" s="12">
        <v>1</v>
      </c>
      <c r="E145" s="12">
        <v>22.4</v>
      </c>
      <c r="F145" s="12">
        <f t="shared" si="0"/>
        <v>0</v>
      </c>
      <c r="G145" s="12">
        <v>22.4</v>
      </c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20"/>
    </row>
    <row r="146" spans="1:19" s="19" customFormat="1" ht="18.95" customHeight="1">
      <c r="A146" s="54"/>
      <c r="B146" s="57"/>
      <c r="C146" s="12" t="s">
        <v>127</v>
      </c>
      <c r="D146" s="12">
        <v>1</v>
      </c>
      <c r="E146" s="12">
        <v>39.200000000000003</v>
      </c>
      <c r="F146" s="12">
        <f t="shared" si="0"/>
        <v>0</v>
      </c>
      <c r="G146" s="12">
        <v>39.200000000000003</v>
      </c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20"/>
    </row>
    <row r="147" spans="1:19" s="19" customFormat="1" ht="21" customHeight="1">
      <c r="A147" s="52">
        <v>41</v>
      </c>
      <c r="B147" s="55" t="s">
        <v>128</v>
      </c>
      <c r="C147" s="12" t="s">
        <v>129</v>
      </c>
      <c r="D147" s="12">
        <v>5</v>
      </c>
      <c r="E147" s="12">
        <v>795.2</v>
      </c>
      <c r="F147" s="12">
        <f t="shared" si="0"/>
        <v>132.5</v>
      </c>
      <c r="G147" s="12">
        <v>662.7</v>
      </c>
      <c r="H147" s="46" t="s">
        <v>133</v>
      </c>
      <c r="I147" s="46">
        <f>SUM(G147:G150)</f>
        <v>7250.2000000000007</v>
      </c>
      <c r="J147" s="46">
        <f>0.7*I147+0.3*G147</f>
        <v>5273.9500000000007</v>
      </c>
      <c r="K147" s="46"/>
      <c r="L147" s="46">
        <f>0.15*G148+0.3*G149</f>
        <v>1901.4450000000002</v>
      </c>
      <c r="M147" s="46"/>
      <c r="N147" s="46"/>
      <c r="O147" s="46"/>
      <c r="P147" s="46">
        <f>0.15*G148+0.3*G150</f>
        <v>74.804999999999993</v>
      </c>
      <c r="Q147" s="46"/>
      <c r="R147" s="46">
        <f>SUM(J147:Q150)</f>
        <v>7250.2000000000007</v>
      </c>
      <c r="S147" s="20"/>
    </row>
    <row r="148" spans="1:19" s="19" customFormat="1" ht="21" customHeight="1">
      <c r="A148" s="53"/>
      <c r="B148" s="56"/>
      <c r="C148" s="12" t="s">
        <v>130</v>
      </c>
      <c r="D148" s="12">
        <v>1</v>
      </c>
      <c r="E148" s="12">
        <v>192.1</v>
      </c>
      <c r="F148" s="12">
        <f t="shared" si="0"/>
        <v>32</v>
      </c>
      <c r="G148" s="12">
        <v>160.1</v>
      </c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20"/>
    </row>
    <row r="149" spans="1:19" s="19" customFormat="1" ht="21" customHeight="1">
      <c r="A149" s="53"/>
      <c r="B149" s="56"/>
      <c r="C149" s="12" t="s">
        <v>131</v>
      </c>
      <c r="D149" s="12">
        <v>3</v>
      </c>
      <c r="E149" s="12">
        <v>9303.1</v>
      </c>
      <c r="F149" s="12">
        <f t="shared" si="0"/>
        <v>3045</v>
      </c>
      <c r="G149" s="12">
        <v>6258.1</v>
      </c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20"/>
    </row>
    <row r="150" spans="1:19" s="19" customFormat="1" ht="21" customHeight="1">
      <c r="A150" s="54"/>
      <c r="B150" s="57"/>
      <c r="C150" s="12" t="s">
        <v>132</v>
      </c>
      <c r="D150" s="12">
        <v>1</v>
      </c>
      <c r="E150" s="12">
        <v>193.1</v>
      </c>
      <c r="F150" s="12">
        <f t="shared" si="0"/>
        <v>23.799999999999983</v>
      </c>
      <c r="G150" s="12">
        <v>169.3</v>
      </c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20"/>
    </row>
    <row r="151" spans="1:19" s="19" customFormat="1" ht="21" customHeight="1">
      <c r="A151" s="52">
        <v>42</v>
      </c>
      <c r="B151" s="55" t="s">
        <v>134</v>
      </c>
      <c r="C151" s="12" t="s">
        <v>21</v>
      </c>
      <c r="D151" s="12">
        <v>7</v>
      </c>
      <c r="E151" s="12">
        <v>10857</v>
      </c>
      <c r="F151" s="12">
        <f t="shared" si="0"/>
        <v>3257.1000000000004</v>
      </c>
      <c r="G151" s="12">
        <v>7599.9</v>
      </c>
      <c r="H151" s="46" t="s">
        <v>137</v>
      </c>
      <c r="I151" s="46">
        <f>SUM(G151:G155)</f>
        <v>68886.099999999991</v>
      </c>
      <c r="J151" s="46">
        <f>0.7*I151</f>
        <v>48220.26999999999</v>
      </c>
      <c r="K151" s="46">
        <f>0.3*G151</f>
        <v>2279.9699999999998</v>
      </c>
      <c r="L151" s="46">
        <f>0.3*G152</f>
        <v>13488.42</v>
      </c>
      <c r="M151" s="46">
        <f>0.3*G154</f>
        <v>155.82</v>
      </c>
      <c r="N151" s="46"/>
      <c r="O151" s="46">
        <f>0.3*G155</f>
        <v>88.2</v>
      </c>
      <c r="P151" s="46">
        <f>0.3*G153</f>
        <v>4653.42</v>
      </c>
      <c r="Q151" s="46"/>
      <c r="R151" s="46">
        <f>SUM(J151:Q155)</f>
        <v>68886.099999999991</v>
      </c>
      <c r="S151" s="20"/>
    </row>
    <row r="152" spans="1:19" s="19" customFormat="1" ht="21" customHeight="1">
      <c r="A152" s="53"/>
      <c r="B152" s="56"/>
      <c r="C152" s="12" t="s">
        <v>22</v>
      </c>
      <c r="D152" s="12">
        <v>39</v>
      </c>
      <c r="E152" s="12">
        <v>64230.6</v>
      </c>
      <c r="F152" s="12">
        <f t="shared" si="0"/>
        <v>19269.199999999997</v>
      </c>
      <c r="G152" s="12">
        <v>44961.4</v>
      </c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20"/>
    </row>
    <row r="153" spans="1:19" s="19" customFormat="1" ht="21" customHeight="1">
      <c r="A153" s="53"/>
      <c r="B153" s="56"/>
      <c r="C153" s="12" t="s">
        <v>23</v>
      </c>
      <c r="D153" s="12">
        <v>12</v>
      </c>
      <c r="E153" s="12">
        <v>22159.200000000001</v>
      </c>
      <c r="F153" s="12">
        <f t="shared" si="0"/>
        <v>6647.8000000000011</v>
      </c>
      <c r="G153" s="12">
        <v>15511.4</v>
      </c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20"/>
    </row>
    <row r="154" spans="1:19" s="19" customFormat="1" ht="21" customHeight="1">
      <c r="A154" s="53"/>
      <c r="B154" s="56"/>
      <c r="C154" s="12" t="s">
        <v>135</v>
      </c>
      <c r="D154" s="12">
        <v>2</v>
      </c>
      <c r="E154" s="12">
        <v>742</v>
      </c>
      <c r="F154" s="12">
        <f t="shared" si="0"/>
        <v>222.60000000000002</v>
      </c>
      <c r="G154" s="12">
        <v>519.4</v>
      </c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20"/>
    </row>
    <row r="155" spans="1:19" s="19" customFormat="1" ht="21" customHeight="1">
      <c r="A155" s="54"/>
      <c r="B155" s="57"/>
      <c r="C155" s="12" t="s">
        <v>136</v>
      </c>
      <c r="D155" s="12">
        <v>1</v>
      </c>
      <c r="E155" s="12">
        <v>420</v>
      </c>
      <c r="F155" s="12">
        <f t="shared" si="0"/>
        <v>126</v>
      </c>
      <c r="G155" s="12">
        <v>294</v>
      </c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20"/>
    </row>
    <row r="156" spans="1:19" s="19" customFormat="1" ht="21" customHeight="1">
      <c r="A156" s="52">
        <v>43</v>
      </c>
      <c r="B156" s="55" t="s">
        <v>138</v>
      </c>
      <c r="C156" s="12" t="s">
        <v>21</v>
      </c>
      <c r="D156" s="12">
        <v>4</v>
      </c>
      <c r="E156" s="12">
        <v>75</v>
      </c>
      <c r="F156" s="12">
        <f t="shared" si="0"/>
        <v>0</v>
      </c>
      <c r="G156" s="12">
        <v>75</v>
      </c>
      <c r="H156" s="46" t="s">
        <v>88</v>
      </c>
      <c r="I156" s="46">
        <f>SUM(G156:G159)</f>
        <v>6454.4</v>
      </c>
      <c r="J156" s="46">
        <f>0.7*I156</f>
        <v>4518.079999999999</v>
      </c>
      <c r="K156" s="46">
        <f>0.3*G156</f>
        <v>22.5</v>
      </c>
      <c r="L156" s="46">
        <f>0.3*G157</f>
        <v>1703.7</v>
      </c>
      <c r="M156" s="46"/>
      <c r="N156" s="46">
        <f>0.3*G159</f>
        <v>8.1</v>
      </c>
      <c r="O156" s="46"/>
      <c r="P156" s="46">
        <f>0.3*G158</f>
        <v>202.01999999999998</v>
      </c>
      <c r="Q156" s="46"/>
      <c r="R156" s="46">
        <f>SUM(J156:Q159)</f>
        <v>6454.4</v>
      </c>
      <c r="S156" s="20"/>
    </row>
    <row r="157" spans="1:19" s="19" customFormat="1" ht="21" customHeight="1">
      <c r="A157" s="53"/>
      <c r="B157" s="56"/>
      <c r="C157" s="12" t="s">
        <v>22</v>
      </c>
      <c r="D157" s="12">
        <v>9</v>
      </c>
      <c r="E157" s="12">
        <v>7174</v>
      </c>
      <c r="F157" s="12">
        <f t="shared" si="0"/>
        <v>1495</v>
      </c>
      <c r="G157" s="12">
        <v>5679</v>
      </c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20"/>
    </row>
    <row r="158" spans="1:19" s="19" customFormat="1" ht="21" customHeight="1">
      <c r="A158" s="53"/>
      <c r="B158" s="56"/>
      <c r="C158" s="12" t="s">
        <v>23</v>
      </c>
      <c r="D158" s="12">
        <v>1</v>
      </c>
      <c r="E158" s="12">
        <v>866</v>
      </c>
      <c r="F158" s="12">
        <f t="shared" si="0"/>
        <v>192.60000000000002</v>
      </c>
      <c r="G158" s="12">
        <v>673.4</v>
      </c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20"/>
    </row>
    <row r="159" spans="1:19" s="19" customFormat="1" ht="21" customHeight="1">
      <c r="A159" s="54"/>
      <c r="B159" s="57"/>
      <c r="C159" s="12" t="s">
        <v>139</v>
      </c>
      <c r="D159" s="12">
        <v>1</v>
      </c>
      <c r="E159" s="12">
        <v>27</v>
      </c>
      <c r="F159" s="12">
        <f t="shared" si="0"/>
        <v>0</v>
      </c>
      <c r="G159" s="12">
        <v>27</v>
      </c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20"/>
    </row>
    <row r="160" spans="1:19" s="19" customFormat="1" ht="21" customHeight="1">
      <c r="A160" s="52">
        <v>44</v>
      </c>
      <c r="B160" s="55" t="s">
        <v>140</v>
      </c>
      <c r="C160" s="12" t="s">
        <v>141</v>
      </c>
      <c r="D160" s="12">
        <v>3</v>
      </c>
      <c r="E160" s="12">
        <v>5220</v>
      </c>
      <c r="F160" s="12">
        <f t="shared" si="0"/>
        <v>0</v>
      </c>
      <c r="G160" s="12">
        <v>5220</v>
      </c>
      <c r="H160" s="46" t="s">
        <v>143</v>
      </c>
      <c r="I160" s="46">
        <f>SUM(G160:G162)</f>
        <v>6891.5</v>
      </c>
      <c r="J160" s="46">
        <f>0.7*I160</f>
        <v>4824.0499999999993</v>
      </c>
      <c r="K160" s="46"/>
      <c r="L160" s="46">
        <f>0.3*G160</f>
        <v>1566</v>
      </c>
      <c r="M160" s="46"/>
      <c r="N160" s="46">
        <f>0.3*G162</f>
        <v>410.09999999999997</v>
      </c>
      <c r="O160" s="46">
        <f>0.3*G161</f>
        <v>91.35</v>
      </c>
      <c r="P160" s="46"/>
      <c r="Q160" s="46"/>
      <c r="R160" s="46">
        <f>SUM(J160:Q162)</f>
        <v>6891.5</v>
      </c>
      <c r="S160" s="20"/>
    </row>
    <row r="161" spans="1:19" s="19" customFormat="1" ht="21" customHeight="1">
      <c r="A161" s="53"/>
      <c r="B161" s="56"/>
      <c r="C161" s="12" t="s">
        <v>142</v>
      </c>
      <c r="D161" s="12">
        <v>1</v>
      </c>
      <c r="E161" s="12">
        <v>304.5</v>
      </c>
      <c r="F161" s="12">
        <f t="shared" si="0"/>
        <v>0</v>
      </c>
      <c r="G161" s="12">
        <v>304.5</v>
      </c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20"/>
    </row>
    <row r="162" spans="1:19" s="19" customFormat="1" ht="21" customHeight="1">
      <c r="A162" s="54"/>
      <c r="B162" s="57"/>
      <c r="C162" s="12" t="s">
        <v>139</v>
      </c>
      <c r="D162" s="12">
        <v>1</v>
      </c>
      <c r="E162" s="12">
        <v>1367</v>
      </c>
      <c r="F162" s="12">
        <f t="shared" si="0"/>
        <v>0</v>
      </c>
      <c r="G162" s="12">
        <v>1367</v>
      </c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20"/>
    </row>
    <row r="163" spans="1:19" s="11" customFormat="1" ht="21" customHeight="1">
      <c r="A163" s="52">
        <v>45</v>
      </c>
      <c r="B163" s="55" t="s">
        <v>144</v>
      </c>
      <c r="C163" s="12" t="s">
        <v>145</v>
      </c>
      <c r="D163" s="12">
        <v>1</v>
      </c>
      <c r="E163" s="12">
        <v>6000</v>
      </c>
      <c r="F163" s="12">
        <f t="shared" ref="F163:F165" si="1">E163-G163</f>
        <v>3120</v>
      </c>
      <c r="G163" s="12">
        <v>2880</v>
      </c>
      <c r="H163" s="76" t="s">
        <v>88</v>
      </c>
      <c r="I163" s="58">
        <f>SUM(G163:G165)</f>
        <v>12220.2</v>
      </c>
      <c r="J163" s="58">
        <f>0.7*I163+0.3*G163</f>
        <v>9418.14</v>
      </c>
      <c r="K163" s="58">
        <f>0.3*G164</f>
        <v>2508.2999999999997</v>
      </c>
      <c r="L163" s="58">
        <f>0.3*G165</f>
        <v>293.76</v>
      </c>
      <c r="M163" s="58"/>
      <c r="N163" s="67"/>
      <c r="O163" s="58"/>
      <c r="P163" s="58"/>
      <c r="Q163" s="58"/>
      <c r="R163" s="58">
        <f>SUM(J163:Q165)</f>
        <v>12220.199999999999</v>
      </c>
      <c r="S163" s="70"/>
    </row>
    <row r="164" spans="1:19" s="11" customFormat="1" ht="21" customHeight="1">
      <c r="A164" s="53"/>
      <c r="B164" s="56"/>
      <c r="C164" s="12" t="s">
        <v>146</v>
      </c>
      <c r="D164" s="12">
        <v>12</v>
      </c>
      <c r="E164" s="12">
        <v>8361</v>
      </c>
      <c r="F164" s="12">
        <f t="shared" si="1"/>
        <v>0</v>
      </c>
      <c r="G164" s="12">
        <v>8361</v>
      </c>
      <c r="H164" s="77"/>
      <c r="I164" s="59"/>
      <c r="J164" s="59"/>
      <c r="K164" s="59"/>
      <c r="L164" s="59"/>
      <c r="M164" s="59"/>
      <c r="N164" s="68"/>
      <c r="O164" s="59"/>
      <c r="P164" s="59"/>
      <c r="Q164" s="59"/>
      <c r="R164" s="59"/>
      <c r="S164" s="71"/>
    </row>
    <row r="165" spans="1:19" s="11" customFormat="1" ht="21" customHeight="1">
      <c r="A165" s="54"/>
      <c r="B165" s="57"/>
      <c r="C165" s="12" t="s">
        <v>147</v>
      </c>
      <c r="D165" s="12">
        <v>3</v>
      </c>
      <c r="E165" s="12">
        <v>979.2</v>
      </c>
      <c r="F165" s="12">
        <f t="shared" si="1"/>
        <v>0</v>
      </c>
      <c r="G165" s="12">
        <v>979.2</v>
      </c>
      <c r="H165" s="78"/>
      <c r="I165" s="60"/>
      <c r="J165" s="60"/>
      <c r="K165" s="60"/>
      <c r="L165" s="60"/>
      <c r="M165" s="60"/>
      <c r="N165" s="69"/>
      <c r="O165" s="60"/>
      <c r="P165" s="60"/>
      <c r="Q165" s="60"/>
      <c r="R165" s="60"/>
      <c r="S165" s="72"/>
    </row>
    <row r="166" spans="1:19" s="11" customFormat="1" ht="21" customHeight="1">
      <c r="A166" s="52">
        <v>46</v>
      </c>
      <c r="B166" s="55" t="s">
        <v>148</v>
      </c>
      <c r="C166" s="12" t="s">
        <v>145</v>
      </c>
      <c r="D166" s="12">
        <v>1</v>
      </c>
      <c r="E166" s="12">
        <v>6000</v>
      </c>
      <c r="F166" s="12">
        <f t="shared" ref="F166:F420" si="2">E166-G166</f>
        <v>8880</v>
      </c>
      <c r="G166" s="12">
        <v>-2880</v>
      </c>
      <c r="H166" s="73" t="s">
        <v>149</v>
      </c>
      <c r="I166" s="58">
        <f>SUM(G166:G168)</f>
        <v>-12220.2</v>
      </c>
      <c r="J166" s="58">
        <f>0.7*I166+0.3*G166</f>
        <v>-9418.14</v>
      </c>
      <c r="K166" s="58">
        <f>0.3*G167</f>
        <v>-2508.2999999999997</v>
      </c>
      <c r="L166" s="58">
        <f>0.3*G168</f>
        <v>-293.76</v>
      </c>
      <c r="M166" s="58"/>
      <c r="N166" s="67"/>
      <c r="O166" s="58"/>
      <c r="P166" s="58"/>
      <c r="Q166" s="58"/>
      <c r="R166" s="58">
        <f>SUM(J166:Q168)</f>
        <v>-12220.199999999999</v>
      </c>
      <c r="S166" s="70"/>
    </row>
    <row r="167" spans="1:19" s="11" customFormat="1" ht="21" customHeight="1">
      <c r="A167" s="53"/>
      <c r="B167" s="56"/>
      <c r="C167" s="12" t="s">
        <v>146</v>
      </c>
      <c r="D167" s="12">
        <v>12</v>
      </c>
      <c r="E167" s="12">
        <v>8361</v>
      </c>
      <c r="F167" s="12">
        <f t="shared" si="2"/>
        <v>16722</v>
      </c>
      <c r="G167" s="12">
        <v>-8361</v>
      </c>
      <c r="H167" s="74"/>
      <c r="I167" s="59"/>
      <c r="J167" s="59"/>
      <c r="K167" s="59"/>
      <c r="L167" s="59"/>
      <c r="M167" s="59"/>
      <c r="N167" s="68"/>
      <c r="O167" s="59"/>
      <c r="P167" s="59"/>
      <c r="Q167" s="59"/>
      <c r="R167" s="59"/>
      <c r="S167" s="71"/>
    </row>
    <row r="168" spans="1:19" s="11" customFormat="1" ht="21" customHeight="1">
      <c r="A168" s="54"/>
      <c r="B168" s="57"/>
      <c r="C168" s="12" t="s">
        <v>147</v>
      </c>
      <c r="D168" s="12">
        <v>3</v>
      </c>
      <c r="E168" s="12">
        <v>979.2</v>
      </c>
      <c r="F168" s="12">
        <f t="shared" si="2"/>
        <v>1958.4</v>
      </c>
      <c r="G168" s="12">
        <v>-979.2</v>
      </c>
      <c r="H168" s="75"/>
      <c r="I168" s="60"/>
      <c r="J168" s="60"/>
      <c r="K168" s="60"/>
      <c r="L168" s="60"/>
      <c r="M168" s="60"/>
      <c r="N168" s="69"/>
      <c r="O168" s="60"/>
      <c r="P168" s="60"/>
      <c r="Q168" s="60"/>
      <c r="R168" s="60"/>
      <c r="S168" s="72"/>
    </row>
    <row r="169" spans="1:19" s="19" customFormat="1" ht="21" customHeight="1">
      <c r="A169" s="24">
        <v>47</v>
      </c>
      <c r="B169" s="37" t="s">
        <v>150</v>
      </c>
      <c r="C169" s="12" t="s">
        <v>151</v>
      </c>
      <c r="D169" s="12">
        <v>5</v>
      </c>
      <c r="E169" s="12">
        <v>7335.8</v>
      </c>
      <c r="F169" s="12">
        <f t="shared" si="2"/>
        <v>341.60000000000036</v>
      </c>
      <c r="G169" s="12">
        <v>6994.2</v>
      </c>
      <c r="H169" s="22" t="s">
        <v>152</v>
      </c>
      <c r="I169" s="12">
        <f>SUM(G169)</f>
        <v>6994.2</v>
      </c>
      <c r="J169" s="12">
        <f>0.7*I169</f>
        <v>4895.9399999999996</v>
      </c>
      <c r="K169" s="12"/>
      <c r="L169" s="12">
        <f>0.15*G169</f>
        <v>1049.1299999999999</v>
      </c>
      <c r="M169" s="12"/>
      <c r="N169" s="23"/>
      <c r="O169" s="12"/>
      <c r="P169" s="12">
        <f>0.15*G169</f>
        <v>1049.1299999999999</v>
      </c>
      <c r="Q169" s="12"/>
      <c r="R169" s="12">
        <f>SUM(J169:Q169)</f>
        <v>6994.2</v>
      </c>
      <c r="S169" s="20"/>
    </row>
    <row r="170" spans="1:19" s="19" customFormat="1" ht="20.100000000000001" customHeight="1">
      <c r="A170" s="52">
        <v>48</v>
      </c>
      <c r="B170" s="55" t="s">
        <v>153</v>
      </c>
      <c r="C170" s="12" t="s">
        <v>151</v>
      </c>
      <c r="D170" s="12">
        <v>4</v>
      </c>
      <c r="E170" s="12">
        <v>2291.1</v>
      </c>
      <c r="F170" s="12">
        <f t="shared" si="2"/>
        <v>154.5</v>
      </c>
      <c r="G170" s="12">
        <v>2136.6</v>
      </c>
      <c r="H170" s="46" t="s">
        <v>152</v>
      </c>
      <c r="I170" s="46">
        <f>SUM(G170:G174)</f>
        <v>9162.7000000000007</v>
      </c>
      <c r="J170" s="46">
        <f>0.7*I170</f>
        <v>6413.89</v>
      </c>
      <c r="K170" s="46">
        <f>0.3*G171</f>
        <v>119.82</v>
      </c>
      <c r="L170" s="46">
        <f>0.15*G170+0.3*G172</f>
        <v>1845.42</v>
      </c>
      <c r="M170" s="46"/>
      <c r="N170" s="46">
        <f>0.3*G174</f>
        <v>21.3</v>
      </c>
      <c r="O170" s="46"/>
      <c r="P170" s="46">
        <f>0.15*G170+0.3*G173</f>
        <v>762.27</v>
      </c>
      <c r="Q170" s="46"/>
      <c r="R170" s="46">
        <f>SUM(J170:Q174)</f>
        <v>9162.7000000000007</v>
      </c>
      <c r="S170" s="20"/>
    </row>
    <row r="171" spans="1:19" s="19" customFormat="1" ht="20.100000000000001" customHeight="1">
      <c r="A171" s="53"/>
      <c r="B171" s="56"/>
      <c r="C171" s="12" t="s">
        <v>21</v>
      </c>
      <c r="D171" s="12">
        <v>8</v>
      </c>
      <c r="E171" s="12">
        <v>399.4</v>
      </c>
      <c r="F171" s="12">
        <f t="shared" si="2"/>
        <v>0</v>
      </c>
      <c r="G171" s="12">
        <v>399.4</v>
      </c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20"/>
    </row>
    <row r="172" spans="1:19" s="19" customFormat="1" ht="20.100000000000001" customHeight="1">
      <c r="A172" s="53"/>
      <c r="B172" s="56"/>
      <c r="C172" s="12" t="s">
        <v>22</v>
      </c>
      <c r="D172" s="12">
        <v>22</v>
      </c>
      <c r="E172" s="12">
        <v>5083.1000000000004</v>
      </c>
      <c r="F172" s="12">
        <f t="shared" si="2"/>
        <v>0</v>
      </c>
      <c r="G172" s="12">
        <v>5083.1000000000004</v>
      </c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20"/>
    </row>
    <row r="173" spans="1:19" s="19" customFormat="1" ht="20.100000000000001" customHeight="1">
      <c r="A173" s="53"/>
      <c r="B173" s="56"/>
      <c r="C173" s="12" t="s">
        <v>23</v>
      </c>
      <c r="D173" s="12">
        <v>13</v>
      </c>
      <c r="E173" s="12">
        <v>1472.6</v>
      </c>
      <c r="F173" s="12">
        <f t="shared" si="2"/>
        <v>0</v>
      </c>
      <c r="G173" s="12">
        <v>1472.6</v>
      </c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20"/>
    </row>
    <row r="174" spans="1:19" s="19" customFormat="1" ht="20.100000000000001" customHeight="1">
      <c r="A174" s="54"/>
      <c r="B174" s="57"/>
      <c r="C174" s="12" t="s">
        <v>92</v>
      </c>
      <c r="D174" s="12">
        <v>2</v>
      </c>
      <c r="E174" s="12">
        <v>71</v>
      </c>
      <c r="F174" s="12">
        <f t="shared" si="2"/>
        <v>0</v>
      </c>
      <c r="G174" s="12">
        <v>71</v>
      </c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20"/>
    </row>
    <row r="175" spans="1:19" s="19" customFormat="1" ht="20.100000000000001" customHeight="1">
      <c r="A175" s="52">
        <v>49</v>
      </c>
      <c r="B175" s="55" t="s">
        <v>154</v>
      </c>
      <c r="C175" s="12" t="s">
        <v>155</v>
      </c>
      <c r="D175" s="12">
        <v>1</v>
      </c>
      <c r="E175" s="12">
        <v>2147.1999999999998</v>
      </c>
      <c r="F175" s="12">
        <f t="shared" si="2"/>
        <v>268.39999999999986</v>
      </c>
      <c r="G175" s="12">
        <v>1878.8</v>
      </c>
      <c r="H175" s="46" t="s">
        <v>26</v>
      </c>
      <c r="I175" s="46">
        <f>SUM(G175:G177)</f>
        <v>10705.1</v>
      </c>
      <c r="J175" s="46">
        <f>0.7*I175</f>
        <v>7493.57</v>
      </c>
      <c r="K175" s="46">
        <f>0.15*G175+0.3*G177</f>
        <v>533.81999999999994</v>
      </c>
      <c r="L175" s="46">
        <f>0.15*G175+0.3*G176</f>
        <v>2677.71</v>
      </c>
      <c r="M175" s="46"/>
      <c r="N175" s="46"/>
      <c r="O175" s="46"/>
      <c r="P175" s="46"/>
      <c r="Q175" s="46"/>
      <c r="R175" s="46">
        <f>SUM(J175:Q177)</f>
        <v>10705.099999999999</v>
      </c>
      <c r="S175" s="20"/>
    </row>
    <row r="176" spans="1:19" s="19" customFormat="1" ht="20.100000000000001" customHeight="1">
      <c r="A176" s="53"/>
      <c r="B176" s="56"/>
      <c r="C176" s="12" t="s">
        <v>156</v>
      </c>
      <c r="D176" s="12">
        <v>6</v>
      </c>
      <c r="E176" s="12">
        <v>9462.5</v>
      </c>
      <c r="F176" s="12">
        <f t="shared" si="2"/>
        <v>1476.1999999999998</v>
      </c>
      <c r="G176" s="12">
        <v>7986.3</v>
      </c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20"/>
    </row>
    <row r="177" spans="1:19" s="19" customFormat="1" ht="20.100000000000001" customHeight="1">
      <c r="A177" s="54"/>
      <c r="B177" s="57"/>
      <c r="C177" s="12" t="s">
        <v>157</v>
      </c>
      <c r="D177" s="12">
        <v>1</v>
      </c>
      <c r="E177" s="12">
        <v>960</v>
      </c>
      <c r="F177" s="12">
        <f t="shared" si="2"/>
        <v>120</v>
      </c>
      <c r="G177" s="12">
        <v>840</v>
      </c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20"/>
    </row>
    <row r="178" spans="1:19" s="19" customFormat="1" ht="20.100000000000001" customHeight="1">
      <c r="A178" s="24">
        <v>50</v>
      </c>
      <c r="B178" s="37" t="s">
        <v>158</v>
      </c>
      <c r="C178" s="12" t="s">
        <v>156</v>
      </c>
      <c r="D178" s="12">
        <v>3</v>
      </c>
      <c r="E178" s="12">
        <v>1998.7</v>
      </c>
      <c r="F178" s="12">
        <f t="shared" si="2"/>
        <v>58.900000000000091</v>
      </c>
      <c r="G178" s="12">
        <v>1939.8</v>
      </c>
      <c r="H178" s="22" t="s">
        <v>152</v>
      </c>
      <c r="I178" s="12">
        <f>SUM(G178)</f>
        <v>1939.8</v>
      </c>
      <c r="J178" s="12">
        <f>0.7*I178</f>
        <v>1357.86</v>
      </c>
      <c r="K178" s="12"/>
      <c r="L178" s="12">
        <f>0.3*G178</f>
        <v>581.93999999999994</v>
      </c>
      <c r="M178" s="12"/>
      <c r="N178" s="23"/>
      <c r="O178" s="12"/>
      <c r="P178" s="12"/>
      <c r="Q178" s="12"/>
      <c r="R178" s="12">
        <f>SUM(J178:Q178)</f>
        <v>1939.7999999999997</v>
      </c>
      <c r="S178" s="20"/>
    </row>
    <row r="179" spans="1:19" s="19" customFormat="1" ht="20.100000000000001" customHeight="1">
      <c r="A179" s="52">
        <v>51</v>
      </c>
      <c r="B179" s="55" t="s">
        <v>159</v>
      </c>
      <c r="C179" s="12" t="s">
        <v>151</v>
      </c>
      <c r="D179" s="12">
        <v>11</v>
      </c>
      <c r="E179" s="12">
        <v>21325.200000000001</v>
      </c>
      <c r="F179" s="12">
        <f t="shared" si="2"/>
        <v>320.29999999999927</v>
      </c>
      <c r="G179" s="12">
        <v>21004.9</v>
      </c>
      <c r="H179" s="46" t="s">
        <v>55</v>
      </c>
      <c r="I179" s="46">
        <f>SUM(G179:G182)</f>
        <v>30422.600000000002</v>
      </c>
      <c r="J179" s="46">
        <f>0.7*I179</f>
        <v>21295.82</v>
      </c>
      <c r="K179" s="46">
        <f>0.3*G180</f>
        <v>1375.5</v>
      </c>
      <c r="L179" s="46">
        <f>0.15*G179+0.3*G181</f>
        <v>3847.3050000000003</v>
      </c>
      <c r="M179" s="46"/>
      <c r="N179" s="46"/>
      <c r="O179" s="46"/>
      <c r="P179" s="46">
        <f>0.15*G179+0.3*G182</f>
        <v>3903.9750000000004</v>
      </c>
      <c r="Q179" s="46"/>
      <c r="R179" s="46">
        <f>SUM(J179:Q182)</f>
        <v>30422.6</v>
      </c>
      <c r="S179" s="20"/>
    </row>
    <row r="180" spans="1:19" s="19" customFormat="1" ht="20.100000000000001" customHeight="1">
      <c r="A180" s="53"/>
      <c r="B180" s="56"/>
      <c r="C180" s="12" t="s">
        <v>21</v>
      </c>
      <c r="D180" s="12">
        <v>3</v>
      </c>
      <c r="E180" s="12">
        <v>4585</v>
      </c>
      <c r="F180" s="12">
        <f t="shared" si="2"/>
        <v>0</v>
      </c>
      <c r="G180" s="12">
        <v>4585</v>
      </c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20"/>
    </row>
    <row r="181" spans="1:19" s="19" customFormat="1" ht="20.100000000000001" customHeight="1">
      <c r="A181" s="53"/>
      <c r="B181" s="56"/>
      <c r="C181" s="12" t="s">
        <v>22</v>
      </c>
      <c r="D181" s="12">
        <v>4</v>
      </c>
      <c r="E181" s="12">
        <v>2321.9</v>
      </c>
      <c r="F181" s="12">
        <f t="shared" si="2"/>
        <v>0</v>
      </c>
      <c r="G181" s="12">
        <v>2321.9</v>
      </c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20"/>
    </row>
    <row r="182" spans="1:19" s="19" customFormat="1" ht="20.100000000000001" customHeight="1">
      <c r="A182" s="54"/>
      <c r="B182" s="57"/>
      <c r="C182" s="12" t="s">
        <v>23</v>
      </c>
      <c r="D182" s="12">
        <v>5</v>
      </c>
      <c r="E182" s="12">
        <v>2510.8000000000002</v>
      </c>
      <c r="F182" s="12">
        <f t="shared" si="2"/>
        <v>0</v>
      </c>
      <c r="G182" s="12">
        <v>2510.8000000000002</v>
      </c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20"/>
    </row>
    <row r="183" spans="1:19" s="19" customFormat="1" ht="20.100000000000001" customHeight="1">
      <c r="A183" s="52">
        <v>52</v>
      </c>
      <c r="B183" s="55" t="s">
        <v>161</v>
      </c>
      <c r="C183" s="12" t="s">
        <v>20</v>
      </c>
      <c r="D183" s="12">
        <v>2</v>
      </c>
      <c r="E183" s="12">
        <v>1373.8</v>
      </c>
      <c r="F183" s="12">
        <f t="shared" si="2"/>
        <v>0</v>
      </c>
      <c r="G183" s="12">
        <v>1373.8</v>
      </c>
      <c r="H183" s="46" t="s">
        <v>163</v>
      </c>
      <c r="I183" s="46">
        <f>SUM(G183:G188)</f>
        <v>5581.5999999999995</v>
      </c>
      <c r="J183" s="46">
        <f>0.7*I183</f>
        <v>3907.1199999999994</v>
      </c>
      <c r="K183" s="46">
        <f>0.3*G184</f>
        <v>121.23</v>
      </c>
      <c r="L183" s="46">
        <f>0.15*G183+0.3*G185</f>
        <v>1141.1699999999998</v>
      </c>
      <c r="M183" s="46"/>
      <c r="N183" s="46">
        <f>0.3*G188</f>
        <v>101.46</v>
      </c>
      <c r="O183" s="46">
        <f>0.3*G187</f>
        <v>14.85</v>
      </c>
      <c r="P183" s="46">
        <f>0.3*G186+0.15*G183</f>
        <v>295.77</v>
      </c>
      <c r="Q183" s="46"/>
      <c r="R183" s="46">
        <f>SUM(J183:Q188)</f>
        <v>5581.6</v>
      </c>
      <c r="S183" s="20"/>
    </row>
    <row r="184" spans="1:19" s="19" customFormat="1" ht="20.100000000000001" customHeight="1">
      <c r="A184" s="53"/>
      <c r="B184" s="56"/>
      <c r="C184" s="12" t="s">
        <v>21</v>
      </c>
      <c r="D184" s="12">
        <v>6</v>
      </c>
      <c r="E184" s="12">
        <v>404.1</v>
      </c>
      <c r="F184" s="12">
        <f t="shared" si="2"/>
        <v>0</v>
      </c>
      <c r="G184" s="12">
        <v>404.1</v>
      </c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20"/>
    </row>
    <row r="185" spans="1:19" s="19" customFormat="1" ht="20.100000000000001" customHeight="1">
      <c r="A185" s="53"/>
      <c r="B185" s="56"/>
      <c r="C185" s="12" t="s">
        <v>22</v>
      </c>
      <c r="D185" s="12">
        <v>7</v>
      </c>
      <c r="E185" s="12">
        <v>3117</v>
      </c>
      <c r="F185" s="12">
        <f t="shared" si="2"/>
        <v>0</v>
      </c>
      <c r="G185" s="12">
        <v>3117</v>
      </c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20"/>
    </row>
    <row r="186" spans="1:19" s="19" customFormat="1" ht="20.100000000000001" customHeight="1">
      <c r="A186" s="53"/>
      <c r="B186" s="56"/>
      <c r="C186" s="12" t="s">
        <v>23</v>
      </c>
      <c r="D186" s="12">
        <v>2</v>
      </c>
      <c r="E186" s="12">
        <v>299</v>
      </c>
      <c r="F186" s="12">
        <f t="shared" si="2"/>
        <v>0</v>
      </c>
      <c r="G186" s="12">
        <v>299</v>
      </c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20"/>
    </row>
    <row r="187" spans="1:19" s="19" customFormat="1" ht="20.100000000000001" customHeight="1">
      <c r="A187" s="53"/>
      <c r="B187" s="56"/>
      <c r="C187" s="12" t="s">
        <v>162</v>
      </c>
      <c r="D187" s="12">
        <v>1</v>
      </c>
      <c r="E187" s="12">
        <v>49.5</v>
      </c>
      <c r="F187" s="12">
        <f t="shared" si="2"/>
        <v>0</v>
      </c>
      <c r="G187" s="12">
        <v>49.5</v>
      </c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20"/>
    </row>
    <row r="188" spans="1:19" s="19" customFormat="1" ht="20.100000000000001" customHeight="1">
      <c r="A188" s="54"/>
      <c r="B188" s="57"/>
      <c r="C188" s="12" t="s">
        <v>32</v>
      </c>
      <c r="D188" s="12">
        <v>4</v>
      </c>
      <c r="E188" s="12">
        <v>338.2</v>
      </c>
      <c r="F188" s="12">
        <f t="shared" si="2"/>
        <v>0</v>
      </c>
      <c r="G188" s="12">
        <v>338.2</v>
      </c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20"/>
    </row>
    <row r="189" spans="1:19" s="19" customFormat="1" ht="20.100000000000001" customHeight="1">
      <c r="A189" s="52">
        <v>53</v>
      </c>
      <c r="B189" s="55" t="s">
        <v>164</v>
      </c>
      <c r="C189" s="12" t="s">
        <v>22</v>
      </c>
      <c r="D189" s="12">
        <v>16</v>
      </c>
      <c r="E189" s="12">
        <v>10914.1</v>
      </c>
      <c r="F189" s="12">
        <f t="shared" si="2"/>
        <v>1881</v>
      </c>
      <c r="G189" s="12">
        <v>9033.1</v>
      </c>
      <c r="H189" s="46" t="s">
        <v>24</v>
      </c>
      <c r="I189" s="46">
        <f>SUM(G189:G190)</f>
        <v>12793.3</v>
      </c>
      <c r="J189" s="46">
        <f>0.7*I189</f>
        <v>8955.31</v>
      </c>
      <c r="K189" s="46"/>
      <c r="L189" s="46">
        <f>0.3*G189</f>
        <v>2709.93</v>
      </c>
      <c r="M189" s="46"/>
      <c r="N189" s="46"/>
      <c r="O189" s="46"/>
      <c r="P189" s="46">
        <f>0.3*G190</f>
        <v>1128.06</v>
      </c>
      <c r="Q189" s="46"/>
      <c r="R189" s="46">
        <f>SUM(J189:Q190)</f>
        <v>12793.3</v>
      </c>
      <c r="S189" s="20"/>
    </row>
    <row r="190" spans="1:19" s="19" customFormat="1" ht="20.100000000000001" customHeight="1">
      <c r="A190" s="54"/>
      <c r="B190" s="57"/>
      <c r="C190" s="12" t="s">
        <v>23</v>
      </c>
      <c r="D190" s="12">
        <v>8</v>
      </c>
      <c r="E190" s="12">
        <v>4874.6000000000004</v>
      </c>
      <c r="F190" s="12">
        <f t="shared" si="2"/>
        <v>1114.4000000000005</v>
      </c>
      <c r="G190" s="12">
        <v>3760.2</v>
      </c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20"/>
    </row>
    <row r="191" spans="1:19" s="19" customFormat="1" ht="20.100000000000001" customHeight="1">
      <c r="A191" s="52">
        <v>54</v>
      </c>
      <c r="B191" s="55" t="s">
        <v>167</v>
      </c>
      <c r="C191" s="12" t="s">
        <v>21</v>
      </c>
      <c r="D191" s="12">
        <v>2</v>
      </c>
      <c r="E191" s="12">
        <v>2337</v>
      </c>
      <c r="F191" s="12">
        <f t="shared" si="2"/>
        <v>426.59999999999991</v>
      </c>
      <c r="G191" s="12">
        <v>1910.4</v>
      </c>
      <c r="H191" s="46" t="s">
        <v>481</v>
      </c>
      <c r="I191" s="46">
        <f>SUM(G191:G193)</f>
        <v>19312.700000000004</v>
      </c>
      <c r="J191" s="46">
        <f>0.7*I191</f>
        <v>13518.890000000003</v>
      </c>
      <c r="K191" s="46">
        <f>0.3*G191</f>
        <v>573.12</v>
      </c>
      <c r="L191" s="46">
        <f>0.3*G192</f>
        <v>4953.12</v>
      </c>
      <c r="M191" s="46"/>
      <c r="N191" s="46"/>
      <c r="O191" s="46"/>
      <c r="P191" s="46">
        <f>0.3*G193</f>
        <v>267.57</v>
      </c>
      <c r="Q191" s="46"/>
      <c r="R191" s="46">
        <f>SUM(J191:Q193)</f>
        <v>19312.700000000004</v>
      </c>
      <c r="S191" s="20"/>
    </row>
    <row r="192" spans="1:19" s="19" customFormat="1" ht="20.100000000000001" customHeight="1">
      <c r="A192" s="53"/>
      <c r="B192" s="56"/>
      <c r="C192" s="12" t="s">
        <v>22</v>
      </c>
      <c r="D192" s="12">
        <v>17</v>
      </c>
      <c r="E192" s="12">
        <v>20885</v>
      </c>
      <c r="F192" s="12">
        <f t="shared" si="2"/>
        <v>4374.5999999999985</v>
      </c>
      <c r="G192" s="12">
        <v>16510.400000000001</v>
      </c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20"/>
    </row>
    <row r="193" spans="1:19" s="19" customFormat="1" ht="20.100000000000001" customHeight="1">
      <c r="A193" s="54"/>
      <c r="B193" s="57"/>
      <c r="C193" s="12" t="s">
        <v>23</v>
      </c>
      <c r="D193" s="12">
        <v>2</v>
      </c>
      <c r="E193" s="12">
        <v>1214</v>
      </c>
      <c r="F193" s="12">
        <f t="shared" si="2"/>
        <v>322.10000000000002</v>
      </c>
      <c r="G193" s="12">
        <v>891.9</v>
      </c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20"/>
    </row>
    <row r="194" spans="1:19" s="19" customFormat="1" ht="20.100000000000001" customHeight="1">
      <c r="A194" s="52">
        <v>55</v>
      </c>
      <c r="B194" s="55" t="s">
        <v>166</v>
      </c>
      <c r="C194" s="12" t="s">
        <v>20</v>
      </c>
      <c r="D194" s="12">
        <v>7</v>
      </c>
      <c r="E194" s="12">
        <v>24537</v>
      </c>
      <c r="F194" s="12">
        <f t="shared" si="2"/>
        <v>6019.9000000000015</v>
      </c>
      <c r="G194" s="12">
        <v>18517.099999999999</v>
      </c>
      <c r="H194" s="46" t="s">
        <v>170</v>
      </c>
      <c r="I194" s="46">
        <f>SUM(G194:G198)</f>
        <v>64629.2</v>
      </c>
      <c r="J194" s="46">
        <f>0.7*I194</f>
        <v>45240.439999999995</v>
      </c>
      <c r="K194" s="46">
        <f>0.3*G195</f>
        <v>2130.69</v>
      </c>
      <c r="L194" s="46">
        <f>0.3*G196+0.15*G194</f>
        <v>13985.474999999999</v>
      </c>
      <c r="M194" s="46">
        <f>0.3*G198</f>
        <v>40.74</v>
      </c>
      <c r="N194" s="46"/>
      <c r="O194" s="46"/>
      <c r="P194" s="46">
        <f>0.15*G194+0.3*G197</f>
        <v>3231.8549999999996</v>
      </c>
      <c r="Q194" s="46"/>
      <c r="R194" s="46">
        <f>SUM(J194:Q198)</f>
        <v>64629.2</v>
      </c>
      <c r="S194" s="20"/>
    </row>
    <row r="195" spans="1:19" s="19" customFormat="1" ht="20.100000000000001" customHeight="1">
      <c r="A195" s="53"/>
      <c r="B195" s="56"/>
      <c r="C195" s="12" t="s">
        <v>21</v>
      </c>
      <c r="D195" s="12">
        <v>19</v>
      </c>
      <c r="E195" s="12">
        <v>10941.4</v>
      </c>
      <c r="F195" s="12">
        <f t="shared" si="2"/>
        <v>3839.0999999999995</v>
      </c>
      <c r="G195" s="12">
        <v>7102.3</v>
      </c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20"/>
    </row>
    <row r="196" spans="1:19" s="19" customFormat="1" ht="20.100000000000001" customHeight="1">
      <c r="A196" s="53"/>
      <c r="B196" s="56"/>
      <c r="C196" s="12" t="s">
        <v>22</v>
      </c>
      <c r="D196" s="12">
        <v>44</v>
      </c>
      <c r="E196" s="12">
        <v>58073.599999999999</v>
      </c>
      <c r="F196" s="12">
        <f t="shared" si="2"/>
        <v>20713.900000000001</v>
      </c>
      <c r="G196" s="12">
        <v>37359.699999999997</v>
      </c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20"/>
    </row>
    <row r="197" spans="1:19" s="19" customFormat="1" ht="20.100000000000001" customHeight="1">
      <c r="A197" s="53"/>
      <c r="B197" s="56"/>
      <c r="C197" s="12" t="s">
        <v>23</v>
      </c>
      <c r="D197" s="12">
        <v>7</v>
      </c>
      <c r="E197" s="12">
        <v>2108.5</v>
      </c>
      <c r="F197" s="12">
        <f t="shared" si="2"/>
        <v>594.20000000000005</v>
      </c>
      <c r="G197" s="12">
        <v>1514.3</v>
      </c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20"/>
    </row>
    <row r="198" spans="1:19" s="19" customFormat="1" ht="20.100000000000001" customHeight="1">
      <c r="A198" s="54"/>
      <c r="B198" s="57"/>
      <c r="C198" s="12" t="s">
        <v>165</v>
      </c>
      <c r="D198" s="12">
        <v>1</v>
      </c>
      <c r="E198" s="12">
        <v>175</v>
      </c>
      <c r="F198" s="12">
        <f t="shared" si="2"/>
        <v>39.199999999999989</v>
      </c>
      <c r="G198" s="12">
        <v>135.80000000000001</v>
      </c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20"/>
    </row>
    <row r="199" spans="1:19" s="19" customFormat="1" ht="20.100000000000001" customHeight="1">
      <c r="A199" s="52">
        <v>56</v>
      </c>
      <c r="B199" s="55" t="s">
        <v>169</v>
      </c>
      <c r="C199" s="12" t="s">
        <v>21</v>
      </c>
      <c r="D199" s="12">
        <v>8</v>
      </c>
      <c r="E199" s="12">
        <v>2169.3000000000002</v>
      </c>
      <c r="F199" s="12">
        <f t="shared" si="2"/>
        <v>388.30000000000018</v>
      </c>
      <c r="G199" s="12">
        <v>1781</v>
      </c>
      <c r="H199" s="46" t="s">
        <v>182</v>
      </c>
      <c r="I199" s="46">
        <f>SUM(G199:G203)</f>
        <v>22624.999999999996</v>
      </c>
      <c r="J199" s="46">
        <f>0.7*I199</f>
        <v>15837.499999999996</v>
      </c>
      <c r="K199" s="46">
        <f>0.3*G199</f>
        <v>534.29999999999995</v>
      </c>
      <c r="L199" s="46">
        <f>0.3*G200</f>
        <v>918.69</v>
      </c>
      <c r="M199" s="46"/>
      <c r="N199" s="46">
        <f>0.3*G203</f>
        <v>346.67999999999995</v>
      </c>
      <c r="O199" s="46">
        <f>0.3*G202</f>
        <v>8.6999999999999993</v>
      </c>
      <c r="P199" s="46">
        <f>0.3*G201</f>
        <v>4979.1299999999992</v>
      </c>
      <c r="Q199" s="46"/>
      <c r="R199" s="46">
        <f>SUM(J199:Q203)</f>
        <v>22624.999999999993</v>
      </c>
      <c r="S199" s="20"/>
    </row>
    <row r="200" spans="1:19" s="19" customFormat="1" ht="20.100000000000001" customHeight="1">
      <c r="A200" s="53"/>
      <c r="B200" s="56"/>
      <c r="C200" s="12" t="s">
        <v>22</v>
      </c>
      <c r="D200" s="12">
        <v>13</v>
      </c>
      <c r="E200" s="12">
        <v>3918.9</v>
      </c>
      <c r="F200" s="12">
        <f t="shared" si="2"/>
        <v>856.59999999999991</v>
      </c>
      <c r="G200" s="12">
        <v>3062.3</v>
      </c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20"/>
    </row>
    <row r="201" spans="1:19" s="19" customFormat="1" ht="20.100000000000001" customHeight="1">
      <c r="A201" s="53"/>
      <c r="B201" s="56"/>
      <c r="C201" s="12" t="s">
        <v>23</v>
      </c>
      <c r="D201" s="12">
        <v>23</v>
      </c>
      <c r="E201" s="12">
        <v>21284.7</v>
      </c>
      <c r="F201" s="12">
        <f t="shared" si="2"/>
        <v>4687.6000000000022</v>
      </c>
      <c r="G201" s="12">
        <v>16597.099999999999</v>
      </c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20"/>
    </row>
    <row r="202" spans="1:19" s="19" customFormat="1" ht="20.100000000000001" customHeight="1">
      <c r="A202" s="53"/>
      <c r="B202" s="56"/>
      <c r="C202" s="12" t="s">
        <v>162</v>
      </c>
      <c r="D202" s="12">
        <v>1</v>
      </c>
      <c r="E202" s="12">
        <v>29</v>
      </c>
      <c r="F202" s="12">
        <f t="shared" si="2"/>
        <v>0</v>
      </c>
      <c r="G202" s="12">
        <v>29</v>
      </c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20"/>
    </row>
    <row r="203" spans="1:19" s="19" customFormat="1" ht="20.100000000000001" customHeight="1">
      <c r="A203" s="54"/>
      <c r="B203" s="57"/>
      <c r="C203" s="12" t="s">
        <v>32</v>
      </c>
      <c r="D203" s="12">
        <v>3</v>
      </c>
      <c r="E203" s="12">
        <v>1464.4</v>
      </c>
      <c r="F203" s="12">
        <f t="shared" si="2"/>
        <v>308.80000000000018</v>
      </c>
      <c r="G203" s="12">
        <v>1155.5999999999999</v>
      </c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20"/>
    </row>
    <row r="204" spans="1:19" s="19" customFormat="1" ht="20.100000000000001" customHeight="1">
      <c r="A204" s="52">
        <v>57</v>
      </c>
      <c r="B204" s="55" t="s">
        <v>171</v>
      </c>
      <c r="C204" s="12" t="s">
        <v>20</v>
      </c>
      <c r="D204" s="12">
        <v>2</v>
      </c>
      <c r="E204" s="12">
        <v>5343.3</v>
      </c>
      <c r="F204" s="12">
        <f t="shared" si="2"/>
        <v>0</v>
      </c>
      <c r="G204" s="12">
        <v>5343.3</v>
      </c>
      <c r="H204" s="46" t="s">
        <v>180</v>
      </c>
      <c r="I204" s="46">
        <f>SUM(G204:G208)</f>
        <v>19394.7</v>
      </c>
      <c r="J204" s="46">
        <f>0.7*I204</f>
        <v>13576.289999999999</v>
      </c>
      <c r="K204" s="46">
        <f>0.3*G205</f>
        <v>1525.56</v>
      </c>
      <c r="L204" s="46">
        <f>0.15*G204+0.3*G206</f>
        <v>2163.9450000000002</v>
      </c>
      <c r="M204" s="46"/>
      <c r="N204" s="46">
        <f>0.3*G208</f>
        <v>64.14</v>
      </c>
      <c r="O204" s="46"/>
      <c r="P204" s="46">
        <f>0.15*G204+0.3*G207</f>
        <v>2064.7649999999999</v>
      </c>
      <c r="Q204" s="46"/>
      <c r="R204" s="46">
        <f>SUM(J204:Q208)</f>
        <v>19394.699999999997</v>
      </c>
      <c r="S204" s="20"/>
    </row>
    <row r="205" spans="1:19" s="19" customFormat="1" ht="20.100000000000001" customHeight="1">
      <c r="A205" s="53"/>
      <c r="B205" s="56"/>
      <c r="C205" s="12" t="s">
        <v>21</v>
      </c>
      <c r="D205" s="12">
        <v>6</v>
      </c>
      <c r="E205" s="12">
        <v>5085.2</v>
      </c>
      <c r="F205" s="12">
        <f t="shared" si="2"/>
        <v>0</v>
      </c>
      <c r="G205" s="12">
        <v>5085.2</v>
      </c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20"/>
    </row>
    <row r="206" spans="1:19" s="19" customFormat="1" ht="20.100000000000001" customHeight="1">
      <c r="A206" s="53"/>
      <c r="B206" s="56"/>
      <c r="C206" s="12" t="s">
        <v>22</v>
      </c>
      <c r="D206" s="12">
        <v>5</v>
      </c>
      <c r="E206" s="12">
        <v>5477.5</v>
      </c>
      <c r="F206" s="12">
        <f t="shared" si="2"/>
        <v>936</v>
      </c>
      <c r="G206" s="12">
        <v>4541.5</v>
      </c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20"/>
    </row>
    <row r="207" spans="1:19" s="19" customFormat="1" ht="20.100000000000001" customHeight="1">
      <c r="A207" s="53"/>
      <c r="B207" s="56"/>
      <c r="C207" s="12" t="s">
        <v>23</v>
      </c>
      <c r="D207" s="12">
        <v>3</v>
      </c>
      <c r="E207" s="12">
        <v>4210.8999999999996</v>
      </c>
      <c r="F207" s="12">
        <f t="shared" si="2"/>
        <v>0</v>
      </c>
      <c r="G207" s="12">
        <v>4210.8999999999996</v>
      </c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20"/>
    </row>
    <row r="208" spans="1:19" s="19" customFormat="1" ht="20.100000000000001" customHeight="1">
      <c r="A208" s="54"/>
      <c r="B208" s="57"/>
      <c r="C208" s="12" t="s">
        <v>32</v>
      </c>
      <c r="D208" s="12">
        <v>1</v>
      </c>
      <c r="E208" s="12">
        <v>213.8</v>
      </c>
      <c r="F208" s="12">
        <f t="shared" si="2"/>
        <v>0</v>
      </c>
      <c r="G208" s="12">
        <v>213.8</v>
      </c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20"/>
    </row>
    <row r="209" spans="1:19" s="19" customFormat="1" ht="20.100000000000001" customHeight="1">
      <c r="A209" s="52">
        <v>58</v>
      </c>
      <c r="B209" s="55" t="s">
        <v>173</v>
      </c>
      <c r="C209" s="12" t="s">
        <v>174</v>
      </c>
      <c r="D209" s="12">
        <v>4</v>
      </c>
      <c r="E209" s="12">
        <v>1651.5</v>
      </c>
      <c r="F209" s="12">
        <f t="shared" si="2"/>
        <v>0</v>
      </c>
      <c r="G209" s="12">
        <v>1651.5</v>
      </c>
      <c r="H209" s="46" t="s">
        <v>187</v>
      </c>
      <c r="I209" s="46">
        <f>SUM(G209:G214)</f>
        <v>5523.7999999999993</v>
      </c>
      <c r="J209" s="46">
        <f>0.7*I209</f>
        <v>3866.6599999999994</v>
      </c>
      <c r="K209" s="46">
        <f>0.3*G211</f>
        <v>0.72</v>
      </c>
      <c r="L209" s="46">
        <f>0.15*G209+0.15*G210+0.3*G212</f>
        <v>1276.125</v>
      </c>
      <c r="M209" s="46"/>
      <c r="N209" s="46"/>
      <c r="O209" s="46"/>
      <c r="P209" s="46">
        <f>0.15*G209+0.3*G213</f>
        <v>345.28499999999997</v>
      </c>
      <c r="Q209" s="46">
        <f>0.15*G210+0.3*G214</f>
        <v>35.010000000000005</v>
      </c>
      <c r="R209" s="46">
        <f>SUM(J209:Q214)</f>
        <v>5523.7999999999993</v>
      </c>
      <c r="S209" s="20"/>
    </row>
    <row r="210" spans="1:19" s="19" customFormat="1" ht="20.100000000000001" customHeight="1">
      <c r="A210" s="53"/>
      <c r="B210" s="56"/>
      <c r="C210" s="12" t="s">
        <v>175</v>
      </c>
      <c r="D210" s="12">
        <v>1</v>
      </c>
      <c r="E210" s="12">
        <v>120</v>
      </c>
      <c r="F210" s="12">
        <f t="shared" si="2"/>
        <v>0</v>
      </c>
      <c r="G210" s="12">
        <v>120</v>
      </c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20"/>
    </row>
    <row r="211" spans="1:19" s="19" customFormat="1" ht="20.100000000000001" customHeight="1">
      <c r="A211" s="53"/>
      <c r="B211" s="56"/>
      <c r="C211" s="12" t="s">
        <v>176</v>
      </c>
      <c r="D211" s="12">
        <v>1</v>
      </c>
      <c r="E211" s="12">
        <v>2.4</v>
      </c>
      <c r="F211" s="12">
        <f t="shared" si="2"/>
        <v>0</v>
      </c>
      <c r="G211" s="12">
        <v>2.4</v>
      </c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20"/>
    </row>
    <row r="212" spans="1:19" s="19" customFormat="1" ht="20.100000000000001" customHeight="1">
      <c r="A212" s="53"/>
      <c r="B212" s="56"/>
      <c r="C212" s="12" t="s">
        <v>177</v>
      </c>
      <c r="D212" s="12">
        <v>4</v>
      </c>
      <c r="E212" s="12">
        <v>3368</v>
      </c>
      <c r="F212" s="12">
        <f t="shared" si="2"/>
        <v>0</v>
      </c>
      <c r="G212" s="12">
        <v>3368</v>
      </c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20"/>
    </row>
    <row r="213" spans="1:19" s="19" customFormat="1" ht="20.100000000000001" customHeight="1">
      <c r="A213" s="53"/>
      <c r="B213" s="56"/>
      <c r="C213" s="12" t="s">
        <v>178</v>
      </c>
      <c r="D213" s="12">
        <v>2</v>
      </c>
      <c r="E213" s="12">
        <v>325.2</v>
      </c>
      <c r="F213" s="12">
        <f t="shared" si="2"/>
        <v>0</v>
      </c>
      <c r="G213" s="12">
        <v>325.2</v>
      </c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20"/>
    </row>
    <row r="214" spans="1:19" s="19" customFormat="1" ht="20.100000000000001" customHeight="1">
      <c r="A214" s="54"/>
      <c r="B214" s="57"/>
      <c r="C214" s="12" t="s">
        <v>179</v>
      </c>
      <c r="D214" s="12">
        <v>2</v>
      </c>
      <c r="E214" s="12">
        <v>56.7</v>
      </c>
      <c r="F214" s="12">
        <f t="shared" si="2"/>
        <v>0</v>
      </c>
      <c r="G214" s="12">
        <v>56.7</v>
      </c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20"/>
    </row>
    <row r="215" spans="1:19" s="19" customFormat="1" ht="20.100000000000001" customHeight="1">
      <c r="A215" s="52">
        <v>59</v>
      </c>
      <c r="B215" s="55" t="s">
        <v>181</v>
      </c>
      <c r="C215" s="12" t="s">
        <v>176</v>
      </c>
      <c r="D215" s="12">
        <v>3</v>
      </c>
      <c r="E215" s="12">
        <v>4852</v>
      </c>
      <c r="F215" s="12">
        <f t="shared" si="2"/>
        <v>361.80000000000018</v>
      </c>
      <c r="G215" s="12">
        <v>4490.2</v>
      </c>
      <c r="H215" s="46" t="s">
        <v>185</v>
      </c>
      <c r="I215" s="46">
        <f>SUM(G215:G217)</f>
        <v>5670.5999999999995</v>
      </c>
      <c r="J215" s="46">
        <f>0.7*I215</f>
        <v>3969.4199999999992</v>
      </c>
      <c r="K215" s="46">
        <f>0.3*G215</f>
        <v>1347.06</v>
      </c>
      <c r="L215" s="46">
        <f>0.3*G216</f>
        <v>214.2</v>
      </c>
      <c r="M215" s="46"/>
      <c r="N215" s="46"/>
      <c r="O215" s="46"/>
      <c r="P215" s="46">
        <f>0.3*G217</f>
        <v>139.91999999999999</v>
      </c>
      <c r="Q215" s="46"/>
      <c r="R215" s="46">
        <f>SUM(J215:Q217)</f>
        <v>5670.5999999999995</v>
      </c>
      <c r="S215" s="20"/>
    </row>
    <row r="216" spans="1:19" s="19" customFormat="1" ht="20.100000000000001" customHeight="1">
      <c r="A216" s="53"/>
      <c r="B216" s="56"/>
      <c r="C216" s="12" t="s">
        <v>177</v>
      </c>
      <c r="D216" s="12">
        <v>1</v>
      </c>
      <c r="E216" s="12">
        <v>714</v>
      </c>
      <c r="F216" s="12">
        <f t="shared" si="2"/>
        <v>0</v>
      </c>
      <c r="G216" s="12">
        <v>714</v>
      </c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20"/>
    </row>
    <row r="217" spans="1:19" s="19" customFormat="1" ht="20.100000000000001" customHeight="1">
      <c r="A217" s="54"/>
      <c r="B217" s="57"/>
      <c r="C217" s="12" t="s">
        <v>178</v>
      </c>
      <c r="D217" s="12">
        <v>1</v>
      </c>
      <c r="E217" s="12">
        <v>466.4</v>
      </c>
      <c r="F217" s="12">
        <f t="shared" si="2"/>
        <v>0</v>
      </c>
      <c r="G217" s="12">
        <v>466.4</v>
      </c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20"/>
    </row>
    <row r="218" spans="1:19" s="19" customFormat="1" ht="21.95" customHeight="1">
      <c r="A218" s="52">
        <v>60</v>
      </c>
      <c r="B218" s="55" t="s">
        <v>184</v>
      </c>
      <c r="C218" s="12" t="s">
        <v>176</v>
      </c>
      <c r="D218" s="12">
        <v>1</v>
      </c>
      <c r="E218" s="12">
        <v>493.9</v>
      </c>
      <c r="F218" s="12">
        <f t="shared" si="2"/>
        <v>109.69999999999999</v>
      </c>
      <c r="G218" s="12">
        <v>384.2</v>
      </c>
      <c r="H218" s="46" t="s">
        <v>183</v>
      </c>
      <c r="I218" s="46">
        <f>SUM(G218:G221)</f>
        <v>11403.7</v>
      </c>
      <c r="J218" s="46">
        <f>0.7*I218</f>
        <v>7982.59</v>
      </c>
      <c r="K218" s="46">
        <f>0.3*G218</f>
        <v>115.25999999999999</v>
      </c>
      <c r="L218" s="46">
        <f>0.3*G219</f>
        <v>2533.9199999999996</v>
      </c>
      <c r="M218" s="46"/>
      <c r="N218" s="46"/>
      <c r="O218" s="46"/>
      <c r="P218" s="46">
        <f>0.3*G220</f>
        <v>758.57999999999993</v>
      </c>
      <c r="Q218" s="46">
        <f>0.3*G221</f>
        <v>13.35</v>
      </c>
      <c r="R218" s="46">
        <f>SUM(J218:Q221)</f>
        <v>11403.7</v>
      </c>
      <c r="S218" s="20"/>
    </row>
    <row r="219" spans="1:19" s="19" customFormat="1" ht="21.95" customHeight="1">
      <c r="A219" s="53"/>
      <c r="B219" s="56"/>
      <c r="C219" s="12" t="s">
        <v>177</v>
      </c>
      <c r="D219" s="12">
        <v>8</v>
      </c>
      <c r="E219" s="12">
        <v>9625.7999999999993</v>
      </c>
      <c r="F219" s="12">
        <f t="shared" si="2"/>
        <v>1179.3999999999996</v>
      </c>
      <c r="G219" s="12">
        <v>8446.4</v>
      </c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20"/>
    </row>
    <row r="220" spans="1:19" s="19" customFormat="1" ht="21.95" customHeight="1">
      <c r="A220" s="53"/>
      <c r="B220" s="56"/>
      <c r="C220" s="12" t="s">
        <v>178</v>
      </c>
      <c r="D220" s="12">
        <v>4</v>
      </c>
      <c r="E220" s="12">
        <v>3248.9</v>
      </c>
      <c r="F220" s="12">
        <f t="shared" si="2"/>
        <v>720.30000000000018</v>
      </c>
      <c r="G220" s="12">
        <v>2528.6</v>
      </c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20"/>
    </row>
    <row r="221" spans="1:19" s="19" customFormat="1" ht="21.95" customHeight="1">
      <c r="A221" s="54"/>
      <c r="B221" s="57"/>
      <c r="C221" s="12" t="s">
        <v>179</v>
      </c>
      <c r="D221" s="12">
        <v>1</v>
      </c>
      <c r="E221" s="12">
        <v>55.7</v>
      </c>
      <c r="F221" s="12">
        <f t="shared" si="2"/>
        <v>11.200000000000003</v>
      </c>
      <c r="G221" s="12">
        <v>44.5</v>
      </c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20"/>
    </row>
    <row r="222" spans="1:19" s="19" customFormat="1" ht="21.95" customHeight="1">
      <c r="A222" s="52">
        <v>61</v>
      </c>
      <c r="B222" s="55" t="s">
        <v>186</v>
      </c>
      <c r="C222" s="12" t="s">
        <v>176</v>
      </c>
      <c r="D222" s="12">
        <v>17</v>
      </c>
      <c r="E222" s="12">
        <v>15019.5</v>
      </c>
      <c r="F222" s="12">
        <f t="shared" si="2"/>
        <v>4609.5</v>
      </c>
      <c r="G222" s="12">
        <v>10410</v>
      </c>
      <c r="H222" s="46" t="s">
        <v>172</v>
      </c>
      <c r="I222" s="46">
        <f>SUM(G222:G224)</f>
        <v>20141.7</v>
      </c>
      <c r="J222" s="46">
        <f>0.7*I222</f>
        <v>14099.19</v>
      </c>
      <c r="K222" s="46">
        <f>0.3*G222</f>
        <v>3123</v>
      </c>
      <c r="L222" s="46">
        <f>0.3*G223</f>
        <v>1002.12</v>
      </c>
      <c r="M222" s="46"/>
      <c r="N222" s="46"/>
      <c r="O222" s="46"/>
      <c r="P222" s="46">
        <f>0.3*G224</f>
        <v>1917.3899999999999</v>
      </c>
      <c r="Q222" s="46"/>
      <c r="R222" s="46">
        <f>SUM(J222:Q224)</f>
        <v>20141.7</v>
      </c>
      <c r="S222" s="20"/>
    </row>
    <row r="223" spans="1:19" s="19" customFormat="1" ht="21.95" customHeight="1">
      <c r="A223" s="53"/>
      <c r="B223" s="56"/>
      <c r="C223" s="12" t="s">
        <v>177</v>
      </c>
      <c r="D223" s="12">
        <v>8</v>
      </c>
      <c r="E223" s="12">
        <v>4896</v>
      </c>
      <c r="F223" s="12">
        <f t="shared" si="2"/>
        <v>1555.6</v>
      </c>
      <c r="G223" s="12">
        <v>3340.4</v>
      </c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20"/>
    </row>
    <row r="224" spans="1:19" s="19" customFormat="1" ht="21.95" customHeight="1">
      <c r="A224" s="54"/>
      <c r="B224" s="57"/>
      <c r="C224" s="12" t="s">
        <v>178</v>
      </c>
      <c r="D224" s="12">
        <v>8</v>
      </c>
      <c r="E224" s="12">
        <v>9212</v>
      </c>
      <c r="F224" s="12">
        <f t="shared" si="2"/>
        <v>2820.7</v>
      </c>
      <c r="G224" s="12">
        <v>6391.3</v>
      </c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20"/>
    </row>
    <row r="225" spans="1:19" s="19" customFormat="1" ht="21.95" customHeight="1">
      <c r="A225" s="52">
        <v>62</v>
      </c>
      <c r="B225" s="55" t="s">
        <v>188</v>
      </c>
      <c r="C225" s="12" t="s">
        <v>174</v>
      </c>
      <c r="D225" s="12">
        <v>7</v>
      </c>
      <c r="E225" s="12">
        <v>9062.9</v>
      </c>
      <c r="F225" s="12">
        <f t="shared" si="2"/>
        <v>854.69999999999891</v>
      </c>
      <c r="G225" s="12">
        <v>8208.2000000000007</v>
      </c>
      <c r="H225" s="46" t="s">
        <v>183</v>
      </c>
      <c r="I225" s="46">
        <f>SUM(G225:G226)</f>
        <v>10360.700000000001</v>
      </c>
      <c r="J225" s="46">
        <f>0.7*I225</f>
        <v>7252.49</v>
      </c>
      <c r="K225" s="46"/>
      <c r="L225" s="46">
        <f>0.15*G225+0.3*G226</f>
        <v>1876.98</v>
      </c>
      <c r="M225" s="46"/>
      <c r="N225" s="46"/>
      <c r="O225" s="46"/>
      <c r="P225" s="46">
        <f>0.15*G225</f>
        <v>1231.23</v>
      </c>
      <c r="Q225" s="46"/>
      <c r="R225" s="46">
        <f>SUM(J225:Q226)</f>
        <v>10360.699999999999</v>
      </c>
      <c r="S225" s="20"/>
    </row>
    <row r="226" spans="1:19" s="19" customFormat="1" ht="21.95" customHeight="1">
      <c r="A226" s="54"/>
      <c r="B226" s="57"/>
      <c r="C226" s="12" t="s">
        <v>189</v>
      </c>
      <c r="D226" s="12">
        <v>3</v>
      </c>
      <c r="E226" s="12">
        <v>2460</v>
      </c>
      <c r="F226" s="12">
        <f t="shared" si="2"/>
        <v>307.5</v>
      </c>
      <c r="G226" s="12">
        <v>2152.5</v>
      </c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20"/>
    </row>
    <row r="227" spans="1:19" s="19" customFormat="1" ht="21.95" customHeight="1">
      <c r="A227" s="52">
        <v>63</v>
      </c>
      <c r="B227" s="55" t="s">
        <v>190</v>
      </c>
      <c r="C227" s="12" t="s">
        <v>176</v>
      </c>
      <c r="D227" s="12">
        <v>6</v>
      </c>
      <c r="E227" s="12">
        <v>3299</v>
      </c>
      <c r="F227" s="12">
        <f t="shared" si="2"/>
        <v>709</v>
      </c>
      <c r="G227" s="12">
        <v>2590</v>
      </c>
      <c r="H227" s="46" t="s">
        <v>187</v>
      </c>
      <c r="I227" s="46">
        <f>SUM(G227:G231)</f>
        <v>6666.1</v>
      </c>
      <c r="J227" s="46">
        <f>0.7*I227</f>
        <v>4666.2699999999995</v>
      </c>
      <c r="K227" s="46">
        <f>0.3*G227</f>
        <v>777</v>
      </c>
      <c r="L227" s="46">
        <f>0.3*G228</f>
        <v>1007.25</v>
      </c>
      <c r="M227" s="46">
        <f>0.3*G230</f>
        <v>76.95</v>
      </c>
      <c r="N227" s="46"/>
      <c r="O227" s="46">
        <f>0.3*G231</f>
        <v>81.33</v>
      </c>
      <c r="P227" s="46">
        <f>0.3*G229</f>
        <v>57.3</v>
      </c>
      <c r="Q227" s="46"/>
      <c r="R227" s="46">
        <f>SUM(J227:Q231)</f>
        <v>6666.0999999999995</v>
      </c>
      <c r="S227" s="20"/>
    </row>
    <row r="228" spans="1:19" s="19" customFormat="1" ht="21.95" customHeight="1">
      <c r="A228" s="53"/>
      <c r="B228" s="56"/>
      <c r="C228" s="12" t="s">
        <v>177</v>
      </c>
      <c r="D228" s="12">
        <v>9</v>
      </c>
      <c r="E228" s="12">
        <v>4363</v>
      </c>
      <c r="F228" s="12">
        <f t="shared" si="2"/>
        <v>1005.5</v>
      </c>
      <c r="G228" s="12">
        <v>3357.5</v>
      </c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20"/>
    </row>
    <row r="229" spans="1:19" s="19" customFormat="1" ht="21.95" customHeight="1">
      <c r="A229" s="53"/>
      <c r="B229" s="56"/>
      <c r="C229" s="12" t="s">
        <v>178</v>
      </c>
      <c r="D229" s="12">
        <v>5</v>
      </c>
      <c r="E229" s="12">
        <v>293</v>
      </c>
      <c r="F229" s="12">
        <f t="shared" si="2"/>
        <v>102</v>
      </c>
      <c r="G229" s="12">
        <v>191</v>
      </c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20"/>
    </row>
    <row r="230" spans="1:19" s="19" customFormat="1" ht="21.95" customHeight="1">
      <c r="A230" s="53"/>
      <c r="B230" s="56"/>
      <c r="C230" s="12" t="s">
        <v>191</v>
      </c>
      <c r="D230" s="12">
        <v>5</v>
      </c>
      <c r="E230" s="12">
        <v>337</v>
      </c>
      <c r="F230" s="12">
        <f t="shared" si="2"/>
        <v>80.5</v>
      </c>
      <c r="G230" s="12">
        <v>256.5</v>
      </c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20"/>
    </row>
    <row r="231" spans="1:19" s="19" customFormat="1" ht="21.95" customHeight="1">
      <c r="A231" s="54"/>
      <c r="B231" s="57"/>
      <c r="C231" s="12" t="s">
        <v>192</v>
      </c>
      <c r="D231" s="12">
        <v>6</v>
      </c>
      <c r="E231" s="12">
        <v>415</v>
      </c>
      <c r="F231" s="12">
        <f t="shared" si="2"/>
        <v>143.89999999999998</v>
      </c>
      <c r="G231" s="12">
        <v>271.10000000000002</v>
      </c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20"/>
    </row>
    <row r="232" spans="1:19" s="19" customFormat="1" ht="21.95" customHeight="1">
      <c r="A232" s="52">
        <v>64</v>
      </c>
      <c r="B232" s="55" t="s">
        <v>193</v>
      </c>
      <c r="C232" s="12" t="s">
        <v>174</v>
      </c>
      <c r="D232" s="12">
        <v>3</v>
      </c>
      <c r="E232" s="12">
        <v>510.1</v>
      </c>
      <c r="F232" s="12">
        <f t="shared" si="2"/>
        <v>208.8</v>
      </c>
      <c r="G232" s="12">
        <v>301.3</v>
      </c>
      <c r="H232" s="46" t="s">
        <v>185</v>
      </c>
      <c r="I232" s="46">
        <f>SUM(G232:G235)</f>
        <v>8386.4000000000015</v>
      </c>
      <c r="J232" s="46">
        <f>0.7*I232</f>
        <v>5870.4800000000005</v>
      </c>
      <c r="K232" s="46">
        <f>0.3*G233</f>
        <v>48.24</v>
      </c>
      <c r="L232" s="46">
        <f>0.15*G232+0.3*G234</f>
        <v>2135.5350000000003</v>
      </c>
      <c r="M232" s="46"/>
      <c r="N232" s="46"/>
      <c r="O232" s="46"/>
      <c r="P232" s="46">
        <f>0.15*G232+0.3*G235</f>
        <v>332.14499999999998</v>
      </c>
      <c r="Q232" s="46"/>
      <c r="R232" s="46">
        <f>SUM(J232:Q235)</f>
        <v>8386.4000000000015</v>
      </c>
      <c r="S232" s="20"/>
    </row>
    <row r="233" spans="1:19" s="19" customFormat="1" ht="21.95" customHeight="1">
      <c r="A233" s="53"/>
      <c r="B233" s="56"/>
      <c r="C233" s="12" t="s">
        <v>176</v>
      </c>
      <c r="D233" s="12">
        <v>3</v>
      </c>
      <c r="E233" s="12">
        <v>241.2</v>
      </c>
      <c r="F233" s="12">
        <f t="shared" si="2"/>
        <v>80.399999999999977</v>
      </c>
      <c r="G233" s="12">
        <v>160.80000000000001</v>
      </c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20"/>
    </row>
    <row r="234" spans="1:19" s="19" customFormat="1" ht="21.95" customHeight="1">
      <c r="A234" s="53"/>
      <c r="B234" s="56"/>
      <c r="C234" s="12" t="s">
        <v>177</v>
      </c>
      <c r="D234" s="12">
        <v>5</v>
      </c>
      <c r="E234" s="12">
        <v>8958.6</v>
      </c>
      <c r="F234" s="12">
        <f t="shared" si="2"/>
        <v>1990.8000000000002</v>
      </c>
      <c r="G234" s="12">
        <v>6967.8</v>
      </c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20"/>
    </row>
    <row r="235" spans="1:19" s="19" customFormat="1" ht="21.95" customHeight="1">
      <c r="A235" s="54"/>
      <c r="B235" s="57"/>
      <c r="C235" s="12" t="s">
        <v>178</v>
      </c>
      <c r="D235" s="12">
        <v>4</v>
      </c>
      <c r="E235" s="12">
        <v>1270.9000000000001</v>
      </c>
      <c r="F235" s="12">
        <f t="shared" si="2"/>
        <v>314.40000000000009</v>
      </c>
      <c r="G235" s="12">
        <v>956.5</v>
      </c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20"/>
    </row>
    <row r="236" spans="1:19" s="19" customFormat="1" ht="21.95" customHeight="1">
      <c r="A236" s="52">
        <v>65</v>
      </c>
      <c r="B236" s="55" t="s">
        <v>194</v>
      </c>
      <c r="C236" s="12" t="s">
        <v>174</v>
      </c>
      <c r="D236" s="12">
        <v>2</v>
      </c>
      <c r="E236" s="12">
        <v>1782.3</v>
      </c>
      <c r="F236" s="12">
        <f t="shared" si="2"/>
        <v>354.20000000000005</v>
      </c>
      <c r="G236" s="12">
        <v>1428.1</v>
      </c>
      <c r="H236" s="46" t="s">
        <v>183</v>
      </c>
      <c r="I236" s="46">
        <f>SUM(G236:G239)</f>
        <v>8300</v>
      </c>
      <c r="J236" s="46">
        <f>0.7*I236</f>
        <v>5810</v>
      </c>
      <c r="K236" s="46">
        <f>0.3*G237</f>
        <v>1197.2099999999998</v>
      </c>
      <c r="L236" s="46">
        <f>0.15*G236+0.3*G238</f>
        <v>912.25500000000011</v>
      </c>
      <c r="M236" s="46"/>
      <c r="N236" s="46"/>
      <c r="O236" s="46"/>
      <c r="P236" s="46">
        <f>0.15*G236+0.3*G239</f>
        <v>380.53499999999997</v>
      </c>
      <c r="Q236" s="46"/>
      <c r="R236" s="46">
        <f>SUM(J236:Q239)</f>
        <v>8300</v>
      </c>
      <c r="S236" s="20"/>
    </row>
    <row r="237" spans="1:19" s="19" customFormat="1" ht="21.95" customHeight="1">
      <c r="A237" s="53"/>
      <c r="B237" s="56"/>
      <c r="C237" s="12" t="s">
        <v>176</v>
      </c>
      <c r="D237" s="12">
        <v>4</v>
      </c>
      <c r="E237" s="12">
        <v>5081.3999999999996</v>
      </c>
      <c r="F237" s="12">
        <f t="shared" si="2"/>
        <v>1090.6999999999998</v>
      </c>
      <c r="G237" s="12">
        <v>3990.7</v>
      </c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20"/>
    </row>
    <row r="238" spans="1:19" s="19" customFormat="1" ht="21.95" customHeight="1">
      <c r="A238" s="53"/>
      <c r="B238" s="56"/>
      <c r="C238" s="12" t="s">
        <v>177</v>
      </c>
      <c r="D238" s="12">
        <v>2</v>
      </c>
      <c r="E238" s="12">
        <v>2991.6</v>
      </c>
      <c r="F238" s="12">
        <f t="shared" si="2"/>
        <v>664.79999999999973</v>
      </c>
      <c r="G238" s="12">
        <v>2326.8000000000002</v>
      </c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20"/>
    </row>
    <row r="239" spans="1:19" s="19" customFormat="1" ht="21.95" customHeight="1">
      <c r="A239" s="54"/>
      <c r="B239" s="57"/>
      <c r="C239" s="12" t="s">
        <v>178</v>
      </c>
      <c r="D239" s="12">
        <v>1</v>
      </c>
      <c r="E239" s="12">
        <v>712.8</v>
      </c>
      <c r="F239" s="12">
        <f t="shared" si="2"/>
        <v>158.39999999999998</v>
      </c>
      <c r="G239" s="12">
        <v>554.4</v>
      </c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20"/>
    </row>
    <row r="240" spans="1:19" s="19" customFormat="1" ht="21" customHeight="1">
      <c r="A240" s="52">
        <v>66</v>
      </c>
      <c r="B240" s="55" t="s">
        <v>195</v>
      </c>
      <c r="C240" s="12" t="s">
        <v>174</v>
      </c>
      <c r="D240" s="12">
        <v>4</v>
      </c>
      <c r="E240" s="12">
        <v>21411.200000000001</v>
      </c>
      <c r="F240" s="12">
        <f t="shared" si="2"/>
        <v>2595.2999999999993</v>
      </c>
      <c r="G240" s="12">
        <v>18815.900000000001</v>
      </c>
      <c r="H240" s="46" t="s">
        <v>24</v>
      </c>
      <c r="I240" s="46">
        <f>SUM(G240:G243)</f>
        <v>32399.9</v>
      </c>
      <c r="J240" s="46">
        <f>0.7*I240</f>
        <v>22679.93</v>
      </c>
      <c r="K240" s="46">
        <f>0.3*G241</f>
        <v>233.1</v>
      </c>
      <c r="L240" s="46">
        <f>0.15*G240+0.3*G242</f>
        <v>4494.6750000000002</v>
      </c>
      <c r="M240" s="46"/>
      <c r="N240" s="46"/>
      <c r="O240" s="46"/>
      <c r="P240" s="46">
        <f>0.15*G240+0.3*G243</f>
        <v>4992.1949999999997</v>
      </c>
      <c r="Q240" s="46"/>
      <c r="R240" s="46">
        <f>SUM(J240:Q243)</f>
        <v>32399.899999999998</v>
      </c>
      <c r="S240" s="20"/>
    </row>
    <row r="241" spans="1:19" s="19" customFormat="1" ht="21" customHeight="1">
      <c r="A241" s="53"/>
      <c r="B241" s="56"/>
      <c r="C241" s="12" t="s">
        <v>176</v>
      </c>
      <c r="D241" s="12">
        <v>1</v>
      </c>
      <c r="E241" s="12">
        <v>906.5</v>
      </c>
      <c r="F241" s="12">
        <f t="shared" si="2"/>
        <v>129.5</v>
      </c>
      <c r="G241" s="12">
        <v>777</v>
      </c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20"/>
    </row>
    <row r="242" spans="1:19" s="19" customFormat="1" ht="21" customHeight="1">
      <c r="A242" s="53"/>
      <c r="B242" s="56"/>
      <c r="C242" s="12" t="s">
        <v>177</v>
      </c>
      <c r="D242" s="12">
        <v>6</v>
      </c>
      <c r="E242" s="12">
        <v>6887.9</v>
      </c>
      <c r="F242" s="12">
        <f t="shared" si="2"/>
        <v>1313.5999999999995</v>
      </c>
      <c r="G242" s="12">
        <v>5574.3</v>
      </c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20"/>
    </row>
    <row r="243" spans="1:19" s="19" customFormat="1" ht="21" customHeight="1">
      <c r="A243" s="54"/>
      <c r="B243" s="57"/>
      <c r="C243" s="12" t="s">
        <v>178</v>
      </c>
      <c r="D243" s="12">
        <v>6</v>
      </c>
      <c r="E243" s="12">
        <v>8449.2000000000007</v>
      </c>
      <c r="F243" s="12">
        <f t="shared" si="2"/>
        <v>1216.5000000000009</v>
      </c>
      <c r="G243" s="12">
        <v>7232.7</v>
      </c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20"/>
    </row>
    <row r="244" spans="1:19" s="19" customFormat="1" ht="21" customHeight="1">
      <c r="A244" s="52">
        <v>67</v>
      </c>
      <c r="B244" s="55" t="s">
        <v>196</v>
      </c>
      <c r="C244" s="12" t="s">
        <v>174</v>
      </c>
      <c r="D244" s="12">
        <v>1</v>
      </c>
      <c r="E244" s="12">
        <v>1224</v>
      </c>
      <c r="F244" s="12">
        <f t="shared" si="2"/>
        <v>734.4</v>
      </c>
      <c r="G244" s="12">
        <v>489.6</v>
      </c>
      <c r="H244" s="46" t="s">
        <v>26</v>
      </c>
      <c r="I244" s="46">
        <f>SUM(G244:G247)</f>
        <v>6591.9</v>
      </c>
      <c r="J244" s="46">
        <f>0.7*I244</f>
        <v>4614.329999999999</v>
      </c>
      <c r="K244" s="46"/>
      <c r="L244" s="46">
        <f>0.15*G244+0.3*G245</f>
        <v>1189.8</v>
      </c>
      <c r="M244" s="46">
        <f>0.3*G247</f>
        <v>631.67999999999995</v>
      </c>
      <c r="N244" s="46"/>
      <c r="O244" s="46"/>
      <c r="P244" s="46">
        <f>0.15*G244+0.3*G246</f>
        <v>156.08999999999997</v>
      </c>
      <c r="Q244" s="46"/>
      <c r="R244" s="46">
        <f>SUM(J244:Q247)</f>
        <v>6591.9</v>
      </c>
      <c r="S244" s="20"/>
    </row>
    <row r="245" spans="1:19" s="19" customFormat="1" ht="21" customHeight="1">
      <c r="A245" s="53"/>
      <c r="B245" s="56"/>
      <c r="C245" s="12" t="s">
        <v>177</v>
      </c>
      <c r="D245" s="12">
        <v>3</v>
      </c>
      <c r="E245" s="12">
        <v>4047</v>
      </c>
      <c r="F245" s="12">
        <f t="shared" si="2"/>
        <v>325.80000000000018</v>
      </c>
      <c r="G245" s="12">
        <v>3721.2</v>
      </c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20"/>
    </row>
    <row r="246" spans="1:19" s="19" customFormat="1" ht="21" customHeight="1">
      <c r="A246" s="53"/>
      <c r="B246" s="56"/>
      <c r="C246" s="12" t="s">
        <v>178</v>
      </c>
      <c r="D246" s="12">
        <v>2</v>
      </c>
      <c r="E246" s="12">
        <v>307</v>
      </c>
      <c r="F246" s="12">
        <f t="shared" si="2"/>
        <v>31.5</v>
      </c>
      <c r="G246" s="12">
        <v>275.5</v>
      </c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20"/>
    </row>
    <row r="247" spans="1:19" s="19" customFormat="1" ht="21" customHeight="1">
      <c r="A247" s="54"/>
      <c r="B247" s="57"/>
      <c r="C247" s="12" t="s">
        <v>197</v>
      </c>
      <c r="D247" s="12">
        <v>1</v>
      </c>
      <c r="E247" s="12">
        <v>2256</v>
      </c>
      <c r="F247" s="12">
        <f t="shared" si="2"/>
        <v>150.40000000000009</v>
      </c>
      <c r="G247" s="12">
        <v>2105.6</v>
      </c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20"/>
    </row>
    <row r="248" spans="1:19" s="19" customFormat="1" ht="21" customHeight="1">
      <c r="A248" s="52">
        <v>68</v>
      </c>
      <c r="B248" s="55" t="s">
        <v>198</v>
      </c>
      <c r="C248" s="12" t="s">
        <v>199</v>
      </c>
      <c r="D248" s="12">
        <v>1</v>
      </c>
      <c r="E248" s="12">
        <v>1520</v>
      </c>
      <c r="F248" s="12">
        <f t="shared" si="2"/>
        <v>190</v>
      </c>
      <c r="G248" s="12">
        <v>1330</v>
      </c>
      <c r="H248" s="46" t="s">
        <v>205</v>
      </c>
      <c r="I248" s="46">
        <f>SUM(G248:G251)</f>
        <v>9182.1</v>
      </c>
      <c r="J248" s="46">
        <f>0.7*I248</f>
        <v>6427.47</v>
      </c>
      <c r="K248" s="46">
        <f>0.15*G248+0.3*G249</f>
        <v>429.65999999999997</v>
      </c>
      <c r="L248" s="46">
        <f>0.15*G248+0.3*G250</f>
        <v>1610.1</v>
      </c>
      <c r="M248" s="46"/>
      <c r="N248" s="46"/>
      <c r="O248" s="46"/>
      <c r="P248" s="46">
        <f>0.3*G251</f>
        <v>714.87</v>
      </c>
      <c r="Q248" s="46"/>
      <c r="R248" s="46">
        <f>SUM(J248:Q251)</f>
        <v>9182.1</v>
      </c>
      <c r="S248" s="20"/>
    </row>
    <row r="249" spans="1:19" s="19" customFormat="1" ht="21" customHeight="1">
      <c r="A249" s="53"/>
      <c r="B249" s="56"/>
      <c r="C249" s="12" t="s">
        <v>200</v>
      </c>
      <c r="D249" s="12">
        <v>4</v>
      </c>
      <c r="E249" s="12">
        <v>945.6</v>
      </c>
      <c r="F249" s="12">
        <f t="shared" si="2"/>
        <v>178.39999999999998</v>
      </c>
      <c r="G249" s="12">
        <v>767.2</v>
      </c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20"/>
    </row>
    <row r="250" spans="1:19" s="19" customFormat="1" ht="21" customHeight="1">
      <c r="A250" s="53"/>
      <c r="B250" s="56"/>
      <c r="C250" s="12" t="s">
        <v>201</v>
      </c>
      <c r="D250" s="12">
        <v>9</v>
      </c>
      <c r="E250" s="12">
        <v>5530.4</v>
      </c>
      <c r="F250" s="12">
        <f t="shared" si="2"/>
        <v>828.39999999999964</v>
      </c>
      <c r="G250" s="12">
        <v>4702</v>
      </c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20"/>
    </row>
    <row r="251" spans="1:19" s="19" customFormat="1" ht="21" customHeight="1">
      <c r="A251" s="54"/>
      <c r="B251" s="57"/>
      <c r="C251" s="12" t="s">
        <v>202</v>
      </c>
      <c r="D251" s="12">
        <v>5</v>
      </c>
      <c r="E251" s="12">
        <v>2799.6</v>
      </c>
      <c r="F251" s="12">
        <f t="shared" si="2"/>
        <v>416.69999999999982</v>
      </c>
      <c r="G251" s="12">
        <v>2382.9</v>
      </c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20"/>
    </row>
    <row r="252" spans="1:19" s="19" customFormat="1" ht="21" customHeight="1">
      <c r="A252" s="52">
        <v>69</v>
      </c>
      <c r="B252" s="55" t="s">
        <v>204</v>
      </c>
      <c r="C252" s="12" t="s">
        <v>201</v>
      </c>
      <c r="D252" s="12">
        <v>2</v>
      </c>
      <c r="E252" s="12">
        <v>13436</v>
      </c>
      <c r="F252" s="12">
        <f t="shared" si="2"/>
        <v>7922</v>
      </c>
      <c r="G252" s="12">
        <v>5514</v>
      </c>
      <c r="H252" s="46" t="s">
        <v>203</v>
      </c>
      <c r="I252" s="46">
        <f>SUM(G252:G253)</f>
        <v>5578.2</v>
      </c>
      <c r="J252" s="46">
        <f>0.7*I252</f>
        <v>3904.74</v>
      </c>
      <c r="K252" s="46"/>
      <c r="L252" s="46">
        <f>0.3*G252</f>
        <v>1654.2</v>
      </c>
      <c r="M252" s="46"/>
      <c r="N252" s="46"/>
      <c r="O252" s="46"/>
      <c r="P252" s="46">
        <f>0.3*G253</f>
        <v>19.260000000000002</v>
      </c>
      <c r="Q252" s="46"/>
      <c r="R252" s="46">
        <f>SUM(J252:Q253)</f>
        <v>5578.2</v>
      </c>
      <c r="S252" s="20"/>
    </row>
    <row r="253" spans="1:19" s="19" customFormat="1" ht="21" customHeight="1">
      <c r="A253" s="54"/>
      <c r="B253" s="57"/>
      <c r="C253" s="12" t="s">
        <v>202</v>
      </c>
      <c r="D253" s="12">
        <v>2</v>
      </c>
      <c r="E253" s="12">
        <v>88</v>
      </c>
      <c r="F253" s="12">
        <f t="shared" si="2"/>
        <v>23.799999999999997</v>
      </c>
      <c r="G253" s="12">
        <v>64.2</v>
      </c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20"/>
    </row>
    <row r="254" spans="1:19" s="19" customFormat="1" ht="21" customHeight="1">
      <c r="A254" s="24">
        <v>70</v>
      </c>
      <c r="B254" s="37" t="s">
        <v>206</v>
      </c>
      <c r="C254" s="12" t="s">
        <v>202</v>
      </c>
      <c r="D254" s="12">
        <v>1</v>
      </c>
      <c r="E254" s="12">
        <v>3420</v>
      </c>
      <c r="F254" s="12">
        <f t="shared" si="2"/>
        <v>114</v>
      </c>
      <c r="G254" s="12">
        <v>3306</v>
      </c>
      <c r="H254" s="22" t="s">
        <v>209</v>
      </c>
      <c r="I254" s="12">
        <f>SUM(G254)</f>
        <v>3306</v>
      </c>
      <c r="J254" s="12">
        <f>0.7*I254</f>
        <v>2314.1999999999998</v>
      </c>
      <c r="K254" s="12"/>
      <c r="L254" s="12"/>
      <c r="M254" s="12"/>
      <c r="N254" s="23"/>
      <c r="O254" s="12"/>
      <c r="P254" s="12">
        <f>0.3*I254</f>
        <v>991.8</v>
      </c>
      <c r="Q254" s="12"/>
      <c r="R254" s="12">
        <f>SUM(J254:Q254)</f>
        <v>3306</v>
      </c>
      <c r="S254" s="20"/>
    </row>
    <row r="255" spans="1:19" s="19" customFormat="1" ht="21" customHeight="1">
      <c r="A255" s="52">
        <v>71</v>
      </c>
      <c r="B255" s="55" t="s">
        <v>207</v>
      </c>
      <c r="C255" s="12" t="s">
        <v>201</v>
      </c>
      <c r="D255" s="12">
        <v>4</v>
      </c>
      <c r="E255" s="12">
        <v>160</v>
      </c>
      <c r="F255" s="12">
        <f t="shared" si="2"/>
        <v>80</v>
      </c>
      <c r="G255" s="12">
        <v>80</v>
      </c>
      <c r="H255" s="46" t="s">
        <v>212</v>
      </c>
      <c r="I255" s="46">
        <f>SUM(G255:G256)</f>
        <v>120</v>
      </c>
      <c r="J255" s="46">
        <f>0.7*I255</f>
        <v>84</v>
      </c>
      <c r="K255" s="46"/>
      <c r="L255" s="46">
        <f>0.3*G255</f>
        <v>24</v>
      </c>
      <c r="M255" s="46"/>
      <c r="N255" s="46"/>
      <c r="O255" s="46"/>
      <c r="P255" s="46">
        <f>0.3*G256</f>
        <v>12</v>
      </c>
      <c r="Q255" s="46"/>
      <c r="R255" s="46">
        <f>SUM(J255:Q256)</f>
        <v>120</v>
      </c>
      <c r="S255" s="20"/>
    </row>
    <row r="256" spans="1:19" s="19" customFormat="1" ht="21" customHeight="1">
      <c r="A256" s="54"/>
      <c r="B256" s="57"/>
      <c r="C256" s="12" t="s">
        <v>202</v>
      </c>
      <c r="D256" s="12">
        <v>2</v>
      </c>
      <c r="E256" s="12">
        <v>80</v>
      </c>
      <c r="F256" s="12">
        <f t="shared" si="2"/>
        <v>40</v>
      </c>
      <c r="G256" s="12">
        <v>40</v>
      </c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20"/>
    </row>
    <row r="257" spans="1:19" s="19" customFormat="1" ht="21" customHeight="1">
      <c r="A257" s="24">
        <v>72</v>
      </c>
      <c r="B257" s="37" t="s">
        <v>208</v>
      </c>
      <c r="C257" s="12" t="s">
        <v>201</v>
      </c>
      <c r="D257" s="12">
        <v>4</v>
      </c>
      <c r="E257" s="12">
        <v>2715</v>
      </c>
      <c r="F257" s="12">
        <f t="shared" si="2"/>
        <v>175.09999999999991</v>
      </c>
      <c r="G257" s="12">
        <v>2539.9</v>
      </c>
      <c r="H257" s="22" t="s">
        <v>209</v>
      </c>
      <c r="I257" s="12">
        <f>G257</f>
        <v>2539.9</v>
      </c>
      <c r="J257" s="12">
        <f>0.7*I257</f>
        <v>1777.93</v>
      </c>
      <c r="K257" s="12"/>
      <c r="L257" s="12">
        <f>0.3*G257</f>
        <v>761.97</v>
      </c>
      <c r="M257" s="12"/>
      <c r="N257" s="23"/>
      <c r="O257" s="12"/>
      <c r="P257" s="12"/>
      <c r="Q257" s="12"/>
      <c r="R257" s="12">
        <f>SUM(J257:Q257)</f>
        <v>2539.9</v>
      </c>
      <c r="S257" s="20"/>
    </row>
    <row r="258" spans="1:19" s="19" customFormat="1" ht="21" customHeight="1">
      <c r="A258" s="52">
        <v>73</v>
      </c>
      <c r="B258" s="55" t="s">
        <v>210</v>
      </c>
      <c r="C258" s="12" t="s">
        <v>200</v>
      </c>
      <c r="D258" s="12">
        <v>3</v>
      </c>
      <c r="E258" s="12">
        <v>191</v>
      </c>
      <c r="F258" s="12">
        <f t="shared" si="2"/>
        <v>32.400000000000006</v>
      </c>
      <c r="G258" s="12">
        <v>158.6</v>
      </c>
      <c r="H258" s="46" t="s">
        <v>24</v>
      </c>
      <c r="I258" s="46">
        <f>SUM(G258:G260)</f>
        <v>7618.2</v>
      </c>
      <c r="J258" s="46">
        <f>0.7*I258</f>
        <v>5332.74</v>
      </c>
      <c r="K258" s="46">
        <f>0.3*G258</f>
        <v>47.58</v>
      </c>
      <c r="L258" s="46">
        <f>0.3*G259</f>
        <v>2183.6699999999996</v>
      </c>
      <c r="M258" s="46"/>
      <c r="N258" s="46"/>
      <c r="O258" s="46"/>
      <c r="P258" s="46">
        <f>0.3*G260</f>
        <v>54.209999999999994</v>
      </c>
      <c r="Q258" s="46"/>
      <c r="R258" s="46">
        <f>SUM(J258:Q260)</f>
        <v>7618.2</v>
      </c>
      <c r="S258" s="20"/>
    </row>
    <row r="259" spans="1:19" s="19" customFormat="1" ht="21" customHeight="1">
      <c r="A259" s="53"/>
      <c r="B259" s="56"/>
      <c r="C259" s="12" t="s">
        <v>201</v>
      </c>
      <c r="D259" s="12">
        <v>17</v>
      </c>
      <c r="E259" s="12">
        <v>8347</v>
      </c>
      <c r="F259" s="12">
        <f t="shared" si="2"/>
        <v>1068.1000000000004</v>
      </c>
      <c r="G259" s="12">
        <v>7278.9</v>
      </c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20"/>
    </row>
    <row r="260" spans="1:19" s="19" customFormat="1" ht="21" customHeight="1">
      <c r="A260" s="54"/>
      <c r="B260" s="57"/>
      <c r="C260" s="12" t="s">
        <v>202</v>
      </c>
      <c r="D260" s="12">
        <v>4</v>
      </c>
      <c r="E260" s="12">
        <v>217</v>
      </c>
      <c r="F260" s="12">
        <f t="shared" si="2"/>
        <v>36.300000000000011</v>
      </c>
      <c r="G260" s="12">
        <v>180.7</v>
      </c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20"/>
    </row>
    <row r="261" spans="1:19" s="19" customFormat="1" ht="21" customHeight="1">
      <c r="A261" s="52">
        <v>74</v>
      </c>
      <c r="B261" s="55" t="s">
        <v>211</v>
      </c>
      <c r="C261" s="12" t="s">
        <v>200</v>
      </c>
      <c r="D261" s="12">
        <v>1</v>
      </c>
      <c r="E261" s="12">
        <v>653.4</v>
      </c>
      <c r="F261" s="12">
        <f t="shared" si="2"/>
        <v>0</v>
      </c>
      <c r="G261" s="12">
        <v>653.4</v>
      </c>
      <c r="H261" s="46" t="s">
        <v>212</v>
      </c>
      <c r="I261" s="46">
        <f>SUM(G261:G262)</f>
        <v>1834.6999999999998</v>
      </c>
      <c r="J261" s="46">
        <f>0.7*I261</f>
        <v>1284.2899999999997</v>
      </c>
      <c r="K261" s="46">
        <f>0.3*G261</f>
        <v>196.01999999999998</v>
      </c>
      <c r="L261" s="46">
        <f>0.3*G262</f>
        <v>354.39</v>
      </c>
      <c r="M261" s="46"/>
      <c r="N261" s="46"/>
      <c r="O261" s="46"/>
      <c r="P261" s="46"/>
      <c r="Q261" s="46"/>
      <c r="R261" s="46">
        <f>SUM(J261:Q262)</f>
        <v>1834.6999999999998</v>
      </c>
      <c r="S261" s="20"/>
    </row>
    <row r="262" spans="1:19" s="19" customFormat="1" ht="21" customHeight="1">
      <c r="A262" s="54"/>
      <c r="B262" s="57"/>
      <c r="C262" s="12" t="s">
        <v>201</v>
      </c>
      <c r="D262" s="12">
        <v>1</v>
      </c>
      <c r="E262" s="12">
        <v>1181.3</v>
      </c>
      <c r="F262" s="12">
        <f t="shared" si="2"/>
        <v>0</v>
      </c>
      <c r="G262" s="12">
        <v>1181.3</v>
      </c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20"/>
    </row>
    <row r="263" spans="1:19" s="19" customFormat="1" ht="20.100000000000001" customHeight="1">
      <c r="A263" s="52">
        <v>75</v>
      </c>
      <c r="B263" s="55" t="s">
        <v>213</v>
      </c>
      <c r="C263" s="12" t="s">
        <v>214</v>
      </c>
      <c r="D263" s="12">
        <v>3</v>
      </c>
      <c r="E263" s="12">
        <v>6725.3</v>
      </c>
      <c r="F263" s="12">
        <f t="shared" si="2"/>
        <v>843.40000000000055</v>
      </c>
      <c r="G263" s="12">
        <v>5881.9</v>
      </c>
      <c r="H263" s="46" t="s">
        <v>215</v>
      </c>
      <c r="I263" s="46">
        <f>SUM(G263:G266)</f>
        <v>24746.5</v>
      </c>
      <c r="J263" s="46">
        <f>0.7*I263</f>
        <v>17322.55</v>
      </c>
      <c r="K263" s="46">
        <f>0.3*G264</f>
        <v>348</v>
      </c>
      <c r="L263" s="46">
        <f>0.15*G263+0.3*G265</f>
        <v>5969.5649999999996</v>
      </c>
      <c r="M263" s="46"/>
      <c r="N263" s="46"/>
      <c r="O263" s="46"/>
      <c r="P263" s="46">
        <f>0.15*G263+0.3*G266</f>
        <v>1106.385</v>
      </c>
      <c r="Q263" s="46"/>
      <c r="R263" s="46">
        <f>SUM(J263:Q266)</f>
        <v>24746.499999999996</v>
      </c>
      <c r="S263" s="20"/>
    </row>
    <row r="264" spans="1:19" s="19" customFormat="1" ht="20.100000000000001" customHeight="1">
      <c r="A264" s="53"/>
      <c r="B264" s="56"/>
      <c r="C264" s="12" t="s">
        <v>200</v>
      </c>
      <c r="D264" s="12">
        <v>1</v>
      </c>
      <c r="E264" s="12">
        <v>1320</v>
      </c>
      <c r="F264" s="12">
        <f t="shared" si="2"/>
        <v>160</v>
      </c>
      <c r="G264" s="12">
        <v>1160</v>
      </c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20"/>
    </row>
    <row r="265" spans="1:19" s="19" customFormat="1" ht="20.100000000000001" customHeight="1">
      <c r="A265" s="53"/>
      <c r="B265" s="56"/>
      <c r="C265" s="12" t="s">
        <v>201</v>
      </c>
      <c r="D265" s="12">
        <v>15</v>
      </c>
      <c r="E265" s="12">
        <v>19738.3</v>
      </c>
      <c r="F265" s="12">
        <f t="shared" si="2"/>
        <v>2780.7000000000007</v>
      </c>
      <c r="G265" s="12">
        <v>16957.599999999999</v>
      </c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20"/>
    </row>
    <row r="266" spans="1:19" s="19" customFormat="1" ht="20.100000000000001" customHeight="1">
      <c r="A266" s="54"/>
      <c r="B266" s="57"/>
      <c r="C266" s="12" t="s">
        <v>202</v>
      </c>
      <c r="D266" s="12">
        <v>2</v>
      </c>
      <c r="E266" s="12">
        <v>1087.7</v>
      </c>
      <c r="F266" s="12">
        <f t="shared" si="2"/>
        <v>340.70000000000005</v>
      </c>
      <c r="G266" s="12">
        <v>747</v>
      </c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20"/>
    </row>
    <row r="267" spans="1:19" s="19" customFormat="1" ht="34.5" customHeight="1">
      <c r="A267" s="24">
        <v>76</v>
      </c>
      <c r="B267" s="37" t="s">
        <v>216</v>
      </c>
      <c r="C267" s="12" t="s">
        <v>201</v>
      </c>
      <c r="D267" s="12">
        <v>2</v>
      </c>
      <c r="E267" s="12">
        <v>978</v>
      </c>
      <c r="F267" s="12">
        <f t="shared" si="2"/>
        <v>405</v>
      </c>
      <c r="G267" s="12">
        <v>573</v>
      </c>
      <c r="H267" s="22" t="s">
        <v>24</v>
      </c>
      <c r="I267" s="12">
        <f>SUM(G267)</f>
        <v>573</v>
      </c>
      <c r="J267" s="12">
        <f>0.7*G267</f>
        <v>401.09999999999997</v>
      </c>
      <c r="K267" s="12"/>
      <c r="L267" s="12">
        <f>0.3*G267</f>
        <v>171.9</v>
      </c>
      <c r="M267" s="12"/>
      <c r="N267" s="23"/>
      <c r="O267" s="12"/>
      <c r="P267" s="12"/>
      <c r="Q267" s="12"/>
      <c r="R267" s="12">
        <f>SUM(J267:Q267)</f>
        <v>573</v>
      </c>
      <c r="S267" s="20"/>
    </row>
    <row r="268" spans="1:19" s="19" customFormat="1" ht="20.100000000000001" customHeight="1">
      <c r="A268" s="52">
        <v>77</v>
      </c>
      <c r="B268" s="55" t="s">
        <v>217</v>
      </c>
      <c r="C268" s="12" t="s">
        <v>200</v>
      </c>
      <c r="D268" s="12">
        <v>3</v>
      </c>
      <c r="E268" s="12">
        <v>1676.5</v>
      </c>
      <c r="F268" s="12">
        <f t="shared" si="2"/>
        <v>447.70000000000005</v>
      </c>
      <c r="G268" s="12">
        <v>1228.8</v>
      </c>
      <c r="H268" s="46" t="s">
        <v>237</v>
      </c>
      <c r="I268" s="46">
        <f>SUM(G268:G272)</f>
        <v>12035.199999999999</v>
      </c>
      <c r="J268" s="46">
        <f>0.7*I268</f>
        <v>8424.64</v>
      </c>
      <c r="K268" s="46">
        <f>0.3*G268</f>
        <v>368.64</v>
      </c>
      <c r="L268" s="46">
        <f>0.3*G269</f>
        <v>3194.22</v>
      </c>
      <c r="M268" s="46"/>
      <c r="N268" s="46">
        <f>0.3*G272</f>
        <v>27.9</v>
      </c>
      <c r="O268" s="46">
        <f>0.3*G271</f>
        <v>9.9</v>
      </c>
      <c r="P268" s="46">
        <f>0.3*G270</f>
        <v>9.9</v>
      </c>
      <c r="Q268" s="46"/>
      <c r="R268" s="46">
        <f>SUM(J268:Q272)</f>
        <v>12035.199999999997</v>
      </c>
      <c r="S268" s="20"/>
    </row>
    <row r="269" spans="1:19" s="19" customFormat="1" ht="20.100000000000001" customHeight="1">
      <c r="A269" s="53"/>
      <c r="B269" s="56"/>
      <c r="C269" s="12" t="s">
        <v>201</v>
      </c>
      <c r="D269" s="12">
        <v>10</v>
      </c>
      <c r="E269" s="12">
        <v>14110.3</v>
      </c>
      <c r="F269" s="12">
        <f t="shared" si="2"/>
        <v>3462.8999999999996</v>
      </c>
      <c r="G269" s="12">
        <v>10647.4</v>
      </c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20"/>
    </row>
    <row r="270" spans="1:19" s="19" customFormat="1" ht="20.100000000000001" customHeight="1">
      <c r="A270" s="53"/>
      <c r="B270" s="56"/>
      <c r="C270" s="12" t="s">
        <v>202</v>
      </c>
      <c r="D270" s="12">
        <v>1</v>
      </c>
      <c r="E270" s="12">
        <v>48.4</v>
      </c>
      <c r="F270" s="12">
        <f t="shared" si="2"/>
        <v>15.399999999999999</v>
      </c>
      <c r="G270" s="12">
        <v>33</v>
      </c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20"/>
    </row>
    <row r="271" spans="1:19" s="19" customFormat="1" ht="20.100000000000001" customHeight="1">
      <c r="A271" s="53"/>
      <c r="B271" s="56"/>
      <c r="C271" s="12" t="s">
        <v>218</v>
      </c>
      <c r="D271" s="12">
        <v>1</v>
      </c>
      <c r="E271" s="12">
        <v>48.4</v>
      </c>
      <c r="F271" s="12">
        <f t="shared" si="2"/>
        <v>15.399999999999999</v>
      </c>
      <c r="G271" s="12">
        <v>33</v>
      </c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20"/>
    </row>
    <row r="272" spans="1:19" s="19" customFormat="1" ht="20.100000000000001" customHeight="1">
      <c r="A272" s="54"/>
      <c r="B272" s="57"/>
      <c r="C272" s="12" t="s">
        <v>219</v>
      </c>
      <c r="D272" s="12">
        <v>1</v>
      </c>
      <c r="E272" s="12">
        <v>175.5</v>
      </c>
      <c r="F272" s="12">
        <f t="shared" si="2"/>
        <v>82.5</v>
      </c>
      <c r="G272" s="12">
        <v>93</v>
      </c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20"/>
    </row>
    <row r="273" spans="1:19" s="19" customFormat="1" ht="20.100000000000001" customHeight="1">
      <c r="A273" s="52">
        <v>78</v>
      </c>
      <c r="B273" s="55" t="s">
        <v>220</v>
      </c>
      <c r="C273" s="12" t="s">
        <v>221</v>
      </c>
      <c r="D273" s="12">
        <v>1</v>
      </c>
      <c r="E273" s="12">
        <v>193.2</v>
      </c>
      <c r="F273" s="12">
        <f t="shared" si="2"/>
        <v>0</v>
      </c>
      <c r="G273" s="12">
        <v>193.2</v>
      </c>
      <c r="H273" s="46" t="s">
        <v>238</v>
      </c>
      <c r="I273" s="46">
        <f>SUM(G273:G279)</f>
        <v>3735.8999999999996</v>
      </c>
      <c r="J273" s="46">
        <f>0.7*I273</f>
        <v>2615.1299999999997</v>
      </c>
      <c r="K273" s="46">
        <f>0.3*G274+0.15*G273</f>
        <v>98.489999999999981</v>
      </c>
      <c r="L273" s="46">
        <f>0.15*G273+0.3*G275</f>
        <v>960.08999999999992</v>
      </c>
      <c r="M273" s="46">
        <f>0.3*G277</f>
        <v>6.8999999999999995</v>
      </c>
      <c r="N273" s="46">
        <f>0.3*G279</f>
        <v>8.2799999999999994</v>
      </c>
      <c r="O273" s="46">
        <f>0.3*G278</f>
        <v>8.76</v>
      </c>
      <c r="P273" s="46">
        <f>0.3*G276</f>
        <v>38.25</v>
      </c>
      <c r="Q273" s="46"/>
      <c r="R273" s="46">
        <f>SUM(J273:Q279)</f>
        <v>3735.8999999999996</v>
      </c>
      <c r="S273" s="20"/>
    </row>
    <row r="274" spans="1:19" s="19" customFormat="1" ht="20.100000000000001" customHeight="1">
      <c r="A274" s="53"/>
      <c r="B274" s="56"/>
      <c r="C274" s="12" t="s">
        <v>222</v>
      </c>
      <c r="D274" s="12">
        <v>4</v>
      </c>
      <c r="E274" s="12">
        <v>231.7</v>
      </c>
      <c r="F274" s="12">
        <f t="shared" si="2"/>
        <v>0</v>
      </c>
      <c r="G274" s="12">
        <v>231.7</v>
      </c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20"/>
    </row>
    <row r="275" spans="1:19" s="19" customFormat="1" ht="20.100000000000001" customHeight="1">
      <c r="A275" s="53"/>
      <c r="B275" s="56"/>
      <c r="C275" s="12" t="s">
        <v>201</v>
      </c>
      <c r="D275" s="12">
        <v>8</v>
      </c>
      <c r="E275" s="12">
        <v>3103.7</v>
      </c>
      <c r="F275" s="12">
        <f t="shared" si="2"/>
        <v>0</v>
      </c>
      <c r="G275" s="12">
        <v>3103.7</v>
      </c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20"/>
    </row>
    <row r="276" spans="1:19" s="19" customFormat="1" ht="20.100000000000001" customHeight="1">
      <c r="A276" s="53"/>
      <c r="B276" s="56"/>
      <c r="C276" s="12" t="s">
        <v>202</v>
      </c>
      <c r="D276" s="12">
        <v>1</v>
      </c>
      <c r="E276" s="12">
        <v>127.5</v>
      </c>
      <c r="F276" s="12">
        <f t="shared" si="2"/>
        <v>0</v>
      </c>
      <c r="G276" s="12">
        <v>127.5</v>
      </c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20"/>
    </row>
    <row r="277" spans="1:19" s="19" customFormat="1" ht="20.100000000000001" customHeight="1">
      <c r="A277" s="53"/>
      <c r="B277" s="56"/>
      <c r="C277" s="12" t="s">
        <v>223</v>
      </c>
      <c r="D277" s="12">
        <v>1</v>
      </c>
      <c r="E277" s="12">
        <v>23</v>
      </c>
      <c r="F277" s="12">
        <f t="shared" si="2"/>
        <v>0</v>
      </c>
      <c r="G277" s="12">
        <v>23</v>
      </c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20"/>
    </row>
    <row r="278" spans="1:19" s="19" customFormat="1" ht="20.100000000000001" customHeight="1">
      <c r="A278" s="53"/>
      <c r="B278" s="56"/>
      <c r="C278" s="12" t="s">
        <v>218</v>
      </c>
      <c r="D278" s="12">
        <v>1</v>
      </c>
      <c r="E278" s="12">
        <v>29.2</v>
      </c>
      <c r="F278" s="12">
        <f t="shared" si="2"/>
        <v>0</v>
      </c>
      <c r="G278" s="12">
        <v>29.2</v>
      </c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20"/>
    </row>
    <row r="279" spans="1:19" s="19" customFormat="1" ht="20.100000000000001" customHeight="1">
      <c r="A279" s="54"/>
      <c r="B279" s="57"/>
      <c r="C279" s="12" t="s">
        <v>224</v>
      </c>
      <c r="D279" s="12">
        <v>1</v>
      </c>
      <c r="E279" s="12">
        <v>27.6</v>
      </c>
      <c r="F279" s="12">
        <f t="shared" si="2"/>
        <v>0</v>
      </c>
      <c r="G279" s="12">
        <v>27.6</v>
      </c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20"/>
    </row>
    <row r="280" spans="1:19" s="19" customFormat="1" ht="20.100000000000001" customHeight="1">
      <c r="A280" s="52">
        <v>79</v>
      </c>
      <c r="B280" s="55" t="s">
        <v>225</v>
      </c>
      <c r="C280" s="12" t="s">
        <v>226</v>
      </c>
      <c r="D280" s="12">
        <v>3</v>
      </c>
      <c r="E280" s="12">
        <v>4507.3999999999996</v>
      </c>
      <c r="F280" s="12">
        <f t="shared" si="2"/>
        <v>1407.0999999999995</v>
      </c>
      <c r="G280" s="12">
        <v>3100.3</v>
      </c>
      <c r="H280" s="46" t="s">
        <v>26</v>
      </c>
      <c r="I280" s="46">
        <f>SUM(G280:G285)</f>
        <v>13291.700000000003</v>
      </c>
      <c r="J280" s="46">
        <f>0.7*I280+0.3*G280</f>
        <v>10234.280000000001</v>
      </c>
      <c r="K280" s="46">
        <f>0.3*G281</f>
        <v>30.389999999999997</v>
      </c>
      <c r="L280" s="46">
        <f>0.3*G282</f>
        <v>1681.89</v>
      </c>
      <c r="M280" s="46"/>
      <c r="N280" s="46"/>
      <c r="O280" s="46">
        <f>0.3*G284</f>
        <v>28.41</v>
      </c>
      <c r="P280" s="46">
        <f>0.3*G283</f>
        <v>1291.2</v>
      </c>
      <c r="Q280" s="46">
        <f>0.3*G285</f>
        <v>25.529999999999998</v>
      </c>
      <c r="R280" s="46">
        <f>SUM(J280:Q285)</f>
        <v>13291.7</v>
      </c>
      <c r="S280" s="51" t="s">
        <v>232</v>
      </c>
    </row>
    <row r="281" spans="1:19" s="19" customFormat="1" ht="20.100000000000001" customHeight="1">
      <c r="A281" s="53"/>
      <c r="B281" s="56"/>
      <c r="C281" s="12" t="s">
        <v>227</v>
      </c>
      <c r="D281" s="12">
        <v>3</v>
      </c>
      <c r="E281" s="12">
        <v>188.4</v>
      </c>
      <c r="F281" s="12">
        <f t="shared" si="2"/>
        <v>87.100000000000009</v>
      </c>
      <c r="G281" s="12">
        <v>101.3</v>
      </c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1"/>
    </row>
    <row r="282" spans="1:19" s="19" customFormat="1" ht="20.100000000000001" customHeight="1">
      <c r="A282" s="53"/>
      <c r="B282" s="56"/>
      <c r="C282" s="12" t="s">
        <v>228</v>
      </c>
      <c r="D282" s="12">
        <v>29</v>
      </c>
      <c r="E282" s="12">
        <v>8485.6</v>
      </c>
      <c r="F282" s="12">
        <f t="shared" si="2"/>
        <v>2879.3</v>
      </c>
      <c r="G282" s="12">
        <v>5606.3</v>
      </c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1"/>
    </row>
    <row r="283" spans="1:19" s="19" customFormat="1" ht="20.100000000000001" customHeight="1">
      <c r="A283" s="53"/>
      <c r="B283" s="56"/>
      <c r="C283" s="12" t="s">
        <v>229</v>
      </c>
      <c r="D283" s="12">
        <v>15</v>
      </c>
      <c r="E283" s="12">
        <v>4665.5</v>
      </c>
      <c r="F283" s="12">
        <f t="shared" si="2"/>
        <v>361.5</v>
      </c>
      <c r="G283" s="12">
        <v>4304</v>
      </c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1"/>
    </row>
    <row r="284" spans="1:19" s="19" customFormat="1" ht="20.100000000000001" customHeight="1">
      <c r="A284" s="53"/>
      <c r="B284" s="56"/>
      <c r="C284" s="12" t="s">
        <v>230</v>
      </c>
      <c r="D284" s="12">
        <v>2</v>
      </c>
      <c r="E284" s="12">
        <v>150.6</v>
      </c>
      <c r="F284" s="12">
        <f t="shared" si="2"/>
        <v>55.899999999999991</v>
      </c>
      <c r="G284" s="12">
        <v>94.7</v>
      </c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1"/>
    </row>
    <row r="285" spans="1:19" s="19" customFormat="1" ht="20.100000000000001" customHeight="1">
      <c r="A285" s="54"/>
      <c r="B285" s="57"/>
      <c r="C285" s="12" t="s">
        <v>231</v>
      </c>
      <c r="D285" s="12">
        <v>1</v>
      </c>
      <c r="E285" s="12">
        <v>116.1</v>
      </c>
      <c r="F285" s="12">
        <f t="shared" si="2"/>
        <v>31</v>
      </c>
      <c r="G285" s="12">
        <v>85.1</v>
      </c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51"/>
    </row>
    <row r="286" spans="1:19" s="19" customFormat="1" ht="20.100000000000001" customHeight="1">
      <c r="A286" s="52">
        <v>80</v>
      </c>
      <c r="B286" s="55" t="s">
        <v>233</v>
      </c>
      <c r="C286" s="12" t="s">
        <v>227</v>
      </c>
      <c r="D286" s="12">
        <v>3</v>
      </c>
      <c r="E286" s="12">
        <v>4505.3999999999996</v>
      </c>
      <c r="F286" s="12">
        <f t="shared" si="2"/>
        <v>0</v>
      </c>
      <c r="G286" s="12">
        <v>4505.3999999999996</v>
      </c>
      <c r="H286" s="46" t="s">
        <v>87</v>
      </c>
      <c r="I286" s="46">
        <f>SUM(G286:G292)</f>
        <v>24381.700000000004</v>
      </c>
      <c r="J286" s="46">
        <f>0.7*I286</f>
        <v>17067.190000000002</v>
      </c>
      <c r="K286" s="46">
        <f>0.3*G286</f>
        <v>1351.62</v>
      </c>
      <c r="L286" s="46">
        <f>0.3*G287</f>
        <v>5078.5200000000004</v>
      </c>
      <c r="M286" s="46">
        <f>0.3*G289</f>
        <v>207</v>
      </c>
      <c r="N286" s="46">
        <f>0.3*G291</f>
        <v>212.16</v>
      </c>
      <c r="O286" s="46">
        <f>0.3*G290</f>
        <v>225.86999999999998</v>
      </c>
      <c r="P286" s="46">
        <f>0.3*G288</f>
        <v>129.44999999999999</v>
      </c>
      <c r="Q286" s="46">
        <f>0.3*G292</f>
        <v>109.89</v>
      </c>
      <c r="R286" s="46">
        <f>SUM(J286:Q292)</f>
        <v>24381.7</v>
      </c>
      <c r="S286" s="20"/>
    </row>
    <row r="287" spans="1:19" s="19" customFormat="1" ht="20.100000000000001" customHeight="1">
      <c r="A287" s="53"/>
      <c r="B287" s="56"/>
      <c r="C287" s="12" t="s">
        <v>228</v>
      </c>
      <c r="D287" s="12">
        <v>9</v>
      </c>
      <c r="E287" s="12">
        <v>16928.400000000001</v>
      </c>
      <c r="F287" s="12">
        <f t="shared" si="2"/>
        <v>0</v>
      </c>
      <c r="G287" s="12">
        <v>16928.400000000001</v>
      </c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20"/>
    </row>
    <row r="288" spans="1:19" s="19" customFormat="1" ht="20.100000000000001" customHeight="1">
      <c r="A288" s="53"/>
      <c r="B288" s="56"/>
      <c r="C288" s="12" t="s">
        <v>229</v>
      </c>
      <c r="D288" s="12">
        <v>4</v>
      </c>
      <c r="E288" s="12">
        <v>431.5</v>
      </c>
      <c r="F288" s="12">
        <f t="shared" si="2"/>
        <v>0</v>
      </c>
      <c r="G288" s="12">
        <v>431.5</v>
      </c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20"/>
    </row>
    <row r="289" spans="1:19" s="19" customFormat="1" ht="20.100000000000001" customHeight="1">
      <c r="A289" s="53"/>
      <c r="B289" s="56"/>
      <c r="C289" s="12" t="s">
        <v>234</v>
      </c>
      <c r="D289" s="12">
        <v>19</v>
      </c>
      <c r="E289" s="12">
        <v>690</v>
      </c>
      <c r="F289" s="12">
        <f t="shared" si="2"/>
        <v>0</v>
      </c>
      <c r="G289" s="12">
        <v>690</v>
      </c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20"/>
    </row>
    <row r="290" spans="1:19" s="19" customFormat="1" ht="20.100000000000001" customHeight="1">
      <c r="A290" s="53"/>
      <c r="B290" s="56"/>
      <c r="C290" s="12" t="s">
        <v>230</v>
      </c>
      <c r="D290" s="12">
        <v>19</v>
      </c>
      <c r="E290" s="12">
        <v>752.9</v>
      </c>
      <c r="F290" s="12">
        <f t="shared" si="2"/>
        <v>0</v>
      </c>
      <c r="G290" s="12">
        <v>752.9</v>
      </c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20"/>
    </row>
    <row r="291" spans="1:19" s="19" customFormat="1" ht="20.100000000000001" customHeight="1">
      <c r="A291" s="53"/>
      <c r="B291" s="56"/>
      <c r="C291" s="12" t="s">
        <v>236</v>
      </c>
      <c r="D291" s="12">
        <v>18</v>
      </c>
      <c r="E291" s="12">
        <v>707.2</v>
      </c>
      <c r="F291" s="12">
        <f t="shared" si="2"/>
        <v>0</v>
      </c>
      <c r="G291" s="12">
        <v>707.2</v>
      </c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20"/>
    </row>
    <row r="292" spans="1:19" s="19" customFormat="1" ht="20.100000000000001" customHeight="1">
      <c r="A292" s="54"/>
      <c r="B292" s="57"/>
      <c r="C292" s="12" t="s">
        <v>231</v>
      </c>
      <c r="D292" s="12">
        <v>11</v>
      </c>
      <c r="E292" s="12">
        <v>366.3</v>
      </c>
      <c r="F292" s="12">
        <f t="shared" si="2"/>
        <v>0</v>
      </c>
      <c r="G292" s="12">
        <v>366.3</v>
      </c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20"/>
    </row>
    <row r="293" spans="1:19" s="19" customFormat="1" ht="20.100000000000001" customHeight="1">
      <c r="A293" s="52">
        <v>81</v>
      </c>
      <c r="B293" s="55" t="s">
        <v>239</v>
      </c>
      <c r="C293" s="25" t="s">
        <v>240</v>
      </c>
      <c r="D293" s="12">
        <v>3</v>
      </c>
      <c r="E293" s="12">
        <v>2348</v>
      </c>
      <c r="F293" s="12">
        <f t="shared" si="2"/>
        <v>0</v>
      </c>
      <c r="G293" s="12">
        <v>2348</v>
      </c>
      <c r="H293" s="46" t="s">
        <v>24</v>
      </c>
      <c r="I293" s="46">
        <f>SUM(G293:G300)</f>
        <v>35144.300000000003</v>
      </c>
      <c r="J293" s="46">
        <f>0.7*I293</f>
        <v>24601.010000000002</v>
      </c>
      <c r="K293" s="46">
        <f>0.3*G294</f>
        <v>1256.82</v>
      </c>
      <c r="L293" s="46">
        <f>0.15*G293+0.3*G295</f>
        <v>7281.27</v>
      </c>
      <c r="M293" s="46">
        <f>0.3*G297</f>
        <v>23.25</v>
      </c>
      <c r="N293" s="46">
        <f>0.3*G299</f>
        <v>30.9</v>
      </c>
      <c r="O293" s="46">
        <f>0.3*G298</f>
        <v>23.25</v>
      </c>
      <c r="P293" s="46">
        <f>0.15*G293+0.3*G296</f>
        <v>1908.93</v>
      </c>
      <c r="Q293" s="46">
        <f>0.3*G300</f>
        <v>18.869999999999997</v>
      </c>
      <c r="R293" s="46">
        <f>SUM(J293:Q300)</f>
        <v>35144.30000000001</v>
      </c>
      <c r="S293" s="20"/>
    </row>
    <row r="294" spans="1:19" s="19" customFormat="1" ht="20.100000000000001" customHeight="1">
      <c r="A294" s="53"/>
      <c r="B294" s="56"/>
      <c r="C294" s="12" t="s">
        <v>227</v>
      </c>
      <c r="D294" s="12">
        <v>8</v>
      </c>
      <c r="E294" s="12">
        <v>4281.8</v>
      </c>
      <c r="F294" s="12">
        <f t="shared" si="2"/>
        <v>92.400000000000546</v>
      </c>
      <c r="G294" s="12">
        <v>4189.3999999999996</v>
      </c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20"/>
    </row>
    <row r="295" spans="1:19" s="19" customFormat="1" ht="20.100000000000001" customHeight="1">
      <c r="A295" s="53"/>
      <c r="B295" s="56"/>
      <c r="C295" s="12" t="s">
        <v>241</v>
      </c>
      <c r="D295" s="12">
        <v>16</v>
      </c>
      <c r="E295" s="12">
        <v>23210.400000000001</v>
      </c>
      <c r="F295" s="12">
        <f t="shared" si="2"/>
        <v>113.5</v>
      </c>
      <c r="G295" s="12">
        <v>23096.9</v>
      </c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20"/>
    </row>
    <row r="296" spans="1:19" s="19" customFormat="1" ht="20.100000000000001" customHeight="1">
      <c r="A296" s="53"/>
      <c r="B296" s="56"/>
      <c r="C296" s="12" t="s">
        <v>229</v>
      </c>
      <c r="D296" s="12">
        <v>4</v>
      </c>
      <c r="E296" s="12">
        <v>5189.1000000000004</v>
      </c>
      <c r="F296" s="12">
        <f t="shared" si="2"/>
        <v>0</v>
      </c>
      <c r="G296" s="12">
        <v>5189.1000000000004</v>
      </c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20"/>
    </row>
    <row r="297" spans="1:19" s="19" customFormat="1" ht="20.100000000000001" customHeight="1">
      <c r="A297" s="53"/>
      <c r="B297" s="56"/>
      <c r="C297" s="12" t="s">
        <v>242</v>
      </c>
      <c r="D297" s="12">
        <v>2</v>
      </c>
      <c r="E297" s="12">
        <v>85.6</v>
      </c>
      <c r="F297" s="12">
        <f t="shared" si="2"/>
        <v>8.0999999999999943</v>
      </c>
      <c r="G297" s="12">
        <v>77.5</v>
      </c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20"/>
    </row>
    <row r="298" spans="1:19" s="19" customFormat="1" ht="20.100000000000001" customHeight="1">
      <c r="A298" s="53"/>
      <c r="B298" s="56"/>
      <c r="C298" s="12" t="s">
        <v>230</v>
      </c>
      <c r="D298" s="12">
        <v>2</v>
      </c>
      <c r="E298" s="12">
        <v>85.6</v>
      </c>
      <c r="F298" s="12">
        <f t="shared" si="2"/>
        <v>8.0999999999999943</v>
      </c>
      <c r="G298" s="12">
        <v>77.5</v>
      </c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20"/>
    </row>
    <row r="299" spans="1:19" s="19" customFormat="1" ht="20.100000000000001" customHeight="1">
      <c r="A299" s="53"/>
      <c r="B299" s="56"/>
      <c r="C299" s="12" t="s">
        <v>235</v>
      </c>
      <c r="D299" s="12">
        <v>2</v>
      </c>
      <c r="E299" s="12">
        <v>115.8</v>
      </c>
      <c r="F299" s="12">
        <f t="shared" si="2"/>
        <v>12.799999999999997</v>
      </c>
      <c r="G299" s="12">
        <v>103</v>
      </c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20"/>
    </row>
    <row r="300" spans="1:19" s="19" customFormat="1" ht="20.100000000000001" customHeight="1">
      <c r="A300" s="54"/>
      <c r="B300" s="57"/>
      <c r="C300" s="12" t="s">
        <v>231</v>
      </c>
      <c r="D300" s="12">
        <v>2</v>
      </c>
      <c r="E300" s="12">
        <v>83.9</v>
      </c>
      <c r="F300" s="12">
        <f t="shared" si="2"/>
        <v>21.000000000000007</v>
      </c>
      <c r="G300" s="12">
        <v>62.9</v>
      </c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20"/>
    </row>
    <row r="301" spans="1:19" s="19" customFormat="1" ht="20.100000000000001" customHeight="1">
      <c r="A301" s="52">
        <v>82</v>
      </c>
      <c r="B301" s="55" t="s">
        <v>243</v>
      </c>
      <c r="C301" s="12" t="s">
        <v>52</v>
      </c>
      <c r="D301" s="12">
        <v>2</v>
      </c>
      <c r="E301" s="12">
        <v>2318.4</v>
      </c>
      <c r="F301" s="12">
        <f t="shared" si="2"/>
        <v>0</v>
      </c>
      <c r="G301" s="12">
        <v>2318.4</v>
      </c>
      <c r="H301" s="46" t="s">
        <v>53</v>
      </c>
      <c r="I301" s="46">
        <f>SUM(G301:G304)</f>
        <v>2845.3</v>
      </c>
      <c r="J301" s="46">
        <f>0.7*I301</f>
        <v>1991.71</v>
      </c>
      <c r="K301" s="46">
        <f>0.3*G301</f>
        <v>695.52</v>
      </c>
      <c r="L301" s="46">
        <f>0.3*G302</f>
        <v>58.5</v>
      </c>
      <c r="M301" s="46">
        <f>0.3*G303</f>
        <v>27.09</v>
      </c>
      <c r="N301" s="46">
        <f>0.3*G304</f>
        <v>72.47999999999999</v>
      </c>
      <c r="O301" s="46"/>
      <c r="P301" s="46"/>
      <c r="Q301" s="46"/>
      <c r="R301" s="46">
        <f>SUM(J301:Q304)</f>
        <v>2845.3</v>
      </c>
      <c r="S301" s="20"/>
    </row>
    <row r="302" spans="1:19" s="19" customFormat="1" ht="20.100000000000001" customHeight="1">
      <c r="A302" s="53"/>
      <c r="B302" s="56"/>
      <c r="C302" s="12" t="s">
        <v>30</v>
      </c>
      <c r="D302" s="12">
        <v>1</v>
      </c>
      <c r="E302" s="12">
        <v>624</v>
      </c>
      <c r="F302" s="12">
        <f t="shared" si="2"/>
        <v>429</v>
      </c>
      <c r="G302" s="12">
        <v>195</v>
      </c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20"/>
    </row>
    <row r="303" spans="1:19" s="19" customFormat="1" ht="20.100000000000001" customHeight="1">
      <c r="A303" s="53"/>
      <c r="B303" s="56"/>
      <c r="C303" s="12" t="s">
        <v>126</v>
      </c>
      <c r="D303" s="12">
        <v>1</v>
      </c>
      <c r="E303" s="12">
        <v>90.3</v>
      </c>
      <c r="F303" s="12">
        <f t="shared" si="2"/>
        <v>0</v>
      </c>
      <c r="G303" s="12">
        <v>90.3</v>
      </c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20"/>
    </row>
    <row r="304" spans="1:19" s="19" customFormat="1" ht="20.100000000000001" customHeight="1">
      <c r="A304" s="54"/>
      <c r="B304" s="57"/>
      <c r="C304" s="12" t="s">
        <v>66</v>
      </c>
      <c r="D304" s="12">
        <v>3</v>
      </c>
      <c r="E304" s="12">
        <v>241.6</v>
      </c>
      <c r="F304" s="12">
        <f t="shared" si="2"/>
        <v>0</v>
      </c>
      <c r="G304" s="12">
        <v>241.6</v>
      </c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20"/>
    </row>
    <row r="305" spans="1:19" s="19" customFormat="1" ht="20.100000000000001" customHeight="1">
      <c r="A305" s="52">
        <v>83</v>
      </c>
      <c r="B305" s="55" t="s">
        <v>244</v>
      </c>
      <c r="C305" s="12" t="s">
        <v>245</v>
      </c>
      <c r="D305" s="12">
        <v>1</v>
      </c>
      <c r="E305" s="12">
        <v>1300</v>
      </c>
      <c r="F305" s="12">
        <f t="shared" si="2"/>
        <v>463.79999999999995</v>
      </c>
      <c r="G305" s="12">
        <v>836.2</v>
      </c>
      <c r="H305" s="46" t="s">
        <v>250</v>
      </c>
      <c r="I305" s="46">
        <f>SUM(G305:G309)</f>
        <v>3399.6</v>
      </c>
      <c r="J305" s="46">
        <f>0.7*I305</f>
        <v>2379.7199999999998</v>
      </c>
      <c r="K305" s="46">
        <f>0.3*G306</f>
        <v>172.73999999999998</v>
      </c>
      <c r="L305" s="46">
        <f>0.15*G305+0.3*G307</f>
        <v>479.88</v>
      </c>
      <c r="M305" s="46"/>
      <c r="N305" s="46">
        <f>0.3*G309</f>
        <v>100.71</v>
      </c>
      <c r="O305" s="46"/>
      <c r="P305" s="46">
        <f>0.15*G305+0.3*G308</f>
        <v>266.54999999999995</v>
      </c>
      <c r="Q305" s="46"/>
      <c r="R305" s="46">
        <f>SUM(J305:Q309)</f>
        <v>3399.5999999999995</v>
      </c>
      <c r="S305" s="20"/>
    </row>
    <row r="306" spans="1:19" s="19" customFormat="1" ht="20.100000000000001" customHeight="1">
      <c r="A306" s="53"/>
      <c r="B306" s="56"/>
      <c r="C306" s="12" t="s">
        <v>246</v>
      </c>
      <c r="D306" s="12">
        <v>3</v>
      </c>
      <c r="E306" s="12">
        <v>728.3</v>
      </c>
      <c r="F306" s="12">
        <f t="shared" si="2"/>
        <v>152.5</v>
      </c>
      <c r="G306" s="12">
        <v>575.79999999999995</v>
      </c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20"/>
    </row>
    <row r="307" spans="1:19" s="19" customFormat="1" ht="20.100000000000001" customHeight="1">
      <c r="A307" s="53"/>
      <c r="B307" s="56"/>
      <c r="C307" s="12" t="s">
        <v>247</v>
      </c>
      <c r="D307" s="12">
        <v>7</v>
      </c>
      <c r="E307" s="12">
        <v>2056</v>
      </c>
      <c r="F307" s="12">
        <f t="shared" si="2"/>
        <v>874.5</v>
      </c>
      <c r="G307" s="12">
        <v>1181.5</v>
      </c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20"/>
    </row>
    <row r="308" spans="1:19" s="19" customFormat="1" ht="20.100000000000001" customHeight="1">
      <c r="A308" s="53"/>
      <c r="B308" s="56"/>
      <c r="C308" s="12" t="s">
        <v>248</v>
      </c>
      <c r="D308" s="12">
        <v>1</v>
      </c>
      <c r="E308" s="12">
        <v>604.79999999999995</v>
      </c>
      <c r="F308" s="12">
        <f t="shared" si="2"/>
        <v>134.39999999999998</v>
      </c>
      <c r="G308" s="12">
        <v>470.4</v>
      </c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20"/>
    </row>
    <row r="309" spans="1:19" s="19" customFormat="1" ht="20.100000000000001" customHeight="1">
      <c r="A309" s="54"/>
      <c r="B309" s="57"/>
      <c r="C309" s="12" t="s">
        <v>249</v>
      </c>
      <c r="D309" s="12">
        <v>1</v>
      </c>
      <c r="E309" s="12">
        <v>431.6</v>
      </c>
      <c r="F309" s="12">
        <f t="shared" si="2"/>
        <v>95.900000000000034</v>
      </c>
      <c r="G309" s="12">
        <v>335.7</v>
      </c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20"/>
    </row>
    <row r="310" spans="1:19" s="19" customFormat="1" ht="21.95" customHeight="1">
      <c r="A310" s="52">
        <v>84</v>
      </c>
      <c r="B310" s="55" t="s">
        <v>251</v>
      </c>
      <c r="C310" s="12" t="s">
        <v>252</v>
      </c>
      <c r="D310" s="12">
        <v>1</v>
      </c>
      <c r="E310" s="12">
        <v>924</v>
      </c>
      <c r="F310" s="12">
        <f t="shared" si="2"/>
        <v>277.20000000000005</v>
      </c>
      <c r="G310" s="12">
        <v>646.79999999999995</v>
      </c>
      <c r="H310" s="46" t="s">
        <v>250</v>
      </c>
      <c r="I310" s="46">
        <f>SUM(G310:G311)</f>
        <v>877.19999999999993</v>
      </c>
      <c r="J310" s="46">
        <f>0.7*I310</f>
        <v>614.04</v>
      </c>
      <c r="K310" s="46"/>
      <c r="L310" s="46">
        <f>0.3*G310+0.15*G311</f>
        <v>228.6</v>
      </c>
      <c r="M310" s="46"/>
      <c r="N310" s="46"/>
      <c r="O310" s="46"/>
      <c r="P310" s="46">
        <f>0.15*G311</f>
        <v>34.56</v>
      </c>
      <c r="Q310" s="46"/>
      <c r="R310" s="46">
        <f>SUM(J310:Q311)</f>
        <v>877.2</v>
      </c>
      <c r="S310" s="20"/>
    </row>
    <row r="311" spans="1:19" s="19" customFormat="1" ht="21.95" customHeight="1">
      <c r="A311" s="54"/>
      <c r="B311" s="57"/>
      <c r="C311" s="12" t="s">
        <v>245</v>
      </c>
      <c r="D311" s="12">
        <v>2</v>
      </c>
      <c r="E311" s="12">
        <v>500</v>
      </c>
      <c r="F311" s="12">
        <f t="shared" si="2"/>
        <v>269.60000000000002</v>
      </c>
      <c r="G311" s="12">
        <v>230.4</v>
      </c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20"/>
    </row>
    <row r="312" spans="1:19" s="19" customFormat="1" ht="21.95" customHeight="1">
      <c r="A312" s="52">
        <v>85</v>
      </c>
      <c r="B312" s="55" t="s">
        <v>253</v>
      </c>
      <c r="C312" s="12" t="s">
        <v>245</v>
      </c>
      <c r="D312" s="12">
        <v>1</v>
      </c>
      <c r="E312" s="12">
        <v>4852</v>
      </c>
      <c r="F312" s="12">
        <f t="shared" si="2"/>
        <v>420.69999999999982</v>
      </c>
      <c r="G312" s="12">
        <v>4431.3</v>
      </c>
      <c r="H312" s="46" t="s">
        <v>250</v>
      </c>
      <c r="I312" s="46">
        <f>SUM(G312:G315)</f>
        <v>11086.3</v>
      </c>
      <c r="J312" s="46">
        <f>0.7*I312</f>
        <v>7760.4099999999989</v>
      </c>
      <c r="K312" s="46">
        <f>0.3*G313</f>
        <v>141.54</v>
      </c>
      <c r="L312" s="46">
        <f>0.15*G312+0.3*G314</f>
        <v>806.65499999999997</v>
      </c>
      <c r="M312" s="46"/>
      <c r="N312" s="46"/>
      <c r="O312" s="46"/>
      <c r="P312" s="46">
        <f>0.15*G312+0.3*G315</f>
        <v>2377.6950000000002</v>
      </c>
      <c r="Q312" s="46"/>
      <c r="R312" s="46">
        <f>SUM(J312:Q315)</f>
        <v>11086.3</v>
      </c>
      <c r="S312" s="20"/>
    </row>
    <row r="313" spans="1:19" s="19" customFormat="1" ht="21.95" customHeight="1">
      <c r="A313" s="53"/>
      <c r="B313" s="56"/>
      <c r="C313" s="12" t="s">
        <v>246</v>
      </c>
      <c r="D313" s="12">
        <v>2</v>
      </c>
      <c r="E313" s="12">
        <v>610</v>
      </c>
      <c r="F313" s="12">
        <f t="shared" si="2"/>
        <v>138.19999999999999</v>
      </c>
      <c r="G313" s="12">
        <v>471.8</v>
      </c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20"/>
    </row>
    <row r="314" spans="1:19" s="19" customFormat="1" ht="21.95" customHeight="1">
      <c r="A314" s="53"/>
      <c r="B314" s="56"/>
      <c r="C314" s="12" t="s">
        <v>247</v>
      </c>
      <c r="D314" s="12">
        <v>2</v>
      </c>
      <c r="E314" s="12">
        <v>611</v>
      </c>
      <c r="F314" s="12">
        <f t="shared" si="2"/>
        <v>137.80000000000001</v>
      </c>
      <c r="G314" s="12">
        <v>473.2</v>
      </c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20"/>
    </row>
    <row r="315" spans="1:19" s="19" customFormat="1" ht="21.95" customHeight="1">
      <c r="A315" s="54"/>
      <c r="B315" s="57"/>
      <c r="C315" s="12" t="s">
        <v>248</v>
      </c>
      <c r="D315" s="12">
        <v>5</v>
      </c>
      <c r="E315" s="12">
        <v>6627</v>
      </c>
      <c r="F315" s="12">
        <f t="shared" si="2"/>
        <v>917</v>
      </c>
      <c r="G315" s="12">
        <v>5710</v>
      </c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20"/>
    </row>
    <row r="316" spans="1:19" s="19" customFormat="1" ht="21.95" customHeight="1">
      <c r="A316" s="52">
        <v>86</v>
      </c>
      <c r="B316" s="55" t="s">
        <v>254</v>
      </c>
      <c r="C316" s="12" t="s">
        <v>246</v>
      </c>
      <c r="D316" s="12">
        <v>1</v>
      </c>
      <c r="E316" s="12">
        <v>445.5</v>
      </c>
      <c r="F316" s="12">
        <f t="shared" si="2"/>
        <v>14.800000000000011</v>
      </c>
      <c r="G316" s="12">
        <v>430.7</v>
      </c>
      <c r="H316" s="46" t="s">
        <v>55</v>
      </c>
      <c r="I316" s="46">
        <f>SUM(G316:G318)</f>
        <v>7455.4</v>
      </c>
      <c r="J316" s="46">
        <f>0.7*I316</f>
        <v>5218.78</v>
      </c>
      <c r="K316" s="46">
        <f>0.3*G316</f>
        <v>129.20999999999998</v>
      </c>
      <c r="L316" s="46">
        <f>0.3*G317</f>
        <v>1716.8999999999999</v>
      </c>
      <c r="M316" s="46"/>
      <c r="N316" s="46"/>
      <c r="O316" s="46"/>
      <c r="P316" s="46">
        <f>0.3*G318</f>
        <v>390.51</v>
      </c>
      <c r="Q316" s="46"/>
      <c r="R316" s="46">
        <f>SUM(J316:Q318)</f>
        <v>7455.4</v>
      </c>
      <c r="S316" s="20"/>
    </row>
    <row r="317" spans="1:19" s="19" customFormat="1" ht="21.95" customHeight="1">
      <c r="A317" s="53"/>
      <c r="B317" s="56"/>
      <c r="C317" s="12" t="s">
        <v>247</v>
      </c>
      <c r="D317" s="12">
        <v>7</v>
      </c>
      <c r="E317" s="12">
        <v>5929.6</v>
      </c>
      <c r="F317" s="12">
        <f t="shared" si="2"/>
        <v>206.60000000000036</v>
      </c>
      <c r="G317" s="12">
        <v>5723</v>
      </c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20"/>
    </row>
    <row r="318" spans="1:19" s="19" customFormat="1" ht="21.95" customHeight="1">
      <c r="A318" s="54"/>
      <c r="B318" s="57"/>
      <c r="C318" s="12" t="s">
        <v>248</v>
      </c>
      <c r="D318" s="12">
        <v>1</v>
      </c>
      <c r="E318" s="12">
        <v>1346.6</v>
      </c>
      <c r="F318" s="12">
        <f t="shared" si="2"/>
        <v>44.899999999999864</v>
      </c>
      <c r="G318" s="12">
        <v>1301.7</v>
      </c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20"/>
    </row>
    <row r="319" spans="1:19" s="19" customFormat="1" ht="21.95" customHeight="1">
      <c r="A319" s="52">
        <v>87</v>
      </c>
      <c r="B319" s="55" t="s">
        <v>255</v>
      </c>
      <c r="C319" s="12" t="s">
        <v>246</v>
      </c>
      <c r="D319" s="12">
        <v>1</v>
      </c>
      <c r="E319" s="12">
        <v>27</v>
      </c>
      <c r="F319" s="12">
        <f t="shared" si="2"/>
        <v>0</v>
      </c>
      <c r="G319" s="12">
        <v>27</v>
      </c>
      <c r="H319" s="46" t="s">
        <v>26</v>
      </c>
      <c r="I319" s="46">
        <f>SUM(G319:G321)</f>
        <v>12645.7</v>
      </c>
      <c r="J319" s="46">
        <f>0.7*I319</f>
        <v>8851.99</v>
      </c>
      <c r="K319" s="46">
        <f>0.3*G319</f>
        <v>8.1</v>
      </c>
      <c r="L319" s="46">
        <f>0.3*G320</f>
        <v>575.01</v>
      </c>
      <c r="M319" s="46"/>
      <c r="N319" s="46"/>
      <c r="O319" s="46"/>
      <c r="P319" s="46">
        <f>0.3*G321</f>
        <v>3210.6</v>
      </c>
      <c r="Q319" s="46"/>
      <c r="R319" s="46">
        <f>SUM(J319:Q321)</f>
        <v>12645.7</v>
      </c>
      <c r="S319" s="20"/>
    </row>
    <row r="320" spans="1:19" s="19" customFormat="1" ht="21.95" customHeight="1">
      <c r="A320" s="53"/>
      <c r="B320" s="56"/>
      <c r="C320" s="12" t="s">
        <v>247</v>
      </c>
      <c r="D320" s="12">
        <v>4</v>
      </c>
      <c r="E320" s="12">
        <v>1916.7</v>
      </c>
      <c r="F320" s="12">
        <f t="shared" si="2"/>
        <v>0</v>
      </c>
      <c r="G320" s="12">
        <v>1916.7</v>
      </c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20"/>
    </row>
    <row r="321" spans="1:19" s="19" customFormat="1" ht="21.95" customHeight="1">
      <c r="A321" s="54"/>
      <c r="B321" s="57"/>
      <c r="C321" s="12" t="s">
        <v>248</v>
      </c>
      <c r="D321" s="12">
        <v>3</v>
      </c>
      <c r="E321" s="12">
        <v>10702</v>
      </c>
      <c r="F321" s="12">
        <f t="shared" si="2"/>
        <v>0</v>
      </c>
      <c r="G321" s="12">
        <v>10702</v>
      </c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20"/>
    </row>
    <row r="322" spans="1:19" s="19" customFormat="1" ht="21.95" customHeight="1">
      <c r="A322" s="52">
        <v>88</v>
      </c>
      <c r="B322" s="55" t="s">
        <v>256</v>
      </c>
      <c r="C322" s="12" t="s">
        <v>222</v>
      </c>
      <c r="D322" s="12">
        <v>13</v>
      </c>
      <c r="E322" s="12">
        <v>10767</v>
      </c>
      <c r="F322" s="12">
        <f t="shared" si="2"/>
        <v>584.39999999999964</v>
      </c>
      <c r="G322" s="12">
        <v>10182.6</v>
      </c>
      <c r="H322" s="46" t="s">
        <v>168</v>
      </c>
      <c r="I322" s="46">
        <f>SUM(G322:G324)</f>
        <v>23172.6</v>
      </c>
      <c r="J322" s="46">
        <f>0.7*I322</f>
        <v>16220.819999999998</v>
      </c>
      <c r="K322" s="46">
        <f>0.3*G322</f>
        <v>3054.78</v>
      </c>
      <c r="L322" s="46">
        <f>0.3*G323</f>
        <v>3084.2999999999997</v>
      </c>
      <c r="M322" s="46"/>
      <c r="N322" s="46"/>
      <c r="O322" s="46"/>
      <c r="P322" s="46">
        <f>0.3*G324</f>
        <v>812.69999999999993</v>
      </c>
      <c r="Q322" s="46"/>
      <c r="R322" s="46">
        <f>SUM(J322:Q324)</f>
        <v>23172.6</v>
      </c>
      <c r="S322" s="20"/>
    </row>
    <row r="323" spans="1:19" s="19" customFormat="1" ht="21.95" customHeight="1">
      <c r="A323" s="53"/>
      <c r="B323" s="56"/>
      <c r="C323" s="12" t="s">
        <v>247</v>
      </c>
      <c r="D323" s="12">
        <v>11</v>
      </c>
      <c r="E323" s="12">
        <v>13191</v>
      </c>
      <c r="F323" s="12">
        <f t="shared" si="2"/>
        <v>2910</v>
      </c>
      <c r="G323" s="12">
        <v>10281</v>
      </c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20"/>
    </row>
    <row r="324" spans="1:19" s="19" customFormat="1" ht="21.95" customHeight="1">
      <c r="A324" s="54"/>
      <c r="B324" s="57"/>
      <c r="C324" s="12" t="s">
        <v>248</v>
      </c>
      <c r="D324" s="12">
        <v>2</v>
      </c>
      <c r="E324" s="12">
        <v>2709</v>
      </c>
      <c r="F324" s="12">
        <f t="shared" si="2"/>
        <v>0</v>
      </c>
      <c r="G324" s="12">
        <v>2709</v>
      </c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20"/>
    </row>
    <row r="325" spans="1:19" s="19" customFormat="1" ht="21.95" customHeight="1">
      <c r="A325" s="52">
        <v>89</v>
      </c>
      <c r="B325" s="55" t="s">
        <v>257</v>
      </c>
      <c r="C325" s="12" t="s">
        <v>80</v>
      </c>
      <c r="D325" s="12">
        <v>1</v>
      </c>
      <c r="E325" s="12">
        <v>357</v>
      </c>
      <c r="F325" s="12">
        <f t="shared" si="2"/>
        <v>149</v>
      </c>
      <c r="G325" s="12">
        <v>208</v>
      </c>
      <c r="H325" s="46" t="s">
        <v>258</v>
      </c>
      <c r="I325" s="46">
        <f>SUM(G325:G328)</f>
        <v>16650.900000000001</v>
      </c>
      <c r="J325" s="46">
        <f>0.7*I325</f>
        <v>11655.630000000001</v>
      </c>
      <c r="K325" s="46">
        <f>0.3*G326</f>
        <v>21</v>
      </c>
      <c r="L325" s="46">
        <f>0.15*G325+0.3*G327</f>
        <v>3711.48</v>
      </c>
      <c r="M325" s="46"/>
      <c r="N325" s="46"/>
      <c r="O325" s="46"/>
      <c r="P325" s="46">
        <f>0.15*G325+0.3*G328</f>
        <v>1262.79</v>
      </c>
      <c r="Q325" s="46"/>
      <c r="R325" s="46">
        <f>SUM(J325:Q328)</f>
        <v>16650.900000000001</v>
      </c>
      <c r="S325" s="20"/>
    </row>
    <row r="326" spans="1:19" s="19" customFormat="1" ht="21.95" customHeight="1">
      <c r="A326" s="53"/>
      <c r="B326" s="56"/>
      <c r="C326" s="12" t="s">
        <v>222</v>
      </c>
      <c r="D326" s="12">
        <v>1</v>
      </c>
      <c r="E326" s="12">
        <v>121</v>
      </c>
      <c r="F326" s="12">
        <f t="shared" si="2"/>
        <v>51</v>
      </c>
      <c r="G326" s="12">
        <v>70</v>
      </c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20"/>
    </row>
    <row r="327" spans="1:19" s="19" customFormat="1" ht="21.95" customHeight="1">
      <c r="A327" s="53"/>
      <c r="B327" s="56"/>
      <c r="C327" s="12" t="s">
        <v>247</v>
      </c>
      <c r="D327" s="12">
        <v>14</v>
      </c>
      <c r="E327" s="12">
        <v>12815</v>
      </c>
      <c r="F327" s="12">
        <f t="shared" si="2"/>
        <v>547.39999999999964</v>
      </c>
      <c r="G327" s="12">
        <v>12267.6</v>
      </c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20"/>
    </row>
    <row r="328" spans="1:19" s="19" customFormat="1" ht="21.95" customHeight="1">
      <c r="A328" s="54"/>
      <c r="B328" s="57"/>
      <c r="C328" s="12" t="s">
        <v>248</v>
      </c>
      <c r="D328" s="12">
        <v>6</v>
      </c>
      <c r="E328" s="12">
        <v>4324</v>
      </c>
      <c r="F328" s="12">
        <f t="shared" si="2"/>
        <v>218.69999999999982</v>
      </c>
      <c r="G328" s="12">
        <v>4105.3</v>
      </c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20"/>
    </row>
    <row r="329" spans="1:19" s="19" customFormat="1" ht="21.95" customHeight="1">
      <c r="A329" s="52">
        <v>90</v>
      </c>
      <c r="B329" s="55" t="s">
        <v>259</v>
      </c>
      <c r="C329" s="12" t="s">
        <v>21</v>
      </c>
      <c r="D329" s="12">
        <v>6</v>
      </c>
      <c r="E329" s="12">
        <v>1313.3</v>
      </c>
      <c r="F329" s="12">
        <f t="shared" si="2"/>
        <v>0</v>
      </c>
      <c r="G329" s="12">
        <v>1313.3</v>
      </c>
      <c r="H329" s="46" t="s">
        <v>265</v>
      </c>
      <c r="I329" s="46">
        <f>SUM(G329:G331)</f>
        <v>7697</v>
      </c>
      <c r="J329" s="46">
        <f>0.7*I329</f>
        <v>5387.9</v>
      </c>
      <c r="K329" s="46">
        <f>0.3*G329</f>
        <v>393.98999999999995</v>
      </c>
      <c r="L329" s="46">
        <f>0.3*G330</f>
        <v>1115.01</v>
      </c>
      <c r="M329" s="46"/>
      <c r="N329" s="46"/>
      <c r="O329" s="46"/>
      <c r="P329" s="46">
        <f>0.3*G331</f>
        <v>800.1</v>
      </c>
      <c r="Q329" s="46"/>
      <c r="R329" s="46">
        <f>SUM(J329:Q331)</f>
        <v>7697</v>
      </c>
      <c r="S329" s="20"/>
    </row>
    <row r="330" spans="1:19" s="19" customFormat="1" ht="21.95" customHeight="1">
      <c r="A330" s="53"/>
      <c r="B330" s="56"/>
      <c r="C330" s="12" t="s">
        <v>22</v>
      </c>
      <c r="D330" s="12">
        <v>5</v>
      </c>
      <c r="E330" s="12">
        <v>3716.7</v>
      </c>
      <c r="F330" s="12">
        <f t="shared" si="2"/>
        <v>0</v>
      </c>
      <c r="G330" s="12">
        <v>3716.7</v>
      </c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20"/>
    </row>
    <row r="331" spans="1:19" s="19" customFormat="1" ht="21.95" customHeight="1">
      <c r="A331" s="54"/>
      <c r="B331" s="57"/>
      <c r="C331" s="12" t="s">
        <v>40</v>
      </c>
      <c r="D331" s="12">
        <v>4</v>
      </c>
      <c r="E331" s="12">
        <v>2667</v>
      </c>
      <c r="F331" s="12">
        <f t="shared" si="2"/>
        <v>0</v>
      </c>
      <c r="G331" s="12">
        <v>2667</v>
      </c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20"/>
    </row>
    <row r="332" spans="1:19" s="19" customFormat="1" ht="18.95" customHeight="1">
      <c r="A332" s="52">
        <v>91</v>
      </c>
      <c r="B332" s="55" t="s">
        <v>260</v>
      </c>
      <c r="C332" s="12" t="s">
        <v>20</v>
      </c>
      <c r="D332" s="12">
        <v>2</v>
      </c>
      <c r="E332" s="12">
        <v>499.1</v>
      </c>
      <c r="F332" s="12">
        <f t="shared" si="2"/>
        <v>20.800000000000011</v>
      </c>
      <c r="G332" s="12">
        <v>478.3</v>
      </c>
      <c r="H332" s="46" t="s">
        <v>265</v>
      </c>
      <c r="I332" s="46">
        <f>SUM(G332:G339)</f>
        <v>34954.799999999996</v>
      </c>
      <c r="J332" s="46">
        <f>0.7*I332</f>
        <v>24468.359999999997</v>
      </c>
      <c r="K332" s="46">
        <f>0.3*G333</f>
        <v>411.69</v>
      </c>
      <c r="L332" s="46">
        <f>0.15*G332+0.3*G334</f>
        <v>5925.7349999999997</v>
      </c>
      <c r="M332" s="46">
        <f>0.3*G336</f>
        <v>15.419999999999998</v>
      </c>
      <c r="N332" s="46">
        <f>0.3*G338</f>
        <v>14.489999999999998</v>
      </c>
      <c r="O332" s="46">
        <f>0.3*G337</f>
        <v>28.05</v>
      </c>
      <c r="P332" s="46">
        <f>0.15*G332+0.3*G335</f>
        <v>4081.8449999999998</v>
      </c>
      <c r="Q332" s="46">
        <f>0.3*G339</f>
        <v>9.2099999999999991</v>
      </c>
      <c r="R332" s="46">
        <f>SUM(J332:Q339)</f>
        <v>34954.799999999996</v>
      </c>
      <c r="S332" s="20"/>
    </row>
    <row r="333" spans="1:19" s="19" customFormat="1" ht="18.95" customHeight="1">
      <c r="A333" s="53"/>
      <c r="B333" s="56"/>
      <c r="C333" s="12" t="s">
        <v>21</v>
      </c>
      <c r="D333" s="12">
        <v>11</v>
      </c>
      <c r="E333" s="12">
        <v>1481.2</v>
      </c>
      <c r="F333" s="12">
        <f t="shared" si="2"/>
        <v>108.90000000000009</v>
      </c>
      <c r="G333" s="12">
        <v>1372.3</v>
      </c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20"/>
    </row>
    <row r="334" spans="1:19" s="19" customFormat="1" ht="18.95" customHeight="1">
      <c r="A334" s="53"/>
      <c r="B334" s="56"/>
      <c r="C334" s="12" t="s">
        <v>22</v>
      </c>
      <c r="D334" s="12">
        <v>26</v>
      </c>
      <c r="E334" s="12">
        <v>30685.4</v>
      </c>
      <c r="F334" s="12">
        <f t="shared" si="2"/>
        <v>11172.100000000002</v>
      </c>
      <c r="G334" s="12">
        <v>19513.3</v>
      </c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20"/>
    </row>
    <row r="335" spans="1:19" s="19" customFormat="1" ht="18.95" customHeight="1">
      <c r="A335" s="53"/>
      <c r="B335" s="56"/>
      <c r="C335" s="12" t="s">
        <v>40</v>
      </c>
      <c r="D335" s="12">
        <v>21</v>
      </c>
      <c r="E335" s="12">
        <v>20252.900000000001</v>
      </c>
      <c r="F335" s="12">
        <f t="shared" si="2"/>
        <v>6885.9000000000015</v>
      </c>
      <c r="G335" s="12">
        <v>13367</v>
      </c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20"/>
    </row>
    <row r="336" spans="1:19" s="19" customFormat="1" ht="18.95" customHeight="1">
      <c r="A336" s="53"/>
      <c r="B336" s="56"/>
      <c r="C336" s="12" t="s">
        <v>261</v>
      </c>
      <c r="D336" s="12">
        <v>3</v>
      </c>
      <c r="E336" s="12">
        <v>51.4</v>
      </c>
      <c r="F336" s="12">
        <f t="shared" si="2"/>
        <v>0</v>
      </c>
      <c r="G336" s="12">
        <v>51.4</v>
      </c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20"/>
    </row>
    <row r="337" spans="1:19" s="19" customFormat="1" ht="18.95" customHeight="1">
      <c r="A337" s="53"/>
      <c r="B337" s="56"/>
      <c r="C337" s="12" t="s">
        <v>262</v>
      </c>
      <c r="D337" s="12">
        <v>6</v>
      </c>
      <c r="E337" s="12">
        <v>93.5</v>
      </c>
      <c r="F337" s="12">
        <f t="shared" si="2"/>
        <v>0</v>
      </c>
      <c r="G337" s="12">
        <v>93.5</v>
      </c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20"/>
    </row>
    <row r="338" spans="1:19" s="19" customFormat="1" ht="18.95" customHeight="1">
      <c r="A338" s="53"/>
      <c r="B338" s="56"/>
      <c r="C338" s="12" t="s">
        <v>263</v>
      </c>
      <c r="D338" s="12">
        <v>3</v>
      </c>
      <c r="E338" s="12">
        <v>48.3</v>
      </c>
      <c r="F338" s="12">
        <f t="shared" si="2"/>
        <v>0</v>
      </c>
      <c r="G338" s="12">
        <v>48.3</v>
      </c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20"/>
    </row>
    <row r="339" spans="1:19" s="19" customFormat="1" ht="18.95" customHeight="1">
      <c r="A339" s="54"/>
      <c r="B339" s="57"/>
      <c r="C339" s="12" t="s">
        <v>264</v>
      </c>
      <c r="D339" s="12">
        <v>2</v>
      </c>
      <c r="E339" s="12">
        <v>30.7</v>
      </c>
      <c r="F339" s="12">
        <f t="shared" si="2"/>
        <v>0</v>
      </c>
      <c r="G339" s="12">
        <v>30.7</v>
      </c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20"/>
    </row>
    <row r="340" spans="1:19" s="19" customFormat="1" ht="18.95" customHeight="1">
      <c r="A340" s="52">
        <v>92</v>
      </c>
      <c r="B340" s="55" t="s">
        <v>266</v>
      </c>
      <c r="C340" s="12" t="s">
        <v>267</v>
      </c>
      <c r="D340" s="12">
        <v>2</v>
      </c>
      <c r="E340" s="12">
        <v>4324.5</v>
      </c>
      <c r="F340" s="12">
        <f t="shared" si="2"/>
        <v>0</v>
      </c>
      <c r="G340" s="12">
        <v>4324.5</v>
      </c>
      <c r="H340" s="46" t="s">
        <v>26</v>
      </c>
      <c r="I340" s="46">
        <f>SUM(G340:G345)</f>
        <v>10826.099999999999</v>
      </c>
      <c r="J340" s="46">
        <f>0.7*I340+0.3*G340</f>
        <v>8875.619999999999</v>
      </c>
      <c r="K340" s="46">
        <f>0.3*G341</f>
        <v>192.78</v>
      </c>
      <c r="L340" s="46">
        <f>0.3*G342</f>
        <v>1601.2199999999998</v>
      </c>
      <c r="M340" s="46"/>
      <c r="N340" s="46">
        <f>0.3*G344</f>
        <v>43.47</v>
      </c>
      <c r="O340" s="46">
        <f>0.3*G343</f>
        <v>45.39</v>
      </c>
      <c r="P340" s="46"/>
      <c r="Q340" s="46">
        <f>0.3*G345</f>
        <v>67.62</v>
      </c>
      <c r="R340" s="46">
        <f>SUM(J340:Q345)</f>
        <v>10826.099999999999</v>
      </c>
      <c r="S340" s="20"/>
    </row>
    <row r="341" spans="1:19" s="19" customFormat="1" ht="18.95" customHeight="1">
      <c r="A341" s="53"/>
      <c r="B341" s="56"/>
      <c r="C341" s="12" t="s">
        <v>268</v>
      </c>
      <c r="D341" s="12">
        <v>3</v>
      </c>
      <c r="E341" s="12">
        <v>642.6</v>
      </c>
      <c r="F341" s="12">
        <f t="shared" si="2"/>
        <v>0</v>
      </c>
      <c r="G341" s="12">
        <v>642.6</v>
      </c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20"/>
    </row>
    <row r="342" spans="1:19" s="19" customFormat="1" ht="18.95" customHeight="1">
      <c r="A342" s="53"/>
      <c r="B342" s="56"/>
      <c r="C342" s="12" t="s">
        <v>269</v>
      </c>
      <c r="D342" s="12">
        <v>8</v>
      </c>
      <c r="E342" s="12">
        <v>5337.4</v>
      </c>
      <c r="F342" s="12">
        <f t="shared" si="2"/>
        <v>0</v>
      </c>
      <c r="G342" s="12">
        <v>5337.4</v>
      </c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20"/>
    </row>
    <row r="343" spans="1:19" s="19" customFormat="1" ht="18.95" customHeight="1">
      <c r="A343" s="53"/>
      <c r="B343" s="56"/>
      <c r="C343" s="12" t="s">
        <v>262</v>
      </c>
      <c r="D343" s="12">
        <v>1</v>
      </c>
      <c r="E343" s="12">
        <v>151.30000000000001</v>
      </c>
      <c r="F343" s="12">
        <f t="shared" si="2"/>
        <v>0</v>
      </c>
      <c r="G343" s="12">
        <v>151.30000000000001</v>
      </c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20"/>
    </row>
    <row r="344" spans="1:19" s="19" customFormat="1" ht="18.95" customHeight="1">
      <c r="A344" s="53"/>
      <c r="B344" s="56"/>
      <c r="C344" s="12" t="s">
        <v>263</v>
      </c>
      <c r="D344" s="12">
        <v>1</v>
      </c>
      <c r="E344" s="12">
        <v>144.9</v>
      </c>
      <c r="F344" s="12">
        <f t="shared" si="2"/>
        <v>0</v>
      </c>
      <c r="G344" s="12">
        <v>144.9</v>
      </c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20"/>
    </row>
    <row r="345" spans="1:19" s="19" customFormat="1" ht="18.95" customHeight="1">
      <c r="A345" s="54"/>
      <c r="B345" s="57"/>
      <c r="C345" s="12" t="s">
        <v>264</v>
      </c>
      <c r="D345" s="12">
        <v>1</v>
      </c>
      <c r="E345" s="12">
        <v>225.4</v>
      </c>
      <c r="F345" s="12">
        <f t="shared" si="2"/>
        <v>0</v>
      </c>
      <c r="G345" s="12">
        <v>225.4</v>
      </c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20"/>
    </row>
    <row r="346" spans="1:19" s="19" customFormat="1" ht="18.95" customHeight="1">
      <c r="A346" s="52">
        <v>93</v>
      </c>
      <c r="B346" s="55" t="s">
        <v>270</v>
      </c>
      <c r="C346" s="12" t="s">
        <v>271</v>
      </c>
      <c r="D346" s="12">
        <v>1</v>
      </c>
      <c r="E346" s="12">
        <v>1360</v>
      </c>
      <c r="F346" s="12">
        <f t="shared" si="2"/>
        <v>240</v>
      </c>
      <c r="G346" s="12">
        <v>1120</v>
      </c>
      <c r="H346" s="46" t="s">
        <v>53</v>
      </c>
      <c r="I346" s="46">
        <f>SUM(G346:G352)</f>
        <v>18880.199999999997</v>
      </c>
      <c r="J346" s="46">
        <f>0.7*I346</f>
        <v>13216.139999999998</v>
      </c>
      <c r="K346" s="46">
        <f>0.15*G346+0.3*G347</f>
        <v>1966.56</v>
      </c>
      <c r="L346" s="46">
        <f>0.15*G346+0.3*G348</f>
        <v>3339</v>
      </c>
      <c r="M346" s="46">
        <f>0.3*G350</f>
        <v>21.599999999999998</v>
      </c>
      <c r="N346" s="46"/>
      <c r="O346" s="46">
        <f>0.3*G351</f>
        <v>24.63</v>
      </c>
      <c r="P346" s="46">
        <f>0.3*G349</f>
        <v>287.64</v>
      </c>
      <c r="Q346" s="46">
        <f>0.3*G352</f>
        <v>24.63</v>
      </c>
      <c r="R346" s="46">
        <f>SUM(J346:Q352)</f>
        <v>18880.199999999997</v>
      </c>
      <c r="S346" s="20"/>
    </row>
    <row r="347" spans="1:19" s="19" customFormat="1" ht="18.95" customHeight="1">
      <c r="A347" s="53"/>
      <c r="B347" s="56"/>
      <c r="C347" s="12" t="s">
        <v>268</v>
      </c>
      <c r="D347" s="12">
        <v>3</v>
      </c>
      <c r="E347" s="12">
        <v>6369.9</v>
      </c>
      <c r="F347" s="12">
        <f t="shared" si="2"/>
        <v>374.69999999999982</v>
      </c>
      <c r="G347" s="12">
        <v>5995.2</v>
      </c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20"/>
    </row>
    <row r="348" spans="1:19" s="19" customFormat="1" ht="18.95" customHeight="1">
      <c r="A348" s="53"/>
      <c r="B348" s="56"/>
      <c r="C348" s="12" t="s">
        <v>272</v>
      </c>
      <c r="D348" s="12">
        <v>5</v>
      </c>
      <c r="E348" s="12">
        <v>11218.7</v>
      </c>
      <c r="F348" s="12">
        <f t="shared" si="2"/>
        <v>648.70000000000073</v>
      </c>
      <c r="G348" s="12">
        <v>10570</v>
      </c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20"/>
    </row>
    <row r="349" spans="1:19" s="19" customFormat="1" ht="18.95" customHeight="1">
      <c r="A349" s="53"/>
      <c r="B349" s="56"/>
      <c r="C349" s="12" t="s">
        <v>273</v>
      </c>
      <c r="D349" s="12">
        <v>2</v>
      </c>
      <c r="E349" s="12">
        <v>1003.8</v>
      </c>
      <c r="F349" s="12">
        <f t="shared" si="2"/>
        <v>45</v>
      </c>
      <c r="G349" s="12">
        <v>958.8</v>
      </c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20"/>
    </row>
    <row r="350" spans="1:19" s="19" customFormat="1" ht="18.95" customHeight="1">
      <c r="A350" s="53"/>
      <c r="B350" s="56"/>
      <c r="C350" s="12" t="s">
        <v>261</v>
      </c>
      <c r="D350" s="12">
        <v>1</v>
      </c>
      <c r="E350" s="12">
        <v>91.2</v>
      </c>
      <c r="F350" s="12">
        <f t="shared" si="2"/>
        <v>19.200000000000003</v>
      </c>
      <c r="G350" s="12">
        <v>72</v>
      </c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20"/>
    </row>
    <row r="351" spans="1:19" s="19" customFormat="1" ht="18.95" customHeight="1">
      <c r="A351" s="53"/>
      <c r="B351" s="56"/>
      <c r="C351" s="12" t="s">
        <v>262</v>
      </c>
      <c r="D351" s="12">
        <v>1</v>
      </c>
      <c r="E351" s="12">
        <v>82.1</v>
      </c>
      <c r="F351" s="12">
        <f t="shared" si="2"/>
        <v>0</v>
      </c>
      <c r="G351" s="12">
        <v>82.1</v>
      </c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20"/>
    </row>
    <row r="352" spans="1:19" s="19" customFormat="1" ht="18.95" customHeight="1">
      <c r="A352" s="54"/>
      <c r="B352" s="57"/>
      <c r="C352" s="12" t="s">
        <v>264</v>
      </c>
      <c r="D352" s="12">
        <v>1</v>
      </c>
      <c r="E352" s="12">
        <v>82.1</v>
      </c>
      <c r="F352" s="12">
        <f t="shared" si="2"/>
        <v>0</v>
      </c>
      <c r="G352" s="12">
        <v>82.1</v>
      </c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20"/>
    </row>
    <row r="353" spans="1:19" s="19" customFormat="1" ht="18.95" customHeight="1">
      <c r="A353" s="52">
        <v>94</v>
      </c>
      <c r="B353" s="55" t="s">
        <v>274</v>
      </c>
      <c r="C353" s="12" t="s">
        <v>199</v>
      </c>
      <c r="D353" s="12">
        <v>1</v>
      </c>
      <c r="E353" s="12">
        <v>390</v>
      </c>
      <c r="F353" s="12">
        <f t="shared" si="2"/>
        <v>48</v>
      </c>
      <c r="G353" s="12">
        <v>342</v>
      </c>
      <c r="H353" s="46" t="s">
        <v>275</v>
      </c>
      <c r="I353" s="46">
        <f>SUM(G353:G356)</f>
        <v>23166.5</v>
      </c>
      <c r="J353" s="46">
        <f>0.7*I353</f>
        <v>16216.55</v>
      </c>
      <c r="K353" s="46">
        <f>0.3*G354+0.15*G353</f>
        <v>631.16999999999996</v>
      </c>
      <c r="L353" s="46">
        <f>0.15*G353+0.3*G355</f>
        <v>5911.8</v>
      </c>
      <c r="M353" s="46"/>
      <c r="N353" s="46"/>
      <c r="O353" s="46"/>
      <c r="P353" s="46">
        <f>0.3*G356</f>
        <v>406.97999999999996</v>
      </c>
      <c r="Q353" s="46"/>
      <c r="R353" s="46">
        <f>SUM(J353:Q356)</f>
        <v>23166.499999999996</v>
      </c>
      <c r="S353" s="20"/>
    </row>
    <row r="354" spans="1:19" s="19" customFormat="1" ht="18.95" customHeight="1">
      <c r="A354" s="53"/>
      <c r="B354" s="56"/>
      <c r="C354" s="12" t="s">
        <v>21</v>
      </c>
      <c r="D354" s="12">
        <v>7</v>
      </c>
      <c r="E354" s="12">
        <v>2295.1</v>
      </c>
      <c r="F354" s="12">
        <f t="shared" si="2"/>
        <v>362.19999999999982</v>
      </c>
      <c r="G354" s="12">
        <v>1932.9</v>
      </c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20"/>
    </row>
    <row r="355" spans="1:19" s="19" customFormat="1" ht="18.95" customHeight="1">
      <c r="A355" s="53"/>
      <c r="B355" s="56"/>
      <c r="C355" s="12" t="s">
        <v>22</v>
      </c>
      <c r="D355" s="12">
        <v>14</v>
      </c>
      <c r="E355" s="12">
        <v>22845.599999999999</v>
      </c>
      <c r="F355" s="12">
        <f t="shared" si="2"/>
        <v>3310.5999999999985</v>
      </c>
      <c r="G355" s="12">
        <v>19535</v>
      </c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20"/>
    </row>
    <row r="356" spans="1:19" s="19" customFormat="1" ht="18.95" customHeight="1">
      <c r="A356" s="54"/>
      <c r="B356" s="57"/>
      <c r="C356" s="12" t="s">
        <v>23</v>
      </c>
      <c r="D356" s="12">
        <v>6</v>
      </c>
      <c r="E356" s="12">
        <v>1557.6</v>
      </c>
      <c r="F356" s="12">
        <f t="shared" si="2"/>
        <v>201</v>
      </c>
      <c r="G356" s="12">
        <v>1356.6</v>
      </c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20"/>
    </row>
    <row r="357" spans="1:19" s="19" customFormat="1" ht="18.95" customHeight="1">
      <c r="A357" s="52">
        <v>95</v>
      </c>
      <c r="B357" s="55" t="s">
        <v>276</v>
      </c>
      <c r="C357" s="12" t="s">
        <v>21</v>
      </c>
      <c r="D357" s="12">
        <v>1</v>
      </c>
      <c r="E357" s="12">
        <v>1266.3</v>
      </c>
      <c r="F357" s="12">
        <f t="shared" si="2"/>
        <v>0</v>
      </c>
      <c r="G357" s="12">
        <v>1266.3</v>
      </c>
      <c r="H357" s="46" t="s">
        <v>277</v>
      </c>
      <c r="I357" s="46">
        <f>SUM(G357:G359)</f>
        <v>7974</v>
      </c>
      <c r="J357" s="46">
        <f>0.7*I357</f>
        <v>5581.7999999999993</v>
      </c>
      <c r="K357" s="46">
        <f>0.3*G357</f>
        <v>379.89</v>
      </c>
      <c r="L357" s="46">
        <f>0.3*G358</f>
        <v>302.91000000000003</v>
      </c>
      <c r="M357" s="46"/>
      <c r="N357" s="46"/>
      <c r="O357" s="46"/>
      <c r="P357" s="46">
        <f>0.3*G359</f>
        <v>1709.3999999999999</v>
      </c>
      <c r="Q357" s="46"/>
      <c r="R357" s="46">
        <f>SUM(J357:Q359)</f>
        <v>7973.9999999999991</v>
      </c>
      <c r="S357" s="20"/>
    </row>
    <row r="358" spans="1:19" s="19" customFormat="1" ht="18.95" customHeight="1">
      <c r="A358" s="53"/>
      <c r="B358" s="56"/>
      <c r="C358" s="12" t="s">
        <v>22</v>
      </c>
      <c r="D358" s="12">
        <v>2</v>
      </c>
      <c r="E358" s="12">
        <v>1009.7</v>
      </c>
      <c r="F358" s="12">
        <f t="shared" si="2"/>
        <v>0</v>
      </c>
      <c r="G358" s="12">
        <v>1009.7</v>
      </c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20"/>
    </row>
    <row r="359" spans="1:19" s="19" customFormat="1" ht="18.95" customHeight="1">
      <c r="A359" s="54"/>
      <c r="B359" s="57"/>
      <c r="C359" s="12" t="s">
        <v>23</v>
      </c>
      <c r="D359" s="12">
        <v>3</v>
      </c>
      <c r="E359" s="12">
        <v>5698</v>
      </c>
      <c r="F359" s="12">
        <f t="shared" si="2"/>
        <v>0</v>
      </c>
      <c r="G359" s="12">
        <v>5698</v>
      </c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20"/>
    </row>
    <row r="360" spans="1:19" s="19" customFormat="1" ht="18.95" customHeight="1">
      <c r="A360" s="52">
        <v>96</v>
      </c>
      <c r="B360" s="55" t="s">
        <v>279</v>
      </c>
      <c r="C360" s="12" t="s">
        <v>278</v>
      </c>
      <c r="D360" s="12">
        <v>3</v>
      </c>
      <c r="E360" s="12">
        <v>8990</v>
      </c>
      <c r="F360" s="12">
        <f t="shared" si="2"/>
        <v>0</v>
      </c>
      <c r="G360" s="12">
        <v>8990</v>
      </c>
      <c r="H360" s="46" t="s">
        <v>24</v>
      </c>
      <c r="I360" s="46">
        <f>SUM(G360:G363)</f>
        <v>53675.100000000006</v>
      </c>
      <c r="J360" s="46">
        <f>0.7*I360</f>
        <v>37572.57</v>
      </c>
      <c r="K360" s="46">
        <f>0.3*G361</f>
        <v>2769.75</v>
      </c>
      <c r="L360" s="46">
        <f>0.15*G360+0.3*G362</f>
        <v>6761.04</v>
      </c>
      <c r="M360" s="46"/>
      <c r="N360" s="46"/>
      <c r="O360" s="46"/>
      <c r="P360" s="46">
        <f>0.15*G360+0.3*G363</f>
        <v>6571.74</v>
      </c>
      <c r="Q360" s="46"/>
      <c r="R360" s="46">
        <f>SUM(J360:Q363)</f>
        <v>53675.1</v>
      </c>
      <c r="S360" s="20"/>
    </row>
    <row r="361" spans="1:19" s="19" customFormat="1" ht="18.95" customHeight="1">
      <c r="A361" s="53"/>
      <c r="B361" s="56"/>
      <c r="C361" s="12" t="s">
        <v>21</v>
      </c>
      <c r="D361" s="12">
        <v>8</v>
      </c>
      <c r="E361" s="12">
        <v>9498.9</v>
      </c>
      <c r="F361" s="12">
        <f t="shared" si="2"/>
        <v>266.39999999999964</v>
      </c>
      <c r="G361" s="12">
        <v>9232.5</v>
      </c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20"/>
    </row>
    <row r="362" spans="1:19" s="19" customFormat="1" ht="18.95" customHeight="1">
      <c r="A362" s="53"/>
      <c r="B362" s="56"/>
      <c r="C362" s="12" t="s">
        <v>22</v>
      </c>
      <c r="D362" s="12">
        <v>13</v>
      </c>
      <c r="E362" s="12">
        <v>18301</v>
      </c>
      <c r="F362" s="12">
        <f t="shared" si="2"/>
        <v>259.20000000000073</v>
      </c>
      <c r="G362" s="12">
        <v>18041.8</v>
      </c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20"/>
    </row>
    <row r="363" spans="1:19" s="19" customFormat="1" ht="18.95" customHeight="1">
      <c r="A363" s="54"/>
      <c r="B363" s="57"/>
      <c r="C363" s="12" t="s">
        <v>23</v>
      </c>
      <c r="D363" s="12">
        <v>12</v>
      </c>
      <c r="E363" s="12">
        <v>17799.599999999999</v>
      </c>
      <c r="F363" s="12">
        <f t="shared" si="2"/>
        <v>388.79999999999927</v>
      </c>
      <c r="G363" s="12">
        <v>17410.8</v>
      </c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20"/>
    </row>
    <row r="364" spans="1:19" s="19" customFormat="1" ht="18.95" customHeight="1">
      <c r="A364" s="52">
        <v>97</v>
      </c>
      <c r="B364" s="55" t="s">
        <v>280</v>
      </c>
      <c r="C364" s="12" t="s">
        <v>281</v>
      </c>
      <c r="D364" s="12">
        <v>2</v>
      </c>
      <c r="E364" s="12">
        <v>688</v>
      </c>
      <c r="F364" s="12">
        <f t="shared" si="2"/>
        <v>154.70000000000005</v>
      </c>
      <c r="G364" s="12">
        <v>533.29999999999995</v>
      </c>
      <c r="H364" s="46" t="s">
        <v>275</v>
      </c>
      <c r="I364" s="46">
        <f>SUM(G364:G368)</f>
        <v>16874.3</v>
      </c>
      <c r="J364" s="46">
        <f>0.7*I364+0.3*G364</f>
        <v>11971.999999999998</v>
      </c>
      <c r="K364" s="46">
        <f>0.3*G365</f>
        <v>1031.58</v>
      </c>
      <c r="L364" s="46">
        <f>0.3*G366</f>
        <v>3536.1600000000003</v>
      </c>
      <c r="M364" s="46"/>
      <c r="N364" s="46">
        <f>0.3*G368</f>
        <v>13.08</v>
      </c>
      <c r="O364" s="46"/>
      <c r="P364" s="46">
        <f>0.3*G367</f>
        <v>321.47999999999996</v>
      </c>
      <c r="Q364" s="46"/>
      <c r="R364" s="46">
        <f>SUM(J364:Q368)</f>
        <v>16874.3</v>
      </c>
      <c r="S364" s="20"/>
    </row>
    <row r="365" spans="1:19" s="19" customFormat="1" ht="18.95" customHeight="1">
      <c r="A365" s="53"/>
      <c r="B365" s="56"/>
      <c r="C365" s="12" t="s">
        <v>21</v>
      </c>
      <c r="D365" s="12">
        <v>6</v>
      </c>
      <c r="E365" s="12">
        <v>5181</v>
      </c>
      <c r="F365" s="12">
        <f t="shared" si="2"/>
        <v>1742.4</v>
      </c>
      <c r="G365" s="12">
        <v>3438.6</v>
      </c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20"/>
    </row>
    <row r="366" spans="1:19" s="19" customFormat="1" ht="18.95" customHeight="1">
      <c r="A366" s="53"/>
      <c r="B366" s="56"/>
      <c r="C366" s="12" t="s">
        <v>22</v>
      </c>
      <c r="D366" s="12">
        <v>10</v>
      </c>
      <c r="E366" s="12">
        <v>15868</v>
      </c>
      <c r="F366" s="12">
        <f t="shared" si="2"/>
        <v>4080.7999999999993</v>
      </c>
      <c r="G366" s="12">
        <v>11787.2</v>
      </c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20"/>
    </row>
    <row r="367" spans="1:19" s="19" customFormat="1" ht="18.95" customHeight="1">
      <c r="A367" s="53"/>
      <c r="B367" s="56"/>
      <c r="C367" s="12" t="s">
        <v>23</v>
      </c>
      <c r="D367" s="12">
        <v>4</v>
      </c>
      <c r="E367" s="12">
        <v>1150</v>
      </c>
      <c r="F367" s="12">
        <f t="shared" si="2"/>
        <v>78.400000000000091</v>
      </c>
      <c r="G367" s="12">
        <v>1071.5999999999999</v>
      </c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20"/>
    </row>
    <row r="368" spans="1:19" s="19" customFormat="1" ht="18.95" customHeight="1">
      <c r="A368" s="54"/>
      <c r="B368" s="57"/>
      <c r="C368" s="12" t="s">
        <v>282</v>
      </c>
      <c r="D368" s="12">
        <v>1</v>
      </c>
      <c r="E368" s="12">
        <v>49</v>
      </c>
      <c r="F368" s="12">
        <f t="shared" si="2"/>
        <v>5.3999999999999986</v>
      </c>
      <c r="G368" s="12">
        <v>43.6</v>
      </c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20"/>
    </row>
    <row r="369" spans="1:19" s="19" customFormat="1" ht="18.95" customHeight="1">
      <c r="A369" s="52">
        <v>98</v>
      </c>
      <c r="B369" s="55" t="s">
        <v>283</v>
      </c>
      <c r="C369" s="12" t="s">
        <v>21</v>
      </c>
      <c r="D369" s="12">
        <v>8</v>
      </c>
      <c r="E369" s="12">
        <v>3198.3</v>
      </c>
      <c r="F369" s="12">
        <f t="shared" si="2"/>
        <v>660.30000000000018</v>
      </c>
      <c r="G369" s="12">
        <v>2538</v>
      </c>
      <c r="H369" s="46" t="s">
        <v>288</v>
      </c>
      <c r="I369" s="46">
        <f>SUM(G369:G372)</f>
        <v>58660</v>
      </c>
      <c r="J369" s="46">
        <f>0.7*I369</f>
        <v>41062</v>
      </c>
      <c r="K369" s="46">
        <f>0.3*G369</f>
        <v>761.4</v>
      </c>
      <c r="L369" s="46">
        <f>0.3*G370</f>
        <v>14535.81</v>
      </c>
      <c r="M369" s="46"/>
      <c r="N369" s="46"/>
      <c r="O369" s="46"/>
      <c r="P369" s="46">
        <f>0.3*G371</f>
        <v>2297.5499999999997</v>
      </c>
      <c r="Q369" s="46">
        <f>0.3*G372</f>
        <v>3.24</v>
      </c>
      <c r="R369" s="46">
        <f>SUM(J369:Q372)</f>
        <v>58660</v>
      </c>
      <c r="S369" s="20"/>
    </row>
    <row r="370" spans="1:19" s="19" customFormat="1" ht="18.95" customHeight="1">
      <c r="A370" s="53"/>
      <c r="B370" s="56"/>
      <c r="C370" s="12" t="s">
        <v>22</v>
      </c>
      <c r="D370" s="12">
        <v>50</v>
      </c>
      <c r="E370" s="12">
        <v>60277.599999999999</v>
      </c>
      <c r="F370" s="12">
        <f t="shared" si="2"/>
        <v>11824.900000000001</v>
      </c>
      <c r="G370" s="12">
        <v>48452.7</v>
      </c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20"/>
    </row>
    <row r="371" spans="1:19" s="19" customFormat="1" ht="18.95" customHeight="1">
      <c r="A371" s="53"/>
      <c r="B371" s="56"/>
      <c r="C371" s="12" t="s">
        <v>23</v>
      </c>
      <c r="D371" s="12">
        <v>18</v>
      </c>
      <c r="E371" s="12">
        <v>9413.1</v>
      </c>
      <c r="F371" s="12">
        <f t="shared" si="2"/>
        <v>1754.6000000000004</v>
      </c>
      <c r="G371" s="12">
        <v>7658.5</v>
      </c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20"/>
    </row>
    <row r="372" spans="1:19" s="19" customFormat="1" ht="18.95" customHeight="1">
      <c r="A372" s="54"/>
      <c r="B372" s="57"/>
      <c r="C372" s="12" t="s">
        <v>284</v>
      </c>
      <c r="D372" s="12">
        <v>1</v>
      </c>
      <c r="E372" s="12">
        <v>28</v>
      </c>
      <c r="F372" s="12">
        <f t="shared" si="2"/>
        <v>17.2</v>
      </c>
      <c r="G372" s="12">
        <v>10.8</v>
      </c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20"/>
    </row>
    <row r="373" spans="1:19" s="19" customFormat="1" ht="18.95" customHeight="1">
      <c r="A373" s="52">
        <v>99</v>
      </c>
      <c r="B373" s="55" t="s">
        <v>285</v>
      </c>
      <c r="C373" s="12" t="s">
        <v>278</v>
      </c>
      <c r="D373" s="12">
        <v>8</v>
      </c>
      <c r="E373" s="12">
        <v>16713.2</v>
      </c>
      <c r="F373" s="12">
        <f t="shared" si="2"/>
        <v>0</v>
      </c>
      <c r="G373" s="12">
        <v>16713.2</v>
      </c>
      <c r="H373" s="46" t="s">
        <v>26</v>
      </c>
      <c r="I373" s="46">
        <f>SUM(G373:G377)</f>
        <v>31238.6</v>
      </c>
      <c r="J373" s="46">
        <f>0.7*I373</f>
        <v>21867.019999999997</v>
      </c>
      <c r="K373" s="46">
        <f>0.3*G374</f>
        <v>287.27999999999997</v>
      </c>
      <c r="L373" s="46">
        <f>0.15*G373+0.3*G375</f>
        <v>6448.92</v>
      </c>
      <c r="M373" s="46"/>
      <c r="N373" s="46">
        <f>0.3*G377</f>
        <v>7.4399999999999995</v>
      </c>
      <c r="O373" s="46"/>
      <c r="P373" s="46">
        <f>0.15*G373+0.3*G376</f>
        <v>2627.94</v>
      </c>
      <c r="Q373" s="46"/>
      <c r="R373" s="46">
        <f>SUM(J373:Q377)</f>
        <v>31238.599999999991</v>
      </c>
      <c r="S373" s="20"/>
    </row>
    <row r="374" spans="1:19" s="19" customFormat="1" ht="18.95" customHeight="1">
      <c r="A374" s="53"/>
      <c r="B374" s="56"/>
      <c r="C374" s="12" t="s">
        <v>21</v>
      </c>
      <c r="D374" s="12">
        <v>2</v>
      </c>
      <c r="E374" s="12">
        <v>957.6</v>
      </c>
      <c r="F374" s="12">
        <f t="shared" si="2"/>
        <v>0</v>
      </c>
      <c r="G374" s="12">
        <v>957.6</v>
      </c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20"/>
    </row>
    <row r="375" spans="1:19" s="19" customFormat="1" ht="18.95" customHeight="1">
      <c r="A375" s="53"/>
      <c r="B375" s="56"/>
      <c r="C375" s="12" t="s">
        <v>22</v>
      </c>
      <c r="D375" s="12">
        <v>19</v>
      </c>
      <c r="E375" s="12">
        <v>13139.8</v>
      </c>
      <c r="F375" s="12">
        <f t="shared" si="2"/>
        <v>0</v>
      </c>
      <c r="G375" s="12">
        <v>13139.8</v>
      </c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20"/>
    </row>
    <row r="376" spans="1:19" s="19" customFormat="1" ht="18.95" customHeight="1">
      <c r="A376" s="53"/>
      <c r="B376" s="56"/>
      <c r="C376" s="12" t="s">
        <v>23</v>
      </c>
      <c r="D376" s="12">
        <v>1</v>
      </c>
      <c r="E376" s="12">
        <v>403.2</v>
      </c>
      <c r="F376" s="12">
        <f t="shared" si="2"/>
        <v>0</v>
      </c>
      <c r="G376" s="12">
        <v>403.2</v>
      </c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20"/>
    </row>
    <row r="377" spans="1:19" s="19" customFormat="1" ht="18.95" customHeight="1">
      <c r="A377" s="54"/>
      <c r="B377" s="57"/>
      <c r="C377" s="12" t="s">
        <v>282</v>
      </c>
      <c r="D377" s="12">
        <v>1</v>
      </c>
      <c r="E377" s="12">
        <v>24.8</v>
      </c>
      <c r="F377" s="12">
        <f t="shared" si="2"/>
        <v>0</v>
      </c>
      <c r="G377" s="12">
        <v>24.8</v>
      </c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20"/>
    </row>
    <row r="378" spans="1:19" s="19" customFormat="1" ht="18.95" customHeight="1">
      <c r="A378" s="52">
        <v>100</v>
      </c>
      <c r="B378" s="55" t="s">
        <v>286</v>
      </c>
      <c r="C378" s="12" t="s">
        <v>278</v>
      </c>
      <c r="D378" s="12">
        <v>4</v>
      </c>
      <c r="E378" s="12">
        <v>520</v>
      </c>
      <c r="F378" s="12">
        <f t="shared" si="2"/>
        <v>131</v>
      </c>
      <c r="G378" s="12">
        <v>389</v>
      </c>
      <c r="H378" s="46" t="s">
        <v>298</v>
      </c>
      <c r="I378" s="46">
        <f>SUM(G378:G381)</f>
        <v>5333.1</v>
      </c>
      <c r="J378" s="46">
        <f>0.7*I378</f>
        <v>3733.17</v>
      </c>
      <c r="K378" s="46">
        <f>0.3*G379</f>
        <v>84.93</v>
      </c>
      <c r="L378" s="46">
        <f>0.15*G378+0.3*G380</f>
        <v>1168.6499999999999</v>
      </c>
      <c r="M378" s="46"/>
      <c r="N378" s="46">
        <f>0.3*G381</f>
        <v>288</v>
      </c>
      <c r="O378" s="46"/>
      <c r="P378" s="46">
        <f>0.15*G378</f>
        <v>58.349999999999994</v>
      </c>
      <c r="Q378" s="46"/>
      <c r="R378" s="46">
        <f>SUM(J378:Q381)</f>
        <v>5333.1</v>
      </c>
      <c r="S378" s="20"/>
    </row>
    <row r="379" spans="1:19" s="19" customFormat="1" ht="18.95" customHeight="1">
      <c r="A379" s="53"/>
      <c r="B379" s="56"/>
      <c r="C379" s="12" t="s">
        <v>21</v>
      </c>
      <c r="D379" s="12">
        <v>1</v>
      </c>
      <c r="E379" s="12">
        <v>370</v>
      </c>
      <c r="F379" s="12">
        <f t="shared" si="2"/>
        <v>86.899999999999977</v>
      </c>
      <c r="G379" s="12">
        <v>283.10000000000002</v>
      </c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20"/>
    </row>
    <row r="380" spans="1:19" s="19" customFormat="1" ht="18.95" customHeight="1">
      <c r="A380" s="53"/>
      <c r="B380" s="56"/>
      <c r="C380" s="12" t="s">
        <v>22</v>
      </c>
      <c r="D380" s="12">
        <v>4</v>
      </c>
      <c r="E380" s="12">
        <v>7944.4</v>
      </c>
      <c r="F380" s="12">
        <f t="shared" si="2"/>
        <v>4243.3999999999996</v>
      </c>
      <c r="G380" s="12">
        <v>3701</v>
      </c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20"/>
    </row>
    <row r="381" spans="1:19" s="19" customFormat="1" ht="18.95" customHeight="1">
      <c r="A381" s="54"/>
      <c r="B381" s="57"/>
      <c r="C381" s="12" t="s">
        <v>282</v>
      </c>
      <c r="D381" s="12">
        <v>2</v>
      </c>
      <c r="E381" s="12">
        <v>1440</v>
      </c>
      <c r="F381" s="12">
        <f t="shared" si="2"/>
        <v>480</v>
      </c>
      <c r="G381" s="12">
        <v>960</v>
      </c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20"/>
    </row>
    <row r="382" spans="1:19" s="19" customFormat="1" ht="20.100000000000001" customHeight="1">
      <c r="A382" s="52">
        <v>101</v>
      </c>
      <c r="B382" s="55" t="s">
        <v>287</v>
      </c>
      <c r="C382" s="12" t="s">
        <v>278</v>
      </c>
      <c r="D382" s="12">
        <v>1</v>
      </c>
      <c r="E382" s="12">
        <v>67.7</v>
      </c>
      <c r="F382" s="12">
        <f t="shared" si="2"/>
        <v>7.3000000000000043</v>
      </c>
      <c r="G382" s="12">
        <v>60.4</v>
      </c>
      <c r="H382" s="46" t="s">
        <v>288</v>
      </c>
      <c r="I382" s="46">
        <f>SUM(G382:G385)</f>
        <v>19261.600000000002</v>
      </c>
      <c r="J382" s="46">
        <f>0.7*I382</f>
        <v>13483.12</v>
      </c>
      <c r="K382" s="46">
        <f>0.3*G383</f>
        <v>3162.78</v>
      </c>
      <c r="L382" s="46">
        <f>0.15*G382+0.3*G384</f>
        <v>2369.7299999999996</v>
      </c>
      <c r="M382" s="46"/>
      <c r="N382" s="46"/>
      <c r="O382" s="46"/>
      <c r="P382" s="46">
        <f>0.15*G382+0.3*G385</f>
        <v>245.97</v>
      </c>
      <c r="Q382" s="46"/>
      <c r="R382" s="46">
        <f>SUM(J382:Q385)</f>
        <v>19261.600000000002</v>
      </c>
      <c r="S382" s="20"/>
    </row>
    <row r="383" spans="1:19" s="19" customFormat="1" ht="20.100000000000001" customHeight="1">
      <c r="A383" s="53"/>
      <c r="B383" s="56"/>
      <c r="C383" s="12" t="s">
        <v>21</v>
      </c>
      <c r="D383" s="12">
        <v>8</v>
      </c>
      <c r="E383" s="12">
        <v>11351.1</v>
      </c>
      <c r="F383" s="12">
        <f t="shared" si="2"/>
        <v>808.5</v>
      </c>
      <c r="G383" s="12">
        <v>10542.6</v>
      </c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20"/>
    </row>
    <row r="384" spans="1:19" s="19" customFormat="1" ht="20.100000000000001" customHeight="1">
      <c r="A384" s="53"/>
      <c r="B384" s="56"/>
      <c r="C384" s="12" t="s">
        <v>22</v>
      </c>
      <c r="D384" s="12">
        <v>7</v>
      </c>
      <c r="E384" s="12">
        <v>8950.2000000000007</v>
      </c>
      <c r="F384" s="12">
        <f t="shared" si="2"/>
        <v>1081.3000000000011</v>
      </c>
      <c r="G384" s="12">
        <v>7868.9</v>
      </c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20"/>
    </row>
    <row r="385" spans="1:19" s="19" customFormat="1" ht="20.100000000000001" customHeight="1">
      <c r="A385" s="54"/>
      <c r="B385" s="57"/>
      <c r="C385" s="12" t="s">
        <v>23</v>
      </c>
      <c r="D385" s="12">
        <v>2</v>
      </c>
      <c r="E385" s="12">
        <v>878.4</v>
      </c>
      <c r="F385" s="12">
        <f t="shared" si="2"/>
        <v>88.699999999999932</v>
      </c>
      <c r="G385" s="12">
        <v>789.7</v>
      </c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20"/>
    </row>
    <row r="386" spans="1:19" s="19" customFormat="1" ht="20.100000000000001" customHeight="1">
      <c r="A386" s="52">
        <v>102</v>
      </c>
      <c r="B386" s="55" t="s">
        <v>289</v>
      </c>
      <c r="C386" s="12" t="s">
        <v>21</v>
      </c>
      <c r="D386" s="12">
        <v>2</v>
      </c>
      <c r="E386" s="12">
        <v>139</v>
      </c>
      <c r="F386" s="12">
        <f t="shared" si="2"/>
        <v>0</v>
      </c>
      <c r="G386" s="12">
        <v>139</v>
      </c>
      <c r="H386" s="46" t="s">
        <v>291</v>
      </c>
      <c r="I386" s="46">
        <f>SUM(G386:G389)</f>
        <v>456</v>
      </c>
      <c r="J386" s="46">
        <f>0.7*I386</f>
        <v>319.2</v>
      </c>
      <c r="K386" s="46">
        <f>0.3*G386</f>
        <v>41.699999999999996</v>
      </c>
      <c r="L386" s="46">
        <f>0.3*G387</f>
        <v>12</v>
      </c>
      <c r="M386" s="46"/>
      <c r="N386" s="46"/>
      <c r="O386" s="46">
        <f>0.3*G389</f>
        <v>12</v>
      </c>
      <c r="P386" s="46">
        <f>0.3*G388</f>
        <v>71.099999999999994</v>
      </c>
      <c r="Q386" s="46"/>
      <c r="R386" s="46">
        <f>SUM(J386:Q389)</f>
        <v>456</v>
      </c>
      <c r="S386" s="20"/>
    </row>
    <row r="387" spans="1:19" s="19" customFormat="1" ht="20.100000000000001" customHeight="1">
      <c r="A387" s="53"/>
      <c r="B387" s="56"/>
      <c r="C387" s="12" t="s">
        <v>22</v>
      </c>
      <c r="D387" s="12">
        <v>1</v>
      </c>
      <c r="E387" s="12">
        <v>40</v>
      </c>
      <c r="F387" s="12">
        <f t="shared" si="2"/>
        <v>0</v>
      </c>
      <c r="G387" s="12">
        <v>40</v>
      </c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20"/>
    </row>
    <row r="388" spans="1:19" s="19" customFormat="1" ht="20.100000000000001" customHeight="1">
      <c r="A388" s="53"/>
      <c r="B388" s="56"/>
      <c r="C388" s="12" t="s">
        <v>23</v>
      </c>
      <c r="D388" s="12">
        <v>2</v>
      </c>
      <c r="E388" s="12">
        <v>237</v>
      </c>
      <c r="F388" s="12">
        <f t="shared" si="2"/>
        <v>0</v>
      </c>
      <c r="G388" s="12">
        <v>237</v>
      </c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20"/>
    </row>
    <row r="389" spans="1:19" s="19" customFormat="1" ht="20.100000000000001" customHeight="1">
      <c r="A389" s="54"/>
      <c r="B389" s="57"/>
      <c r="C389" s="12" t="s">
        <v>290</v>
      </c>
      <c r="D389" s="12">
        <v>1</v>
      </c>
      <c r="E389" s="12">
        <v>40</v>
      </c>
      <c r="F389" s="12">
        <f t="shared" si="2"/>
        <v>0</v>
      </c>
      <c r="G389" s="12">
        <v>40</v>
      </c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20"/>
    </row>
    <row r="390" spans="1:19" s="19" customFormat="1" ht="20.100000000000001" customHeight="1">
      <c r="A390" s="52">
        <v>103</v>
      </c>
      <c r="B390" s="55" t="s">
        <v>292</v>
      </c>
      <c r="C390" s="12" t="s">
        <v>21</v>
      </c>
      <c r="D390" s="12">
        <v>3</v>
      </c>
      <c r="E390" s="12">
        <v>1026.8</v>
      </c>
      <c r="F390" s="12">
        <f t="shared" si="2"/>
        <v>261.39999999999998</v>
      </c>
      <c r="G390" s="12">
        <v>765.4</v>
      </c>
      <c r="H390" s="46" t="s">
        <v>53</v>
      </c>
      <c r="I390" s="46">
        <f>SUM(G390:G392)</f>
        <v>10993.599999999999</v>
      </c>
      <c r="J390" s="46">
        <f>0.7*I390</f>
        <v>7695.5199999999986</v>
      </c>
      <c r="K390" s="46">
        <f>0.3*G390</f>
        <v>229.61999999999998</v>
      </c>
      <c r="L390" s="46">
        <f>0.3*G391</f>
        <v>1992.06</v>
      </c>
      <c r="M390" s="46"/>
      <c r="N390" s="46"/>
      <c r="O390" s="46"/>
      <c r="P390" s="46">
        <f>0.3*G392</f>
        <v>1076.3999999999999</v>
      </c>
      <c r="Q390" s="46"/>
      <c r="R390" s="46">
        <f>SUM(J390:Q392)</f>
        <v>10993.599999999999</v>
      </c>
      <c r="S390" s="20"/>
    </row>
    <row r="391" spans="1:19" s="19" customFormat="1" ht="20.100000000000001" customHeight="1">
      <c r="A391" s="53"/>
      <c r="B391" s="56"/>
      <c r="C391" s="12" t="s">
        <v>22</v>
      </c>
      <c r="D391" s="12">
        <v>8</v>
      </c>
      <c r="E391" s="12">
        <v>7012.4</v>
      </c>
      <c r="F391" s="12">
        <f t="shared" si="2"/>
        <v>372.19999999999982</v>
      </c>
      <c r="G391" s="12">
        <v>6640.2</v>
      </c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20"/>
    </row>
    <row r="392" spans="1:19" s="19" customFormat="1" ht="20.100000000000001" customHeight="1">
      <c r="A392" s="54"/>
      <c r="B392" s="57"/>
      <c r="C392" s="12" t="s">
        <v>23</v>
      </c>
      <c r="D392" s="12">
        <v>6</v>
      </c>
      <c r="E392" s="12">
        <v>4520.6000000000004</v>
      </c>
      <c r="F392" s="12">
        <f t="shared" si="2"/>
        <v>932.60000000000036</v>
      </c>
      <c r="G392" s="12">
        <v>3588</v>
      </c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20"/>
    </row>
    <row r="393" spans="1:19" s="19" customFormat="1" ht="20.100000000000001" customHeight="1">
      <c r="A393" s="52">
        <v>104</v>
      </c>
      <c r="B393" s="55" t="s">
        <v>293</v>
      </c>
      <c r="C393" s="12" t="s">
        <v>21</v>
      </c>
      <c r="D393" s="12">
        <v>3</v>
      </c>
      <c r="E393" s="12">
        <v>2213.5</v>
      </c>
      <c r="F393" s="12">
        <f t="shared" si="2"/>
        <v>33</v>
      </c>
      <c r="G393" s="12">
        <v>2180.5</v>
      </c>
      <c r="H393" s="46" t="s">
        <v>24</v>
      </c>
      <c r="I393" s="46">
        <f>SUM(G393:G395)</f>
        <v>8609.7999999999993</v>
      </c>
      <c r="J393" s="46">
        <f>0.7*I393</f>
        <v>6026.8599999999988</v>
      </c>
      <c r="K393" s="46">
        <f>0.3*G393</f>
        <v>654.15</v>
      </c>
      <c r="L393" s="46">
        <f>0.3*G394</f>
        <v>1369.2</v>
      </c>
      <c r="M393" s="46"/>
      <c r="N393" s="46"/>
      <c r="O393" s="46"/>
      <c r="P393" s="46">
        <f>0.3*G395</f>
        <v>559.58999999999992</v>
      </c>
      <c r="Q393" s="46"/>
      <c r="R393" s="46">
        <f>SUM(J393:Q395)</f>
        <v>8609.7999999999975</v>
      </c>
      <c r="S393" s="20"/>
    </row>
    <row r="394" spans="1:19" s="19" customFormat="1" ht="20.100000000000001" customHeight="1">
      <c r="A394" s="53"/>
      <c r="B394" s="56"/>
      <c r="C394" s="12" t="s">
        <v>22</v>
      </c>
      <c r="D394" s="12">
        <v>6</v>
      </c>
      <c r="E394" s="12">
        <v>4646.5</v>
      </c>
      <c r="F394" s="12">
        <f t="shared" si="2"/>
        <v>82.5</v>
      </c>
      <c r="G394" s="12">
        <v>4564</v>
      </c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20"/>
    </row>
    <row r="395" spans="1:19" s="19" customFormat="1" ht="20.100000000000001" customHeight="1">
      <c r="A395" s="54"/>
      <c r="B395" s="57"/>
      <c r="C395" s="12" t="s">
        <v>23</v>
      </c>
      <c r="D395" s="12">
        <v>4</v>
      </c>
      <c r="E395" s="12">
        <v>2282</v>
      </c>
      <c r="F395" s="12">
        <f t="shared" si="2"/>
        <v>416.70000000000005</v>
      </c>
      <c r="G395" s="12">
        <v>1865.3</v>
      </c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20"/>
    </row>
    <row r="396" spans="1:19" s="19" customFormat="1" ht="20.100000000000001" customHeight="1">
      <c r="A396" s="52">
        <v>105</v>
      </c>
      <c r="B396" s="55" t="s">
        <v>294</v>
      </c>
      <c r="C396" s="12" t="s">
        <v>295</v>
      </c>
      <c r="D396" s="12">
        <v>1</v>
      </c>
      <c r="E396" s="12">
        <v>3474.8</v>
      </c>
      <c r="F396" s="12">
        <f t="shared" si="2"/>
        <v>562.90000000000009</v>
      </c>
      <c r="G396" s="12">
        <v>2911.9</v>
      </c>
      <c r="H396" s="46" t="s">
        <v>302</v>
      </c>
      <c r="I396" s="46">
        <f>SUM(G396:G398)</f>
        <v>16955.099999999999</v>
      </c>
      <c r="J396" s="46">
        <f>0.7*I396</f>
        <v>11868.569999999998</v>
      </c>
      <c r="K396" s="46">
        <f>0.3*G397</f>
        <v>844.70999999999992</v>
      </c>
      <c r="L396" s="46">
        <f>0.15*G396+0.3*G398</f>
        <v>3805.0349999999999</v>
      </c>
      <c r="M396" s="46"/>
      <c r="N396" s="46"/>
      <c r="O396" s="46"/>
      <c r="P396" s="46">
        <f>0.15*G396</f>
        <v>436.78500000000003</v>
      </c>
      <c r="Q396" s="46"/>
      <c r="R396" s="46">
        <f>SUM(J396:Q398)</f>
        <v>16955.099999999995</v>
      </c>
      <c r="S396" s="20"/>
    </row>
    <row r="397" spans="1:19" s="19" customFormat="1" ht="20.100000000000001" customHeight="1">
      <c r="A397" s="53"/>
      <c r="B397" s="56"/>
      <c r="C397" s="12" t="s">
        <v>296</v>
      </c>
      <c r="D397" s="12">
        <v>1</v>
      </c>
      <c r="E397" s="12">
        <v>3360</v>
      </c>
      <c r="F397" s="12">
        <f t="shared" si="2"/>
        <v>544.30000000000018</v>
      </c>
      <c r="G397" s="12">
        <v>2815.7</v>
      </c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20"/>
    </row>
    <row r="398" spans="1:19" s="19" customFormat="1" ht="20.100000000000001" customHeight="1">
      <c r="A398" s="54"/>
      <c r="B398" s="57"/>
      <c r="C398" s="12" t="s">
        <v>297</v>
      </c>
      <c r="D398" s="12">
        <v>4</v>
      </c>
      <c r="E398" s="12">
        <v>13398</v>
      </c>
      <c r="F398" s="12">
        <f t="shared" si="2"/>
        <v>2170.5</v>
      </c>
      <c r="G398" s="12">
        <v>11227.5</v>
      </c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20"/>
    </row>
    <row r="399" spans="1:19" s="19" customFormat="1" ht="20.100000000000001" customHeight="1">
      <c r="A399" s="52">
        <v>106</v>
      </c>
      <c r="B399" s="55" t="s">
        <v>299</v>
      </c>
      <c r="C399" s="12" t="s">
        <v>295</v>
      </c>
      <c r="D399" s="12">
        <v>6</v>
      </c>
      <c r="E399" s="12">
        <v>3082.6</v>
      </c>
      <c r="F399" s="12">
        <f t="shared" si="2"/>
        <v>0</v>
      </c>
      <c r="G399" s="12">
        <v>3082.6</v>
      </c>
      <c r="H399" s="46" t="s">
        <v>53</v>
      </c>
      <c r="I399" s="46">
        <f>SUM(G399:G403)</f>
        <v>23018.3</v>
      </c>
      <c r="J399" s="46">
        <f>0.7*I399</f>
        <v>16112.809999999998</v>
      </c>
      <c r="K399" s="46">
        <f>0.3*G400</f>
        <v>752.31</v>
      </c>
      <c r="L399" s="46">
        <f>0.15*G399+0.3*G401</f>
        <v>4199.01</v>
      </c>
      <c r="M399" s="46"/>
      <c r="N399" s="46"/>
      <c r="O399" s="46">
        <f>0.3*G403</f>
        <v>19.260000000000002</v>
      </c>
      <c r="P399" s="46">
        <f>0.15*G399+0.3*G402</f>
        <v>1934.9099999999999</v>
      </c>
      <c r="Q399" s="46"/>
      <c r="R399" s="46">
        <f>SUM(J399:Q403)</f>
        <v>23018.299999999996</v>
      </c>
      <c r="S399" s="20"/>
    </row>
    <row r="400" spans="1:19" s="19" customFormat="1" ht="20.100000000000001" customHeight="1">
      <c r="A400" s="53"/>
      <c r="B400" s="56"/>
      <c r="C400" s="12" t="s">
        <v>296</v>
      </c>
      <c r="D400" s="12">
        <v>5</v>
      </c>
      <c r="E400" s="12">
        <v>2507.6999999999998</v>
      </c>
      <c r="F400" s="12">
        <f t="shared" si="2"/>
        <v>0</v>
      </c>
      <c r="G400" s="12">
        <v>2507.6999999999998</v>
      </c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20"/>
    </row>
    <row r="401" spans="1:19" s="19" customFormat="1" ht="20.100000000000001" customHeight="1">
      <c r="A401" s="53"/>
      <c r="B401" s="56"/>
      <c r="C401" s="12" t="s">
        <v>297</v>
      </c>
      <c r="D401" s="12">
        <v>16</v>
      </c>
      <c r="E401" s="12">
        <v>12483.6</v>
      </c>
      <c r="F401" s="12">
        <f t="shared" si="2"/>
        <v>28.200000000000728</v>
      </c>
      <c r="G401" s="12">
        <v>12455.4</v>
      </c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20"/>
    </row>
    <row r="402" spans="1:19" s="19" customFormat="1" ht="20.100000000000001" customHeight="1">
      <c r="A402" s="53"/>
      <c r="B402" s="56"/>
      <c r="C402" s="12" t="s">
        <v>23</v>
      </c>
      <c r="D402" s="12">
        <v>6</v>
      </c>
      <c r="E402" s="12">
        <v>4936.5</v>
      </c>
      <c r="F402" s="12">
        <f t="shared" si="2"/>
        <v>28.100000000000364</v>
      </c>
      <c r="G402" s="12">
        <v>4908.3999999999996</v>
      </c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20"/>
    </row>
    <row r="403" spans="1:19" s="19" customFormat="1" ht="20.100000000000001" customHeight="1">
      <c r="A403" s="54"/>
      <c r="B403" s="57"/>
      <c r="C403" s="12" t="s">
        <v>300</v>
      </c>
      <c r="D403" s="12">
        <v>1</v>
      </c>
      <c r="E403" s="12">
        <v>64.2</v>
      </c>
      <c r="F403" s="12">
        <f t="shared" si="2"/>
        <v>0</v>
      </c>
      <c r="G403" s="12">
        <v>64.2</v>
      </c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20"/>
    </row>
    <row r="404" spans="1:19" s="19" customFormat="1" ht="32.25" customHeight="1">
      <c r="A404" s="24">
        <v>107</v>
      </c>
      <c r="B404" s="37" t="s">
        <v>301</v>
      </c>
      <c r="C404" s="12" t="s">
        <v>297</v>
      </c>
      <c r="D404" s="12">
        <v>5</v>
      </c>
      <c r="E404" s="12">
        <v>7933.6</v>
      </c>
      <c r="F404" s="12">
        <f t="shared" si="2"/>
        <v>2884.9000000000005</v>
      </c>
      <c r="G404" s="12">
        <v>5048.7</v>
      </c>
      <c r="H404" s="22" t="s">
        <v>302</v>
      </c>
      <c r="I404" s="12">
        <f>SUM(G404)</f>
        <v>5048.7</v>
      </c>
      <c r="J404" s="12">
        <f>0.7*I404</f>
        <v>3534.0899999999997</v>
      </c>
      <c r="K404" s="12"/>
      <c r="L404" s="12">
        <f>0.3*G404</f>
        <v>1514.61</v>
      </c>
      <c r="M404" s="12"/>
      <c r="N404" s="23"/>
      <c r="O404" s="12"/>
      <c r="P404" s="12"/>
      <c r="Q404" s="12"/>
      <c r="R404" s="12">
        <f>SUM(J404:Q404)</f>
        <v>5048.7</v>
      </c>
      <c r="S404" s="20"/>
    </row>
    <row r="405" spans="1:19" s="19" customFormat="1" ht="18" customHeight="1">
      <c r="A405" s="52">
        <v>108</v>
      </c>
      <c r="B405" s="55" t="s">
        <v>303</v>
      </c>
      <c r="C405" s="12" t="s">
        <v>295</v>
      </c>
      <c r="D405" s="12">
        <v>1</v>
      </c>
      <c r="E405" s="12">
        <v>141</v>
      </c>
      <c r="F405" s="12">
        <f t="shared" si="2"/>
        <v>16.900000000000006</v>
      </c>
      <c r="G405" s="12">
        <v>124.1</v>
      </c>
      <c r="H405" s="46" t="s">
        <v>26</v>
      </c>
      <c r="I405" s="46">
        <f>SUM(G405:G411)</f>
        <v>2278.8000000000002</v>
      </c>
      <c r="J405" s="46">
        <f>0.7*I405</f>
        <v>1595.16</v>
      </c>
      <c r="K405" s="46">
        <f>0.3*G406</f>
        <v>13.469999999999999</v>
      </c>
      <c r="L405" s="46">
        <f>0.15*G405+0.3*G407</f>
        <v>564.88499999999999</v>
      </c>
      <c r="M405" s="46">
        <f>0.3*G409</f>
        <v>37.409999999999997</v>
      </c>
      <c r="N405" s="46">
        <f>0.3*G410</f>
        <v>14.819999999999999</v>
      </c>
      <c r="O405" s="46"/>
      <c r="P405" s="46">
        <f>0.15*G405+0.3*G408</f>
        <v>49.034999999999997</v>
      </c>
      <c r="Q405" s="46">
        <f>0.3*G411</f>
        <v>4.0199999999999996</v>
      </c>
      <c r="R405" s="46">
        <f>SUM(J405:Q411)</f>
        <v>2278.8000000000002</v>
      </c>
      <c r="S405" s="20"/>
    </row>
    <row r="406" spans="1:19" s="19" customFormat="1" ht="18" customHeight="1">
      <c r="A406" s="53"/>
      <c r="B406" s="56"/>
      <c r="C406" s="12" t="s">
        <v>296</v>
      </c>
      <c r="D406" s="12">
        <v>2</v>
      </c>
      <c r="E406" s="12">
        <v>51.1</v>
      </c>
      <c r="F406" s="12">
        <f t="shared" si="2"/>
        <v>6.2000000000000028</v>
      </c>
      <c r="G406" s="12">
        <v>44.9</v>
      </c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20"/>
    </row>
    <row r="407" spans="1:19" s="19" customFormat="1" ht="18" customHeight="1">
      <c r="A407" s="53"/>
      <c r="B407" s="56"/>
      <c r="C407" s="12" t="s">
        <v>297</v>
      </c>
      <c r="D407" s="12">
        <v>6</v>
      </c>
      <c r="E407" s="12">
        <v>2931.1</v>
      </c>
      <c r="F407" s="12">
        <f t="shared" si="2"/>
        <v>1110.1999999999998</v>
      </c>
      <c r="G407" s="12">
        <v>1820.9</v>
      </c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20"/>
    </row>
    <row r="408" spans="1:19" s="19" customFormat="1" ht="18" customHeight="1">
      <c r="A408" s="53"/>
      <c r="B408" s="56"/>
      <c r="C408" s="12" t="s">
        <v>23</v>
      </c>
      <c r="D408" s="12">
        <v>4</v>
      </c>
      <c r="E408" s="12">
        <v>116.7</v>
      </c>
      <c r="F408" s="12">
        <f t="shared" si="2"/>
        <v>15.299999999999997</v>
      </c>
      <c r="G408" s="12">
        <v>101.4</v>
      </c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20"/>
    </row>
    <row r="409" spans="1:19" s="19" customFormat="1" ht="18" customHeight="1">
      <c r="A409" s="53"/>
      <c r="B409" s="56"/>
      <c r="C409" s="12" t="s">
        <v>304</v>
      </c>
      <c r="D409" s="12">
        <v>3</v>
      </c>
      <c r="E409" s="12">
        <v>141.69999999999999</v>
      </c>
      <c r="F409" s="12">
        <f t="shared" si="2"/>
        <v>16.999999999999986</v>
      </c>
      <c r="G409" s="12">
        <v>124.7</v>
      </c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20"/>
    </row>
    <row r="410" spans="1:19" s="19" customFormat="1" ht="18" customHeight="1">
      <c r="A410" s="53"/>
      <c r="B410" s="56"/>
      <c r="C410" s="12" t="s">
        <v>305</v>
      </c>
      <c r="D410" s="12">
        <v>2</v>
      </c>
      <c r="E410" s="12">
        <v>58.3</v>
      </c>
      <c r="F410" s="12">
        <f t="shared" si="2"/>
        <v>8.8999999999999986</v>
      </c>
      <c r="G410" s="12">
        <v>49.4</v>
      </c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20"/>
    </row>
    <row r="411" spans="1:19" s="19" customFormat="1" ht="18" customHeight="1">
      <c r="A411" s="54"/>
      <c r="B411" s="57"/>
      <c r="C411" s="12" t="s">
        <v>306</v>
      </c>
      <c r="D411" s="12">
        <v>1</v>
      </c>
      <c r="E411" s="12">
        <v>16.8</v>
      </c>
      <c r="F411" s="12">
        <f t="shared" si="2"/>
        <v>3.4000000000000004</v>
      </c>
      <c r="G411" s="12">
        <v>13.4</v>
      </c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20"/>
    </row>
    <row r="412" spans="1:19" s="19" customFormat="1" ht="18" customHeight="1">
      <c r="A412" s="52">
        <v>109</v>
      </c>
      <c r="B412" s="55" t="s">
        <v>307</v>
      </c>
      <c r="C412" s="12" t="s">
        <v>296</v>
      </c>
      <c r="D412" s="12">
        <v>6</v>
      </c>
      <c r="E412" s="12">
        <v>1592</v>
      </c>
      <c r="F412" s="12">
        <f t="shared" si="2"/>
        <v>347</v>
      </c>
      <c r="G412" s="12">
        <v>1245</v>
      </c>
      <c r="H412" s="46" t="s">
        <v>308</v>
      </c>
      <c r="I412" s="46">
        <f>SUM(G412:G417)</f>
        <v>30658.6</v>
      </c>
      <c r="J412" s="46">
        <f>0.7*I412</f>
        <v>21461.019999999997</v>
      </c>
      <c r="K412" s="46">
        <f>0.3*G412</f>
        <v>373.5</v>
      </c>
      <c r="L412" s="46">
        <f>0.3*G413</f>
        <v>2740.23</v>
      </c>
      <c r="M412" s="46">
        <f>0.3*G415</f>
        <v>30.029999999999998</v>
      </c>
      <c r="N412" s="46">
        <f>0.3*G416</f>
        <v>4.8</v>
      </c>
      <c r="O412" s="46"/>
      <c r="P412" s="46">
        <f>0.3*G414</f>
        <v>6029.3399999999992</v>
      </c>
      <c r="Q412" s="46">
        <f>0.3*G417</f>
        <v>19.679999999999996</v>
      </c>
      <c r="R412" s="46">
        <f>SUM(J412:Q417)</f>
        <v>30658.599999999995</v>
      </c>
      <c r="S412" s="20"/>
    </row>
    <row r="413" spans="1:19" s="19" customFormat="1" ht="18" customHeight="1">
      <c r="A413" s="53"/>
      <c r="B413" s="56"/>
      <c r="C413" s="12" t="s">
        <v>297</v>
      </c>
      <c r="D413" s="12">
        <v>15</v>
      </c>
      <c r="E413" s="12">
        <v>13510</v>
      </c>
      <c r="F413" s="12">
        <f t="shared" si="2"/>
        <v>4375.8999999999996</v>
      </c>
      <c r="G413" s="12">
        <v>9134.1</v>
      </c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20"/>
    </row>
    <row r="414" spans="1:19" s="19" customFormat="1" ht="18" customHeight="1">
      <c r="A414" s="53"/>
      <c r="B414" s="56"/>
      <c r="C414" s="12" t="s">
        <v>23</v>
      </c>
      <c r="D414" s="12">
        <v>16</v>
      </c>
      <c r="E414" s="12">
        <v>24200</v>
      </c>
      <c r="F414" s="12">
        <f t="shared" si="2"/>
        <v>4102.2000000000007</v>
      </c>
      <c r="G414" s="12">
        <v>20097.8</v>
      </c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20"/>
    </row>
    <row r="415" spans="1:19" s="19" customFormat="1" ht="18" customHeight="1">
      <c r="A415" s="53"/>
      <c r="B415" s="56"/>
      <c r="C415" s="12" t="s">
        <v>304</v>
      </c>
      <c r="D415" s="12">
        <v>5</v>
      </c>
      <c r="E415" s="12">
        <v>220</v>
      </c>
      <c r="F415" s="12">
        <f t="shared" si="2"/>
        <v>119.9</v>
      </c>
      <c r="G415" s="12">
        <v>100.1</v>
      </c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20"/>
    </row>
    <row r="416" spans="1:19" s="19" customFormat="1" ht="18" customHeight="1">
      <c r="A416" s="53"/>
      <c r="B416" s="56"/>
      <c r="C416" s="12" t="s">
        <v>305</v>
      </c>
      <c r="D416" s="12">
        <v>2</v>
      </c>
      <c r="E416" s="12">
        <v>45</v>
      </c>
      <c r="F416" s="12">
        <f t="shared" si="2"/>
        <v>29</v>
      </c>
      <c r="G416" s="12">
        <v>16</v>
      </c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20"/>
    </row>
    <row r="417" spans="1:19" s="19" customFormat="1" ht="18" customHeight="1">
      <c r="A417" s="54"/>
      <c r="B417" s="57"/>
      <c r="C417" s="12" t="s">
        <v>306</v>
      </c>
      <c r="D417" s="12">
        <v>2</v>
      </c>
      <c r="E417" s="12">
        <v>140</v>
      </c>
      <c r="F417" s="12">
        <f t="shared" si="2"/>
        <v>74.400000000000006</v>
      </c>
      <c r="G417" s="12">
        <v>65.599999999999994</v>
      </c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20"/>
    </row>
    <row r="418" spans="1:19" s="19" customFormat="1" ht="18" customHeight="1">
      <c r="A418" s="52">
        <v>110</v>
      </c>
      <c r="B418" s="55" t="s">
        <v>309</v>
      </c>
      <c r="C418" s="12" t="s">
        <v>20</v>
      </c>
      <c r="D418" s="12">
        <v>4</v>
      </c>
      <c r="E418" s="12">
        <v>4784.7</v>
      </c>
      <c r="F418" s="12">
        <f t="shared" si="2"/>
        <v>0</v>
      </c>
      <c r="G418" s="12">
        <v>4784.7</v>
      </c>
      <c r="H418" s="46" t="s">
        <v>310</v>
      </c>
      <c r="I418" s="46">
        <f>SUM(G418:G422)</f>
        <v>43199.9</v>
      </c>
      <c r="J418" s="46">
        <f>0.7*I418</f>
        <v>30239.93</v>
      </c>
      <c r="K418" s="46">
        <f>0.3*G419</f>
        <v>4461.5999999999995</v>
      </c>
      <c r="L418" s="46">
        <f>0.15*G418+0.3*G420</f>
        <v>6443.7449999999999</v>
      </c>
      <c r="M418" s="46"/>
      <c r="N418" s="46"/>
      <c r="O418" s="46"/>
      <c r="P418" s="46">
        <f>0.15*G418+0.3*G421</f>
        <v>2015.595</v>
      </c>
      <c r="Q418" s="46">
        <f>0.3*G422</f>
        <v>39.029999999999994</v>
      </c>
      <c r="R418" s="46">
        <f>SUM(J418:Q422)</f>
        <v>43199.9</v>
      </c>
      <c r="S418" s="20"/>
    </row>
    <row r="419" spans="1:19" s="19" customFormat="1" ht="18" customHeight="1">
      <c r="A419" s="53"/>
      <c r="B419" s="56"/>
      <c r="C419" s="12" t="s">
        <v>21</v>
      </c>
      <c r="D419" s="12">
        <v>13</v>
      </c>
      <c r="E419" s="12">
        <v>15161.7</v>
      </c>
      <c r="F419" s="12">
        <f t="shared" si="2"/>
        <v>289.70000000000073</v>
      </c>
      <c r="G419" s="12">
        <v>14872</v>
      </c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20"/>
    </row>
    <row r="420" spans="1:19" s="19" customFormat="1" ht="18" customHeight="1">
      <c r="A420" s="53"/>
      <c r="B420" s="56"/>
      <c r="C420" s="12" t="s">
        <v>22</v>
      </c>
      <c r="D420" s="12">
        <v>19</v>
      </c>
      <c r="E420" s="12">
        <v>19086.8</v>
      </c>
      <c r="F420" s="12">
        <f t="shared" si="2"/>
        <v>0</v>
      </c>
      <c r="G420" s="12">
        <v>19086.8</v>
      </c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20"/>
    </row>
    <row r="421" spans="1:19" s="19" customFormat="1" ht="18" customHeight="1">
      <c r="A421" s="53"/>
      <c r="B421" s="56"/>
      <c r="C421" s="12" t="s">
        <v>23</v>
      </c>
      <c r="D421" s="12">
        <v>9</v>
      </c>
      <c r="E421" s="12">
        <v>4382.3</v>
      </c>
      <c r="F421" s="12">
        <f t="shared" ref="F421:F675" si="3">E421-G421</f>
        <v>56</v>
      </c>
      <c r="G421" s="12">
        <v>4326.3</v>
      </c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20"/>
    </row>
    <row r="422" spans="1:19" s="19" customFormat="1" ht="18" customHeight="1">
      <c r="A422" s="54"/>
      <c r="B422" s="57"/>
      <c r="C422" s="12" t="s">
        <v>70</v>
      </c>
      <c r="D422" s="12">
        <v>1</v>
      </c>
      <c r="E422" s="12">
        <v>130.1</v>
      </c>
      <c r="F422" s="12">
        <f t="shared" si="3"/>
        <v>0</v>
      </c>
      <c r="G422" s="12">
        <v>130.1</v>
      </c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20"/>
    </row>
    <row r="423" spans="1:19" s="19" customFormat="1" ht="18" customHeight="1">
      <c r="A423" s="52">
        <v>111</v>
      </c>
      <c r="B423" s="55" t="s">
        <v>311</v>
      </c>
      <c r="C423" s="12" t="s">
        <v>20</v>
      </c>
      <c r="D423" s="12">
        <v>2</v>
      </c>
      <c r="E423" s="12">
        <v>5292</v>
      </c>
      <c r="F423" s="12">
        <f t="shared" si="3"/>
        <v>1176</v>
      </c>
      <c r="G423" s="12">
        <v>4116</v>
      </c>
      <c r="H423" s="46" t="s">
        <v>312</v>
      </c>
      <c r="I423" s="46">
        <f>SUM(G423:G426)</f>
        <v>13852.3</v>
      </c>
      <c r="J423" s="46">
        <f>0.7*I423+0.15*G423</f>
        <v>10314.009999999998</v>
      </c>
      <c r="K423" s="46">
        <f>0.3*G424</f>
        <v>168</v>
      </c>
      <c r="L423" s="46">
        <f>0.3*G425</f>
        <v>1212.1199999999999</v>
      </c>
      <c r="M423" s="46"/>
      <c r="N423" s="46"/>
      <c r="O423" s="46"/>
      <c r="P423" s="46">
        <f>0.3*G426+0.15*G423</f>
        <v>2158.1699999999996</v>
      </c>
      <c r="Q423" s="46"/>
      <c r="R423" s="46">
        <f>SUM(J423:Q426)</f>
        <v>13852.299999999997</v>
      </c>
      <c r="S423" s="20"/>
    </row>
    <row r="424" spans="1:19" s="19" customFormat="1" ht="18" customHeight="1">
      <c r="A424" s="53"/>
      <c r="B424" s="56"/>
      <c r="C424" s="12" t="s">
        <v>21</v>
      </c>
      <c r="D424" s="12">
        <v>1</v>
      </c>
      <c r="E424" s="12">
        <v>720</v>
      </c>
      <c r="F424" s="12">
        <f t="shared" si="3"/>
        <v>160</v>
      </c>
      <c r="G424" s="12">
        <v>560</v>
      </c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20"/>
    </row>
    <row r="425" spans="1:19" s="19" customFormat="1" ht="18" customHeight="1">
      <c r="A425" s="53"/>
      <c r="B425" s="56"/>
      <c r="C425" s="12" t="s">
        <v>22</v>
      </c>
      <c r="D425" s="12">
        <v>6</v>
      </c>
      <c r="E425" s="12">
        <v>5203.5</v>
      </c>
      <c r="F425" s="12">
        <f t="shared" si="3"/>
        <v>1163.0999999999999</v>
      </c>
      <c r="G425" s="12">
        <v>4040.4</v>
      </c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20"/>
    </row>
    <row r="426" spans="1:19" s="19" customFormat="1" ht="18" customHeight="1">
      <c r="A426" s="54"/>
      <c r="B426" s="57"/>
      <c r="C426" s="12" t="s">
        <v>23</v>
      </c>
      <c r="D426" s="12">
        <v>7</v>
      </c>
      <c r="E426" s="12">
        <v>7984.5</v>
      </c>
      <c r="F426" s="12">
        <f t="shared" si="3"/>
        <v>2848.6000000000004</v>
      </c>
      <c r="G426" s="12">
        <v>5135.8999999999996</v>
      </c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20"/>
    </row>
    <row r="427" spans="1:19" s="19" customFormat="1" ht="18" customHeight="1">
      <c r="A427" s="52">
        <v>112</v>
      </c>
      <c r="B427" s="55" t="s">
        <v>313</v>
      </c>
      <c r="C427" s="12" t="s">
        <v>20</v>
      </c>
      <c r="D427" s="12">
        <v>4</v>
      </c>
      <c r="E427" s="12">
        <v>11848</v>
      </c>
      <c r="F427" s="12">
        <f t="shared" si="3"/>
        <v>1357.6000000000004</v>
      </c>
      <c r="G427" s="12">
        <v>10490.4</v>
      </c>
      <c r="H427" s="46" t="s">
        <v>310</v>
      </c>
      <c r="I427" s="46">
        <f>SUM(G427:G430)</f>
        <v>55303.5</v>
      </c>
      <c r="J427" s="46">
        <f>0.7*I427</f>
        <v>38712.449999999997</v>
      </c>
      <c r="K427" s="46">
        <f>0.3*G428</f>
        <v>2698.3199999999997</v>
      </c>
      <c r="L427" s="46">
        <f>0.15*G427+0.3*G429</f>
        <v>9430.7999999999993</v>
      </c>
      <c r="M427" s="46"/>
      <c r="N427" s="46"/>
      <c r="O427" s="46"/>
      <c r="P427" s="46">
        <f>0.15*G427+0.3*G430</f>
        <v>4461.93</v>
      </c>
      <c r="Q427" s="46"/>
      <c r="R427" s="46">
        <f>SUM(J427:Q430)</f>
        <v>55303.499999999993</v>
      </c>
      <c r="S427" s="20"/>
    </row>
    <row r="428" spans="1:19" s="19" customFormat="1" ht="18" customHeight="1">
      <c r="A428" s="53"/>
      <c r="B428" s="56"/>
      <c r="C428" s="12" t="s">
        <v>21</v>
      </c>
      <c r="D428" s="12">
        <v>15</v>
      </c>
      <c r="E428" s="12">
        <v>10711</v>
      </c>
      <c r="F428" s="12">
        <f t="shared" si="3"/>
        <v>1716.6000000000004</v>
      </c>
      <c r="G428" s="12">
        <v>8994.4</v>
      </c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20"/>
    </row>
    <row r="429" spans="1:19" s="19" customFormat="1" ht="18" customHeight="1">
      <c r="A429" s="53"/>
      <c r="B429" s="56"/>
      <c r="C429" s="12" t="s">
        <v>22</v>
      </c>
      <c r="D429" s="12">
        <v>25</v>
      </c>
      <c r="E429" s="12">
        <v>32556</v>
      </c>
      <c r="F429" s="12">
        <f t="shared" si="3"/>
        <v>6365.2000000000007</v>
      </c>
      <c r="G429" s="12">
        <v>26190.799999999999</v>
      </c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20"/>
    </row>
    <row r="430" spans="1:19" s="19" customFormat="1" ht="18" customHeight="1">
      <c r="A430" s="54"/>
      <c r="B430" s="57"/>
      <c r="C430" s="12" t="s">
        <v>23</v>
      </c>
      <c r="D430" s="12">
        <v>9</v>
      </c>
      <c r="E430" s="12">
        <v>11139</v>
      </c>
      <c r="F430" s="12">
        <f t="shared" si="3"/>
        <v>1511.1000000000004</v>
      </c>
      <c r="G430" s="12">
        <v>9627.9</v>
      </c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20"/>
    </row>
    <row r="431" spans="1:19" s="19" customFormat="1" ht="21" customHeight="1">
      <c r="A431" s="52">
        <v>113</v>
      </c>
      <c r="B431" s="55" t="s">
        <v>314</v>
      </c>
      <c r="C431" s="12" t="s">
        <v>21</v>
      </c>
      <c r="D431" s="12">
        <v>4</v>
      </c>
      <c r="E431" s="12">
        <v>1535.2</v>
      </c>
      <c r="F431" s="12">
        <f t="shared" si="3"/>
        <v>402.5</v>
      </c>
      <c r="G431" s="12">
        <v>1132.7</v>
      </c>
      <c r="H431" s="46" t="s">
        <v>316</v>
      </c>
      <c r="I431" s="46">
        <f>SUM(G431:G434)</f>
        <v>4920.5</v>
      </c>
      <c r="J431" s="46">
        <f>0.7*I431</f>
        <v>3444.35</v>
      </c>
      <c r="K431" s="46">
        <f>0.3*G431</f>
        <v>339.81</v>
      </c>
      <c r="L431" s="46">
        <f>0.3*G432</f>
        <v>841.35</v>
      </c>
      <c r="M431" s="46"/>
      <c r="N431" s="46">
        <f>0.3*G434</f>
        <v>56.04</v>
      </c>
      <c r="O431" s="46"/>
      <c r="P431" s="46">
        <f>0.3*G433</f>
        <v>238.95</v>
      </c>
      <c r="Q431" s="46"/>
      <c r="R431" s="46">
        <f>SUM(J431:Q434)</f>
        <v>4920.5</v>
      </c>
      <c r="S431" s="20"/>
    </row>
    <row r="432" spans="1:19" s="19" customFormat="1" ht="21" customHeight="1">
      <c r="A432" s="53"/>
      <c r="B432" s="56"/>
      <c r="C432" s="12" t="s">
        <v>22</v>
      </c>
      <c r="D432" s="12">
        <v>6</v>
      </c>
      <c r="E432" s="12">
        <v>3392.2</v>
      </c>
      <c r="F432" s="12">
        <f t="shared" si="3"/>
        <v>587.69999999999982</v>
      </c>
      <c r="G432" s="12">
        <v>2804.5</v>
      </c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20"/>
    </row>
    <row r="433" spans="1:19" s="19" customFormat="1" ht="21" customHeight="1">
      <c r="A433" s="53"/>
      <c r="B433" s="56"/>
      <c r="C433" s="12" t="s">
        <v>23</v>
      </c>
      <c r="D433" s="12">
        <v>2</v>
      </c>
      <c r="E433" s="12">
        <v>1070</v>
      </c>
      <c r="F433" s="12">
        <f t="shared" si="3"/>
        <v>273.5</v>
      </c>
      <c r="G433" s="12">
        <v>796.5</v>
      </c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20"/>
    </row>
    <row r="434" spans="1:19" s="19" customFormat="1" ht="21" customHeight="1">
      <c r="A434" s="54"/>
      <c r="B434" s="57"/>
      <c r="C434" s="12" t="s">
        <v>315</v>
      </c>
      <c r="D434" s="12">
        <v>1</v>
      </c>
      <c r="E434" s="12">
        <v>262.2</v>
      </c>
      <c r="F434" s="12">
        <f t="shared" si="3"/>
        <v>75.399999999999977</v>
      </c>
      <c r="G434" s="12">
        <v>186.8</v>
      </c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20"/>
    </row>
    <row r="435" spans="1:19" s="19" customFormat="1" ht="21" customHeight="1">
      <c r="A435" s="52">
        <v>114</v>
      </c>
      <c r="B435" s="55" t="s">
        <v>317</v>
      </c>
      <c r="C435" s="12" t="s">
        <v>21</v>
      </c>
      <c r="D435" s="12">
        <v>10</v>
      </c>
      <c r="E435" s="12">
        <v>13688</v>
      </c>
      <c r="F435" s="12">
        <f t="shared" si="3"/>
        <v>3685.8999999999996</v>
      </c>
      <c r="G435" s="12">
        <v>10002.1</v>
      </c>
      <c r="H435" s="46" t="s">
        <v>24</v>
      </c>
      <c r="I435" s="46">
        <f>SUM(G435:G437)</f>
        <v>29083.8</v>
      </c>
      <c r="J435" s="46">
        <f>0.7*I435</f>
        <v>20358.66</v>
      </c>
      <c r="K435" s="46">
        <f>0.3*G435</f>
        <v>3000.63</v>
      </c>
      <c r="L435" s="46">
        <f>0.3*G436</f>
        <v>5706.9</v>
      </c>
      <c r="M435" s="46"/>
      <c r="N435" s="46"/>
      <c r="O435" s="46"/>
      <c r="P435" s="46">
        <f>0.3*G437</f>
        <v>17.61</v>
      </c>
      <c r="Q435" s="46"/>
      <c r="R435" s="46">
        <f>SUM(J435:Q437)</f>
        <v>29083.800000000003</v>
      </c>
      <c r="S435" s="20"/>
    </row>
    <row r="436" spans="1:19" s="19" customFormat="1" ht="21" customHeight="1">
      <c r="A436" s="53"/>
      <c r="B436" s="56"/>
      <c r="C436" s="12" t="s">
        <v>22</v>
      </c>
      <c r="D436" s="12">
        <v>15</v>
      </c>
      <c r="E436" s="12">
        <v>27454</v>
      </c>
      <c r="F436" s="12">
        <f t="shared" si="3"/>
        <v>8431</v>
      </c>
      <c r="G436" s="12">
        <v>19023</v>
      </c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20"/>
    </row>
    <row r="437" spans="1:19" s="19" customFormat="1" ht="21" customHeight="1">
      <c r="A437" s="54"/>
      <c r="B437" s="57"/>
      <c r="C437" s="12" t="s">
        <v>23</v>
      </c>
      <c r="D437" s="12">
        <v>2</v>
      </c>
      <c r="E437" s="12">
        <v>75</v>
      </c>
      <c r="F437" s="12">
        <f t="shared" si="3"/>
        <v>16.299999999999997</v>
      </c>
      <c r="G437" s="12">
        <v>58.7</v>
      </c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20"/>
    </row>
    <row r="438" spans="1:19" s="19" customFormat="1" ht="21" customHeight="1">
      <c r="A438" s="52">
        <v>115</v>
      </c>
      <c r="B438" s="55" t="s">
        <v>318</v>
      </c>
      <c r="C438" s="12" t="s">
        <v>21</v>
      </c>
      <c r="D438" s="12">
        <v>3</v>
      </c>
      <c r="E438" s="12">
        <v>5200</v>
      </c>
      <c r="F438" s="12">
        <f t="shared" si="3"/>
        <v>787.60000000000036</v>
      </c>
      <c r="G438" s="12">
        <v>4412.3999999999996</v>
      </c>
      <c r="H438" s="46" t="s">
        <v>319</v>
      </c>
      <c r="I438" s="46">
        <f>SUM(G438:G440)</f>
        <v>6944.9</v>
      </c>
      <c r="J438" s="46">
        <f>0.7*I438</f>
        <v>4861.4299999999994</v>
      </c>
      <c r="K438" s="46">
        <f>0.3*G438</f>
        <v>1323.7199999999998</v>
      </c>
      <c r="L438" s="46">
        <f>0.3*G439</f>
        <v>504</v>
      </c>
      <c r="M438" s="46"/>
      <c r="N438" s="46"/>
      <c r="O438" s="46"/>
      <c r="P438" s="46">
        <f>0.3*G440</f>
        <v>255.75</v>
      </c>
      <c r="Q438" s="46"/>
      <c r="R438" s="46">
        <f>SUM(J438:Q440)</f>
        <v>6944.9</v>
      </c>
      <c r="S438" s="20"/>
    </row>
    <row r="439" spans="1:19" s="19" customFormat="1" ht="21" customHeight="1">
      <c r="A439" s="53"/>
      <c r="B439" s="56"/>
      <c r="C439" s="12" t="s">
        <v>22</v>
      </c>
      <c r="D439" s="12">
        <v>1</v>
      </c>
      <c r="E439" s="12">
        <v>1980</v>
      </c>
      <c r="F439" s="12">
        <f t="shared" si="3"/>
        <v>300</v>
      </c>
      <c r="G439" s="12">
        <v>1680</v>
      </c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20"/>
    </row>
    <row r="440" spans="1:19" s="19" customFormat="1" ht="21" customHeight="1">
      <c r="A440" s="54"/>
      <c r="B440" s="57"/>
      <c r="C440" s="12" t="s">
        <v>23</v>
      </c>
      <c r="D440" s="12">
        <v>1</v>
      </c>
      <c r="E440" s="12">
        <v>1004</v>
      </c>
      <c r="F440" s="12">
        <f t="shared" si="3"/>
        <v>151.5</v>
      </c>
      <c r="G440" s="12">
        <v>852.5</v>
      </c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20"/>
    </row>
    <row r="441" spans="1:19" s="19" customFormat="1" ht="21" customHeight="1">
      <c r="A441" s="52">
        <v>116</v>
      </c>
      <c r="B441" s="55" t="s">
        <v>320</v>
      </c>
      <c r="C441" s="12" t="s">
        <v>21</v>
      </c>
      <c r="D441" s="12">
        <v>4</v>
      </c>
      <c r="E441" s="12">
        <v>72.7</v>
      </c>
      <c r="F441" s="12">
        <f t="shared" si="3"/>
        <v>0</v>
      </c>
      <c r="G441" s="12">
        <v>72.7</v>
      </c>
      <c r="H441" s="46" t="s">
        <v>324</v>
      </c>
      <c r="I441" s="46">
        <f>SUM(G441:G445)</f>
        <v>4091.2</v>
      </c>
      <c r="J441" s="46">
        <f>0.7*I441</f>
        <v>2863.8399999999997</v>
      </c>
      <c r="K441" s="46">
        <f>0.3*G441</f>
        <v>21.81</v>
      </c>
      <c r="L441" s="46">
        <f>0.3*G442</f>
        <v>820.38</v>
      </c>
      <c r="M441" s="46">
        <f>0.3*G444</f>
        <v>1.8299999999999998</v>
      </c>
      <c r="N441" s="46"/>
      <c r="O441" s="46">
        <f>0.3*G445</f>
        <v>1.5899999999999999</v>
      </c>
      <c r="P441" s="46">
        <f>0.3*G443</f>
        <v>381.75</v>
      </c>
      <c r="Q441" s="46"/>
      <c r="R441" s="46">
        <f>SUM(J441:Q445)</f>
        <v>4091.2</v>
      </c>
      <c r="S441" s="20"/>
    </row>
    <row r="442" spans="1:19" s="19" customFormat="1" ht="21" customHeight="1">
      <c r="A442" s="53"/>
      <c r="B442" s="56"/>
      <c r="C442" s="12" t="s">
        <v>22</v>
      </c>
      <c r="D442" s="12">
        <v>9</v>
      </c>
      <c r="E442" s="12">
        <v>2734.6</v>
      </c>
      <c r="F442" s="12">
        <f t="shared" si="3"/>
        <v>0</v>
      </c>
      <c r="G442" s="12">
        <v>2734.6</v>
      </c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20"/>
    </row>
    <row r="443" spans="1:19" s="19" customFormat="1" ht="21" customHeight="1">
      <c r="A443" s="53"/>
      <c r="B443" s="56"/>
      <c r="C443" s="12" t="s">
        <v>23</v>
      </c>
      <c r="D443" s="12">
        <v>4</v>
      </c>
      <c r="E443" s="12">
        <v>1272.5</v>
      </c>
      <c r="F443" s="12">
        <f t="shared" si="3"/>
        <v>0</v>
      </c>
      <c r="G443" s="12">
        <v>1272.5</v>
      </c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20"/>
    </row>
    <row r="444" spans="1:19" s="19" customFormat="1" ht="21" customHeight="1">
      <c r="A444" s="53"/>
      <c r="B444" s="56"/>
      <c r="C444" s="12" t="s">
        <v>321</v>
      </c>
      <c r="D444" s="12">
        <v>1</v>
      </c>
      <c r="E444" s="12">
        <v>6.1</v>
      </c>
      <c r="F444" s="12">
        <f t="shared" si="3"/>
        <v>0</v>
      </c>
      <c r="G444" s="12">
        <v>6.1</v>
      </c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20"/>
    </row>
    <row r="445" spans="1:19" s="19" customFormat="1" ht="21" customHeight="1">
      <c r="A445" s="54"/>
      <c r="B445" s="57"/>
      <c r="C445" s="12" t="s">
        <v>322</v>
      </c>
      <c r="D445" s="12">
        <v>1</v>
      </c>
      <c r="E445" s="12">
        <v>5.3</v>
      </c>
      <c r="F445" s="12">
        <f t="shared" si="3"/>
        <v>0</v>
      </c>
      <c r="G445" s="12">
        <v>5.3</v>
      </c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20"/>
    </row>
    <row r="446" spans="1:19" s="19" customFormat="1" ht="21" customHeight="1">
      <c r="A446" s="52">
        <v>117</v>
      </c>
      <c r="B446" s="55" t="s">
        <v>323</v>
      </c>
      <c r="C446" s="12" t="s">
        <v>20</v>
      </c>
      <c r="D446" s="12">
        <v>2</v>
      </c>
      <c r="E446" s="12">
        <v>1727.3</v>
      </c>
      <c r="F446" s="12">
        <f t="shared" si="3"/>
        <v>166.29999999999995</v>
      </c>
      <c r="G446" s="12">
        <v>1561</v>
      </c>
      <c r="H446" s="46" t="s">
        <v>312</v>
      </c>
      <c r="I446" s="46">
        <f>SUM(G446:G453)</f>
        <v>9712.5999999999967</v>
      </c>
      <c r="J446" s="46">
        <f>0.7*I446</f>
        <v>6798.819999999997</v>
      </c>
      <c r="K446" s="46">
        <f>0.3*G447</f>
        <v>159.83999999999997</v>
      </c>
      <c r="L446" s="46">
        <f>0.15*G446+0.3*G448</f>
        <v>2478.4499999999998</v>
      </c>
      <c r="M446" s="46">
        <f>0.3*G450</f>
        <v>1.44</v>
      </c>
      <c r="N446" s="46">
        <f>0.3*G452</f>
        <v>1.44</v>
      </c>
      <c r="O446" s="46">
        <f>0.3*G451</f>
        <v>1.44</v>
      </c>
      <c r="P446" s="46">
        <f>0.15*G446+0.3*G449</f>
        <v>269.72999999999996</v>
      </c>
      <c r="Q446" s="46">
        <f>0.3*G453</f>
        <v>1.44</v>
      </c>
      <c r="R446" s="46">
        <f>SUM(J446:Q453)</f>
        <v>9712.5999999999985</v>
      </c>
      <c r="S446" s="20"/>
    </row>
    <row r="447" spans="1:19" s="19" customFormat="1" ht="21" customHeight="1">
      <c r="A447" s="53"/>
      <c r="B447" s="56"/>
      <c r="C447" s="12" t="s">
        <v>21</v>
      </c>
      <c r="D447" s="12">
        <v>2</v>
      </c>
      <c r="E447" s="12">
        <v>532.79999999999995</v>
      </c>
      <c r="F447" s="12">
        <f t="shared" si="3"/>
        <v>0</v>
      </c>
      <c r="G447" s="12">
        <v>532.79999999999995</v>
      </c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20"/>
    </row>
    <row r="448" spans="1:19" s="19" customFormat="1" ht="21" customHeight="1">
      <c r="A448" s="53"/>
      <c r="B448" s="56"/>
      <c r="C448" s="12" t="s">
        <v>22</v>
      </c>
      <c r="D448" s="12">
        <v>11</v>
      </c>
      <c r="E448" s="12">
        <v>7973.8</v>
      </c>
      <c r="F448" s="12">
        <f t="shared" si="3"/>
        <v>492.80000000000018</v>
      </c>
      <c r="G448" s="12">
        <v>7481</v>
      </c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20"/>
    </row>
    <row r="449" spans="1:19" s="19" customFormat="1" ht="21" customHeight="1">
      <c r="A449" s="53"/>
      <c r="B449" s="56"/>
      <c r="C449" s="12" t="s">
        <v>23</v>
      </c>
      <c r="D449" s="12">
        <v>3</v>
      </c>
      <c r="E449" s="12">
        <v>180</v>
      </c>
      <c r="F449" s="12">
        <f t="shared" si="3"/>
        <v>61.400000000000006</v>
      </c>
      <c r="G449" s="12">
        <v>118.6</v>
      </c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20"/>
    </row>
    <row r="450" spans="1:19" s="19" customFormat="1" ht="21" customHeight="1">
      <c r="A450" s="53"/>
      <c r="B450" s="56"/>
      <c r="C450" s="12" t="s">
        <v>64</v>
      </c>
      <c r="D450" s="12">
        <v>1</v>
      </c>
      <c r="E450" s="12">
        <v>4.8</v>
      </c>
      <c r="F450" s="12">
        <f t="shared" si="3"/>
        <v>0</v>
      </c>
      <c r="G450" s="12">
        <v>4.8</v>
      </c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20"/>
    </row>
    <row r="451" spans="1:19" s="19" customFormat="1" ht="21" customHeight="1">
      <c r="A451" s="53"/>
      <c r="B451" s="56"/>
      <c r="C451" s="12" t="s">
        <v>322</v>
      </c>
      <c r="D451" s="12">
        <v>1</v>
      </c>
      <c r="E451" s="12">
        <v>4.8</v>
      </c>
      <c r="F451" s="12">
        <f t="shared" si="3"/>
        <v>0</v>
      </c>
      <c r="G451" s="12">
        <v>4.8</v>
      </c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20"/>
    </row>
    <row r="452" spans="1:19" s="19" customFormat="1" ht="21" customHeight="1">
      <c r="A452" s="53"/>
      <c r="B452" s="56"/>
      <c r="C452" s="12" t="s">
        <v>32</v>
      </c>
      <c r="D452" s="12">
        <v>1</v>
      </c>
      <c r="E452" s="12">
        <v>4.8</v>
      </c>
      <c r="F452" s="12">
        <f t="shared" si="3"/>
        <v>0</v>
      </c>
      <c r="G452" s="12">
        <v>4.8</v>
      </c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20"/>
    </row>
    <row r="453" spans="1:19" s="19" customFormat="1" ht="21" customHeight="1">
      <c r="A453" s="54"/>
      <c r="B453" s="57"/>
      <c r="C453" s="12" t="s">
        <v>70</v>
      </c>
      <c r="D453" s="12">
        <v>1</v>
      </c>
      <c r="E453" s="12">
        <v>4.8</v>
      </c>
      <c r="F453" s="12">
        <f t="shared" si="3"/>
        <v>0</v>
      </c>
      <c r="G453" s="12">
        <v>4.8</v>
      </c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20"/>
    </row>
    <row r="454" spans="1:19" s="19" customFormat="1" ht="18.95" customHeight="1">
      <c r="A454" s="52">
        <v>118</v>
      </c>
      <c r="B454" s="55" t="s">
        <v>325</v>
      </c>
      <c r="C454" s="12" t="s">
        <v>21</v>
      </c>
      <c r="D454" s="12">
        <v>10</v>
      </c>
      <c r="E454" s="12">
        <v>4750.8</v>
      </c>
      <c r="F454" s="12">
        <f t="shared" si="3"/>
        <v>1340.7000000000003</v>
      </c>
      <c r="G454" s="12">
        <v>3410.1</v>
      </c>
      <c r="H454" s="46" t="s">
        <v>336</v>
      </c>
      <c r="I454" s="46">
        <f>SUM(G454:G457)</f>
        <v>21538.7</v>
      </c>
      <c r="J454" s="46">
        <f>0.7*I454</f>
        <v>15077.09</v>
      </c>
      <c r="K454" s="46">
        <f>0.3*G454</f>
        <v>1023.03</v>
      </c>
      <c r="L454" s="46">
        <f>0.3*G455</f>
        <v>3568.65</v>
      </c>
      <c r="M454" s="46">
        <f>0.3*G457</f>
        <v>172.79999999999998</v>
      </c>
      <c r="N454" s="46"/>
      <c r="O454" s="46"/>
      <c r="P454" s="46">
        <f>0.3*G456</f>
        <v>1697.13</v>
      </c>
      <c r="Q454" s="46"/>
      <c r="R454" s="46">
        <f>SUM(J454:Q457)</f>
        <v>21538.7</v>
      </c>
      <c r="S454" s="20"/>
    </row>
    <row r="455" spans="1:19" s="19" customFormat="1" ht="18.95" customHeight="1">
      <c r="A455" s="53"/>
      <c r="B455" s="56"/>
      <c r="C455" s="12" t="s">
        <v>22</v>
      </c>
      <c r="D455" s="12">
        <v>16</v>
      </c>
      <c r="E455" s="12">
        <v>15100.3</v>
      </c>
      <c r="F455" s="12">
        <f t="shared" si="3"/>
        <v>3204.7999999999993</v>
      </c>
      <c r="G455" s="12">
        <v>11895.5</v>
      </c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20"/>
    </row>
    <row r="456" spans="1:19" s="19" customFormat="1" ht="18.95" customHeight="1">
      <c r="A456" s="53"/>
      <c r="B456" s="56"/>
      <c r="C456" s="12" t="s">
        <v>23</v>
      </c>
      <c r="D456" s="12">
        <v>10</v>
      </c>
      <c r="E456" s="12">
        <v>7694.9</v>
      </c>
      <c r="F456" s="12">
        <f t="shared" si="3"/>
        <v>2037.7999999999993</v>
      </c>
      <c r="G456" s="12">
        <v>5657.1</v>
      </c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20"/>
    </row>
    <row r="457" spans="1:19" s="19" customFormat="1" ht="18.95" customHeight="1">
      <c r="A457" s="54"/>
      <c r="B457" s="57"/>
      <c r="C457" s="12" t="s">
        <v>64</v>
      </c>
      <c r="D457" s="12">
        <v>1</v>
      </c>
      <c r="E457" s="12">
        <v>806.4</v>
      </c>
      <c r="F457" s="12">
        <f t="shared" si="3"/>
        <v>230.39999999999998</v>
      </c>
      <c r="G457" s="12">
        <v>576</v>
      </c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20"/>
    </row>
    <row r="458" spans="1:19" s="19" customFormat="1" ht="18.95" customHeight="1">
      <c r="A458" s="52">
        <v>119</v>
      </c>
      <c r="B458" s="55" t="s">
        <v>326</v>
      </c>
      <c r="C458" s="12" t="s">
        <v>327</v>
      </c>
      <c r="D458" s="12">
        <v>1</v>
      </c>
      <c r="E458" s="12">
        <v>3253.8</v>
      </c>
      <c r="F458" s="12">
        <f t="shared" si="3"/>
        <v>2237</v>
      </c>
      <c r="G458" s="12">
        <v>1016.8</v>
      </c>
      <c r="H458" s="46" t="s">
        <v>53</v>
      </c>
      <c r="I458" s="46">
        <f>SUM(G458:G463)</f>
        <v>34146.700000000004</v>
      </c>
      <c r="J458" s="46">
        <f>0.7*I458+0.3*G458</f>
        <v>24207.730000000003</v>
      </c>
      <c r="K458" s="46">
        <f>0.3*G459</f>
        <v>245.16</v>
      </c>
      <c r="L458" s="46">
        <f>0.3*G460</f>
        <v>8309.49</v>
      </c>
      <c r="M458" s="46"/>
      <c r="N458" s="46"/>
      <c r="O458" s="46">
        <f>0.3*G462</f>
        <v>207.9</v>
      </c>
      <c r="P458" s="46">
        <f>0.3*G461</f>
        <v>1165.3799999999999</v>
      </c>
      <c r="Q458" s="46">
        <f>0.3*G463</f>
        <v>11.04</v>
      </c>
      <c r="R458" s="46">
        <f>SUM(J458:Q463)</f>
        <v>34146.700000000004</v>
      </c>
      <c r="S458" s="20"/>
    </row>
    <row r="459" spans="1:19" s="19" customFormat="1" ht="18.95" customHeight="1">
      <c r="A459" s="53"/>
      <c r="B459" s="56"/>
      <c r="C459" s="12" t="s">
        <v>328</v>
      </c>
      <c r="D459" s="12">
        <v>5</v>
      </c>
      <c r="E459" s="12">
        <v>922.5</v>
      </c>
      <c r="F459" s="12">
        <f t="shared" si="3"/>
        <v>105.29999999999995</v>
      </c>
      <c r="G459" s="12">
        <v>817.2</v>
      </c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20"/>
    </row>
    <row r="460" spans="1:19" s="19" customFormat="1" ht="18.95" customHeight="1">
      <c r="A460" s="53"/>
      <c r="B460" s="56"/>
      <c r="C460" s="12" t="s">
        <v>329</v>
      </c>
      <c r="D460" s="12">
        <v>21</v>
      </c>
      <c r="E460" s="12">
        <v>27698.3</v>
      </c>
      <c r="F460" s="12">
        <f t="shared" si="3"/>
        <v>0</v>
      </c>
      <c r="G460" s="12">
        <v>27698.3</v>
      </c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20"/>
    </row>
    <row r="461" spans="1:19" s="19" customFormat="1" ht="18.95" customHeight="1">
      <c r="A461" s="53"/>
      <c r="B461" s="56"/>
      <c r="C461" s="12" t="s">
        <v>330</v>
      </c>
      <c r="D461" s="12">
        <v>10</v>
      </c>
      <c r="E461" s="12">
        <v>3884.6</v>
      </c>
      <c r="F461" s="12">
        <f t="shared" si="3"/>
        <v>0</v>
      </c>
      <c r="G461" s="12">
        <v>3884.6</v>
      </c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20"/>
    </row>
    <row r="462" spans="1:19" s="19" customFormat="1" ht="18.95" customHeight="1">
      <c r="A462" s="53"/>
      <c r="B462" s="56"/>
      <c r="C462" s="12" t="s">
        <v>322</v>
      </c>
      <c r="D462" s="12">
        <v>2</v>
      </c>
      <c r="E462" s="12">
        <v>693</v>
      </c>
      <c r="F462" s="12">
        <f t="shared" si="3"/>
        <v>0</v>
      </c>
      <c r="G462" s="12">
        <v>693</v>
      </c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20"/>
    </row>
    <row r="463" spans="1:19" s="19" customFormat="1" ht="18.95" customHeight="1">
      <c r="A463" s="54"/>
      <c r="B463" s="57"/>
      <c r="C463" s="12" t="s">
        <v>331</v>
      </c>
      <c r="D463" s="12">
        <v>1</v>
      </c>
      <c r="E463" s="12">
        <v>36.799999999999997</v>
      </c>
      <c r="F463" s="12">
        <f t="shared" si="3"/>
        <v>0</v>
      </c>
      <c r="G463" s="12">
        <v>36.799999999999997</v>
      </c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20"/>
    </row>
    <row r="464" spans="1:19" s="19" customFormat="1" ht="18.95" customHeight="1">
      <c r="A464" s="52">
        <v>120</v>
      </c>
      <c r="B464" s="55" t="s">
        <v>332</v>
      </c>
      <c r="C464" s="12" t="s">
        <v>20</v>
      </c>
      <c r="D464" s="12">
        <v>1</v>
      </c>
      <c r="E464" s="12">
        <v>937.5</v>
      </c>
      <c r="F464" s="12">
        <f t="shared" si="3"/>
        <v>62.5</v>
      </c>
      <c r="G464" s="12">
        <v>875</v>
      </c>
      <c r="H464" s="46" t="s">
        <v>333</v>
      </c>
      <c r="I464" s="46">
        <f>SUM(G464:G469)</f>
        <v>61173.399999999994</v>
      </c>
      <c r="J464" s="46">
        <f>0.7*I464</f>
        <v>42821.37999999999</v>
      </c>
      <c r="K464" s="46">
        <f>0.3*G465</f>
        <v>446.55</v>
      </c>
      <c r="L464" s="46">
        <f>0.15*G464+0.3*G466</f>
        <v>15202.949999999999</v>
      </c>
      <c r="M464" s="46"/>
      <c r="N464" s="46">
        <f>0.3*G469</f>
        <v>24.75</v>
      </c>
      <c r="O464" s="46">
        <f>0.3*G468</f>
        <v>39.809999999999995</v>
      </c>
      <c r="P464" s="46">
        <f>0.15*G464+0.3*G467</f>
        <v>2637.96</v>
      </c>
      <c r="Q464" s="46"/>
      <c r="R464" s="46">
        <f>SUM(J464:Q469)</f>
        <v>61173.399999999987</v>
      </c>
      <c r="S464" s="20"/>
    </row>
    <row r="465" spans="1:19" s="19" customFormat="1" ht="18.95" customHeight="1">
      <c r="A465" s="53"/>
      <c r="B465" s="56"/>
      <c r="C465" s="12" t="s">
        <v>21</v>
      </c>
      <c r="D465" s="12">
        <v>2</v>
      </c>
      <c r="E465" s="12">
        <v>1895.7</v>
      </c>
      <c r="F465" s="12">
        <f t="shared" si="3"/>
        <v>407.20000000000005</v>
      </c>
      <c r="G465" s="12">
        <v>1488.5</v>
      </c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20"/>
    </row>
    <row r="466" spans="1:19" s="19" customFormat="1" ht="18.95" customHeight="1">
      <c r="A466" s="53"/>
      <c r="B466" s="56"/>
      <c r="C466" s="12" t="s">
        <v>22</v>
      </c>
      <c r="D466" s="12">
        <v>29</v>
      </c>
      <c r="E466" s="12">
        <v>63889.8</v>
      </c>
      <c r="F466" s="12">
        <f t="shared" si="3"/>
        <v>13650.800000000003</v>
      </c>
      <c r="G466" s="12">
        <v>50239</v>
      </c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20"/>
    </row>
    <row r="467" spans="1:19" s="19" customFormat="1" ht="18.95" customHeight="1">
      <c r="A467" s="53"/>
      <c r="B467" s="56"/>
      <c r="C467" s="12" t="s">
        <v>23</v>
      </c>
      <c r="D467" s="12">
        <v>12</v>
      </c>
      <c r="E467" s="12">
        <v>10824.3</v>
      </c>
      <c r="F467" s="12">
        <f t="shared" si="3"/>
        <v>2468.5999999999985</v>
      </c>
      <c r="G467" s="12">
        <v>8355.7000000000007</v>
      </c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20"/>
    </row>
    <row r="468" spans="1:19" s="19" customFormat="1" ht="18.95" customHeight="1">
      <c r="A468" s="53"/>
      <c r="B468" s="56"/>
      <c r="C468" s="12" t="s">
        <v>41</v>
      </c>
      <c r="D468" s="12">
        <v>3</v>
      </c>
      <c r="E468" s="12">
        <v>294.2</v>
      </c>
      <c r="F468" s="12">
        <f t="shared" si="3"/>
        <v>161.5</v>
      </c>
      <c r="G468" s="12">
        <v>132.69999999999999</v>
      </c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20"/>
    </row>
    <row r="469" spans="1:19" s="19" customFormat="1" ht="18.95" customHeight="1">
      <c r="A469" s="54"/>
      <c r="B469" s="57"/>
      <c r="C469" s="12" t="s">
        <v>32</v>
      </c>
      <c r="D469" s="12">
        <v>1</v>
      </c>
      <c r="E469" s="12">
        <v>162.80000000000001</v>
      </c>
      <c r="F469" s="12">
        <f t="shared" si="3"/>
        <v>80.300000000000011</v>
      </c>
      <c r="G469" s="12">
        <v>82.5</v>
      </c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20"/>
    </row>
    <row r="470" spans="1:19" s="19" customFormat="1" ht="18.95" customHeight="1">
      <c r="A470" s="52">
        <v>121</v>
      </c>
      <c r="B470" s="55" t="s">
        <v>334</v>
      </c>
      <c r="C470" s="12" t="s">
        <v>335</v>
      </c>
      <c r="D470" s="12">
        <v>4</v>
      </c>
      <c r="E470" s="12">
        <v>3628</v>
      </c>
      <c r="F470" s="12">
        <f t="shared" si="3"/>
        <v>0.3000000000001819</v>
      </c>
      <c r="G470" s="12">
        <v>3627.7</v>
      </c>
      <c r="H470" s="46" t="s">
        <v>168</v>
      </c>
      <c r="I470" s="46">
        <f>SUM(G470:G474)</f>
        <v>17642.7</v>
      </c>
      <c r="J470" s="46">
        <f>0.7*I470+0.3*G470</f>
        <v>13438.199999999999</v>
      </c>
      <c r="K470" s="46">
        <f>0.3*G472</f>
        <v>100.68</v>
      </c>
      <c r="L470" s="46">
        <f>0.3*G473+0.15*G471</f>
        <v>3365.28</v>
      </c>
      <c r="M470" s="46"/>
      <c r="N470" s="46"/>
      <c r="O470" s="46"/>
      <c r="P470" s="46">
        <f>0.15*G471+0.3*G474</f>
        <v>738.54</v>
      </c>
      <c r="Q470" s="46"/>
      <c r="R470" s="46">
        <f>SUM(J470:Q474)</f>
        <v>17642.7</v>
      </c>
      <c r="S470" s="20"/>
    </row>
    <row r="471" spans="1:19" s="19" customFormat="1" ht="18.95" customHeight="1">
      <c r="A471" s="53"/>
      <c r="B471" s="56"/>
      <c r="C471" s="12" t="s">
        <v>20</v>
      </c>
      <c r="D471" s="12">
        <v>2</v>
      </c>
      <c r="E471" s="12">
        <v>2912</v>
      </c>
      <c r="F471" s="12">
        <f t="shared" si="3"/>
        <v>0</v>
      </c>
      <c r="G471" s="12">
        <v>2912</v>
      </c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20"/>
    </row>
    <row r="472" spans="1:19" s="19" customFormat="1" ht="18.95" customHeight="1">
      <c r="A472" s="53"/>
      <c r="B472" s="56"/>
      <c r="C472" s="12" t="s">
        <v>21</v>
      </c>
      <c r="D472" s="12">
        <v>3</v>
      </c>
      <c r="E472" s="12">
        <v>505</v>
      </c>
      <c r="F472" s="12">
        <f t="shared" si="3"/>
        <v>169.39999999999998</v>
      </c>
      <c r="G472" s="12">
        <v>335.6</v>
      </c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20"/>
    </row>
    <row r="473" spans="1:19" s="19" customFormat="1" ht="18.95" customHeight="1">
      <c r="A473" s="53"/>
      <c r="B473" s="56"/>
      <c r="C473" s="12" t="s">
        <v>22</v>
      </c>
      <c r="D473" s="12">
        <v>11</v>
      </c>
      <c r="E473" s="12">
        <v>9897</v>
      </c>
      <c r="F473" s="12">
        <f t="shared" si="3"/>
        <v>135.39999999999964</v>
      </c>
      <c r="G473" s="12">
        <v>9761.6</v>
      </c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20"/>
    </row>
    <row r="474" spans="1:19" s="19" customFormat="1" ht="18.95" customHeight="1">
      <c r="A474" s="54"/>
      <c r="B474" s="57"/>
      <c r="C474" s="12" t="s">
        <v>23</v>
      </c>
      <c r="D474" s="12">
        <v>3</v>
      </c>
      <c r="E474" s="12">
        <v>1008</v>
      </c>
      <c r="F474" s="12">
        <f t="shared" si="3"/>
        <v>2.2000000000000455</v>
      </c>
      <c r="G474" s="12">
        <v>1005.8</v>
      </c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20"/>
    </row>
    <row r="475" spans="1:19" s="19" customFormat="1" ht="18.95" customHeight="1">
      <c r="A475" s="52">
        <v>122</v>
      </c>
      <c r="B475" s="55" t="s">
        <v>337</v>
      </c>
      <c r="C475" s="12" t="s">
        <v>21</v>
      </c>
      <c r="D475" s="12">
        <v>2</v>
      </c>
      <c r="E475" s="12">
        <v>212.7</v>
      </c>
      <c r="F475" s="12">
        <f t="shared" si="3"/>
        <v>0</v>
      </c>
      <c r="G475" s="12">
        <v>212.7</v>
      </c>
      <c r="H475" s="46" t="s">
        <v>338</v>
      </c>
      <c r="I475" s="46">
        <f>SUM(G475:G478)</f>
        <v>1576.8000000000002</v>
      </c>
      <c r="J475" s="46">
        <f>0.7*I475</f>
        <v>1103.76</v>
      </c>
      <c r="K475" s="46">
        <f>0.3*G475</f>
        <v>63.809999999999995</v>
      </c>
      <c r="L475" s="46">
        <f>0.3*G476</f>
        <v>370.65</v>
      </c>
      <c r="M475" s="46"/>
      <c r="N475" s="46">
        <f>0.3*G478</f>
        <v>5.1599999999999993</v>
      </c>
      <c r="O475" s="46"/>
      <c r="P475" s="46">
        <f>0.3*G477</f>
        <v>33.42</v>
      </c>
      <c r="Q475" s="46"/>
      <c r="R475" s="46">
        <f>SUM(J475:Q478)</f>
        <v>1576.8</v>
      </c>
      <c r="S475" s="20"/>
    </row>
    <row r="476" spans="1:19" s="19" customFormat="1" ht="18.95" customHeight="1">
      <c r="A476" s="53"/>
      <c r="B476" s="56"/>
      <c r="C476" s="12" t="s">
        <v>22</v>
      </c>
      <c r="D476" s="12">
        <v>6</v>
      </c>
      <c r="E476" s="12">
        <v>1761.1</v>
      </c>
      <c r="F476" s="12">
        <f t="shared" si="3"/>
        <v>525.59999999999991</v>
      </c>
      <c r="G476" s="12">
        <v>1235.5</v>
      </c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20"/>
    </row>
    <row r="477" spans="1:19" s="19" customFormat="1" ht="18.95" customHeight="1">
      <c r="A477" s="53"/>
      <c r="B477" s="56"/>
      <c r="C477" s="12" t="s">
        <v>23</v>
      </c>
      <c r="D477" s="12">
        <v>2</v>
      </c>
      <c r="E477" s="12">
        <v>111.4</v>
      </c>
      <c r="F477" s="12">
        <f t="shared" si="3"/>
        <v>0</v>
      </c>
      <c r="G477" s="12">
        <v>111.4</v>
      </c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20"/>
    </row>
    <row r="478" spans="1:19" s="19" customFormat="1" ht="18.95" customHeight="1">
      <c r="A478" s="54"/>
      <c r="B478" s="57"/>
      <c r="C478" s="12" t="s">
        <v>32</v>
      </c>
      <c r="D478" s="12">
        <v>1</v>
      </c>
      <c r="E478" s="12">
        <v>17.2</v>
      </c>
      <c r="F478" s="12">
        <f t="shared" si="3"/>
        <v>0</v>
      </c>
      <c r="G478" s="12">
        <v>17.2</v>
      </c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20"/>
    </row>
    <row r="479" spans="1:19" s="19" customFormat="1" ht="21" customHeight="1">
      <c r="A479" s="52">
        <v>123</v>
      </c>
      <c r="B479" s="55" t="s">
        <v>341</v>
      </c>
      <c r="C479" s="12" t="s">
        <v>20</v>
      </c>
      <c r="D479" s="12">
        <v>1</v>
      </c>
      <c r="E479" s="12">
        <v>60</v>
      </c>
      <c r="F479" s="12">
        <f t="shared" si="3"/>
        <v>3</v>
      </c>
      <c r="G479" s="12">
        <v>57</v>
      </c>
      <c r="H479" s="46" t="s">
        <v>340</v>
      </c>
      <c r="I479" s="46">
        <f>SUM(G479:G483)</f>
        <v>1433.3999999999999</v>
      </c>
      <c r="J479" s="46">
        <f>0.7*I479</f>
        <v>1003.3799999999999</v>
      </c>
      <c r="K479" s="46">
        <f>0.3*G480</f>
        <v>52.379999999999995</v>
      </c>
      <c r="L479" s="46">
        <f>0.15*G479+0.3*G481</f>
        <v>220.95000000000002</v>
      </c>
      <c r="M479" s="46"/>
      <c r="N479" s="46"/>
      <c r="O479" s="46">
        <f>0.3*G483</f>
        <v>14.58</v>
      </c>
      <c r="P479" s="46">
        <f>0.15*G479+0.3*G482</f>
        <v>142.11000000000001</v>
      </c>
      <c r="Q479" s="46"/>
      <c r="R479" s="46">
        <f>SUM(J479:Q483)</f>
        <v>1433.3999999999996</v>
      </c>
      <c r="S479" s="20"/>
    </row>
    <row r="480" spans="1:19" s="19" customFormat="1" ht="21" customHeight="1">
      <c r="A480" s="53"/>
      <c r="B480" s="56"/>
      <c r="C480" s="12" t="s">
        <v>21</v>
      </c>
      <c r="D480" s="12">
        <v>4</v>
      </c>
      <c r="E480" s="12">
        <v>183.8</v>
      </c>
      <c r="F480" s="12">
        <f t="shared" si="3"/>
        <v>9.2000000000000171</v>
      </c>
      <c r="G480" s="12">
        <v>174.6</v>
      </c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20"/>
    </row>
    <row r="481" spans="1:19" s="19" customFormat="1" ht="21" customHeight="1">
      <c r="A481" s="53"/>
      <c r="B481" s="56"/>
      <c r="C481" s="12" t="s">
        <v>22</v>
      </c>
      <c r="D481" s="12">
        <v>14</v>
      </c>
      <c r="E481" s="12">
        <v>832</v>
      </c>
      <c r="F481" s="12">
        <f t="shared" si="3"/>
        <v>124</v>
      </c>
      <c r="G481" s="12">
        <v>708</v>
      </c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20"/>
    </row>
    <row r="482" spans="1:19" s="19" customFormat="1" ht="21" customHeight="1">
      <c r="A482" s="53"/>
      <c r="B482" s="56"/>
      <c r="C482" s="12" t="s">
        <v>23</v>
      </c>
      <c r="D482" s="12">
        <v>10</v>
      </c>
      <c r="E482" s="12">
        <v>513.70000000000005</v>
      </c>
      <c r="F482" s="12">
        <f t="shared" si="3"/>
        <v>68.500000000000057</v>
      </c>
      <c r="G482" s="12">
        <v>445.2</v>
      </c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20"/>
    </row>
    <row r="483" spans="1:19" s="19" customFormat="1" ht="21" customHeight="1">
      <c r="A483" s="54"/>
      <c r="B483" s="57"/>
      <c r="C483" s="12" t="s">
        <v>339</v>
      </c>
      <c r="D483" s="12">
        <v>2</v>
      </c>
      <c r="E483" s="12">
        <v>109.2</v>
      </c>
      <c r="F483" s="12">
        <f t="shared" si="3"/>
        <v>60.6</v>
      </c>
      <c r="G483" s="12">
        <v>48.6</v>
      </c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20"/>
    </row>
    <row r="484" spans="1:19" s="19" customFormat="1" ht="21" customHeight="1">
      <c r="A484" s="80">
        <v>124</v>
      </c>
      <c r="B484" s="79" t="s">
        <v>342</v>
      </c>
      <c r="C484" s="12" t="s">
        <v>21</v>
      </c>
      <c r="D484" s="12">
        <v>12</v>
      </c>
      <c r="E484" s="12">
        <v>455.6</v>
      </c>
      <c r="F484" s="12">
        <f t="shared" si="3"/>
        <v>0</v>
      </c>
      <c r="G484" s="12">
        <v>455.6</v>
      </c>
      <c r="H484" s="46" t="s">
        <v>344</v>
      </c>
      <c r="I484" s="46">
        <f>SUM(G484:G489)</f>
        <v>3138.2000000000003</v>
      </c>
      <c r="J484" s="46">
        <f>0.7*I484</f>
        <v>2196.7400000000002</v>
      </c>
      <c r="K484" s="46">
        <f>0.3*G484</f>
        <v>136.68</v>
      </c>
      <c r="L484" s="46">
        <f>0.3*G485</f>
        <v>672.12</v>
      </c>
      <c r="M484" s="46"/>
      <c r="N484" s="46">
        <f>0.3*G488</f>
        <v>17.52</v>
      </c>
      <c r="O484" s="46">
        <f>0.3*G487</f>
        <v>15.239999999999998</v>
      </c>
      <c r="P484" s="46">
        <f>0.3*G486</f>
        <v>84.84</v>
      </c>
      <c r="Q484" s="46">
        <f>0.3*G489</f>
        <v>15.06</v>
      </c>
      <c r="R484" s="46">
        <f>SUM(J484:Q489)</f>
        <v>3138.2</v>
      </c>
      <c r="S484" s="20"/>
    </row>
    <row r="485" spans="1:19" s="19" customFormat="1" ht="21" customHeight="1">
      <c r="A485" s="80"/>
      <c r="B485" s="79"/>
      <c r="C485" s="12" t="s">
        <v>22</v>
      </c>
      <c r="D485" s="12">
        <v>13</v>
      </c>
      <c r="E485" s="12">
        <v>2240.4</v>
      </c>
      <c r="F485" s="12">
        <f t="shared" si="3"/>
        <v>0</v>
      </c>
      <c r="G485" s="12">
        <v>2240.4</v>
      </c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20"/>
    </row>
    <row r="486" spans="1:19" s="19" customFormat="1" ht="21" customHeight="1">
      <c r="A486" s="80"/>
      <c r="B486" s="79"/>
      <c r="C486" s="12" t="s">
        <v>23</v>
      </c>
      <c r="D486" s="12">
        <v>9</v>
      </c>
      <c r="E486" s="12">
        <v>312.5</v>
      </c>
      <c r="F486" s="12">
        <f t="shared" si="3"/>
        <v>29.699999999999989</v>
      </c>
      <c r="G486" s="12">
        <v>282.8</v>
      </c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20"/>
    </row>
    <row r="487" spans="1:19" s="19" customFormat="1" ht="21" customHeight="1">
      <c r="A487" s="80"/>
      <c r="B487" s="79"/>
      <c r="C487" s="12" t="s">
        <v>41</v>
      </c>
      <c r="D487" s="12">
        <v>2</v>
      </c>
      <c r="E487" s="12">
        <v>50.8</v>
      </c>
      <c r="F487" s="12">
        <f t="shared" si="3"/>
        <v>0</v>
      </c>
      <c r="G487" s="12">
        <v>50.8</v>
      </c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20"/>
    </row>
    <row r="488" spans="1:19" s="19" customFormat="1" ht="21" customHeight="1">
      <c r="A488" s="80"/>
      <c r="B488" s="79"/>
      <c r="C488" s="12" t="s">
        <v>32</v>
      </c>
      <c r="D488" s="12">
        <v>1</v>
      </c>
      <c r="E488" s="12">
        <v>58.4</v>
      </c>
      <c r="F488" s="12">
        <f t="shared" si="3"/>
        <v>0</v>
      </c>
      <c r="G488" s="12">
        <v>58.4</v>
      </c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20"/>
    </row>
    <row r="489" spans="1:19" s="19" customFormat="1" ht="21" customHeight="1">
      <c r="A489" s="80"/>
      <c r="B489" s="79"/>
      <c r="C489" s="12" t="s">
        <v>343</v>
      </c>
      <c r="D489" s="12">
        <v>2</v>
      </c>
      <c r="E489" s="12">
        <v>50.2</v>
      </c>
      <c r="F489" s="12">
        <f t="shared" si="3"/>
        <v>0</v>
      </c>
      <c r="G489" s="12">
        <v>50.2</v>
      </c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20"/>
    </row>
    <row r="490" spans="1:19" s="19" customFormat="1" ht="21" customHeight="1">
      <c r="A490" s="52">
        <v>125</v>
      </c>
      <c r="B490" s="55" t="s">
        <v>345</v>
      </c>
      <c r="C490" s="12" t="s">
        <v>20</v>
      </c>
      <c r="D490" s="12">
        <v>1</v>
      </c>
      <c r="E490" s="12">
        <v>547.79999999999995</v>
      </c>
      <c r="F490" s="12">
        <f t="shared" si="3"/>
        <v>36.499999999999943</v>
      </c>
      <c r="G490" s="12">
        <v>511.3</v>
      </c>
      <c r="H490" s="46" t="s">
        <v>350</v>
      </c>
      <c r="I490" s="46">
        <f>SUM(G490:G494)</f>
        <v>5829.6</v>
      </c>
      <c r="J490" s="46">
        <f>0.7*I490</f>
        <v>4080.72</v>
      </c>
      <c r="K490" s="46">
        <f>0.3*G491</f>
        <v>1020</v>
      </c>
      <c r="L490" s="46">
        <f>0.3*G492+0.15*G490</f>
        <v>519.58500000000004</v>
      </c>
      <c r="M490" s="46"/>
      <c r="N490" s="46"/>
      <c r="O490" s="46">
        <f>0.3*G494</f>
        <v>81.899999999999991</v>
      </c>
      <c r="P490" s="46">
        <f>0.15*G490+0.3*G493</f>
        <v>127.39499999999998</v>
      </c>
      <c r="Q490" s="46"/>
      <c r="R490" s="46">
        <f>SUM(J490:Q494)</f>
        <v>5829.5999999999985</v>
      </c>
      <c r="S490" s="20"/>
    </row>
    <row r="491" spans="1:19" s="19" customFormat="1" ht="21" customHeight="1">
      <c r="A491" s="53"/>
      <c r="B491" s="56"/>
      <c r="C491" s="12" t="s">
        <v>21</v>
      </c>
      <c r="D491" s="12">
        <v>8</v>
      </c>
      <c r="E491" s="12">
        <v>3751.9</v>
      </c>
      <c r="F491" s="12">
        <f t="shared" si="3"/>
        <v>351.90000000000009</v>
      </c>
      <c r="G491" s="12">
        <v>3400</v>
      </c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20"/>
    </row>
    <row r="492" spans="1:19" s="19" customFormat="1" ht="21" customHeight="1">
      <c r="A492" s="53"/>
      <c r="B492" s="56"/>
      <c r="C492" s="12" t="s">
        <v>22</v>
      </c>
      <c r="D492" s="12">
        <v>7</v>
      </c>
      <c r="E492" s="12">
        <v>1647.9</v>
      </c>
      <c r="F492" s="12">
        <f t="shared" si="3"/>
        <v>171.60000000000014</v>
      </c>
      <c r="G492" s="12">
        <v>1476.3</v>
      </c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20"/>
    </row>
    <row r="493" spans="1:19" s="19" customFormat="1" ht="21" customHeight="1">
      <c r="A493" s="53"/>
      <c r="B493" s="56"/>
      <c r="C493" s="12" t="s">
        <v>23</v>
      </c>
      <c r="D493" s="12">
        <v>2</v>
      </c>
      <c r="E493" s="12">
        <v>201.5</v>
      </c>
      <c r="F493" s="12">
        <f t="shared" si="3"/>
        <v>32.5</v>
      </c>
      <c r="G493" s="12">
        <v>169</v>
      </c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20"/>
    </row>
    <row r="494" spans="1:19" s="19" customFormat="1" ht="21" customHeight="1">
      <c r="A494" s="54"/>
      <c r="B494" s="57"/>
      <c r="C494" s="12" t="s">
        <v>41</v>
      </c>
      <c r="D494" s="12">
        <v>1</v>
      </c>
      <c r="E494" s="12">
        <v>292.5</v>
      </c>
      <c r="F494" s="12">
        <f t="shared" si="3"/>
        <v>19.5</v>
      </c>
      <c r="G494" s="12">
        <v>273</v>
      </c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20"/>
    </row>
    <row r="495" spans="1:19" s="19" customFormat="1" ht="21" customHeight="1">
      <c r="A495" s="52">
        <v>126</v>
      </c>
      <c r="B495" s="55" t="s">
        <v>346</v>
      </c>
      <c r="C495" s="12" t="s">
        <v>20</v>
      </c>
      <c r="D495" s="12">
        <v>1</v>
      </c>
      <c r="E495" s="12">
        <v>1885</v>
      </c>
      <c r="F495" s="12">
        <f t="shared" si="3"/>
        <v>176.90000000000009</v>
      </c>
      <c r="G495" s="12">
        <v>1708.1</v>
      </c>
      <c r="H495" s="46" t="s">
        <v>347</v>
      </c>
      <c r="I495" s="46">
        <f>SUM(G495:G497)</f>
        <v>8424.2999999999993</v>
      </c>
      <c r="J495" s="46">
        <f>0.7*I495</f>
        <v>5897.0099999999993</v>
      </c>
      <c r="K495" s="46"/>
      <c r="L495" s="46">
        <f>0.15*G495+0.3*G496</f>
        <v>650.26499999999999</v>
      </c>
      <c r="M495" s="46"/>
      <c r="N495" s="46"/>
      <c r="O495" s="46"/>
      <c r="P495" s="46">
        <f>0.15*G495+0.3*G497</f>
        <v>1877.0249999999999</v>
      </c>
      <c r="Q495" s="46"/>
      <c r="R495" s="46">
        <f>SUM(J495:Q497)</f>
        <v>8424.2999999999993</v>
      </c>
      <c r="S495" s="20"/>
    </row>
    <row r="496" spans="1:19" s="19" customFormat="1" ht="21" customHeight="1">
      <c r="A496" s="53"/>
      <c r="B496" s="56"/>
      <c r="C496" s="12" t="s">
        <v>22</v>
      </c>
      <c r="D496" s="12">
        <v>2</v>
      </c>
      <c r="E496" s="12">
        <v>1720</v>
      </c>
      <c r="F496" s="12">
        <f t="shared" si="3"/>
        <v>406.5</v>
      </c>
      <c r="G496" s="12">
        <v>1313.5</v>
      </c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20"/>
    </row>
    <row r="497" spans="1:19" s="19" customFormat="1" ht="21" customHeight="1">
      <c r="A497" s="54"/>
      <c r="B497" s="57"/>
      <c r="C497" s="12" t="s">
        <v>23</v>
      </c>
      <c r="D497" s="12">
        <v>4</v>
      </c>
      <c r="E497" s="12">
        <v>5862</v>
      </c>
      <c r="F497" s="12">
        <f t="shared" si="3"/>
        <v>459.30000000000018</v>
      </c>
      <c r="G497" s="12">
        <v>5402.7</v>
      </c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20"/>
    </row>
    <row r="498" spans="1:19" s="19" customFormat="1" ht="21" customHeight="1">
      <c r="A498" s="52">
        <v>127</v>
      </c>
      <c r="B498" s="55" t="s">
        <v>348</v>
      </c>
      <c r="C498" s="12" t="s">
        <v>21</v>
      </c>
      <c r="D498" s="12">
        <v>3</v>
      </c>
      <c r="E498" s="12">
        <v>81</v>
      </c>
      <c r="F498" s="12">
        <f t="shared" si="3"/>
        <v>16.200000000000003</v>
      </c>
      <c r="G498" s="12">
        <v>64.8</v>
      </c>
      <c r="H498" s="46" t="s">
        <v>26</v>
      </c>
      <c r="I498" s="46">
        <f>SUM(G498:G501)</f>
        <v>6867.5000000000009</v>
      </c>
      <c r="J498" s="46">
        <f>0.7*I498</f>
        <v>4807.25</v>
      </c>
      <c r="K498" s="46">
        <f>0.3*G498</f>
        <v>19.439999999999998</v>
      </c>
      <c r="L498" s="46">
        <f>0.3*G499</f>
        <v>1993.68</v>
      </c>
      <c r="M498" s="46"/>
      <c r="N498" s="46"/>
      <c r="O498" s="46">
        <f>0.3*G501</f>
        <v>8.73</v>
      </c>
      <c r="P498" s="46">
        <f>0.3*G500</f>
        <v>38.4</v>
      </c>
      <c r="Q498" s="46"/>
      <c r="R498" s="46">
        <f>SUM(J498:Q501)</f>
        <v>6867.4999999999991</v>
      </c>
      <c r="S498" s="20"/>
    </row>
    <row r="499" spans="1:19" s="19" customFormat="1" ht="21" customHeight="1">
      <c r="A499" s="53"/>
      <c r="B499" s="56"/>
      <c r="C499" s="12" t="s">
        <v>22</v>
      </c>
      <c r="D499" s="12">
        <v>12</v>
      </c>
      <c r="E499" s="12">
        <v>6836.7</v>
      </c>
      <c r="F499" s="12">
        <f t="shared" si="3"/>
        <v>191.09999999999945</v>
      </c>
      <c r="G499" s="12">
        <v>6645.6</v>
      </c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20"/>
    </row>
    <row r="500" spans="1:19" s="19" customFormat="1" ht="21" customHeight="1">
      <c r="A500" s="53"/>
      <c r="B500" s="56"/>
      <c r="C500" s="12" t="s">
        <v>23</v>
      </c>
      <c r="D500" s="12">
        <v>9</v>
      </c>
      <c r="E500" s="12">
        <v>160.1</v>
      </c>
      <c r="F500" s="12">
        <f t="shared" si="3"/>
        <v>32.099999999999994</v>
      </c>
      <c r="G500" s="12">
        <v>128</v>
      </c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20"/>
    </row>
    <row r="501" spans="1:19" s="19" customFormat="1" ht="21" customHeight="1">
      <c r="A501" s="54"/>
      <c r="B501" s="57"/>
      <c r="C501" s="12" t="s">
        <v>41</v>
      </c>
      <c r="D501" s="12">
        <v>2</v>
      </c>
      <c r="E501" s="12">
        <v>36.4</v>
      </c>
      <c r="F501" s="12">
        <f t="shared" si="3"/>
        <v>7.2999999999999972</v>
      </c>
      <c r="G501" s="12">
        <v>29.1</v>
      </c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20"/>
    </row>
    <row r="502" spans="1:19" s="19" customFormat="1" ht="20.100000000000001" customHeight="1">
      <c r="A502" s="52">
        <v>128</v>
      </c>
      <c r="B502" s="55" t="s">
        <v>351</v>
      </c>
      <c r="C502" s="12" t="s">
        <v>20</v>
      </c>
      <c r="D502" s="12">
        <v>5</v>
      </c>
      <c r="E502" s="12">
        <v>7476</v>
      </c>
      <c r="F502" s="12">
        <f t="shared" si="3"/>
        <v>1509.3999999999996</v>
      </c>
      <c r="G502" s="12">
        <v>5966.6</v>
      </c>
      <c r="H502" s="46" t="s">
        <v>349</v>
      </c>
      <c r="I502" s="46">
        <f>SUM(G502:G507)</f>
        <v>48261.4</v>
      </c>
      <c r="J502" s="46">
        <f>0.7*I502</f>
        <v>33782.979999999996</v>
      </c>
      <c r="K502" s="46">
        <f>0.3*G503</f>
        <v>7080.15</v>
      </c>
      <c r="L502" s="46">
        <f>0.15*G502+0.3*G504</f>
        <v>3657.51</v>
      </c>
      <c r="M502" s="46">
        <f>0.3*G506</f>
        <v>34.26</v>
      </c>
      <c r="N502" s="46"/>
      <c r="O502" s="46">
        <f>0.3*G507</f>
        <v>108.11999999999999</v>
      </c>
      <c r="P502" s="46">
        <f>0.15*G502+0.3*G505</f>
        <v>3598.38</v>
      </c>
      <c r="Q502" s="46"/>
      <c r="R502" s="46">
        <f>SUM(J502:Q507)</f>
        <v>48261.4</v>
      </c>
      <c r="S502" s="20"/>
    </row>
    <row r="503" spans="1:19" s="19" customFormat="1" ht="20.100000000000001" customHeight="1">
      <c r="A503" s="53"/>
      <c r="B503" s="56"/>
      <c r="C503" s="12" t="s">
        <v>21</v>
      </c>
      <c r="D503" s="12">
        <v>27</v>
      </c>
      <c r="E503" s="12">
        <v>29974.5</v>
      </c>
      <c r="F503" s="12">
        <f t="shared" si="3"/>
        <v>6374</v>
      </c>
      <c r="G503" s="12">
        <v>23600.5</v>
      </c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20"/>
    </row>
    <row r="504" spans="1:19" s="19" customFormat="1" ht="20.100000000000001" customHeight="1">
      <c r="A504" s="53"/>
      <c r="B504" s="56"/>
      <c r="C504" s="12" t="s">
        <v>22</v>
      </c>
      <c r="D504" s="12">
        <v>16</v>
      </c>
      <c r="E504" s="12">
        <v>13821.5</v>
      </c>
      <c r="F504" s="12">
        <f t="shared" si="3"/>
        <v>4613.1000000000004</v>
      </c>
      <c r="G504" s="12">
        <v>9208.4</v>
      </c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20"/>
    </row>
    <row r="505" spans="1:19" s="19" customFormat="1" ht="20.100000000000001" customHeight="1">
      <c r="A505" s="53"/>
      <c r="B505" s="56"/>
      <c r="C505" s="12" t="s">
        <v>23</v>
      </c>
      <c r="D505" s="12">
        <v>17</v>
      </c>
      <c r="E505" s="12">
        <v>11625.8</v>
      </c>
      <c r="F505" s="12">
        <f t="shared" si="3"/>
        <v>2614.5</v>
      </c>
      <c r="G505" s="12">
        <v>9011.2999999999993</v>
      </c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20"/>
    </row>
    <row r="506" spans="1:19" s="19" customFormat="1" ht="20.100000000000001" customHeight="1">
      <c r="A506" s="53"/>
      <c r="B506" s="56"/>
      <c r="C506" s="12" t="s">
        <v>352</v>
      </c>
      <c r="D506" s="12">
        <v>2</v>
      </c>
      <c r="E506" s="12">
        <v>170.7</v>
      </c>
      <c r="F506" s="12">
        <f t="shared" si="3"/>
        <v>56.499999999999986</v>
      </c>
      <c r="G506" s="12">
        <v>114.2</v>
      </c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20"/>
    </row>
    <row r="507" spans="1:19" s="19" customFormat="1" ht="20.100000000000001" customHeight="1">
      <c r="A507" s="54"/>
      <c r="B507" s="57"/>
      <c r="C507" s="12" t="s">
        <v>41</v>
      </c>
      <c r="D507" s="12">
        <v>4</v>
      </c>
      <c r="E507" s="12">
        <v>548.70000000000005</v>
      </c>
      <c r="F507" s="12">
        <f t="shared" si="3"/>
        <v>188.30000000000007</v>
      </c>
      <c r="G507" s="12">
        <v>360.4</v>
      </c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20"/>
    </row>
    <row r="508" spans="1:19" s="19" customFormat="1" ht="20.100000000000001" customHeight="1">
      <c r="A508" s="52">
        <v>129</v>
      </c>
      <c r="B508" s="55" t="s">
        <v>353</v>
      </c>
      <c r="C508" s="12" t="s">
        <v>20</v>
      </c>
      <c r="D508" s="12">
        <v>2</v>
      </c>
      <c r="E508" s="12">
        <v>6730</v>
      </c>
      <c r="F508" s="12">
        <f t="shared" si="3"/>
        <v>1281.1999999999998</v>
      </c>
      <c r="G508" s="12">
        <v>5448.8</v>
      </c>
      <c r="H508" s="46" t="s">
        <v>349</v>
      </c>
      <c r="I508" s="46">
        <f>SUM(G508:G515)</f>
        <v>12856.400000000001</v>
      </c>
      <c r="J508" s="46">
        <f>0.7*I508</f>
        <v>8999.48</v>
      </c>
      <c r="K508" s="46">
        <f>0.3*G509</f>
        <v>1692.81</v>
      </c>
      <c r="L508" s="46">
        <f>0.15*G508+0.3*G510</f>
        <v>1067.28</v>
      </c>
      <c r="M508" s="46">
        <f>0.3*G512</f>
        <v>24.720000000000002</v>
      </c>
      <c r="N508" s="46">
        <f>0.3*G514</f>
        <v>5.28</v>
      </c>
      <c r="O508" s="46">
        <f>0.3*G513</f>
        <v>41.76</v>
      </c>
      <c r="P508" s="46">
        <f>0.15*G508+0.3*G511</f>
        <v>1019.7900000000001</v>
      </c>
      <c r="Q508" s="46">
        <f>0.3*G515</f>
        <v>5.28</v>
      </c>
      <c r="R508" s="46">
        <f>SUM(J508:Q515)</f>
        <v>12856.400000000001</v>
      </c>
      <c r="S508" s="20"/>
    </row>
    <row r="509" spans="1:19" s="19" customFormat="1" ht="20.100000000000001" customHeight="1">
      <c r="A509" s="53"/>
      <c r="B509" s="56"/>
      <c r="C509" s="12" t="s">
        <v>21</v>
      </c>
      <c r="D509" s="12">
        <v>16</v>
      </c>
      <c r="E509" s="12">
        <v>6910.4</v>
      </c>
      <c r="F509" s="12">
        <f t="shared" si="3"/>
        <v>1267.6999999999998</v>
      </c>
      <c r="G509" s="12">
        <v>5642.7</v>
      </c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20"/>
    </row>
    <row r="510" spans="1:19" s="19" customFormat="1" ht="20.100000000000001" customHeight="1">
      <c r="A510" s="53"/>
      <c r="B510" s="56"/>
      <c r="C510" s="12" t="s">
        <v>22</v>
      </c>
      <c r="D510" s="12">
        <v>15</v>
      </c>
      <c r="E510" s="12">
        <v>945.1</v>
      </c>
      <c r="F510" s="12">
        <f t="shared" si="3"/>
        <v>111.89999999999998</v>
      </c>
      <c r="G510" s="12">
        <v>833.2</v>
      </c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20"/>
    </row>
    <row r="511" spans="1:19" s="19" customFormat="1" ht="20.100000000000001" customHeight="1">
      <c r="A511" s="53"/>
      <c r="B511" s="56"/>
      <c r="C511" s="12" t="s">
        <v>23</v>
      </c>
      <c r="D511" s="12">
        <v>7</v>
      </c>
      <c r="E511" s="12">
        <v>737</v>
      </c>
      <c r="F511" s="12">
        <f t="shared" si="3"/>
        <v>62.100000000000023</v>
      </c>
      <c r="G511" s="12">
        <v>674.9</v>
      </c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20"/>
    </row>
    <row r="512" spans="1:19" s="19" customFormat="1" ht="20.100000000000001" customHeight="1">
      <c r="A512" s="53"/>
      <c r="B512" s="56"/>
      <c r="C512" s="12" t="s">
        <v>352</v>
      </c>
      <c r="D512" s="12">
        <v>2</v>
      </c>
      <c r="E512" s="12">
        <v>90.2</v>
      </c>
      <c r="F512" s="12">
        <f t="shared" si="3"/>
        <v>7.7999999999999972</v>
      </c>
      <c r="G512" s="12">
        <v>82.4</v>
      </c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20"/>
    </row>
    <row r="513" spans="1:19" s="19" customFormat="1" ht="20.100000000000001" customHeight="1">
      <c r="A513" s="53"/>
      <c r="B513" s="56"/>
      <c r="C513" s="12" t="s">
        <v>41</v>
      </c>
      <c r="D513" s="12">
        <v>3</v>
      </c>
      <c r="E513" s="12">
        <v>152.19999999999999</v>
      </c>
      <c r="F513" s="12">
        <f t="shared" si="3"/>
        <v>13</v>
      </c>
      <c r="G513" s="12">
        <v>139.19999999999999</v>
      </c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20"/>
    </row>
    <row r="514" spans="1:19" s="19" customFormat="1" ht="20.100000000000001" customHeight="1">
      <c r="A514" s="53"/>
      <c r="B514" s="56"/>
      <c r="C514" s="12" t="s">
        <v>354</v>
      </c>
      <c r="D514" s="12">
        <v>1</v>
      </c>
      <c r="E514" s="12">
        <v>19.2</v>
      </c>
      <c r="F514" s="12">
        <f t="shared" si="3"/>
        <v>1.5999999999999979</v>
      </c>
      <c r="G514" s="12">
        <v>17.600000000000001</v>
      </c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20"/>
    </row>
    <row r="515" spans="1:19" s="19" customFormat="1" ht="20.100000000000001" customHeight="1">
      <c r="A515" s="54"/>
      <c r="B515" s="57"/>
      <c r="C515" s="12" t="s">
        <v>343</v>
      </c>
      <c r="D515" s="12">
        <v>1</v>
      </c>
      <c r="E515" s="12">
        <v>19.2</v>
      </c>
      <c r="F515" s="12">
        <f t="shared" si="3"/>
        <v>1.5999999999999979</v>
      </c>
      <c r="G515" s="12">
        <v>17.600000000000001</v>
      </c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20"/>
    </row>
    <row r="516" spans="1:19" s="19" customFormat="1" ht="20.100000000000001" customHeight="1">
      <c r="A516" s="52">
        <v>130</v>
      </c>
      <c r="B516" s="55" t="s">
        <v>355</v>
      </c>
      <c r="C516" s="12" t="s">
        <v>20</v>
      </c>
      <c r="D516" s="12">
        <v>44</v>
      </c>
      <c r="E516" s="12">
        <v>2174.5</v>
      </c>
      <c r="F516" s="12">
        <f t="shared" si="3"/>
        <v>0</v>
      </c>
      <c r="G516" s="12">
        <v>2174.5</v>
      </c>
      <c r="H516" s="46" t="s">
        <v>24</v>
      </c>
      <c r="I516" s="46">
        <f>SUM(G516:G519)</f>
        <v>57285.5</v>
      </c>
      <c r="J516" s="46">
        <f>0.7*I516</f>
        <v>40099.85</v>
      </c>
      <c r="K516" s="46">
        <f>0.3*G517</f>
        <v>8595.36</v>
      </c>
      <c r="L516" s="46">
        <f>0.3*G518+0.15*G516</f>
        <v>7360.4850000000006</v>
      </c>
      <c r="M516" s="46"/>
      <c r="N516" s="46"/>
      <c r="O516" s="46"/>
      <c r="P516" s="46">
        <f>0.3*G519+0.15*G516</f>
        <v>1229.8050000000001</v>
      </c>
      <c r="Q516" s="46"/>
      <c r="R516" s="46">
        <f>SUM(J516:Q519)</f>
        <v>57285.5</v>
      </c>
      <c r="S516" s="20"/>
    </row>
    <row r="517" spans="1:19" s="19" customFormat="1" ht="20.100000000000001" customHeight="1">
      <c r="A517" s="53"/>
      <c r="B517" s="56"/>
      <c r="C517" s="12" t="s">
        <v>21</v>
      </c>
      <c r="D517" s="12">
        <v>23</v>
      </c>
      <c r="E517" s="12">
        <v>28651.200000000001</v>
      </c>
      <c r="F517" s="12">
        <f t="shared" si="3"/>
        <v>0</v>
      </c>
      <c r="G517" s="12">
        <v>28651.200000000001</v>
      </c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20"/>
    </row>
    <row r="518" spans="1:19" s="19" customFormat="1" ht="20.100000000000001" customHeight="1">
      <c r="A518" s="53"/>
      <c r="B518" s="56"/>
      <c r="C518" s="12" t="s">
        <v>22</v>
      </c>
      <c r="D518" s="12">
        <v>26</v>
      </c>
      <c r="E518" s="12">
        <v>23447.7</v>
      </c>
      <c r="F518" s="12">
        <f t="shared" si="3"/>
        <v>0</v>
      </c>
      <c r="G518" s="12">
        <v>23447.7</v>
      </c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20"/>
    </row>
    <row r="519" spans="1:19" s="19" customFormat="1" ht="20.100000000000001" customHeight="1">
      <c r="A519" s="54"/>
      <c r="B519" s="57"/>
      <c r="C519" s="12" t="s">
        <v>23</v>
      </c>
      <c r="D519" s="12">
        <v>6</v>
      </c>
      <c r="E519" s="12">
        <v>3012.1</v>
      </c>
      <c r="F519" s="12">
        <f t="shared" si="3"/>
        <v>0</v>
      </c>
      <c r="G519" s="12">
        <v>3012.1</v>
      </c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20"/>
    </row>
    <row r="520" spans="1:19" s="19" customFormat="1" ht="20.100000000000001" customHeight="1">
      <c r="A520" s="52">
        <v>131</v>
      </c>
      <c r="B520" s="55" t="s">
        <v>356</v>
      </c>
      <c r="C520" s="12" t="s">
        <v>21</v>
      </c>
      <c r="D520" s="12">
        <v>4</v>
      </c>
      <c r="E520" s="12">
        <v>7508</v>
      </c>
      <c r="F520" s="12">
        <f t="shared" si="3"/>
        <v>123.39999999999964</v>
      </c>
      <c r="G520" s="12">
        <v>7384.6</v>
      </c>
      <c r="H520" s="46" t="s">
        <v>357</v>
      </c>
      <c r="I520" s="46">
        <f>SUM(G520:G522)</f>
        <v>17997.599999999999</v>
      </c>
      <c r="J520" s="46">
        <f>0.7*I520</f>
        <v>12598.319999999998</v>
      </c>
      <c r="K520" s="46">
        <f>0.3*G520</f>
        <v>2215.38</v>
      </c>
      <c r="L520" s="46">
        <f>0.3*G521</f>
        <v>2452.5</v>
      </c>
      <c r="M520" s="46"/>
      <c r="N520" s="46"/>
      <c r="O520" s="46"/>
      <c r="P520" s="46">
        <f>0.3*G522</f>
        <v>731.4</v>
      </c>
      <c r="Q520" s="46"/>
      <c r="R520" s="46">
        <f>SUM(J520:Q522)</f>
        <v>17997.599999999999</v>
      </c>
      <c r="S520" s="20"/>
    </row>
    <row r="521" spans="1:19" s="19" customFormat="1" ht="20.100000000000001" customHeight="1">
      <c r="A521" s="53"/>
      <c r="B521" s="56"/>
      <c r="C521" s="12" t="s">
        <v>22</v>
      </c>
      <c r="D521" s="12">
        <v>8</v>
      </c>
      <c r="E521" s="12">
        <v>8325</v>
      </c>
      <c r="F521" s="12">
        <f t="shared" si="3"/>
        <v>150</v>
      </c>
      <c r="G521" s="12">
        <v>8175</v>
      </c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20"/>
    </row>
    <row r="522" spans="1:19" s="19" customFormat="1" ht="20.100000000000001" customHeight="1">
      <c r="A522" s="54"/>
      <c r="B522" s="57"/>
      <c r="C522" s="12" t="s">
        <v>23</v>
      </c>
      <c r="D522" s="12">
        <v>3</v>
      </c>
      <c r="E522" s="12">
        <v>2476</v>
      </c>
      <c r="F522" s="12">
        <f t="shared" si="3"/>
        <v>38</v>
      </c>
      <c r="G522" s="12">
        <v>2438</v>
      </c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20"/>
    </row>
    <row r="523" spans="1:19" s="19" customFormat="1" ht="20.100000000000001" customHeight="1">
      <c r="A523" s="52">
        <v>132</v>
      </c>
      <c r="B523" s="55" t="s">
        <v>358</v>
      </c>
      <c r="C523" s="12" t="s">
        <v>21</v>
      </c>
      <c r="D523" s="12">
        <v>1</v>
      </c>
      <c r="E523" s="12">
        <v>1200</v>
      </c>
      <c r="F523" s="12">
        <f t="shared" si="3"/>
        <v>490</v>
      </c>
      <c r="G523" s="12">
        <v>710</v>
      </c>
      <c r="H523" s="46" t="s">
        <v>359</v>
      </c>
      <c r="I523" s="46">
        <f>SUM(G523:G525)</f>
        <v>12050.5</v>
      </c>
      <c r="J523" s="46">
        <f>0.7*I523</f>
        <v>8435.35</v>
      </c>
      <c r="K523" s="46">
        <f>0.3*G523</f>
        <v>213</v>
      </c>
      <c r="L523" s="46">
        <f>0.3*G524</f>
        <v>2972.0699999999997</v>
      </c>
      <c r="M523" s="46"/>
      <c r="N523" s="46"/>
      <c r="O523" s="46"/>
      <c r="P523" s="46">
        <f>0.3*G525</f>
        <v>430.08</v>
      </c>
      <c r="Q523" s="46"/>
      <c r="R523" s="46">
        <f>SUM(J523:Q525)</f>
        <v>12050.5</v>
      </c>
      <c r="S523" s="20"/>
    </row>
    <row r="524" spans="1:19" s="19" customFormat="1" ht="20.100000000000001" customHeight="1">
      <c r="A524" s="53"/>
      <c r="B524" s="56"/>
      <c r="C524" s="12" t="s">
        <v>22</v>
      </c>
      <c r="D524" s="12">
        <v>19</v>
      </c>
      <c r="E524" s="12">
        <v>14150.8</v>
      </c>
      <c r="F524" s="12">
        <f t="shared" si="3"/>
        <v>4243.8999999999996</v>
      </c>
      <c r="G524" s="12">
        <v>9906.9</v>
      </c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20"/>
    </row>
    <row r="525" spans="1:19" s="19" customFormat="1" ht="20.100000000000001" customHeight="1">
      <c r="A525" s="54"/>
      <c r="B525" s="57"/>
      <c r="C525" s="12" t="s">
        <v>23</v>
      </c>
      <c r="D525" s="12">
        <v>10</v>
      </c>
      <c r="E525" s="12">
        <v>2267.6</v>
      </c>
      <c r="F525" s="12">
        <f t="shared" si="3"/>
        <v>834</v>
      </c>
      <c r="G525" s="12">
        <v>1433.6</v>
      </c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20"/>
    </row>
    <row r="526" spans="1:19" s="19" customFormat="1" ht="18.95" customHeight="1">
      <c r="A526" s="52">
        <v>133</v>
      </c>
      <c r="B526" s="55" t="s">
        <v>360</v>
      </c>
      <c r="C526" s="12" t="s">
        <v>21</v>
      </c>
      <c r="D526" s="12">
        <v>8</v>
      </c>
      <c r="E526" s="12">
        <v>538.29999999999995</v>
      </c>
      <c r="F526" s="12">
        <f t="shared" si="3"/>
        <v>0</v>
      </c>
      <c r="G526" s="12">
        <v>538.29999999999995</v>
      </c>
      <c r="H526" s="46" t="s">
        <v>365</v>
      </c>
      <c r="I526" s="46">
        <f>SUM(G526:G529)</f>
        <v>12935.699999999999</v>
      </c>
      <c r="J526" s="46">
        <f>0.7*I526</f>
        <v>9054.989999999998</v>
      </c>
      <c r="K526" s="46">
        <f>0.3*G526</f>
        <v>161.48999999999998</v>
      </c>
      <c r="L526" s="46">
        <f>0.3*G527</f>
        <v>3234.75</v>
      </c>
      <c r="M526" s="46"/>
      <c r="N526" s="46">
        <f>0.3*G529</f>
        <v>35.279999999999994</v>
      </c>
      <c r="O526" s="46"/>
      <c r="P526" s="46">
        <f>0.3*G528</f>
        <v>449.19</v>
      </c>
      <c r="Q526" s="46"/>
      <c r="R526" s="46">
        <f>SUM(J526:Q529)</f>
        <v>12935.699999999999</v>
      </c>
      <c r="S526" s="20"/>
    </row>
    <row r="527" spans="1:19" s="19" customFormat="1" ht="18.95" customHeight="1">
      <c r="A527" s="53"/>
      <c r="B527" s="56"/>
      <c r="C527" s="12" t="s">
        <v>22</v>
      </c>
      <c r="D527" s="12">
        <v>16</v>
      </c>
      <c r="E527" s="12">
        <v>10887.3</v>
      </c>
      <c r="F527" s="12">
        <f t="shared" si="3"/>
        <v>104.79999999999927</v>
      </c>
      <c r="G527" s="12">
        <v>10782.5</v>
      </c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20"/>
    </row>
    <row r="528" spans="1:19" s="19" customFormat="1" ht="18.95" customHeight="1">
      <c r="A528" s="53"/>
      <c r="B528" s="56"/>
      <c r="C528" s="12" t="s">
        <v>23</v>
      </c>
      <c r="D528" s="12">
        <v>3</v>
      </c>
      <c r="E528" s="12">
        <v>1497.3</v>
      </c>
      <c r="F528" s="12">
        <f t="shared" si="3"/>
        <v>0</v>
      </c>
      <c r="G528" s="12">
        <v>1497.3</v>
      </c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20"/>
    </row>
    <row r="529" spans="1:19" s="19" customFormat="1" ht="18.95" customHeight="1">
      <c r="A529" s="54"/>
      <c r="B529" s="57"/>
      <c r="C529" s="12" t="s">
        <v>361</v>
      </c>
      <c r="D529" s="12">
        <v>1</v>
      </c>
      <c r="E529" s="12">
        <v>117.6</v>
      </c>
      <c r="F529" s="12">
        <f t="shared" si="3"/>
        <v>0</v>
      </c>
      <c r="G529" s="12">
        <v>117.6</v>
      </c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20"/>
    </row>
    <row r="530" spans="1:19" s="19" customFormat="1" ht="18.95" customHeight="1">
      <c r="A530" s="52">
        <v>134</v>
      </c>
      <c r="B530" s="55" t="s">
        <v>363</v>
      </c>
      <c r="C530" s="12" t="s">
        <v>364</v>
      </c>
      <c r="D530" s="12">
        <v>1</v>
      </c>
      <c r="E530" s="12">
        <v>1120</v>
      </c>
      <c r="F530" s="12">
        <f t="shared" si="3"/>
        <v>0</v>
      </c>
      <c r="G530" s="12">
        <v>1120</v>
      </c>
      <c r="H530" s="46" t="s">
        <v>362</v>
      </c>
      <c r="I530" s="46">
        <f>SUM(G530:G536)</f>
        <v>25506.9</v>
      </c>
      <c r="J530" s="46">
        <f>0.7*I530</f>
        <v>17854.829999999998</v>
      </c>
      <c r="K530" s="46">
        <f>0.3*G531+0.15*G530</f>
        <v>227.82</v>
      </c>
      <c r="L530" s="46">
        <f>0.15*G530+0.3*G532</f>
        <v>6845.7</v>
      </c>
      <c r="M530" s="46">
        <f>0.3*G534</f>
        <v>5.22</v>
      </c>
      <c r="N530" s="46">
        <f>0.3*G535</f>
        <v>139.97999999999999</v>
      </c>
      <c r="O530" s="46"/>
      <c r="P530" s="46">
        <f>0.3*G533</f>
        <v>419.46</v>
      </c>
      <c r="Q530" s="46">
        <f>0.3*G536</f>
        <v>13.889999999999999</v>
      </c>
      <c r="R530" s="46">
        <f>SUM(J530:Q536)</f>
        <v>25506.899999999998</v>
      </c>
      <c r="S530" s="20"/>
    </row>
    <row r="531" spans="1:19" s="19" customFormat="1" ht="18.95" customHeight="1">
      <c r="A531" s="53"/>
      <c r="B531" s="56"/>
      <c r="C531" s="12" t="s">
        <v>21</v>
      </c>
      <c r="D531" s="12">
        <v>7</v>
      </c>
      <c r="E531" s="12">
        <v>214</v>
      </c>
      <c r="F531" s="12">
        <f t="shared" si="3"/>
        <v>14.599999999999994</v>
      </c>
      <c r="G531" s="12">
        <v>199.4</v>
      </c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20"/>
    </row>
    <row r="532" spans="1:19" s="19" customFormat="1" ht="18.95" customHeight="1">
      <c r="A532" s="53"/>
      <c r="B532" s="56"/>
      <c r="C532" s="12" t="s">
        <v>22</v>
      </c>
      <c r="D532" s="12">
        <v>23</v>
      </c>
      <c r="E532" s="12">
        <v>22297</v>
      </c>
      <c r="F532" s="12">
        <f t="shared" si="3"/>
        <v>38</v>
      </c>
      <c r="G532" s="12">
        <v>22259</v>
      </c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20"/>
    </row>
    <row r="533" spans="1:19" s="19" customFormat="1" ht="18.95" customHeight="1">
      <c r="A533" s="53"/>
      <c r="B533" s="56"/>
      <c r="C533" s="12" t="s">
        <v>23</v>
      </c>
      <c r="D533" s="12">
        <v>8</v>
      </c>
      <c r="E533" s="12">
        <v>1465</v>
      </c>
      <c r="F533" s="12">
        <f t="shared" si="3"/>
        <v>66.799999999999955</v>
      </c>
      <c r="G533" s="12">
        <v>1398.2</v>
      </c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20"/>
    </row>
    <row r="534" spans="1:19" s="19" customFormat="1" ht="18.95" customHeight="1">
      <c r="A534" s="53"/>
      <c r="B534" s="56"/>
      <c r="C534" s="12" t="s">
        <v>64</v>
      </c>
      <c r="D534" s="12">
        <v>3</v>
      </c>
      <c r="E534" s="12">
        <v>28</v>
      </c>
      <c r="F534" s="12">
        <f t="shared" si="3"/>
        <v>10.600000000000001</v>
      </c>
      <c r="G534" s="12">
        <v>17.399999999999999</v>
      </c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20"/>
    </row>
    <row r="535" spans="1:19" s="19" customFormat="1" ht="18.95" customHeight="1">
      <c r="A535" s="53"/>
      <c r="B535" s="56"/>
      <c r="C535" s="12" t="s">
        <v>354</v>
      </c>
      <c r="D535" s="12">
        <v>4</v>
      </c>
      <c r="E535" s="12">
        <v>482</v>
      </c>
      <c r="F535" s="12">
        <f t="shared" si="3"/>
        <v>15.399999999999977</v>
      </c>
      <c r="G535" s="12">
        <v>466.6</v>
      </c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20"/>
    </row>
    <row r="536" spans="1:19" s="19" customFormat="1" ht="18.95" customHeight="1">
      <c r="A536" s="54"/>
      <c r="B536" s="57"/>
      <c r="C536" s="12" t="s">
        <v>343</v>
      </c>
      <c r="D536" s="12">
        <v>2</v>
      </c>
      <c r="E536" s="12">
        <v>55</v>
      </c>
      <c r="F536" s="12">
        <f t="shared" si="3"/>
        <v>8.7000000000000028</v>
      </c>
      <c r="G536" s="12">
        <v>46.3</v>
      </c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20"/>
    </row>
    <row r="537" spans="1:19" s="19" customFormat="1" ht="18.95" customHeight="1">
      <c r="A537" s="52">
        <v>135</v>
      </c>
      <c r="B537" s="55" t="s">
        <v>366</v>
      </c>
      <c r="C537" s="12" t="s">
        <v>21</v>
      </c>
      <c r="D537" s="12">
        <v>4</v>
      </c>
      <c r="E537" s="12">
        <v>1866.8</v>
      </c>
      <c r="F537" s="12">
        <f t="shared" si="3"/>
        <v>0</v>
      </c>
      <c r="G537" s="12">
        <v>1866.8</v>
      </c>
      <c r="H537" s="46" t="s">
        <v>365</v>
      </c>
      <c r="I537" s="46">
        <f>SUM(G537:G542)</f>
        <v>13066.699999999999</v>
      </c>
      <c r="J537" s="46">
        <f>0.7*I537</f>
        <v>9146.6899999999987</v>
      </c>
      <c r="K537" s="46">
        <f>0.3*G537</f>
        <v>560.04</v>
      </c>
      <c r="L537" s="46">
        <f>0.3*G538</f>
        <v>1020.4799999999999</v>
      </c>
      <c r="M537" s="46">
        <f>0.3*G540</f>
        <v>18.239999999999998</v>
      </c>
      <c r="N537" s="46">
        <f>0.3*G542</f>
        <v>29.849999999999998</v>
      </c>
      <c r="O537" s="46">
        <f>0.3*G541</f>
        <v>28.65</v>
      </c>
      <c r="P537" s="46">
        <f>0.3*G539</f>
        <v>2262.75</v>
      </c>
      <c r="Q537" s="46"/>
      <c r="R537" s="46">
        <f>SUM(J537:Q542)</f>
        <v>13066.699999999999</v>
      </c>
      <c r="S537" s="20"/>
    </row>
    <row r="538" spans="1:19" s="19" customFormat="1" ht="18.95" customHeight="1">
      <c r="A538" s="53"/>
      <c r="B538" s="56"/>
      <c r="C538" s="12" t="s">
        <v>22</v>
      </c>
      <c r="D538" s="12">
        <v>3</v>
      </c>
      <c r="E538" s="12">
        <v>3401.6</v>
      </c>
      <c r="F538" s="12">
        <f t="shared" si="3"/>
        <v>0</v>
      </c>
      <c r="G538" s="12">
        <v>3401.6</v>
      </c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20"/>
    </row>
    <row r="539" spans="1:19" s="19" customFormat="1" ht="18.95" customHeight="1">
      <c r="A539" s="53"/>
      <c r="B539" s="56"/>
      <c r="C539" s="12" t="s">
        <v>23</v>
      </c>
      <c r="D539" s="12">
        <v>3</v>
      </c>
      <c r="E539" s="12">
        <v>7542.5</v>
      </c>
      <c r="F539" s="12">
        <f t="shared" si="3"/>
        <v>0</v>
      </c>
      <c r="G539" s="12">
        <v>7542.5</v>
      </c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20"/>
    </row>
    <row r="540" spans="1:19" s="19" customFormat="1" ht="18.95" customHeight="1">
      <c r="A540" s="53"/>
      <c r="B540" s="56"/>
      <c r="C540" s="12" t="s">
        <v>64</v>
      </c>
      <c r="D540" s="12">
        <v>1</v>
      </c>
      <c r="E540" s="12">
        <v>60.8</v>
      </c>
      <c r="F540" s="12">
        <f t="shared" si="3"/>
        <v>0</v>
      </c>
      <c r="G540" s="12">
        <v>60.8</v>
      </c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20"/>
    </row>
    <row r="541" spans="1:19" s="19" customFormat="1" ht="18.95" customHeight="1">
      <c r="A541" s="53"/>
      <c r="B541" s="56"/>
      <c r="C541" s="12" t="s">
        <v>41</v>
      </c>
      <c r="D541" s="12">
        <v>1</v>
      </c>
      <c r="E541" s="12">
        <v>95.5</v>
      </c>
      <c r="F541" s="12">
        <f t="shared" si="3"/>
        <v>0</v>
      </c>
      <c r="G541" s="12">
        <v>95.5</v>
      </c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20"/>
    </row>
    <row r="542" spans="1:19" s="19" customFormat="1" ht="18.95" customHeight="1">
      <c r="A542" s="54"/>
      <c r="B542" s="57"/>
      <c r="C542" s="12" t="s">
        <v>354</v>
      </c>
      <c r="D542" s="12">
        <v>1</v>
      </c>
      <c r="E542" s="12">
        <v>99.5</v>
      </c>
      <c r="F542" s="12">
        <f t="shared" si="3"/>
        <v>0</v>
      </c>
      <c r="G542" s="12">
        <v>99.5</v>
      </c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20"/>
    </row>
    <row r="543" spans="1:19" s="19" customFormat="1" ht="18.95" customHeight="1">
      <c r="A543" s="52">
        <v>136</v>
      </c>
      <c r="B543" s="55" t="s">
        <v>367</v>
      </c>
      <c r="C543" s="12" t="s">
        <v>20</v>
      </c>
      <c r="D543" s="12">
        <v>1</v>
      </c>
      <c r="E543" s="12">
        <v>1727</v>
      </c>
      <c r="F543" s="12">
        <f t="shared" si="3"/>
        <v>314</v>
      </c>
      <c r="G543" s="12">
        <v>1413</v>
      </c>
      <c r="H543" s="46" t="s">
        <v>168</v>
      </c>
      <c r="I543" s="46">
        <f>SUM(G543:G546)</f>
        <v>16574.5</v>
      </c>
      <c r="J543" s="46">
        <f>0.7*I543</f>
        <v>11602.15</v>
      </c>
      <c r="K543" s="46">
        <f>0.3*G544</f>
        <v>1146.5999999999999</v>
      </c>
      <c r="L543" s="46">
        <f>0.15*G543+0.3*G545</f>
        <v>1108.47</v>
      </c>
      <c r="M543" s="46"/>
      <c r="N543" s="46"/>
      <c r="O543" s="46"/>
      <c r="P543" s="46">
        <f>0.15*G543+0.3*G546</f>
        <v>2717.2799999999997</v>
      </c>
      <c r="Q543" s="46"/>
      <c r="R543" s="46">
        <f>SUM(J543:Q546)</f>
        <v>16574.5</v>
      </c>
      <c r="S543" s="20"/>
    </row>
    <row r="544" spans="1:19" s="19" customFormat="1" ht="18.95" customHeight="1">
      <c r="A544" s="53"/>
      <c r="B544" s="56"/>
      <c r="C544" s="12" t="s">
        <v>21</v>
      </c>
      <c r="D544" s="12">
        <v>7</v>
      </c>
      <c r="E544" s="12">
        <v>4586.3999999999996</v>
      </c>
      <c r="F544" s="12">
        <f t="shared" si="3"/>
        <v>764.39999999999964</v>
      </c>
      <c r="G544" s="12">
        <v>3822</v>
      </c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20"/>
    </row>
    <row r="545" spans="1:19" s="19" customFormat="1" ht="18.95" customHeight="1">
      <c r="A545" s="53"/>
      <c r="B545" s="56"/>
      <c r="C545" s="12" t="s">
        <v>22</v>
      </c>
      <c r="D545" s="16">
        <v>6</v>
      </c>
      <c r="E545" s="16">
        <v>3537.9</v>
      </c>
      <c r="F545" s="16">
        <f t="shared" si="3"/>
        <v>549.5</v>
      </c>
      <c r="G545" s="16">
        <v>2988.4</v>
      </c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20"/>
    </row>
    <row r="546" spans="1:19" s="19" customFormat="1" ht="18.95" customHeight="1">
      <c r="A546" s="54"/>
      <c r="B546" s="57"/>
      <c r="C546" s="16" t="s">
        <v>23</v>
      </c>
      <c r="D546" s="16">
        <v>9</v>
      </c>
      <c r="E546" s="16">
        <v>9898</v>
      </c>
      <c r="F546" s="16">
        <f t="shared" si="3"/>
        <v>1546.8999999999996</v>
      </c>
      <c r="G546" s="16">
        <v>8351.1</v>
      </c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20"/>
    </row>
    <row r="547" spans="1:19" s="19" customFormat="1" ht="18.95" customHeight="1">
      <c r="A547" s="42">
        <v>137</v>
      </c>
      <c r="B547" s="44" t="s">
        <v>368</v>
      </c>
      <c r="C547" s="12" t="s">
        <v>20</v>
      </c>
      <c r="D547" s="16">
        <v>1</v>
      </c>
      <c r="E547" s="16">
        <v>2000</v>
      </c>
      <c r="F547" s="16">
        <f t="shared" si="3"/>
        <v>320</v>
      </c>
      <c r="G547" s="16">
        <v>1680</v>
      </c>
      <c r="H547" s="46" t="s">
        <v>365</v>
      </c>
      <c r="I547" s="46">
        <f>SUM(G547:G550)</f>
        <v>6432.3</v>
      </c>
      <c r="J547" s="46">
        <f>0.7*I547</f>
        <v>4502.6099999999997</v>
      </c>
      <c r="K547" s="46">
        <f>0.3*G548</f>
        <v>1170.69</v>
      </c>
      <c r="L547" s="46">
        <f>0.15*G547+0.3*G549</f>
        <v>496.65</v>
      </c>
      <c r="M547" s="46"/>
      <c r="N547" s="46"/>
      <c r="O547" s="46"/>
      <c r="P547" s="46">
        <f>0.15*G547+0.3*G550</f>
        <v>262.35000000000002</v>
      </c>
      <c r="Q547" s="46"/>
      <c r="R547" s="46">
        <f>SUM(J547:Q550)</f>
        <v>6432.2999999999993</v>
      </c>
      <c r="S547" s="20"/>
    </row>
    <row r="548" spans="1:19" s="19" customFormat="1" ht="18.95" customHeight="1">
      <c r="A548" s="49"/>
      <c r="B548" s="48"/>
      <c r="C548" s="12" t="s">
        <v>21</v>
      </c>
      <c r="D548" s="16">
        <v>4</v>
      </c>
      <c r="E548" s="16">
        <v>4990</v>
      </c>
      <c r="F548" s="16">
        <f t="shared" si="3"/>
        <v>1087.6999999999998</v>
      </c>
      <c r="G548" s="16">
        <v>3902.3</v>
      </c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20"/>
    </row>
    <row r="549" spans="1:19" s="19" customFormat="1" ht="18.95" customHeight="1">
      <c r="A549" s="49"/>
      <c r="B549" s="48"/>
      <c r="C549" s="12" t="s">
        <v>22</v>
      </c>
      <c r="D549" s="16">
        <v>3</v>
      </c>
      <c r="E549" s="16">
        <v>995</v>
      </c>
      <c r="F549" s="16">
        <f t="shared" si="3"/>
        <v>179.5</v>
      </c>
      <c r="G549" s="16">
        <v>815.5</v>
      </c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20"/>
    </row>
    <row r="550" spans="1:19" s="19" customFormat="1" ht="18.95" customHeight="1">
      <c r="A550" s="43"/>
      <c r="B550" s="45"/>
      <c r="C550" s="16" t="s">
        <v>23</v>
      </c>
      <c r="D550" s="16">
        <v>1</v>
      </c>
      <c r="E550" s="16">
        <v>50</v>
      </c>
      <c r="F550" s="16">
        <f t="shared" si="3"/>
        <v>15.5</v>
      </c>
      <c r="G550" s="16">
        <v>34.5</v>
      </c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20"/>
    </row>
    <row r="551" spans="1:19" s="19" customFormat="1" ht="22.5" customHeight="1">
      <c r="A551" s="42">
        <v>138</v>
      </c>
      <c r="B551" s="44" t="s">
        <v>369</v>
      </c>
      <c r="C551" s="12" t="s">
        <v>20</v>
      </c>
      <c r="D551" s="16">
        <v>2</v>
      </c>
      <c r="E551" s="16">
        <v>4348.8</v>
      </c>
      <c r="F551" s="16">
        <f t="shared" si="3"/>
        <v>1666</v>
      </c>
      <c r="G551" s="16">
        <v>2682.8</v>
      </c>
      <c r="H551" s="46" t="s">
        <v>357</v>
      </c>
      <c r="I551" s="46">
        <f>SUM(G551:G553)</f>
        <v>8143.7</v>
      </c>
      <c r="J551" s="46">
        <f>0.7*I551</f>
        <v>5700.5899999999992</v>
      </c>
      <c r="K551" s="46">
        <f>0.3*G552</f>
        <v>299.7</v>
      </c>
      <c r="L551" s="46">
        <f>0.15*G551+0.3*G553</f>
        <v>1740.99</v>
      </c>
      <c r="M551" s="46"/>
      <c r="N551" s="46"/>
      <c r="O551" s="46"/>
      <c r="P551" s="46">
        <f>0.15*G551</f>
        <v>402.42</v>
      </c>
      <c r="Q551" s="46"/>
      <c r="R551" s="46">
        <f>SUM(J551:Q553)</f>
        <v>8143.6999999999989</v>
      </c>
      <c r="S551" s="20"/>
    </row>
    <row r="552" spans="1:19" s="19" customFormat="1" ht="22.5" customHeight="1">
      <c r="A552" s="49"/>
      <c r="B552" s="48"/>
      <c r="C552" s="12" t="s">
        <v>21</v>
      </c>
      <c r="D552" s="16">
        <v>2</v>
      </c>
      <c r="E552" s="16">
        <v>1287.8</v>
      </c>
      <c r="F552" s="16">
        <f t="shared" si="3"/>
        <v>288.79999999999995</v>
      </c>
      <c r="G552" s="16">
        <v>999</v>
      </c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20"/>
    </row>
    <row r="553" spans="1:19" s="19" customFormat="1" ht="22.5" customHeight="1">
      <c r="A553" s="43"/>
      <c r="B553" s="45"/>
      <c r="C553" s="12" t="s">
        <v>22</v>
      </c>
      <c r="D553" s="16">
        <v>5</v>
      </c>
      <c r="E553" s="16">
        <v>6270.3</v>
      </c>
      <c r="F553" s="16">
        <f t="shared" si="3"/>
        <v>1808.4000000000005</v>
      </c>
      <c r="G553" s="16">
        <v>4461.8999999999996</v>
      </c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20"/>
    </row>
    <row r="554" spans="1:19" s="19" customFormat="1" ht="22.5" customHeight="1">
      <c r="A554" s="42">
        <v>139</v>
      </c>
      <c r="B554" s="44" t="s">
        <v>370</v>
      </c>
      <c r="C554" s="12" t="s">
        <v>20</v>
      </c>
      <c r="D554" s="16">
        <v>5</v>
      </c>
      <c r="E554" s="16">
        <v>13396</v>
      </c>
      <c r="F554" s="16">
        <f t="shared" si="3"/>
        <v>2622.7999999999993</v>
      </c>
      <c r="G554" s="16">
        <v>10773.2</v>
      </c>
      <c r="H554" s="46" t="s">
        <v>357</v>
      </c>
      <c r="I554" s="46">
        <f>SUM(G554:G557)</f>
        <v>18257.2</v>
      </c>
      <c r="J554" s="46">
        <f>0.7*I554</f>
        <v>12780.039999999999</v>
      </c>
      <c r="K554" s="46">
        <f>0.3*G555</f>
        <v>950.25</v>
      </c>
      <c r="L554" s="46">
        <f>0.15*G554+0.3*G556</f>
        <v>2644.71</v>
      </c>
      <c r="M554" s="46"/>
      <c r="N554" s="46"/>
      <c r="O554" s="46"/>
      <c r="P554" s="46">
        <f>0.15*G554+0.3*G557</f>
        <v>1882.2</v>
      </c>
      <c r="Q554" s="46"/>
      <c r="R554" s="46">
        <f>SUM(J554:Q557)</f>
        <v>18257.2</v>
      </c>
      <c r="S554" s="20"/>
    </row>
    <row r="555" spans="1:19" s="19" customFormat="1" ht="22.5" customHeight="1">
      <c r="A555" s="49"/>
      <c r="B555" s="48"/>
      <c r="C555" s="12" t="s">
        <v>21</v>
      </c>
      <c r="D555" s="16">
        <v>3</v>
      </c>
      <c r="E555" s="16">
        <v>5012</v>
      </c>
      <c r="F555" s="16">
        <f t="shared" si="3"/>
        <v>1844.5</v>
      </c>
      <c r="G555" s="16">
        <v>3167.5</v>
      </c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20"/>
    </row>
    <row r="556" spans="1:19" s="19" customFormat="1" ht="22.5" customHeight="1">
      <c r="A556" s="49"/>
      <c r="B556" s="48"/>
      <c r="C556" s="12" t="s">
        <v>22</v>
      </c>
      <c r="D556" s="16">
        <v>4</v>
      </c>
      <c r="E556" s="16">
        <v>4689.6000000000004</v>
      </c>
      <c r="F556" s="16">
        <f t="shared" si="3"/>
        <v>1260.5000000000005</v>
      </c>
      <c r="G556" s="16">
        <v>3429.1</v>
      </c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20"/>
    </row>
    <row r="557" spans="1:19" s="19" customFormat="1" ht="22.5" customHeight="1">
      <c r="A557" s="43"/>
      <c r="B557" s="45"/>
      <c r="C557" s="16" t="s">
        <v>23</v>
      </c>
      <c r="D557" s="16">
        <v>1</v>
      </c>
      <c r="E557" s="16">
        <v>1224</v>
      </c>
      <c r="F557" s="16">
        <f t="shared" si="3"/>
        <v>336.6</v>
      </c>
      <c r="G557" s="16">
        <v>887.4</v>
      </c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20"/>
    </row>
    <row r="558" spans="1:19" s="19" customFormat="1" ht="22.5" customHeight="1">
      <c r="A558" s="42">
        <v>140</v>
      </c>
      <c r="B558" s="44" t="s">
        <v>371</v>
      </c>
      <c r="C558" s="12" t="s">
        <v>20</v>
      </c>
      <c r="D558" s="16">
        <v>5</v>
      </c>
      <c r="E558" s="16">
        <v>6315.1</v>
      </c>
      <c r="F558" s="16">
        <f t="shared" si="3"/>
        <v>1062.3000000000002</v>
      </c>
      <c r="G558" s="16">
        <v>5252.8</v>
      </c>
      <c r="H558" s="46" t="s">
        <v>359</v>
      </c>
      <c r="I558" s="46">
        <f>SUM(G558:G561)</f>
        <v>19350.7</v>
      </c>
      <c r="J558" s="46">
        <f>0.7*I558</f>
        <v>13545.49</v>
      </c>
      <c r="K558" s="46">
        <f>0.3*G559</f>
        <v>1874.6999999999998</v>
      </c>
      <c r="L558" s="46">
        <f>0.15*G558+0.3*G560</f>
        <v>1843.35</v>
      </c>
      <c r="M558" s="46"/>
      <c r="N558" s="46"/>
      <c r="O558" s="46"/>
      <c r="P558" s="46">
        <f>0.15*G558+0.3*G561</f>
        <v>2087.16</v>
      </c>
      <c r="Q558" s="46"/>
      <c r="R558" s="46">
        <f>SUM(J558:Q561)</f>
        <v>19350.699999999997</v>
      </c>
      <c r="S558" s="20"/>
    </row>
    <row r="559" spans="1:19" s="19" customFormat="1" ht="22.5" customHeight="1">
      <c r="A559" s="49"/>
      <c r="B559" s="48"/>
      <c r="C559" s="12" t="s">
        <v>21</v>
      </c>
      <c r="D559" s="16">
        <v>7</v>
      </c>
      <c r="E559" s="16">
        <v>7940.8</v>
      </c>
      <c r="F559" s="16">
        <f t="shared" si="3"/>
        <v>1691.8000000000002</v>
      </c>
      <c r="G559" s="16">
        <v>6249</v>
      </c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20"/>
    </row>
    <row r="560" spans="1:19" s="19" customFormat="1" ht="22.5" customHeight="1">
      <c r="A560" s="49"/>
      <c r="B560" s="48"/>
      <c r="C560" s="12" t="s">
        <v>22</v>
      </c>
      <c r="D560" s="16">
        <v>8</v>
      </c>
      <c r="E560" s="16">
        <v>4521</v>
      </c>
      <c r="F560" s="16">
        <f t="shared" si="3"/>
        <v>1002.9000000000001</v>
      </c>
      <c r="G560" s="16">
        <v>3518.1</v>
      </c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20"/>
    </row>
    <row r="561" spans="1:19" s="19" customFormat="1" ht="22.5" customHeight="1">
      <c r="A561" s="43"/>
      <c r="B561" s="45"/>
      <c r="C561" s="16" t="s">
        <v>23</v>
      </c>
      <c r="D561" s="16">
        <v>5</v>
      </c>
      <c r="E561" s="16">
        <v>5408.8</v>
      </c>
      <c r="F561" s="16">
        <f t="shared" si="3"/>
        <v>1078</v>
      </c>
      <c r="G561" s="16">
        <v>4330.8</v>
      </c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20"/>
    </row>
    <row r="562" spans="1:19" s="19" customFormat="1" ht="22.5" customHeight="1">
      <c r="A562" s="42">
        <v>141</v>
      </c>
      <c r="B562" s="44" t="s">
        <v>372</v>
      </c>
      <c r="C562" s="16" t="s">
        <v>373</v>
      </c>
      <c r="D562" s="16">
        <v>1</v>
      </c>
      <c r="E562" s="16">
        <v>2880</v>
      </c>
      <c r="F562" s="16">
        <f t="shared" si="3"/>
        <v>270</v>
      </c>
      <c r="G562" s="16">
        <v>2610</v>
      </c>
      <c r="H562" s="46" t="s">
        <v>357</v>
      </c>
      <c r="I562" s="46">
        <f>SUM(G562:G565)</f>
        <v>10427.299999999999</v>
      </c>
      <c r="J562" s="46">
        <f>0.7*I562+0.3*G562</f>
        <v>8082.1099999999988</v>
      </c>
      <c r="K562" s="46">
        <f>0.3*G563</f>
        <v>6.27</v>
      </c>
      <c r="L562" s="46">
        <f>0.3*G564</f>
        <v>1114.3499999999999</v>
      </c>
      <c r="M562" s="46"/>
      <c r="N562" s="46"/>
      <c r="O562" s="46"/>
      <c r="P562" s="46">
        <f>0.3*G565</f>
        <v>1224.57</v>
      </c>
      <c r="Q562" s="46"/>
      <c r="R562" s="46">
        <f>SUM(J562:Q565)</f>
        <v>10427.299999999999</v>
      </c>
      <c r="S562" s="20"/>
    </row>
    <row r="563" spans="1:19" s="19" customFormat="1" ht="22.5" customHeight="1">
      <c r="A563" s="49"/>
      <c r="B563" s="48"/>
      <c r="C563" s="12" t="s">
        <v>21</v>
      </c>
      <c r="D563" s="16">
        <v>1</v>
      </c>
      <c r="E563" s="16">
        <v>20.9</v>
      </c>
      <c r="F563" s="16">
        <f t="shared" si="3"/>
        <v>0</v>
      </c>
      <c r="G563" s="16">
        <v>20.9</v>
      </c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20"/>
    </row>
    <row r="564" spans="1:19" s="19" customFormat="1" ht="22.5" customHeight="1">
      <c r="A564" s="49"/>
      <c r="B564" s="48"/>
      <c r="C564" s="12" t="s">
        <v>22</v>
      </c>
      <c r="D564" s="16">
        <v>7</v>
      </c>
      <c r="E564" s="16">
        <v>3958.4</v>
      </c>
      <c r="F564" s="16">
        <f t="shared" si="3"/>
        <v>243.90000000000009</v>
      </c>
      <c r="G564" s="16">
        <v>3714.5</v>
      </c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20"/>
    </row>
    <row r="565" spans="1:19" s="19" customFormat="1" ht="22.5" customHeight="1">
      <c r="A565" s="43"/>
      <c r="B565" s="45"/>
      <c r="C565" s="16" t="s">
        <v>23</v>
      </c>
      <c r="D565" s="16">
        <v>4</v>
      </c>
      <c r="E565" s="16">
        <v>4408.6000000000004</v>
      </c>
      <c r="F565" s="16">
        <f t="shared" si="3"/>
        <v>326.70000000000027</v>
      </c>
      <c r="G565" s="16">
        <v>4081.9</v>
      </c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20"/>
    </row>
    <row r="566" spans="1:19" s="19" customFormat="1" ht="22.5" customHeight="1">
      <c r="A566" s="42">
        <v>142</v>
      </c>
      <c r="B566" s="44" t="s">
        <v>374</v>
      </c>
      <c r="C566" s="12" t="s">
        <v>21</v>
      </c>
      <c r="D566" s="16">
        <v>9</v>
      </c>
      <c r="E566" s="16">
        <v>5803</v>
      </c>
      <c r="F566" s="16">
        <f t="shared" si="3"/>
        <v>1300</v>
      </c>
      <c r="G566" s="16">
        <v>4503</v>
      </c>
      <c r="H566" s="46" t="s">
        <v>53</v>
      </c>
      <c r="I566" s="46">
        <f>SUM(G566:G568)</f>
        <v>39427.200000000004</v>
      </c>
      <c r="J566" s="46">
        <f>0.7*I566</f>
        <v>27599.040000000001</v>
      </c>
      <c r="K566" s="46">
        <f>0.3*G566</f>
        <v>1350.8999999999999</v>
      </c>
      <c r="L566" s="46">
        <f>0.3*G567</f>
        <v>9853.2900000000009</v>
      </c>
      <c r="M566" s="46"/>
      <c r="N566" s="46"/>
      <c r="O566" s="46"/>
      <c r="P566" s="46">
        <f>0.3*G568</f>
        <v>623.97</v>
      </c>
      <c r="Q566" s="46"/>
      <c r="R566" s="46">
        <f>SUM(J566:Q568)</f>
        <v>39427.200000000004</v>
      </c>
      <c r="S566" s="20"/>
    </row>
    <row r="567" spans="1:19" s="19" customFormat="1" ht="22.5" customHeight="1">
      <c r="A567" s="49"/>
      <c r="B567" s="48"/>
      <c r="C567" s="12" t="s">
        <v>22</v>
      </c>
      <c r="D567" s="16">
        <v>31</v>
      </c>
      <c r="E567" s="16">
        <v>39764.9</v>
      </c>
      <c r="F567" s="16">
        <f t="shared" si="3"/>
        <v>6920.5999999999985</v>
      </c>
      <c r="G567" s="16">
        <v>32844.300000000003</v>
      </c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20"/>
    </row>
    <row r="568" spans="1:19" s="19" customFormat="1" ht="22.5" customHeight="1">
      <c r="A568" s="43"/>
      <c r="B568" s="45"/>
      <c r="C568" s="16" t="s">
        <v>23</v>
      </c>
      <c r="D568" s="16">
        <v>4</v>
      </c>
      <c r="E568" s="16">
        <v>2505.3000000000002</v>
      </c>
      <c r="F568" s="16">
        <f t="shared" si="3"/>
        <v>425.40000000000009</v>
      </c>
      <c r="G568" s="16">
        <v>2079.9</v>
      </c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20"/>
    </row>
    <row r="569" spans="1:19" s="19" customFormat="1" ht="22.5" customHeight="1">
      <c r="A569" s="42">
        <v>143</v>
      </c>
      <c r="B569" s="44" t="s">
        <v>375</v>
      </c>
      <c r="C569" s="12" t="s">
        <v>21</v>
      </c>
      <c r="D569" s="16">
        <v>1</v>
      </c>
      <c r="E569" s="16">
        <v>648</v>
      </c>
      <c r="F569" s="16">
        <f t="shared" si="3"/>
        <v>0</v>
      </c>
      <c r="G569" s="16">
        <v>648</v>
      </c>
      <c r="H569" s="46" t="s">
        <v>24</v>
      </c>
      <c r="I569" s="46">
        <f>SUM(G569:G571)</f>
        <v>4766.1000000000004</v>
      </c>
      <c r="J569" s="46">
        <f>0.7*I569</f>
        <v>3336.27</v>
      </c>
      <c r="K569" s="46">
        <f>0.3*G569</f>
        <v>194.4</v>
      </c>
      <c r="L569" s="46">
        <f>0.3*G570</f>
        <v>796.2299999999999</v>
      </c>
      <c r="M569" s="46"/>
      <c r="N569" s="46"/>
      <c r="O569" s="46"/>
      <c r="P569" s="46">
        <f>0.3*G571</f>
        <v>439.2</v>
      </c>
      <c r="Q569" s="46"/>
      <c r="R569" s="46">
        <f>SUM(J569:Q571)</f>
        <v>4766.0999999999995</v>
      </c>
      <c r="S569" s="20"/>
    </row>
    <row r="570" spans="1:19" s="19" customFormat="1" ht="22.5" customHeight="1">
      <c r="A570" s="49"/>
      <c r="B570" s="48"/>
      <c r="C570" s="12" t="s">
        <v>22</v>
      </c>
      <c r="D570" s="16">
        <v>2</v>
      </c>
      <c r="E570" s="16">
        <v>2872.8</v>
      </c>
      <c r="F570" s="16">
        <f t="shared" si="3"/>
        <v>218.70000000000027</v>
      </c>
      <c r="G570" s="16">
        <v>2654.1</v>
      </c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20"/>
    </row>
    <row r="571" spans="1:19" s="19" customFormat="1" ht="22.5" customHeight="1">
      <c r="A571" s="43"/>
      <c r="B571" s="45"/>
      <c r="C571" s="16" t="s">
        <v>23</v>
      </c>
      <c r="D571" s="16">
        <v>2</v>
      </c>
      <c r="E571" s="16">
        <v>1531.6</v>
      </c>
      <c r="F571" s="16">
        <f t="shared" si="3"/>
        <v>67.599999999999909</v>
      </c>
      <c r="G571" s="16">
        <v>1464</v>
      </c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20"/>
    </row>
    <row r="572" spans="1:19" s="19" customFormat="1" ht="21.95" customHeight="1">
      <c r="A572" s="42">
        <v>144</v>
      </c>
      <c r="B572" s="44" t="s">
        <v>376</v>
      </c>
      <c r="C572" s="12" t="s">
        <v>20</v>
      </c>
      <c r="D572" s="16">
        <v>5</v>
      </c>
      <c r="E572" s="16">
        <v>7627.6</v>
      </c>
      <c r="F572" s="16">
        <f t="shared" si="3"/>
        <v>0</v>
      </c>
      <c r="G572" s="16">
        <v>7627.6</v>
      </c>
      <c r="H572" s="46" t="s">
        <v>386</v>
      </c>
      <c r="I572" s="46">
        <f>SUM(G572:G577)</f>
        <v>13772.800000000001</v>
      </c>
      <c r="J572" s="46">
        <f>0.7*I572</f>
        <v>9640.9600000000009</v>
      </c>
      <c r="K572" s="46">
        <f>0.3*G573</f>
        <v>276.3</v>
      </c>
      <c r="L572" s="46">
        <f>0.15*G572+0.3*G574</f>
        <v>2518.17</v>
      </c>
      <c r="M572" s="46"/>
      <c r="N572" s="46">
        <f>0.3*G576</f>
        <v>159.44999999999999</v>
      </c>
      <c r="O572" s="46">
        <f>0.3*G577</f>
        <v>14.069999999999999</v>
      </c>
      <c r="P572" s="46">
        <f>0.15*G572+0.3*G575</f>
        <v>1163.8500000000001</v>
      </c>
      <c r="Q572" s="46"/>
      <c r="R572" s="46">
        <f>SUM(J572:Q577)</f>
        <v>13772.800000000001</v>
      </c>
      <c r="S572" s="20"/>
    </row>
    <row r="573" spans="1:19" s="19" customFormat="1" ht="21.95" customHeight="1">
      <c r="A573" s="49"/>
      <c r="B573" s="48"/>
      <c r="C573" s="12" t="s">
        <v>21</v>
      </c>
      <c r="D573" s="16">
        <v>2</v>
      </c>
      <c r="E573" s="16">
        <v>921</v>
      </c>
      <c r="F573" s="16">
        <f t="shared" si="3"/>
        <v>0</v>
      </c>
      <c r="G573" s="16">
        <v>921</v>
      </c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20"/>
    </row>
    <row r="574" spans="1:19" s="19" customFormat="1" ht="21.95" customHeight="1">
      <c r="A574" s="49"/>
      <c r="B574" s="48"/>
      <c r="C574" s="12" t="s">
        <v>22</v>
      </c>
      <c r="D574" s="16">
        <v>7</v>
      </c>
      <c r="E574" s="16">
        <v>4580.1000000000004</v>
      </c>
      <c r="F574" s="16">
        <f t="shared" si="3"/>
        <v>0</v>
      </c>
      <c r="G574" s="16">
        <v>4580.1000000000004</v>
      </c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20"/>
    </row>
    <row r="575" spans="1:19" s="19" customFormat="1" ht="21.95" customHeight="1">
      <c r="A575" s="49"/>
      <c r="B575" s="48"/>
      <c r="C575" s="16" t="s">
        <v>23</v>
      </c>
      <c r="D575" s="16">
        <v>2</v>
      </c>
      <c r="E575" s="16">
        <v>65.7</v>
      </c>
      <c r="F575" s="16">
        <f t="shared" si="3"/>
        <v>0</v>
      </c>
      <c r="G575" s="16">
        <v>65.7</v>
      </c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20"/>
    </row>
    <row r="576" spans="1:19" s="19" customFormat="1" ht="21.95" customHeight="1">
      <c r="A576" s="49"/>
      <c r="B576" s="48"/>
      <c r="C576" s="12" t="s">
        <v>32</v>
      </c>
      <c r="D576" s="16">
        <v>2</v>
      </c>
      <c r="E576" s="16">
        <v>531.5</v>
      </c>
      <c r="F576" s="16">
        <f t="shared" si="3"/>
        <v>0</v>
      </c>
      <c r="G576" s="16">
        <v>531.5</v>
      </c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20"/>
    </row>
    <row r="577" spans="1:19" s="19" customFormat="1" ht="21.95" customHeight="1">
      <c r="A577" s="43"/>
      <c r="B577" s="45"/>
      <c r="C577" s="12" t="s">
        <v>41</v>
      </c>
      <c r="D577" s="16">
        <v>2</v>
      </c>
      <c r="E577" s="16">
        <v>46.9</v>
      </c>
      <c r="F577" s="16">
        <f t="shared" si="3"/>
        <v>0</v>
      </c>
      <c r="G577" s="16">
        <v>46.9</v>
      </c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20"/>
    </row>
    <row r="578" spans="1:19" s="19" customFormat="1" ht="21.95" customHeight="1">
      <c r="A578" s="42">
        <v>145</v>
      </c>
      <c r="B578" s="44" t="s">
        <v>377</v>
      </c>
      <c r="C578" s="16" t="s">
        <v>379</v>
      </c>
      <c r="D578" s="16">
        <v>2</v>
      </c>
      <c r="E578" s="16">
        <v>926</v>
      </c>
      <c r="F578" s="16">
        <f t="shared" si="3"/>
        <v>312.60000000000002</v>
      </c>
      <c r="G578" s="16">
        <v>613.4</v>
      </c>
      <c r="H578" s="46" t="s">
        <v>383</v>
      </c>
      <c r="I578" s="46">
        <f>SUM(G578:G582)</f>
        <v>4000.3000000000006</v>
      </c>
      <c r="J578" s="46">
        <f>0.7*I578</f>
        <v>2800.2100000000005</v>
      </c>
      <c r="K578" s="46"/>
      <c r="L578" s="46">
        <f>0.15*G578+0.15*G579+0.3*G580</f>
        <v>622.16999999999996</v>
      </c>
      <c r="M578" s="46"/>
      <c r="N578" s="46">
        <f>0.15*G579+0.3*G582</f>
        <v>474.96</v>
      </c>
      <c r="O578" s="46"/>
      <c r="P578" s="46">
        <f>0.15*G578+0.3*G581</f>
        <v>102.96</v>
      </c>
      <c r="Q578" s="46"/>
      <c r="R578" s="46">
        <f>SUM(J578:Q582)</f>
        <v>4000.3000000000006</v>
      </c>
      <c r="S578" s="20"/>
    </row>
    <row r="579" spans="1:19" s="19" customFormat="1" ht="21.95" customHeight="1">
      <c r="A579" s="49"/>
      <c r="B579" s="48"/>
      <c r="C579" s="16" t="s">
        <v>380</v>
      </c>
      <c r="D579" s="16">
        <v>1</v>
      </c>
      <c r="E579" s="16">
        <v>3096.8</v>
      </c>
      <c r="F579" s="16">
        <f t="shared" si="3"/>
        <v>0</v>
      </c>
      <c r="G579" s="16">
        <v>3096.8</v>
      </c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20"/>
    </row>
    <row r="580" spans="1:19" s="19" customFormat="1" ht="21.95" customHeight="1">
      <c r="A580" s="49"/>
      <c r="B580" s="48"/>
      <c r="C580" s="16" t="s">
        <v>378</v>
      </c>
      <c r="D580" s="16">
        <v>2</v>
      </c>
      <c r="E580" s="16">
        <v>228.1</v>
      </c>
      <c r="F580" s="16">
        <f t="shared" si="3"/>
        <v>9.2999999999999829</v>
      </c>
      <c r="G580" s="16">
        <v>218.8</v>
      </c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20"/>
    </row>
    <row r="581" spans="1:19" s="19" customFormat="1" ht="21.95" customHeight="1">
      <c r="A581" s="49"/>
      <c r="B581" s="48"/>
      <c r="C581" s="16" t="s">
        <v>381</v>
      </c>
      <c r="D581" s="16">
        <v>1</v>
      </c>
      <c r="E581" s="16">
        <v>45.6</v>
      </c>
      <c r="F581" s="16">
        <f t="shared" si="3"/>
        <v>9.1000000000000014</v>
      </c>
      <c r="G581" s="16">
        <v>36.5</v>
      </c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20"/>
    </row>
    <row r="582" spans="1:19" s="19" customFormat="1" ht="21.95" customHeight="1">
      <c r="A582" s="43"/>
      <c r="B582" s="45"/>
      <c r="C582" s="16" t="s">
        <v>382</v>
      </c>
      <c r="D582" s="16">
        <v>1</v>
      </c>
      <c r="E582" s="16">
        <v>43.5</v>
      </c>
      <c r="F582" s="16">
        <f t="shared" si="3"/>
        <v>8.7000000000000028</v>
      </c>
      <c r="G582" s="16">
        <v>34.799999999999997</v>
      </c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20"/>
    </row>
    <row r="583" spans="1:19" s="19" customFormat="1" ht="21.95" customHeight="1">
      <c r="A583" s="42">
        <v>146</v>
      </c>
      <c r="B583" s="44" t="s">
        <v>384</v>
      </c>
      <c r="C583" s="12" t="s">
        <v>20</v>
      </c>
      <c r="D583" s="16">
        <v>3</v>
      </c>
      <c r="E583" s="16">
        <v>5781.2</v>
      </c>
      <c r="F583" s="16">
        <f t="shared" si="3"/>
        <v>138.69999999999982</v>
      </c>
      <c r="G583" s="16">
        <v>5642.5</v>
      </c>
      <c r="H583" s="46" t="s">
        <v>26</v>
      </c>
      <c r="I583" s="46">
        <f>SUM(G583:G586)</f>
        <v>24496.6</v>
      </c>
      <c r="J583" s="46">
        <f>0.7*I583</f>
        <v>17147.62</v>
      </c>
      <c r="K583" s="46">
        <f>0.3*G584</f>
        <v>8.67</v>
      </c>
      <c r="L583" s="46">
        <f>0.15*G583+0.3*G585</f>
        <v>4714.9650000000001</v>
      </c>
      <c r="M583" s="46"/>
      <c r="N583" s="46"/>
      <c r="O583" s="46"/>
      <c r="P583" s="46">
        <f>0.15*G583+0.3*G586</f>
        <v>2625.3449999999998</v>
      </c>
      <c r="Q583" s="46"/>
      <c r="R583" s="46">
        <f>SUM(J583:Q586)</f>
        <v>24496.6</v>
      </c>
      <c r="S583" s="20"/>
    </row>
    <row r="584" spans="1:19" s="19" customFormat="1" ht="21.95" customHeight="1">
      <c r="A584" s="49"/>
      <c r="B584" s="48"/>
      <c r="C584" s="12" t="s">
        <v>21</v>
      </c>
      <c r="D584" s="16">
        <v>1</v>
      </c>
      <c r="E584" s="16">
        <v>88.8</v>
      </c>
      <c r="F584" s="16">
        <f t="shared" si="3"/>
        <v>59.9</v>
      </c>
      <c r="G584" s="16">
        <v>28.9</v>
      </c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20"/>
    </row>
    <row r="585" spans="1:19" s="19" customFormat="1" ht="21.95" customHeight="1">
      <c r="A585" s="49"/>
      <c r="B585" s="48"/>
      <c r="C585" s="12" t="s">
        <v>22</v>
      </c>
      <c r="D585" s="16">
        <v>11</v>
      </c>
      <c r="E585" s="16">
        <v>13318.7</v>
      </c>
      <c r="F585" s="16">
        <f t="shared" si="3"/>
        <v>423.40000000000146</v>
      </c>
      <c r="G585" s="16">
        <v>12895.3</v>
      </c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20"/>
    </row>
    <row r="586" spans="1:19" s="19" customFormat="1" ht="21.95" customHeight="1">
      <c r="A586" s="43"/>
      <c r="B586" s="45"/>
      <c r="C586" s="16" t="s">
        <v>23</v>
      </c>
      <c r="D586" s="16">
        <v>4</v>
      </c>
      <c r="E586" s="16">
        <v>6109.2</v>
      </c>
      <c r="F586" s="16">
        <f t="shared" si="3"/>
        <v>179.30000000000018</v>
      </c>
      <c r="G586" s="16">
        <v>5929.9</v>
      </c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20"/>
    </row>
    <row r="587" spans="1:19" s="19" customFormat="1" ht="21.95" customHeight="1">
      <c r="A587" s="42">
        <v>147</v>
      </c>
      <c r="B587" s="44" t="s">
        <v>385</v>
      </c>
      <c r="C587" s="12" t="s">
        <v>20</v>
      </c>
      <c r="D587" s="16">
        <v>3</v>
      </c>
      <c r="E587" s="16">
        <v>1086.9000000000001</v>
      </c>
      <c r="F587" s="16">
        <f t="shared" si="3"/>
        <v>127.90000000000009</v>
      </c>
      <c r="G587" s="16">
        <v>959</v>
      </c>
      <c r="H587" s="46" t="s">
        <v>24</v>
      </c>
      <c r="I587" s="46">
        <f>SUM(G587:G589)</f>
        <v>11480.5</v>
      </c>
      <c r="J587" s="46">
        <f>0.7*I587</f>
        <v>8036.3499999999995</v>
      </c>
      <c r="K587" s="46"/>
      <c r="L587" s="46">
        <f>0.15*G587+0.3*G588</f>
        <v>1728.93</v>
      </c>
      <c r="M587" s="46"/>
      <c r="N587" s="46"/>
      <c r="O587" s="46"/>
      <c r="P587" s="46">
        <f>0.15*G587+0.3*G589</f>
        <v>1715.2199999999998</v>
      </c>
      <c r="Q587" s="46"/>
      <c r="R587" s="46">
        <f>SUM(J587:Q589)</f>
        <v>11480.499999999998</v>
      </c>
      <c r="S587" s="20"/>
    </row>
    <row r="588" spans="1:19" s="19" customFormat="1" ht="21.95" customHeight="1">
      <c r="A588" s="49"/>
      <c r="B588" s="48"/>
      <c r="C588" s="12" t="s">
        <v>22</v>
      </c>
      <c r="D588" s="16">
        <v>6</v>
      </c>
      <c r="E588" s="16">
        <v>5859.4</v>
      </c>
      <c r="F588" s="16">
        <f t="shared" si="3"/>
        <v>575.79999999999927</v>
      </c>
      <c r="G588" s="16">
        <v>5283.6</v>
      </c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20"/>
    </row>
    <row r="589" spans="1:19" s="19" customFormat="1" ht="21.95" customHeight="1">
      <c r="A589" s="43"/>
      <c r="B589" s="45"/>
      <c r="C589" s="16" t="s">
        <v>23</v>
      </c>
      <c r="D589" s="16">
        <v>8</v>
      </c>
      <c r="E589" s="16">
        <v>5737.2</v>
      </c>
      <c r="F589" s="16">
        <f t="shared" si="3"/>
        <v>499.30000000000018</v>
      </c>
      <c r="G589" s="16">
        <v>5237.8999999999996</v>
      </c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20"/>
    </row>
    <row r="590" spans="1:19" s="19" customFormat="1" ht="21.95" customHeight="1">
      <c r="A590" s="42">
        <v>148</v>
      </c>
      <c r="B590" s="44" t="s">
        <v>387</v>
      </c>
      <c r="C590" s="12" t="s">
        <v>21</v>
      </c>
      <c r="D590" s="16">
        <v>4</v>
      </c>
      <c r="E590" s="16">
        <v>4663.2</v>
      </c>
      <c r="F590" s="16">
        <f t="shared" si="3"/>
        <v>500.59999999999945</v>
      </c>
      <c r="G590" s="16">
        <v>4162.6000000000004</v>
      </c>
      <c r="H590" s="46" t="s">
        <v>389</v>
      </c>
      <c r="I590" s="46">
        <f>SUM(G590:G593)</f>
        <v>18636.3</v>
      </c>
      <c r="J590" s="46">
        <f>0.7*I590</f>
        <v>13045.409999999998</v>
      </c>
      <c r="K590" s="46">
        <f>0.3*G590</f>
        <v>1248.78</v>
      </c>
      <c r="L590" s="46">
        <f>0.3*G591</f>
        <v>1074.9599999999998</v>
      </c>
      <c r="M590" s="46"/>
      <c r="N590" s="46">
        <f>0.3*G593</f>
        <v>8.25</v>
      </c>
      <c r="O590" s="46"/>
      <c r="P590" s="46">
        <f>0.3*G592</f>
        <v>3258.9</v>
      </c>
      <c r="Q590" s="46"/>
      <c r="R590" s="46">
        <f>SUM(J590:Q593)</f>
        <v>18636.3</v>
      </c>
      <c r="S590" s="20"/>
    </row>
    <row r="591" spans="1:19" s="19" customFormat="1" ht="21.95" customHeight="1">
      <c r="A591" s="49"/>
      <c r="B591" s="48"/>
      <c r="C591" s="12" t="s">
        <v>22</v>
      </c>
      <c r="D591" s="16">
        <v>6</v>
      </c>
      <c r="E591" s="16">
        <v>4500</v>
      </c>
      <c r="F591" s="16">
        <f t="shared" si="3"/>
        <v>916.80000000000018</v>
      </c>
      <c r="G591" s="16">
        <v>3583.2</v>
      </c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20"/>
    </row>
    <row r="592" spans="1:19" s="19" customFormat="1" ht="21.95" customHeight="1">
      <c r="A592" s="49"/>
      <c r="B592" s="48"/>
      <c r="C592" s="16" t="s">
        <v>23</v>
      </c>
      <c r="D592" s="16">
        <v>7</v>
      </c>
      <c r="E592" s="16">
        <v>11736.2</v>
      </c>
      <c r="F592" s="16">
        <f t="shared" si="3"/>
        <v>873.20000000000073</v>
      </c>
      <c r="G592" s="16">
        <v>10863</v>
      </c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20"/>
    </row>
    <row r="593" spans="1:19" s="19" customFormat="1" ht="21.95" customHeight="1">
      <c r="A593" s="43"/>
      <c r="B593" s="45"/>
      <c r="C593" s="16" t="s">
        <v>388</v>
      </c>
      <c r="D593" s="16">
        <v>1</v>
      </c>
      <c r="E593" s="16">
        <v>75</v>
      </c>
      <c r="F593" s="16">
        <f t="shared" si="3"/>
        <v>47.5</v>
      </c>
      <c r="G593" s="16">
        <v>27.5</v>
      </c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20"/>
    </row>
    <row r="594" spans="1:19" s="19" customFormat="1" ht="20.100000000000001" customHeight="1">
      <c r="A594" s="42">
        <v>149</v>
      </c>
      <c r="B594" s="44" t="s">
        <v>394</v>
      </c>
      <c r="C594" s="16" t="s">
        <v>390</v>
      </c>
      <c r="D594" s="16">
        <v>5</v>
      </c>
      <c r="E594" s="16">
        <v>8590.7000000000007</v>
      </c>
      <c r="F594" s="16">
        <f t="shared" si="3"/>
        <v>2905.4000000000005</v>
      </c>
      <c r="G594" s="16">
        <v>5685.3</v>
      </c>
      <c r="H594" s="46" t="s">
        <v>396</v>
      </c>
      <c r="I594" s="46">
        <f>SUM(G594:G597)</f>
        <v>5775.9000000000005</v>
      </c>
      <c r="J594" s="46">
        <f>0.7*I594</f>
        <v>4043.13</v>
      </c>
      <c r="K594" s="46"/>
      <c r="L594" s="46">
        <f>0.3*G594</f>
        <v>1705.59</v>
      </c>
      <c r="M594" s="46"/>
      <c r="N594" s="46"/>
      <c r="O594" s="46">
        <f>0.3*G596</f>
        <v>6.8999999999999995</v>
      </c>
      <c r="P594" s="46">
        <f>0.3*G595</f>
        <v>14.58</v>
      </c>
      <c r="Q594" s="46">
        <f>0.3*G597</f>
        <v>5.7</v>
      </c>
      <c r="R594" s="46">
        <f>SUM(J594:Q597)</f>
        <v>5775.9</v>
      </c>
      <c r="S594" s="20"/>
    </row>
    <row r="595" spans="1:19" s="19" customFormat="1" ht="20.100000000000001" customHeight="1">
      <c r="A595" s="49"/>
      <c r="B595" s="48"/>
      <c r="C595" s="16" t="s">
        <v>391</v>
      </c>
      <c r="D595" s="16">
        <v>1</v>
      </c>
      <c r="E595" s="16">
        <v>99</v>
      </c>
      <c r="F595" s="16">
        <f t="shared" si="3"/>
        <v>50.4</v>
      </c>
      <c r="G595" s="16">
        <v>48.6</v>
      </c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20"/>
    </row>
    <row r="596" spans="1:19" s="19" customFormat="1" ht="20.100000000000001" customHeight="1">
      <c r="A596" s="49"/>
      <c r="B596" s="48"/>
      <c r="C596" s="16" t="s">
        <v>392</v>
      </c>
      <c r="D596" s="16">
        <v>1</v>
      </c>
      <c r="E596" s="16">
        <v>47</v>
      </c>
      <c r="F596" s="16">
        <f t="shared" si="3"/>
        <v>24</v>
      </c>
      <c r="G596" s="16">
        <v>23</v>
      </c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20"/>
    </row>
    <row r="597" spans="1:19" s="19" customFormat="1" ht="20.100000000000001" customHeight="1">
      <c r="A597" s="43"/>
      <c r="B597" s="45"/>
      <c r="C597" s="16" t="s">
        <v>393</v>
      </c>
      <c r="D597" s="16">
        <v>1</v>
      </c>
      <c r="E597" s="16">
        <v>39</v>
      </c>
      <c r="F597" s="16">
        <f t="shared" si="3"/>
        <v>20</v>
      </c>
      <c r="G597" s="16">
        <v>19</v>
      </c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20"/>
    </row>
    <row r="598" spans="1:19" s="19" customFormat="1" ht="20.100000000000001" customHeight="1">
      <c r="A598" s="42">
        <v>150</v>
      </c>
      <c r="B598" s="44" t="s">
        <v>395</v>
      </c>
      <c r="C598" s="16" t="s">
        <v>390</v>
      </c>
      <c r="D598" s="16">
        <v>3</v>
      </c>
      <c r="E598" s="16">
        <v>2601</v>
      </c>
      <c r="F598" s="16">
        <f t="shared" si="3"/>
        <v>371.80000000000018</v>
      </c>
      <c r="G598" s="16">
        <v>2229.1999999999998</v>
      </c>
      <c r="H598" s="46" t="s">
        <v>26</v>
      </c>
      <c r="I598" s="46">
        <f>SUM(G598:G599)</f>
        <v>2634.2</v>
      </c>
      <c r="J598" s="46">
        <f>0.7*I598</f>
        <v>1843.9399999999998</v>
      </c>
      <c r="K598" s="46"/>
      <c r="L598" s="46">
        <f>0.3*G598</f>
        <v>668.75999999999988</v>
      </c>
      <c r="M598" s="46"/>
      <c r="N598" s="46"/>
      <c r="O598" s="46"/>
      <c r="P598" s="46">
        <f>0.3*G599</f>
        <v>121.5</v>
      </c>
      <c r="Q598" s="46"/>
      <c r="R598" s="46">
        <f>SUM(J598:Q599)</f>
        <v>2634.2</v>
      </c>
      <c r="S598" s="20"/>
    </row>
    <row r="599" spans="1:19" s="19" customFormat="1" ht="20.100000000000001" customHeight="1">
      <c r="A599" s="43"/>
      <c r="B599" s="45"/>
      <c r="C599" s="16" t="s">
        <v>391</v>
      </c>
      <c r="D599" s="16">
        <v>1</v>
      </c>
      <c r="E599" s="16">
        <v>495</v>
      </c>
      <c r="F599" s="16">
        <f t="shared" si="3"/>
        <v>90</v>
      </c>
      <c r="G599" s="16">
        <v>405</v>
      </c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20"/>
    </row>
    <row r="600" spans="1:19" s="19" customFormat="1" ht="20.100000000000001" customHeight="1">
      <c r="A600" s="42">
        <v>151</v>
      </c>
      <c r="B600" s="44" t="s">
        <v>397</v>
      </c>
      <c r="C600" s="16" t="s">
        <v>390</v>
      </c>
      <c r="D600" s="16">
        <v>8</v>
      </c>
      <c r="E600" s="16">
        <v>3165.4</v>
      </c>
      <c r="F600" s="16">
        <f t="shared" si="3"/>
        <v>1059.3000000000002</v>
      </c>
      <c r="G600" s="16">
        <v>2106.1</v>
      </c>
      <c r="H600" s="46" t="s">
        <v>398</v>
      </c>
      <c r="I600" s="46">
        <f>SUM(G600:G602)</f>
        <v>2539.1999999999998</v>
      </c>
      <c r="J600" s="46">
        <f>0.7*I600</f>
        <v>1777.4399999999998</v>
      </c>
      <c r="K600" s="46"/>
      <c r="L600" s="46">
        <f>0.3*G600</f>
        <v>631.82999999999993</v>
      </c>
      <c r="M600" s="46"/>
      <c r="N600" s="46">
        <f>0.3*G602</f>
        <v>35.549999999999997</v>
      </c>
      <c r="O600" s="46"/>
      <c r="P600" s="46">
        <f>0.3*G601</f>
        <v>94.38000000000001</v>
      </c>
      <c r="Q600" s="46"/>
      <c r="R600" s="46">
        <f>SUM(J600:Q602)</f>
        <v>2539.1999999999998</v>
      </c>
      <c r="S600" s="20"/>
    </row>
    <row r="601" spans="1:19" s="19" customFormat="1" ht="20.100000000000001" customHeight="1">
      <c r="A601" s="49"/>
      <c r="B601" s="48"/>
      <c r="C601" s="16" t="s">
        <v>391</v>
      </c>
      <c r="D601" s="16">
        <v>4</v>
      </c>
      <c r="E601" s="16">
        <v>629.1</v>
      </c>
      <c r="F601" s="16">
        <f t="shared" si="3"/>
        <v>314.5</v>
      </c>
      <c r="G601" s="16">
        <v>314.60000000000002</v>
      </c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20"/>
    </row>
    <row r="602" spans="1:19" s="19" customFormat="1" ht="20.100000000000001" customHeight="1">
      <c r="A602" s="43"/>
      <c r="B602" s="45"/>
      <c r="C602" s="16" t="s">
        <v>388</v>
      </c>
      <c r="D602" s="16">
        <v>1</v>
      </c>
      <c r="E602" s="16">
        <v>237</v>
      </c>
      <c r="F602" s="16">
        <f t="shared" si="3"/>
        <v>118.5</v>
      </c>
      <c r="G602" s="16">
        <v>118.5</v>
      </c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20"/>
    </row>
    <row r="603" spans="1:19" s="19" customFormat="1" ht="20.100000000000001" customHeight="1">
      <c r="A603" s="42">
        <v>152</v>
      </c>
      <c r="B603" s="44" t="s">
        <v>399</v>
      </c>
      <c r="C603" s="16" t="s">
        <v>390</v>
      </c>
      <c r="D603" s="16">
        <v>2</v>
      </c>
      <c r="E603" s="16">
        <v>4423.7</v>
      </c>
      <c r="F603" s="16">
        <f t="shared" si="3"/>
        <v>0</v>
      </c>
      <c r="G603" s="16">
        <v>4423.7</v>
      </c>
      <c r="H603" s="46" t="s">
        <v>26</v>
      </c>
      <c r="I603" s="46">
        <f>SUM(G603:G604)</f>
        <v>10411.5</v>
      </c>
      <c r="J603" s="46">
        <f>0.7*I603</f>
        <v>7288.0499999999993</v>
      </c>
      <c r="K603" s="46"/>
      <c r="L603" s="46">
        <f>0.3*G603</f>
        <v>1327.11</v>
      </c>
      <c r="M603" s="46"/>
      <c r="N603" s="46"/>
      <c r="O603" s="46"/>
      <c r="P603" s="46">
        <f>0.3*G604</f>
        <v>1796.34</v>
      </c>
      <c r="Q603" s="46"/>
      <c r="R603" s="46">
        <f>SUM(J603:Q604)</f>
        <v>10411.5</v>
      </c>
      <c r="S603" s="20"/>
    </row>
    <row r="604" spans="1:19" s="19" customFormat="1" ht="20.100000000000001" customHeight="1">
      <c r="A604" s="43"/>
      <c r="B604" s="45"/>
      <c r="C604" s="16" t="s">
        <v>391</v>
      </c>
      <c r="D604" s="16">
        <v>6</v>
      </c>
      <c r="E604" s="16">
        <v>5987.8</v>
      </c>
      <c r="F604" s="16">
        <f t="shared" si="3"/>
        <v>0</v>
      </c>
      <c r="G604" s="16">
        <v>5987.8</v>
      </c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20"/>
    </row>
    <row r="605" spans="1:19" s="19" customFormat="1" ht="20.100000000000001" customHeight="1">
      <c r="A605" s="42">
        <v>153</v>
      </c>
      <c r="B605" s="44" t="s">
        <v>400</v>
      </c>
      <c r="C605" s="12" t="s">
        <v>20</v>
      </c>
      <c r="D605" s="16">
        <v>1</v>
      </c>
      <c r="E605" s="16">
        <v>3240</v>
      </c>
      <c r="F605" s="16">
        <f t="shared" si="3"/>
        <v>630</v>
      </c>
      <c r="G605" s="16">
        <v>2610</v>
      </c>
      <c r="H605" s="46" t="s">
        <v>401</v>
      </c>
      <c r="I605" s="46">
        <f>SUM(G605:G608)</f>
        <v>7042.5999999999995</v>
      </c>
      <c r="J605" s="46">
        <f>0.7*I605</f>
        <v>4929.82</v>
      </c>
      <c r="K605" s="46">
        <f>0.3*G606</f>
        <v>28.529999999999998</v>
      </c>
      <c r="L605" s="46">
        <f>0.15*G605+0.3*G607</f>
        <v>1061.49</v>
      </c>
      <c r="M605" s="46"/>
      <c r="N605" s="46"/>
      <c r="O605" s="46"/>
      <c r="P605" s="46">
        <f>0.15*G605+0.3*G608</f>
        <v>1022.7599999999999</v>
      </c>
      <c r="Q605" s="46"/>
      <c r="R605" s="46">
        <f>SUM(J605:Q608)</f>
        <v>7042.5999999999995</v>
      </c>
      <c r="S605" s="20"/>
    </row>
    <row r="606" spans="1:19" s="19" customFormat="1" ht="20.100000000000001" customHeight="1">
      <c r="A606" s="49"/>
      <c r="B606" s="48"/>
      <c r="C606" s="12" t="s">
        <v>21</v>
      </c>
      <c r="D606" s="16">
        <v>4</v>
      </c>
      <c r="E606" s="16">
        <v>150.5</v>
      </c>
      <c r="F606" s="16">
        <f t="shared" si="3"/>
        <v>55.400000000000006</v>
      </c>
      <c r="G606" s="16">
        <v>95.1</v>
      </c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20"/>
    </row>
    <row r="607" spans="1:19" s="19" customFormat="1" ht="20.100000000000001" customHeight="1">
      <c r="A607" s="49"/>
      <c r="B607" s="48"/>
      <c r="C607" s="12" t="s">
        <v>22</v>
      </c>
      <c r="D607" s="16">
        <v>8</v>
      </c>
      <c r="E607" s="16">
        <v>4016.9</v>
      </c>
      <c r="F607" s="16">
        <f t="shared" si="3"/>
        <v>1783.6</v>
      </c>
      <c r="G607" s="16">
        <v>2233.3000000000002</v>
      </c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20"/>
    </row>
    <row r="608" spans="1:19" s="19" customFormat="1" ht="20.100000000000001" customHeight="1">
      <c r="A608" s="43"/>
      <c r="B608" s="45"/>
      <c r="C608" s="16" t="s">
        <v>23</v>
      </c>
      <c r="D608" s="16">
        <v>5</v>
      </c>
      <c r="E608" s="16">
        <v>2771.9</v>
      </c>
      <c r="F608" s="16">
        <f t="shared" si="3"/>
        <v>667.70000000000027</v>
      </c>
      <c r="G608" s="16">
        <v>2104.1999999999998</v>
      </c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20"/>
    </row>
    <row r="609" spans="1:19" s="19" customFormat="1" ht="20.100000000000001" customHeight="1">
      <c r="A609" s="42">
        <v>154</v>
      </c>
      <c r="B609" s="44" t="s">
        <v>402</v>
      </c>
      <c r="C609" s="16" t="s">
        <v>403</v>
      </c>
      <c r="D609" s="16">
        <v>1</v>
      </c>
      <c r="E609" s="16">
        <v>3020.8</v>
      </c>
      <c r="F609" s="16">
        <f t="shared" si="3"/>
        <v>0</v>
      </c>
      <c r="G609" s="16">
        <v>3020.8</v>
      </c>
      <c r="H609" s="46" t="s">
        <v>405</v>
      </c>
      <c r="I609" s="46">
        <f>SUM(G609:G611)</f>
        <v>11997.3</v>
      </c>
      <c r="J609" s="46">
        <f>0.7*I609</f>
        <v>8398.1099999999988</v>
      </c>
      <c r="K609" s="46">
        <f>0.3*G610+0.15*G609</f>
        <v>694.98</v>
      </c>
      <c r="L609" s="46">
        <f>0.15*G609+0.3*G611</f>
        <v>2904.21</v>
      </c>
      <c r="M609" s="46"/>
      <c r="N609" s="46"/>
      <c r="O609" s="46"/>
      <c r="P609" s="46"/>
      <c r="Q609" s="46"/>
      <c r="R609" s="46">
        <f>SUM(J609:Q611)</f>
        <v>11997.3</v>
      </c>
      <c r="S609" s="20"/>
    </row>
    <row r="610" spans="1:19" s="19" customFormat="1" ht="20.100000000000001" customHeight="1">
      <c r="A610" s="49"/>
      <c r="B610" s="48"/>
      <c r="C610" s="16" t="s">
        <v>404</v>
      </c>
      <c r="D610" s="16">
        <v>5</v>
      </c>
      <c r="E610" s="16">
        <v>840.5</v>
      </c>
      <c r="F610" s="16">
        <f t="shared" si="3"/>
        <v>34.299999999999955</v>
      </c>
      <c r="G610" s="16">
        <v>806.2</v>
      </c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20"/>
    </row>
    <row r="611" spans="1:19" s="19" customFormat="1" ht="20.100000000000001" customHeight="1">
      <c r="A611" s="43"/>
      <c r="B611" s="45"/>
      <c r="C611" s="16" t="s">
        <v>390</v>
      </c>
      <c r="D611" s="16">
        <v>6</v>
      </c>
      <c r="E611" s="16">
        <v>8170.3</v>
      </c>
      <c r="F611" s="16">
        <f t="shared" si="3"/>
        <v>0</v>
      </c>
      <c r="G611" s="16">
        <v>8170.3</v>
      </c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20"/>
    </row>
    <row r="612" spans="1:19" s="19" customFormat="1" ht="20.100000000000001" customHeight="1">
      <c r="A612" s="42">
        <v>155</v>
      </c>
      <c r="B612" s="44" t="s">
        <v>406</v>
      </c>
      <c r="C612" s="12" t="s">
        <v>20</v>
      </c>
      <c r="D612" s="16">
        <v>7</v>
      </c>
      <c r="E612" s="16">
        <v>3355.8</v>
      </c>
      <c r="F612" s="16">
        <f t="shared" si="3"/>
        <v>133.60000000000036</v>
      </c>
      <c r="G612" s="16">
        <v>3222.2</v>
      </c>
      <c r="H612" s="46" t="s">
        <v>418</v>
      </c>
      <c r="I612" s="46">
        <f>SUM(G612:G617)</f>
        <v>31657.600000000002</v>
      </c>
      <c r="J612" s="46">
        <f>0.7*I612</f>
        <v>22160.32</v>
      </c>
      <c r="K612" s="46">
        <f>0.3*G613</f>
        <v>443.03999999999996</v>
      </c>
      <c r="L612" s="46">
        <f>0.15*G612+0.3*G614</f>
        <v>3994.56</v>
      </c>
      <c r="M612" s="46">
        <f>0.3*G616</f>
        <v>4.62</v>
      </c>
      <c r="N612" s="46"/>
      <c r="O612" s="46">
        <f>0.3*G617</f>
        <v>107.82</v>
      </c>
      <c r="P612" s="46">
        <f>0.15*G612+0.3*G615</f>
        <v>4947.24</v>
      </c>
      <c r="Q612" s="46"/>
      <c r="R612" s="46">
        <f>SUM(J612:Q617)</f>
        <v>31657.599999999999</v>
      </c>
      <c r="S612" s="20"/>
    </row>
    <row r="613" spans="1:19" s="19" customFormat="1" ht="20.100000000000001" customHeight="1">
      <c r="A613" s="49"/>
      <c r="B613" s="48"/>
      <c r="C613" s="12" t="s">
        <v>21</v>
      </c>
      <c r="D613" s="16">
        <v>18</v>
      </c>
      <c r="E613" s="16">
        <v>1476.8</v>
      </c>
      <c r="F613" s="16">
        <f t="shared" si="3"/>
        <v>0</v>
      </c>
      <c r="G613" s="16">
        <v>1476.8</v>
      </c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20"/>
    </row>
    <row r="614" spans="1:19" s="19" customFormat="1" ht="20.100000000000001" customHeight="1">
      <c r="A614" s="49"/>
      <c r="B614" s="48"/>
      <c r="C614" s="12" t="s">
        <v>22</v>
      </c>
      <c r="D614" s="16">
        <v>35</v>
      </c>
      <c r="E614" s="16">
        <v>13410.1</v>
      </c>
      <c r="F614" s="16">
        <f t="shared" si="3"/>
        <v>1706</v>
      </c>
      <c r="G614" s="16">
        <v>11704.1</v>
      </c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20"/>
    </row>
    <row r="615" spans="1:19" s="19" customFormat="1" ht="20.100000000000001" customHeight="1">
      <c r="A615" s="49"/>
      <c r="B615" s="48"/>
      <c r="C615" s="16" t="s">
        <v>23</v>
      </c>
      <c r="D615" s="16">
        <v>28</v>
      </c>
      <c r="E615" s="16">
        <v>15012.3</v>
      </c>
      <c r="F615" s="16">
        <f t="shared" si="3"/>
        <v>132.59999999999854</v>
      </c>
      <c r="G615" s="16">
        <v>14879.7</v>
      </c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20"/>
    </row>
    <row r="616" spans="1:19" s="19" customFormat="1" ht="20.100000000000001" customHeight="1">
      <c r="A616" s="49"/>
      <c r="B616" s="48"/>
      <c r="C616" s="16" t="s">
        <v>407</v>
      </c>
      <c r="D616" s="16">
        <v>1</v>
      </c>
      <c r="E616" s="16">
        <v>15.4</v>
      </c>
      <c r="F616" s="16">
        <f t="shared" si="3"/>
        <v>0</v>
      </c>
      <c r="G616" s="16">
        <v>15.4</v>
      </c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20"/>
    </row>
    <row r="617" spans="1:19" s="19" customFormat="1" ht="20.100000000000001" customHeight="1">
      <c r="A617" s="43"/>
      <c r="B617" s="45"/>
      <c r="C617" s="16" t="s">
        <v>408</v>
      </c>
      <c r="D617" s="16">
        <v>2</v>
      </c>
      <c r="E617" s="16">
        <v>359.4</v>
      </c>
      <c r="F617" s="16">
        <f t="shared" si="3"/>
        <v>0</v>
      </c>
      <c r="G617" s="16">
        <v>359.4</v>
      </c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20"/>
    </row>
    <row r="618" spans="1:19" s="19" customFormat="1" ht="18.95" customHeight="1">
      <c r="A618" s="42">
        <v>156</v>
      </c>
      <c r="B618" s="44" t="s">
        <v>409</v>
      </c>
      <c r="C618" s="12" t="s">
        <v>20</v>
      </c>
      <c r="D618" s="16">
        <v>2</v>
      </c>
      <c r="E618" s="16">
        <v>211</v>
      </c>
      <c r="F618" s="16">
        <f t="shared" si="3"/>
        <v>0</v>
      </c>
      <c r="G618" s="16">
        <v>211</v>
      </c>
      <c r="H618" s="46" t="s">
        <v>410</v>
      </c>
      <c r="I618" s="46">
        <f>SUM(G618:G621)</f>
        <v>6837.9</v>
      </c>
      <c r="J618" s="46">
        <f>0.7*I618</f>
        <v>4786.53</v>
      </c>
      <c r="K618" s="46">
        <f>0.3*G619</f>
        <v>635.57999999999993</v>
      </c>
      <c r="L618" s="46">
        <f>0.15*G618+0.3*G620</f>
        <v>1197.99</v>
      </c>
      <c r="M618" s="46"/>
      <c r="N618" s="46"/>
      <c r="O618" s="46"/>
      <c r="P618" s="46">
        <f>0.15*G618+0.3*G621</f>
        <v>217.8</v>
      </c>
      <c r="Q618" s="46"/>
      <c r="R618" s="46">
        <f>SUM(J618:Q621)</f>
        <v>6837.9</v>
      </c>
      <c r="S618" s="20"/>
    </row>
    <row r="619" spans="1:19" s="19" customFormat="1" ht="18.95" customHeight="1">
      <c r="A619" s="49"/>
      <c r="B619" s="48"/>
      <c r="C619" s="12" t="s">
        <v>21</v>
      </c>
      <c r="D619" s="16">
        <v>8</v>
      </c>
      <c r="E619" s="16">
        <v>2119</v>
      </c>
      <c r="F619" s="16">
        <f t="shared" si="3"/>
        <v>0.40000000000009095</v>
      </c>
      <c r="G619" s="16">
        <v>2118.6</v>
      </c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20"/>
    </row>
    <row r="620" spans="1:19" s="19" customFormat="1" ht="18.95" customHeight="1">
      <c r="A620" s="49"/>
      <c r="B620" s="48"/>
      <c r="C620" s="12" t="s">
        <v>22</v>
      </c>
      <c r="D620" s="16">
        <v>10</v>
      </c>
      <c r="E620" s="16">
        <v>3888</v>
      </c>
      <c r="F620" s="16">
        <f t="shared" si="3"/>
        <v>0.1999999999998181</v>
      </c>
      <c r="G620" s="16">
        <v>3887.8</v>
      </c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20"/>
    </row>
    <row r="621" spans="1:19" s="19" customFormat="1" ht="18.95" customHeight="1">
      <c r="A621" s="43"/>
      <c r="B621" s="45"/>
      <c r="C621" s="16" t="s">
        <v>23</v>
      </c>
      <c r="D621" s="16">
        <v>5</v>
      </c>
      <c r="E621" s="16">
        <v>621</v>
      </c>
      <c r="F621" s="16">
        <f t="shared" si="3"/>
        <v>0.5</v>
      </c>
      <c r="G621" s="16">
        <v>620.5</v>
      </c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20"/>
    </row>
    <row r="622" spans="1:19" s="19" customFormat="1" ht="18.95" customHeight="1">
      <c r="A622" s="42">
        <v>157</v>
      </c>
      <c r="B622" s="44" t="s">
        <v>413</v>
      </c>
      <c r="C622" s="12" t="s">
        <v>21</v>
      </c>
      <c r="D622" s="16">
        <v>2</v>
      </c>
      <c r="E622" s="16">
        <v>1715</v>
      </c>
      <c r="F622" s="16">
        <f t="shared" si="3"/>
        <v>0</v>
      </c>
      <c r="G622" s="16">
        <v>1715</v>
      </c>
      <c r="H622" s="46" t="s">
        <v>410</v>
      </c>
      <c r="I622" s="46">
        <f>SUM(G622:G624)</f>
        <v>5230.6000000000004</v>
      </c>
      <c r="J622" s="46">
        <f>0.7*I622</f>
        <v>3661.42</v>
      </c>
      <c r="K622" s="46">
        <f>0.3*G622</f>
        <v>514.5</v>
      </c>
      <c r="L622" s="46">
        <f>0.3*G623</f>
        <v>999.59999999999991</v>
      </c>
      <c r="M622" s="46"/>
      <c r="N622" s="46"/>
      <c r="O622" s="46"/>
      <c r="P622" s="46">
        <f>0.3*G624</f>
        <v>55.08</v>
      </c>
      <c r="Q622" s="46"/>
      <c r="R622" s="46">
        <f>SUM(J622:Q624)</f>
        <v>5230.6000000000004</v>
      </c>
      <c r="S622" s="20"/>
    </row>
    <row r="623" spans="1:19" s="19" customFormat="1" ht="18.95" customHeight="1">
      <c r="A623" s="49"/>
      <c r="B623" s="48"/>
      <c r="C623" s="12" t="s">
        <v>22</v>
      </c>
      <c r="D623" s="16">
        <v>1</v>
      </c>
      <c r="E623" s="16">
        <v>3332</v>
      </c>
      <c r="F623" s="16">
        <f t="shared" si="3"/>
        <v>0</v>
      </c>
      <c r="G623" s="16">
        <v>3332</v>
      </c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20"/>
    </row>
    <row r="624" spans="1:19" s="19" customFormat="1" ht="18.95" customHeight="1">
      <c r="A624" s="43"/>
      <c r="B624" s="45"/>
      <c r="C624" s="16" t="s">
        <v>23</v>
      </c>
      <c r="D624" s="16">
        <v>1</v>
      </c>
      <c r="E624" s="16">
        <v>183.6</v>
      </c>
      <c r="F624" s="16">
        <f t="shared" si="3"/>
        <v>0</v>
      </c>
      <c r="G624" s="16">
        <v>183.6</v>
      </c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20"/>
    </row>
    <row r="625" spans="1:19" s="19" customFormat="1" ht="18.95" customHeight="1">
      <c r="A625" s="42">
        <v>158</v>
      </c>
      <c r="B625" s="44" t="s">
        <v>412</v>
      </c>
      <c r="C625" s="12" t="s">
        <v>21</v>
      </c>
      <c r="D625" s="16">
        <v>17</v>
      </c>
      <c r="E625" s="16">
        <v>17434</v>
      </c>
      <c r="F625" s="16">
        <f t="shared" si="3"/>
        <v>0</v>
      </c>
      <c r="G625" s="16">
        <v>17434</v>
      </c>
      <c r="H625" s="46" t="s">
        <v>97</v>
      </c>
      <c r="I625" s="46">
        <f>SUM(G625:G629)</f>
        <v>38906</v>
      </c>
      <c r="J625" s="46">
        <f>0.7*I625</f>
        <v>27234.199999999997</v>
      </c>
      <c r="K625" s="46">
        <f>0.3*G625</f>
        <v>5230.2</v>
      </c>
      <c r="L625" s="46">
        <f>0.3*G626</f>
        <v>5719.8</v>
      </c>
      <c r="M625" s="46"/>
      <c r="N625" s="46">
        <f>0.3*G629</f>
        <v>182.1</v>
      </c>
      <c r="O625" s="46">
        <f>0.3*G628</f>
        <v>6.3</v>
      </c>
      <c r="P625" s="46">
        <f>0.3*G627</f>
        <v>533.4</v>
      </c>
      <c r="Q625" s="46"/>
      <c r="R625" s="46">
        <f>SUM(J625:Q629)</f>
        <v>38906</v>
      </c>
      <c r="S625" s="20"/>
    </row>
    <row r="626" spans="1:19" s="19" customFormat="1" ht="18.95" customHeight="1">
      <c r="A626" s="49"/>
      <c r="B626" s="48"/>
      <c r="C626" s="12" t="s">
        <v>22</v>
      </c>
      <c r="D626" s="16">
        <v>18</v>
      </c>
      <c r="E626" s="16">
        <v>19066</v>
      </c>
      <c r="F626" s="16">
        <f t="shared" si="3"/>
        <v>0</v>
      </c>
      <c r="G626" s="16">
        <v>19066</v>
      </c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20"/>
    </row>
    <row r="627" spans="1:19" s="19" customFormat="1" ht="18.95" customHeight="1">
      <c r="A627" s="49"/>
      <c r="B627" s="48"/>
      <c r="C627" s="16" t="s">
        <v>23</v>
      </c>
      <c r="D627" s="16">
        <v>4</v>
      </c>
      <c r="E627" s="16">
        <v>1778</v>
      </c>
      <c r="F627" s="16">
        <f t="shared" si="3"/>
        <v>0</v>
      </c>
      <c r="G627" s="16">
        <v>1778</v>
      </c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20"/>
    </row>
    <row r="628" spans="1:19" s="19" customFormat="1" ht="18.95" customHeight="1">
      <c r="A628" s="49"/>
      <c r="B628" s="48"/>
      <c r="C628" s="16" t="s">
        <v>411</v>
      </c>
      <c r="D628" s="16">
        <v>1</v>
      </c>
      <c r="E628" s="16">
        <v>21</v>
      </c>
      <c r="F628" s="16">
        <f t="shared" si="3"/>
        <v>0</v>
      </c>
      <c r="G628" s="16">
        <v>21</v>
      </c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20"/>
    </row>
    <row r="629" spans="1:19" s="19" customFormat="1" ht="18.95" customHeight="1">
      <c r="A629" s="43"/>
      <c r="B629" s="45"/>
      <c r="C629" s="16" t="s">
        <v>388</v>
      </c>
      <c r="D629" s="16">
        <v>1</v>
      </c>
      <c r="E629" s="16">
        <v>607</v>
      </c>
      <c r="F629" s="16">
        <f t="shared" si="3"/>
        <v>0</v>
      </c>
      <c r="G629" s="16">
        <v>607</v>
      </c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20"/>
    </row>
    <row r="630" spans="1:19" s="19" customFormat="1" ht="18.95" customHeight="1">
      <c r="A630" s="42">
        <v>159</v>
      </c>
      <c r="B630" s="44" t="s">
        <v>414</v>
      </c>
      <c r="C630" s="16" t="s">
        <v>415</v>
      </c>
      <c r="D630" s="16">
        <v>2</v>
      </c>
      <c r="E630" s="16">
        <v>1669.1</v>
      </c>
      <c r="F630" s="16">
        <f t="shared" si="3"/>
        <v>6</v>
      </c>
      <c r="G630" s="16">
        <v>1663.1</v>
      </c>
      <c r="H630" s="46" t="s">
        <v>24</v>
      </c>
      <c r="I630" s="46">
        <f>SUM(G630:G635)</f>
        <v>9324.5999999999985</v>
      </c>
      <c r="J630" s="46">
        <f>0.7*I630+0.3*G630</f>
        <v>7026.1499999999987</v>
      </c>
      <c r="K630" s="46">
        <f>0.15*G631+0.3*G632</f>
        <v>1266.2099999999998</v>
      </c>
      <c r="L630" s="46">
        <f>0.15*G631+0.3*G633</f>
        <v>631.02</v>
      </c>
      <c r="M630" s="46"/>
      <c r="N630" s="46">
        <f>0.3*G635</f>
        <v>14.399999999999999</v>
      </c>
      <c r="O630" s="46"/>
      <c r="P630" s="46">
        <f>0.3*G634</f>
        <v>386.82</v>
      </c>
      <c r="Q630" s="46"/>
      <c r="R630" s="46">
        <f>SUM(J630:Q635)</f>
        <v>9324.5999999999985</v>
      </c>
      <c r="S630" s="20"/>
    </row>
    <row r="631" spans="1:19" s="19" customFormat="1" ht="18.95" customHeight="1">
      <c r="A631" s="49"/>
      <c r="B631" s="48"/>
      <c r="C631" s="16" t="s">
        <v>416</v>
      </c>
      <c r="D631" s="16">
        <v>1</v>
      </c>
      <c r="E631" s="16">
        <v>1624</v>
      </c>
      <c r="F631" s="16">
        <f t="shared" si="3"/>
        <v>0</v>
      </c>
      <c r="G631" s="16">
        <v>1624</v>
      </c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20"/>
    </row>
    <row r="632" spans="1:19" s="19" customFormat="1" ht="18.95" customHeight="1">
      <c r="A632" s="49"/>
      <c r="B632" s="48"/>
      <c r="C632" s="16" t="s">
        <v>404</v>
      </c>
      <c r="D632" s="16">
        <v>19</v>
      </c>
      <c r="E632" s="16">
        <v>3473.8</v>
      </c>
      <c r="F632" s="16">
        <f t="shared" si="3"/>
        <v>65.100000000000364</v>
      </c>
      <c r="G632" s="16">
        <v>3408.7</v>
      </c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20"/>
    </row>
    <row r="633" spans="1:19" s="19" customFormat="1" ht="18.95" customHeight="1">
      <c r="A633" s="49"/>
      <c r="B633" s="48"/>
      <c r="C633" s="16" t="s">
        <v>390</v>
      </c>
      <c r="D633" s="16">
        <v>9</v>
      </c>
      <c r="E633" s="16">
        <v>1333.1</v>
      </c>
      <c r="F633" s="16">
        <f t="shared" si="3"/>
        <v>41.699999999999818</v>
      </c>
      <c r="G633" s="16">
        <v>1291.4000000000001</v>
      </c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20"/>
    </row>
    <row r="634" spans="1:19" s="19" customFormat="1" ht="18.95" customHeight="1">
      <c r="A634" s="49"/>
      <c r="B634" s="48"/>
      <c r="C634" s="16" t="s">
        <v>391</v>
      </c>
      <c r="D634" s="16">
        <v>2</v>
      </c>
      <c r="E634" s="16">
        <v>1301.8</v>
      </c>
      <c r="F634" s="16">
        <f t="shared" si="3"/>
        <v>12.399999999999864</v>
      </c>
      <c r="G634" s="16">
        <v>1289.4000000000001</v>
      </c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20"/>
    </row>
    <row r="635" spans="1:19" s="19" customFormat="1" ht="18.95" customHeight="1">
      <c r="A635" s="43"/>
      <c r="B635" s="45"/>
      <c r="C635" s="16" t="s">
        <v>388</v>
      </c>
      <c r="D635" s="16">
        <v>1</v>
      </c>
      <c r="E635" s="16">
        <v>52.5</v>
      </c>
      <c r="F635" s="16">
        <f t="shared" si="3"/>
        <v>4.5</v>
      </c>
      <c r="G635" s="16">
        <v>48</v>
      </c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20"/>
    </row>
    <row r="636" spans="1:19" s="19" customFormat="1" ht="18.95" customHeight="1">
      <c r="A636" s="42">
        <v>160</v>
      </c>
      <c r="B636" s="44" t="s">
        <v>417</v>
      </c>
      <c r="C636" s="12" t="s">
        <v>20</v>
      </c>
      <c r="D636" s="16">
        <v>1</v>
      </c>
      <c r="E636" s="16">
        <v>4248</v>
      </c>
      <c r="F636" s="16">
        <f t="shared" si="3"/>
        <v>1168</v>
      </c>
      <c r="G636" s="16">
        <v>3080</v>
      </c>
      <c r="H636" s="46" t="s">
        <v>421</v>
      </c>
      <c r="I636" s="46">
        <f>SUM(G636:G639)</f>
        <v>6598.1</v>
      </c>
      <c r="J636" s="46">
        <f>0.7*I636</f>
        <v>4618.67</v>
      </c>
      <c r="K636" s="46">
        <f>0.3*G637</f>
        <v>32.909999999999997</v>
      </c>
      <c r="L636" s="46">
        <f>0.15*G636+0.3*G638</f>
        <v>1456.1399999999999</v>
      </c>
      <c r="M636" s="46"/>
      <c r="N636" s="46"/>
      <c r="O636" s="46"/>
      <c r="P636" s="46">
        <f>0.15*G636+0.3*G639</f>
        <v>490.38</v>
      </c>
      <c r="Q636" s="46"/>
      <c r="R636" s="46">
        <f>SUM(J636:Q639)</f>
        <v>6598.0999999999995</v>
      </c>
      <c r="S636" s="20"/>
    </row>
    <row r="637" spans="1:19" s="19" customFormat="1" ht="18.95" customHeight="1">
      <c r="A637" s="49"/>
      <c r="B637" s="48"/>
      <c r="C637" s="12" t="s">
        <v>21</v>
      </c>
      <c r="D637" s="16">
        <v>2</v>
      </c>
      <c r="E637" s="16">
        <v>131</v>
      </c>
      <c r="F637" s="16">
        <f t="shared" si="3"/>
        <v>21.299999999999997</v>
      </c>
      <c r="G637" s="16">
        <v>109.7</v>
      </c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20"/>
    </row>
    <row r="638" spans="1:19" s="19" customFormat="1" ht="18.95" customHeight="1">
      <c r="A638" s="49"/>
      <c r="B638" s="48"/>
      <c r="C638" s="12" t="s">
        <v>22</v>
      </c>
      <c r="D638" s="16">
        <v>4</v>
      </c>
      <c r="E638" s="16">
        <v>4160</v>
      </c>
      <c r="F638" s="16">
        <f t="shared" si="3"/>
        <v>846.19999999999982</v>
      </c>
      <c r="G638" s="16">
        <v>3313.8</v>
      </c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20"/>
    </row>
    <row r="639" spans="1:19" s="19" customFormat="1" ht="18.95" customHeight="1">
      <c r="A639" s="43"/>
      <c r="B639" s="45"/>
      <c r="C639" s="16" t="s">
        <v>23</v>
      </c>
      <c r="D639" s="16">
        <v>2</v>
      </c>
      <c r="E639" s="16">
        <v>8539</v>
      </c>
      <c r="F639" s="16">
        <f t="shared" si="3"/>
        <v>8444.4</v>
      </c>
      <c r="G639" s="16">
        <v>94.6</v>
      </c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20"/>
    </row>
    <row r="640" spans="1:19" s="19" customFormat="1" ht="18.95" customHeight="1">
      <c r="A640" s="42">
        <v>161</v>
      </c>
      <c r="B640" s="44" t="s">
        <v>419</v>
      </c>
      <c r="C640" s="12" t="s">
        <v>22</v>
      </c>
      <c r="D640" s="16">
        <v>11</v>
      </c>
      <c r="E640" s="16">
        <v>275</v>
      </c>
      <c r="F640" s="16">
        <f t="shared" si="3"/>
        <v>33</v>
      </c>
      <c r="G640" s="16">
        <v>242</v>
      </c>
      <c r="H640" s="46" t="s">
        <v>422</v>
      </c>
      <c r="I640" s="46">
        <f>SUM(G640:G642)</f>
        <v>550</v>
      </c>
      <c r="J640" s="46">
        <f>0.7*I640</f>
        <v>385</v>
      </c>
      <c r="K640" s="46"/>
      <c r="L640" s="46">
        <f>0.3*G640</f>
        <v>72.599999999999994</v>
      </c>
      <c r="M640" s="46"/>
      <c r="N640" s="46"/>
      <c r="O640" s="46">
        <f>0.3*G642</f>
        <v>59.4</v>
      </c>
      <c r="P640" s="46">
        <f>0.3*G641</f>
        <v>33</v>
      </c>
      <c r="Q640" s="46"/>
      <c r="R640" s="46">
        <f>SUM(J640:Q642)</f>
        <v>550</v>
      </c>
      <c r="S640" s="20"/>
    </row>
    <row r="641" spans="1:19" s="19" customFormat="1" ht="18.95" customHeight="1">
      <c r="A641" s="49"/>
      <c r="B641" s="48"/>
      <c r="C641" s="16" t="s">
        <v>23</v>
      </c>
      <c r="D641" s="16">
        <v>5</v>
      </c>
      <c r="E641" s="16">
        <v>125</v>
      </c>
      <c r="F641" s="16">
        <f t="shared" si="3"/>
        <v>15</v>
      </c>
      <c r="G641" s="16">
        <v>110</v>
      </c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20"/>
    </row>
    <row r="642" spans="1:19" s="19" customFormat="1" ht="18.95" customHeight="1">
      <c r="A642" s="43"/>
      <c r="B642" s="45"/>
      <c r="C642" s="16" t="s">
        <v>420</v>
      </c>
      <c r="D642" s="16">
        <v>9</v>
      </c>
      <c r="E642" s="16">
        <v>225</v>
      </c>
      <c r="F642" s="16">
        <f t="shared" si="3"/>
        <v>27</v>
      </c>
      <c r="G642" s="16">
        <v>198</v>
      </c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20"/>
    </row>
    <row r="643" spans="1:19" s="19" customFormat="1" ht="24" customHeight="1">
      <c r="A643" s="42">
        <v>162</v>
      </c>
      <c r="B643" s="44" t="s">
        <v>423</v>
      </c>
      <c r="C643" s="12" t="s">
        <v>21</v>
      </c>
      <c r="D643" s="16">
        <v>11</v>
      </c>
      <c r="E643" s="16">
        <v>12252.4</v>
      </c>
      <c r="F643" s="16">
        <f t="shared" si="3"/>
        <v>1433.5</v>
      </c>
      <c r="G643" s="16">
        <v>10818.9</v>
      </c>
      <c r="H643" s="46" t="s">
        <v>425</v>
      </c>
      <c r="I643" s="46">
        <f>SUM(G643:G649)</f>
        <v>25091.899999999998</v>
      </c>
      <c r="J643" s="46">
        <f>0.7*I643</f>
        <v>17564.329999999998</v>
      </c>
      <c r="K643" s="46">
        <f>0.3*G643</f>
        <v>3245.6699999999996</v>
      </c>
      <c r="L643" s="46">
        <f>0.3*G644</f>
        <v>4037.5199999999995</v>
      </c>
      <c r="M643" s="46">
        <f>0.3*G646</f>
        <v>73.05</v>
      </c>
      <c r="N643" s="46">
        <f>0.3*G648</f>
        <v>29.49</v>
      </c>
      <c r="O643" s="46">
        <f>0.3*G647</f>
        <v>67.259999999999991</v>
      </c>
      <c r="P643" s="46">
        <f>0.3*G645</f>
        <v>49.440000000000005</v>
      </c>
      <c r="Q643" s="46">
        <f>0.3*G649</f>
        <v>25.139999999999997</v>
      </c>
      <c r="R643" s="46">
        <f>SUM(J643:Q649)</f>
        <v>25091.899999999994</v>
      </c>
      <c r="S643" s="20"/>
    </row>
    <row r="644" spans="1:19" s="19" customFormat="1" ht="24" customHeight="1">
      <c r="A644" s="49"/>
      <c r="B644" s="48"/>
      <c r="C644" s="12" t="s">
        <v>22</v>
      </c>
      <c r="D644" s="16">
        <v>12</v>
      </c>
      <c r="E644" s="16">
        <v>15685.7</v>
      </c>
      <c r="F644" s="16">
        <f t="shared" si="3"/>
        <v>2227.3000000000011</v>
      </c>
      <c r="G644" s="16">
        <v>13458.4</v>
      </c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20"/>
    </row>
    <row r="645" spans="1:19" s="19" customFormat="1" ht="24" customHeight="1">
      <c r="A645" s="49"/>
      <c r="B645" s="48"/>
      <c r="C645" s="12" t="s">
        <v>23</v>
      </c>
      <c r="D645" s="16">
        <v>1</v>
      </c>
      <c r="E645" s="16">
        <v>186.6</v>
      </c>
      <c r="F645" s="16">
        <f t="shared" si="3"/>
        <v>21.799999999999983</v>
      </c>
      <c r="G645" s="16">
        <v>164.8</v>
      </c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20"/>
    </row>
    <row r="646" spans="1:19" s="19" customFormat="1" ht="24" customHeight="1">
      <c r="A646" s="49"/>
      <c r="B646" s="48"/>
      <c r="C646" s="12" t="s">
        <v>64</v>
      </c>
      <c r="D646" s="16">
        <v>4</v>
      </c>
      <c r="E646" s="16">
        <v>275.8</v>
      </c>
      <c r="F646" s="16">
        <f t="shared" si="3"/>
        <v>32.300000000000011</v>
      </c>
      <c r="G646" s="16">
        <v>243.5</v>
      </c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20"/>
    </row>
    <row r="647" spans="1:19" s="19" customFormat="1" ht="24" customHeight="1">
      <c r="A647" s="49"/>
      <c r="B647" s="48"/>
      <c r="C647" s="12" t="s">
        <v>41</v>
      </c>
      <c r="D647" s="16">
        <v>3</v>
      </c>
      <c r="E647" s="16">
        <v>254</v>
      </c>
      <c r="F647" s="16">
        <f t="shared" si="3"/>
        <v>29.800000000000011</v>
      </c>
      <c r="G647" s="16">
        <v>224.2</v>
      </c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20"/>
    </row>
    <row r="648" spans="1:19" s="19" customFormat="1" ht="24" customHeight="1">
      <c r="A648" s="49"/>
      <c r="B648" s="48"/>
      <c r="C648" s="12" t="s">
        <v>32</v>
      </c>
      <c r="D648" s="16">
        <v>2</v>
      </c>
      <c r="E648" s="16">
        <v>111.3</v>
      </c>
      <c r="F648" s="16">
        <f t="shared" si="3"/>
        <v>13</v>
      </c>
      <c r="G648" s="16">
        <v>98.3</v>
      </c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20"/>
    </row>
    <row r="649" spans="1:19" s="19" customFormat="1" ht="24" customHeight="1">
      <c r="A649" s="43"/>
      <c r="B649" s="45"/>
      <c r="C649" s="12" t="s">
        <v>70</v>
      </c>
      <c r="D649" s="16">
        <v>4</v>
      </c>
      <c r="E649" s="16">
        <v>94.9</v>
      </c>
      <c r="F649" s="16">
        <f t="shared" si="3"/>
        <v>11.100000000000009</v>
      </c>
      <c r="G649" s="16">
        <v>83.8</v>
      </c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20"/>
    </row>
    <row r="650" spans="1:19" s="19" customFormat="1" ht="24" customHeight="1">
      <c r="A650" s="42">
        <v>163</v>
      </c>
      <c r="B650" s="44" t="s">
        <v>424</v>
      </c>
      <c r="C650" s="12" t="s">
        <v>20</v>
      </c>
      <c r="D650" s="16">
        <v>1</v>
      </c>
      <c r="E650" s="16">
        <v>345</v>
      </c>
      <c r="F650" s="16">
        <f t="shared" si="3"/>
        <v>124.19999999999999</v>
      </c>
      <c r="G650" s="16">
        <v>220.8</v>
      </c>
      <c r="H650" s="46" t="s">
        <v>55</v>
      </c>
      <c r="I650" s="46">
        <f>SUM(G650:G653)</f>
        <v>8075.7999999999993</v>
      </c>
      <c r="J650" s="46">
        <f>0.7*I650</f>
        <v>5653.0599999999995</v>
      </c>
      <c r="K650" s="46"/>
      <c r="L650" s="46">
        <f>0.15*G650+0.3*G651</f>
        <v>1258.1999999999998</v>
      </c>
      <c r="M650" s="46"/>
      <c r="N650" s="46"/>
      <c r="O650" s="46"/>
      <c r="P650" s="46">
        <f>0.15*G650+0.3*G652</f>
        <v>1159.4699999999998</v>
      </c>
      <c r="Q650" s="46">
        <f>0.3*G653</f>
        <v>5.0699999999999994</v>
      </c>
      <c r="R650" s="46">
        <f>SUM(J650:Q653)</f>
        <v>8075.7999999999993</v>
      </c>
      <c r="S650" s="20"/>
    </row>
    <row r="651" spans="1:19" s="19" customFormat="1" ht="24" customHeight="1">
      <c r="A651" s="49"/>
      <c r="B651" s="48"/>
      <c r="C651" s="12" t="s">
        <v>22</v>
      </c>
      <c r="D651" s="16">
        <v>6</v>
      </c>
      <c r="E651" s="16">
        <v>5029.3999999999996</v>
      </c>
      <c r="F651" s="16">
        <f t="shared" si="3"/>
        <v>945.79999999999973</v>
      </c>
      <c r="G651" s="16">
        <v>4083.6</v>
      </c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20"/>
    </row>
    <row r="652" spans="1:19" s="19" customFormat="1" ht="24" customHeight="1">
      <c r="A652" s="49"/>
      <c r="B652" s="48"/>
      <c r="C652" s="16" t="s">
        <v>23</v>
      </c>
      <c r="D652" s="16">
        <v>8</v>
      </c>
      <c r="E652" s="16">
        <v>6128.5</v>
      </c>
      <c r="F652" s="16">
        <f t="shared" si="3"/>
        <v>2374</v>
      </c>
      <c r="G652" s="16">
        <v>3754.5</v>
      </c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20"/>
    </row>
    <row r="653" spans="1:19" s="19" customFormat="1" ht="24" customHeight="1">
      <c r="A653" s="43"/>
      <c r="B653" s="45"/>
      <c r="C653" s="12" t="s">
        <v>70</v>
      </c>
      <c r="D653" s="16">
        <v>1</v>
      </c>
      <c r="E653" s="16">
        <v>26.4</v>
      </c>
      <c r="F653" s="16">
        <f t="shared" si="3"/>
        <v>9.5</v>
      </c>
      <c r="G653" s="16">
        <v>16.899999999999999</v>
      </c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20"/>
    </row>
    <row r="654" spans="1:19" s="19" customFormat="1" ht="24" customHeight="1">
      <c r="A654" s="42">
        <v>164</v>
      </c>
      <c r="B654" s="44" t="s">
        <v>426</v>
      </c>
      <c r="C654" s="12" t="s">
        <v>21</v>
      </c>
      <c r="D654" s="16">
        <v>2</v>
      </c>
      <c r="E654" s="16">
        <v>270</v>
      </c>
      <c r="F654" s="16">
        <f t="shared" si="3"/>
        <v>33</v>
      </c>
      <c r="G654" s="16">
        <v>237</v>
      </c>
      <c r="H654" s="46" t="s">
        <v>429</v>
      </c>
      <c r="I654" s="46">
        <f>SUM(G654:G657)</f>
        <v>1487.9</v>
      </c>
      <c r="J654" s="46">
        <f>0.7*I654</f>
        <v>1041.53</v>
      </c>
      <c r="K654" s="46">
        <f>0.3*G654</f>
        <v>71.099999999999994</v>
      </c>
      <c r="L654" s="46">
        <f>0.3*G655</f>
        <v>227.76000000000002</v>
      </c>
      <c r="M654" s="46"/>
      <c r="N654" s="46">
        <f>0.3*G657</f>
        <v>93.6</v>
      </c>
      <c r="O654" s="46"/>
      <c r="P654" s="46">
        <f>0.3*G656</f>
        <v>53.91</v>
      </c>
      <c r="Q654" s="46"/>
      <c r="R654" s="46">
        <f>SUM(J654:Q657)</f>
        <v>1487.8999999999999</v>
      </c>
      <c r="S654" s="20"/>
    </row>
    <row r="655" spans="1:19" s="19" customFormat="1" ht="24" customHeight="1">
      <c r="A655" s="49"/>
      <c r="B655" s="48"/>
      <c r="C655" s="12" t="s">
        <v>22</v>
      </c>
      <c r="D655" s="16">
        <v>3</v>
      </c>
      <c r="E655" s="16">
        <v>866</v>
      </c>
      <c r="F655" s="16">
        <f t="shared" si="3"/>
        <v>106.79999999999995</v>
      </c>
      <c r="G655" s="16">
        <v>759.2</v>
      </c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20"/>
    </row>
    <row r="656" spans="1:19" s="19" customFormat="1" ht="24" customHeight="1">
      <c r="A656" s="49"/>
      <c r="B656" s="48"/>
      <c r="C656" s="12" t="s">
        <v>23</v>
      </c>
      <c r="D656" s="16">
        <v>2</v>
      </c>
      <c r="E656" s="16">
        <v>205</v>
      </c>
      <c r="F656" s="16">
        <f t="shared" si="3"/>
        <v>25.300000000000011</v>
      </c>
      <c r="G656" s="16">
        <v>179.7</v>
      </c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20"/>
    </row>
    <row r="657" spans="1:19" s="19" customFormat="1" ht="24" customHeight="1">
      <c r="A657" s="43"/>
      <c r="B657" s="45"/>
      <c r="C657" s="12" t="s">
        <v>32</v>
      </c>
      <c r="D657" s="16">
        <v>2</v>
      </c>
      <c r="E657" s="16">
        <v>356</v>
      </c>
      <c r="F657" s="16">
        <f t="shared" si="3"/>
        <v>44</v>
      </c>
      <c r="G657" s="16">
        <v>312</v>
      </c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20"/>
    </row>
    <row r="658" spans="1:19" s="19" customFormat="1" ht="24" customHeight="1">
      <c r="A658" s="42">
        <v>165</v>
      </c>
      <c r="B658" s="44" t="s">
        <v>427</v>
      </c>
      <c r="C658" s="12" t="s">
        <v>22</v>
      </c>
      <c r="D658" s="16">
        <v>24</v>
      </c>
      <c r="E658" s="16">
        <v>39891</v>
      </c>
      <c r="F658" s="16">
        <f t="shared" si="3"/>
        <v>8198.2999999999993</v>
      </c>
      <c r="G658" s="16">
        <v>31692.7</v>
      </c>
      <c r="H658" s="46" t="s">
        <v>53</v>
      </c>
      <c r="I658" s="46">
        <f>SUM(G658:G659)</f>
        <v>34287.5</v>
      </c>
      <c r="J658" s="46">
        <f>0.7*I658</f>
        <v>24001.25</v>
      </c>
      <c r="K658" s="46"/>
      <c r="L658" s="46">
        <f>0.3*G658</f>
        <v>9507.81</v>
      </c>
      <c r="M658" s="46"/>
      <c r="N658" s="46"/>
      <c r="O658" s="46"/>
      <c r="P658" s="46">
        <f>0.3*G659</f>
        <v>778.44</v>
      </c>
      <c r="Q658" s="46"/>
      <c r="R658" s="46">
        <f>SUM(J658:Q659)</f>
        <v>34287.5</v>
      </c>
      <c r="S658" s="20"/>
    </row>
    <row r="659" spans="1:19" s="19" customFormat="1" ht="24" customHeight="1">
      <c r="A659" s="43"/>
      <c r="B659" s="45"/>
      <c r="C659" s="12" t="s">
        <v>23</v>
      </c>
      <c r="D659" s="16">
        <v>16</v>
      </c>
      <c r="E659" s="16">
        <v>3425</v>
      </c>
      <c r="F659" s="16">
        <f t="shared" si="3"/>
        <v>830.19999999999982</v>
      </c>
      <c r="G659" s="16">
        <v>2594.8000000000002</v>
      </c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20"/>
    </row>
    <row r="660" spans="1:19" s="19" customFormat="1" ht="24" customHeight="1">
      <c r="A660" s="42">
        <v>166</v>
      </c>
      <c r="B660" s="44" t="s">
        <v>428</v>
      </c>
      <c r="C660" s="12" t="s">
        <v>21</v>
      </c>
      <c r="D660" s="16">
        <v>3</v>
      </c>
      <c r="E660" s="16">
        <v>4579.3999999999996</v>
      </c>
      <c r="F660" s="16">
        <f t="shared" si="3"/>
        <v>0</v>
      </c>
      <c r="G660" s="16">
        <v>4579.3999999999996</v>
      </c>
      <c r="H660" s="46" t="s">
        <v>435</v>
      </c>
      <c r="I660" s="46">
        <f>SUM(G660:G662)</f>
        <v>10231.700000000001</v>
      </c>
      <c r="J660" s="46">
        <f>0.7*I660</f>
        <v>7162.1900000000005</v>
      </c>
      <c r="K660" s="46">
        <f>0.3*G660</f>
        <v>1373.82</v>
      </c>
      <c r="L660" s="46">
        <f>0.3*G661</f>
        <v>1182.03</v>
      </c>
      <c r="M660" s="46"/>
      <c r="N660" s="46"/>
      <c r="O660" s="46"/>
      <c r="P660" s="46">
        <f>0.3*G662</f>
        <v>513.66</v>
      </c>
      <c r="Q660" s="46"/>
      <c r="R660" s="46">
        <f>SUM(J660:Q662)</f>
        <v>10231.700000000001</v>
      </c>
      <c r="S660" s="20"/>
    </row>
    <row r="661" spans="1:19" s="19" customFormat="1" ht="24" customHeight="1">
      <c r="A661" s="49"/>
      <c r="B661" s="48"/>
      <c r="C661" s="12" t="s">
        <v>22</v>
      </c>
      <c r="D661" s="16">
        <v>4</v>
      </c>
      <c r="E661" s="16">
        <v>4060.9</v>
      </c>
      <c r="F661" s="16">
        <f t="shared" si="3"/>
        <v>120.80000000000018</v>
      </c>
      <c r="G661" s="16">
        <v>3940.1</v>
      </c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20"/>
    </row>
    <row r="662" spans="1:19" s="19" customFormat="1" ht="24" customHeight="1">
      <c r="A662" s="43"/>
      <c r="B662" s="45"/>
      <c r="C662" s="12" t="s">
        <v>23</v>
      </c>
      <c r="D662" s="16">
        <v>3</v>
      </c>
      <c r="E662" s="16">
        <v>1712.2</v>
      </c>
      <c r="F662" s="16">
        <f t="shared" si="3"/>
        <v>0</v>
      </c>
      <c r="G662" s="16">
        <v>1712.2</v>
      </c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20"/>
    </row>
    <row r="663" spans="1:19" s="19" customFormat="1" ht="18.95" customHeight="1">
      <c r="A663" s="42">
        <v>167</v>
      </c>
      <c r="B663" s="44" t="s">
        <v>430</v>
      </c>
      <c r="C663" s="12" t="s">
        <v>20</v>
      </c>
      <c r="D663" s="16">
        <v>1</v>
      </c>
      <c r="E663" s="16">
        <v>233.2</v>
      </c>
      <c r="F663" s="16">
        <f t="shared" si="3"/>
        <v>15.599999999999994</v>
      </c>
      <c r="G663" s="16">
        <v>217.6</v>
      </c>
      <c r="H663" s="46" t="s">
        <v>433</v>
      </c>
      <c r="I663" s="46">
        <f>SUM(G663:G670)</f>
        <v>5825.4000000000005</v>
      </c>
      <c r="J663" s="46">
        <f>0.7*I663</f>
        <v>4077.78</v>
      </c>
      <c r="K663" s="46">
        <f>0.3*G664</f>
        <v>26.279999999999998</v>
      </c>
      <c r="L663" s="46">
        <f>0.15*G663+0.3*G665</f>
        <v>666.81</v>
      </c>
      <c r="M663" s="46">
        <f>0.3*G667</f>
        <v>8.64</v>
      </c>
      <c r="N663" s="46">
        <f>0.3*G669</f>
        <v>8.64</v>
      </c>
      <c r="O663" s="46">
        <f>0.3*G668</f>
        <v>8.64</v>
      </c>
      <c r="P663" s="46">
        <f>0.3*G666+0.15*G663</f>
        <v>1006.11</v>
      </c>
      <c r="Q663" s="46">
        <f>0.3*G670</f>
        <v>22.5</v>
      </c>
      <c r="R663" s="46">
        <f>SUM(J663:Q670)</f>
        <v>5825.4000000000015</v>
      </c>
      <c r="S663" s="20"/>
    </row>
    <row r="664" spans="1:19" s="19" customFormat="1" ht="18.95" customHeight="1">
      <c r="A664" s="49"/>
      <c r="B664" s="48"/>
      <c r="C664" s="12" t="s">
        <v>21</v>
      </c>
      <c r="D664" s="16">
        <v>3</v>
      </c>
      <c r="E664" s="16">
        <v>155.19999999999999</v>
      </c>
      <c r="F664" s="16">
        <f t="shared" si="3"/>
        <v>67.599999999999994</v>
      </c>
      <c r="G664" s="16">
        <v>87.6</v>
      </c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20"/>
    </row>
    <row r="665" spans="1:19" s="19" customFormat="1" ht="18.95" customHeight="1">
      <c r="A665" s="49"/>
      <c r="B665" s="48"/>
      <c r="C665" s="12" t="s">
        <v>22</v>
      </c>
      <c r="D665" s="16">
        <v>9</v>
      </c>
      <c r="E665" s="16">
        <v>2439.6</v>
      </c>
      <c r="F665" s="16">
        <f t="shared" si="3"/>
        <v>325.69999999999982</v>
      </c>
      <c r="G665" s="16">
        <v>2113.9</v>
      </c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20"/>
    </row>
    <row r="666" spans="1:19" s="19" customFormat="1" ht="18.95" customHeight="1">
      <c r="A666" s="49"/>
      <c r="B666" s="48"/>
      <c r="C666" s="12" t="s">
        <v>23</v>
      </c>
      <c r="D666" s="16">
        <v>5</v>
      </c>
      <c r="E666" s="16">
        <v>3327.3</v>
      </c>
      <c r="F666" s="16">
        <f t="shared" si="3"/>
        <v>82.400000000000091</v>
      </c>
      <c r="G666" s="16">
        <v>3244.9</v>
      </c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20"/>
    </row>
    <row r="667" spans="1:19" s="19" customFormat="1" ht="18.95" customHeight="1">
      <c r="A667" s="49"/>
      <c r="B667" s="48"/>
      <c r="C667" s="12" t="s">
        <v>64</v>
      </c>
      <c r="D667" s="16">
        <v>1</v>
      </c>
      <c r="E667" s="16">
        <v>43.2</v>
      </c>
      <c r="F667" s="16">
        <f t="shared" si="3"/>
        <v>14.400000000000002</v>
      </c>
      <c r="G667" s="16">
        <v>28.8</v>
      </c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20"/>
    </row>
    <row r="668" spans="1:19" s="19" customFormat="1" ht="18.95" customHeight="1">
      <c r="A668" s="49"/>
      <c r="B668" s="48"/>
      <c r="C668" s="12" t="s">
        <v>41</v>
      </c>
      <c r="D668" s="16">
        <v>1</v>
      </c>
      <c r="E668" s="16">
        <v>43.2</v>
      </c>
      <c r="F668" s="16">
        <f t="shared" si="3"/>
        <v>14.400000000000002</v>
      </c>
      <c r="G668" s="16">
        <v>28.8</v>
      </c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20"/>
    </row>
    <row r="669" spans="1:19" s="19" customFormat="1" ht="18.95" customHeight="1">
      <c r="A669" s="49"/>
      <c r="B669" s="48"/>
      <c r="C669" s="12" t="s">
        <v>32</v>
      </c>
      <c r="D669" s="16">
        <v>1</v>
      </c>
      <c r="E669" s="16">
        <v>43.2</v>
      </c>
      <c r="F669" s="16">
        <f t="shared" si="3"/>
        <v>14.400000000000002</v>
      </c>
      <c r="G669" s="16">
        <v>28.8</v>
      </c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20"/>
    </row>
    <row r="670" spans="1:19" s="19" customFormat="1" ht="18.95" customHeight="1">
      <c r="A670" s="43"/>
      <c r="B670" s="45"/>
      <c r="C670" s="12" t="s">
        <v>70</v>
      </c>
      <c r="D670" s="16">
        <v>2</v>
      </c>
      <c r="E670" s="16">
        <v>112.5</v>
      </c>
      <c r="F670" s="16">
        <f t="shared" si="3"/>
        <v>37.5</v>
      </c>
      <c r="G670" s="16">
        <v>75</v>
      </c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20"/>
    </row>
    <row r="671" spans="1:19" s="19" customFormat="1" ht="18.95" customHeight="1">
      <c r="A671" s="42">
        <v>168</v>
      </c>
      <c r="B671" s="44" t="s">
        <v>432</v>
      </c>
      <c r="C671" s="12" t="s">
        <v>21</v>
      </c>
      <c r="D671" s="16">
        <v>2</v>
      </c>
      <c r="E671" s="16">
        <v>557.1</v>
      </c>
      <c r="F671" s="16">
        <f t="shared" si="3"/>
        <v>287.20000000000005</v>
      </c>
      <c r="G671" s="16">
        <v>269.89999999999998</v>
      </c>
      <c r="H671" s="46" t="s">
        <v>431</v>
      </c>
      <c r="I671" s="46">
        <f>SUM(G671:G674)</f>
        <v>35282.1</v>
      </c>
      <c r="J671" s="46">
        <f>0.7*I671</f>
        <v>24697.469999999998</v>
      </c>
      <c r="K671" s="46">
        <f>0.3*G671</f>
        <v>80.969999999999985</v>
      </c>
      <c r="L671" s="46">
        <f>0.3*G672</f>
        <v>212.7</v>
      </c>
      <c r="M671" s="46">
        <f>0.3*G674</f>
        <v>69.209999999999994</v>
      </c>
      <c r="N671" s="46"/>
      <c r="O671" s="46"/>
      <c r="P671" s="46">
        <f>0.3*G673</f>
        <v>10221.75</v>
      </c>
      <c r="Q671" s="46"/>
      <c r="R671" s="46">
        <f>SUM(J671:Q674)</f>
        <v>35282.1</v>
      </c>
      <c r="S671" s="20"/>
    </row>
    <row r="672" spans="1:19" s="19" customFormat="1" ht="18.95" customHeight="1">
      <c r="A672" s="49"/>
      <c r="B672" s="48"/>
      <c r="C672" s="12" t="s">
        <v>22</v>
      </c>
      <c r="D672" s="16">
        <v>3</v>
      </c>
      <c r="E672" s="16">
        <v>1055.3</v>
      </c>
      <c r="F672" s="16">
        <f t="shared" si="3"/>
        <v>346.29999999999995</v>
      </c>
      <c r="G672" s="16">
        <v>709</v>
      </c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20"/>
    </row>
    <row r="673" spans="1:19" s="19" customFormat="1" ht="18.95" customHeight="1">
      <c r="A673" s="49"/>
      <c r="B673" s="48"/>
      <c r="C673" s="12" t="s">
        <v>23</v>
      </c>
      <c r="D673" s="16">
        <v>20</v>
      </c>
      <c r="E673" s="16">
        <v>45577.2</v>
      </c>
      <c r="F673" s="16">
        <f t="shared" si="3"/>
        <v>11504.699999999997</v>
      </c>
      <c r="G673" s="16">
        <v>34072.5</v>
      </c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20"/>
    </row>
    <row r="674" spans="1:19" s="19" customFormat="1" ht="18.95" customHeight="1">
      <c r="A674" s="43"/>
      <c r="B674" s="45"/>
      <c r="C674" s="12" t="s">
        <v>64</v>
      </c>
      <c r="D674" s="16">
        <v>2</v>
      </c>
      <c r="E674" s="16">
        <v>423</v>
      </c>
      <c r="F674" s="16">
        <f t="shared" si="3"/>
        <v>192.3</v>
      </c>
      <c r="G674" s="16">
        <v>230.7</v>
      </c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20"/>
    </row>
    <row r="675" spans="1:19" s="19" customFormat="1" ht="18.95" customHeight="1">
      <c r="A675" s="42">
        <v>169</v>
      </c>
      <c r="B675" s="44" t="s">
        <v>434</v>
      </c>
      <c r="C675" s="12" t="s">
        <v>21</v>
      </c>
      <c r="D675" s="16">
        <v>24</v>
      </c>
      <c r="E675" s="16">
        <v>6610.5</v>
      </c>
      <c r="F675" s="16">
        <f t="shared" si="3"/>
        <v>83.5</v>
      </c>
      <c r="G675" s="16">
        <v>6527</v>
      </c>
      <c r="H675" s="46" t="s">
        <v>435</v>
      </c>
      <c r="I675" s="46">
        <f>SUM(G675:G681)</f>
        <v>14243.699999999997</v>
      </c>
      <c r="J675" s="46">
        <f>0.7*I675</f>
        <v>9970.5899999999965</v>
      </c>
      <c r="K675" s="46">
        <f>0.3*G675</f>
        <v>1958.1</v>
      </c>
      <c r="L675" s="46">
        <f>0.3*G676</f>
        <v>874.89</v>
      </c>
      <c r="M675" s="46">
        <f>0.3*G678</f>
        <v>128.94</v>
      </c>
      <c r="N675" s="46">
        <f>0.3*G680</f>
        <v>138.54</v>
      </c>
      <c r="O675" s="46">
        <f>0.3*G679</f>
        <v>152.19</v>
      </c>
      <c r="P675" s="46">
        <f>0.3*G677</f>
        <v>877.44</v>
      </c>
      <c r="Q675" s="46">
        <f>0.3*G681</f>
        <v>143.01</v>
      </c>
      <c r="R675" s="46">
        <f>SUM(J675:Q681)</f>
        <v>14243.699999999999</v>
      </c>
      <c r="S675" s="20"/>
    </row>
    <row r="676" spans="1:19" s="19" customFormat="1" ht="18.95" customHeight="1">
      <c r="A676" s="49"/>
      <c r="B676" s="48"/>
      <c r="C676" s="12" t="s">
        <v>22</v>
      </c>
      <c r="D676" s="16">
        <v>17</v>
      </c>
      <c r="E676" s="16">
        <v>3113.9</v>
      </c>
      <c r="F676" s="16">
        <f t="shared" ref="F676:F826" si="4">E676-G676</f>
        <v>197.59999999999991</v>
      </c>
      <c r="G676" s="16">
        <v>2916.3</v>
      </c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20"/>
    </row>
    <row r="677" spans="1:19" s="19" customFormat="1" ht="18.95" customHeight="1">
      <c r="A677" s="49"/>
      <c r="B677" s="48"/>
      <c r="C677" s="12" t="s">
        <v>23</v>
      </c>
      <c r="D677" s="16">
        <v>14</v>
      </c>
      <c r="E677" s="16">
        <v>3016.5</v>
      </c>
      <c r="F677" s="16">
        <f t="shared" si="4"/>
        <v>91.699999999999818</v>
      </c>
      <c r="G677" s="16">
        <v>2924.8</v>
      </c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20"/>
    </row>
    <row r="678" spans="1:19" s="19" customFormat="1" ht="18.95" customHeight="1">
      <c r="A678" s="49"/>
      <c r="B678" s="48"/>
      <c r="C678" s="12" t="s">
        <v>64</v>
      </c>
      <c r="D678" s="16">
        <v>2</v>
      </c>
      <c r="E678" s="16">
        <v>470.1</v>
      </c>
      <c r="F678" s="16">
        <f t="shared" si="4"/>
        <v>40.300000000000011</v>
      </c>
      <c r="G678" s="16">
        <v>429.8</v>
      </c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20"/>
    </row>
    <row r="679" spans="1:19" s="19" customFormat="1" ht="18.95" customHeight="1">
      <c r="A679" s="49"/>
      <c r="B679" s="48"/>
      <c r="C679" s="12" t="s">
        <v>41</v>
      </c>
      <c r="D679" s="16">
        <v>3</v>
      </c>
      <c r="E679" s="16">
        <v>554.79999999999995</v>
      </c>
      <c r="F679" s="16">
        <f t="shared" si="4"/>
        <v>47.499999999999943</v>
      </c>
      <c r="G679" s="16">
        <v>507.3</v>
      </c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20"/>
    </row>
    <row r="680" spans="1:19" s="19" customFormat="1" ht="18.95" customHeight="1">
      <c r="A680" s="49"/>
      <c r="B680" s="48"/>
      <c r="C680" s="12" t="s">
        <v>32</v>
      </c>
      <c r="D680" s="16">
        <v>3</v>
      </c>
      <c r="E680" s="16">
        <v>505.1</v>
      </c>
      <c r="F680" s="16">
        <f t="shared" si="4"/>
        <v>43.300000000000011</v>
      </c>
      <c r="G680" s="16">
        <v>461.8</v>
      </c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20"/>
    </row>
    <row r="681" spans="1:19" s="19" customFormat="1" ht="18.95" customHeight="1">
      <c r="A681" s="43"/>
      <c r="B681" s="45"/>
      <c r="C681" s="12" t="s">
        <v>70</v>
      </c>
      <c r="D681" s="16">
        <v>11</v>
      </c>
      <c r="E681" s="16">
        <v>540</v>
      </c>
      <c r="F681" s="16">
        <f t="shared" si="4"/>
        <v>63.300000000000011</v>
      </c>
      <c r="G681" s="16">
        <v>476.7</v>
      </c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20"/>
    </row>
    <row r="682" spans="1:19" s="19" customFormat="1" ht="18.95" customHeight="1">
      <c r="A682" s="42">
        <v>170</v>
      </c>
      <c r="B682" s="44" t="s">
        <v>436</v>
      </c>
      <c r="C682" s="12" t="s">
        <v>21</v>
      </c>
      <c r="D682" s="16">
        <v>4</v>
      </c>
      <c r="E682" s="16">
        <v>212.2</v>
      </c>
      <c r="F682" s="16">
        <f t="shared" si="4"/>
        <v>0</v>
      </c>
      <c r="G682" s="16">
        <v>212.2</v>
      </c>
      <c r="H682" s="46" t="s">
        <v>437</v>
      </c>
      <c r="I682" s="46">
        <f>SUM(G682:G684)</f>
        <v>1010.2</v>
      </c>
      <c r="J682" s="46">
        <f>0.7*I682</f>
        <v>707.14</v>
      </c>
      <c r="K682" s="46">
        <f>0.3*G682</f>
        <v>63.66</v>
      </c>
      <c r="L682" s="46">
        <f>0.3*G683</f>
        <v>134.25</v>
      </c>
      <c r="M682" s="46"/>
      <c r="N682" s="46"/>
      <c r="O682" s="46"/>
      <c r="P682" s="46">
        <f>0.3*G684</f>
        <v>105.14999999999999</v>
      </c>
      <c r="Q682" s="46"/>
      <c r="R682" s="46">
        <f>SUM(J682:Q684)</f>
        <v>1010.1999999999999</v>
      </c>
      <c r="S682" s="20"/>
    </row>
    <row r="683" spans="1:19" s="19" customFormat="1" ht="18.95" customHeight="1">
      <c r="A683" s="49"/>
      <c r="B683" s="48"/>
      <c r="C683" s="12" t="s">
        <v>22</v>
      </c>
      <c r="D683" s="16">
        <v>2</v>
      </c>
      <c r="E683" s="16">
        <v>447.5</v>
      </c>
      <c r="F683" s="16">
        <f t="shared" si="4"/>
        <v>0</v>
      </c>
      <c r="G683" s="16">
        <v>447.5</v>
      </c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20"/>
    </row>
    <row r="684" spans="1:19" s="19" customFormat="1" ht="18.95" customHeight="1">
      <c r="A684" s="43"/>
      <c r="B684" s="45"/>
      <c r="C684" s="12" t="s">
        <v>23</v>
      </c>
      <c r="D684" s="16">
        <v>2</v>
      </c>
      <c r="E684" s="16">
        <v>350.5</v>
      </c>
      <c r="F684" s="16">
        <f t="shared" si="4"/>
        <v>0</v>
      </c>
      <c r="G684" s="16">
        <v>350.5</v>
      </c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20"/>
    </row>
    <row r="685" spans="1:19" s="19" customFormat="1" ht="18.95" customHeight="1">
      <c r="A685" s="42">
        <v>171</v>
      </c>
      <c r="B685" s="44" t="s">
        <v>438</v>
      </c>
      <c r="C685" s="12" t="s">
        <v>21</v>
      </c>
      <c r="D685" s="16">
        <v>2</v>
      </c>
      <c r="E685" s="16">
        <v>2590</v>
      </c>
      <c r="F685" s="16">
        <f t="shared" si="4"/>
        <v>0.3000000000001819</v>
      </c>
      <c r="G685" s="16">
        <v>2589.6999999999998</v>
      </c>
      <c r="H685" s="46" t="s">
        <v>431</v>
      </c>
      <c r="I685" s="46">
        <f>SUM(G685:G687)</f>
        <v>7167.4</v>
      </c>
      <c r="J685" s="46">
        <f>0.7*I685</f>
        <v>5017.1799999999994</v>
      </c>
      <c r="K685" s="46">
        <f>0.3*G685</f>
        <v>776.91</v>
      </c>
      <c r="L685" s="46">
        <f>0.3*G686</f>
        <v>608.91</v>
      </c>
      <c r="M685" s="46"/>
      <c r="N685" s="46"/>
      <c r="O685" s="46"/>
      <c r="P685" s="46">
        <f>0.3*G687</f>
        <v>764.4</v>
      </c>
      <c r="Q685" s="46"/>
      <c r="R685" s="46">
        <f>SUM(J685:Q687)</f>
        <v>7167.3999999999987</v>
      </c>
      <c r="S685" s="20"/>
    </row>
    <row r="686" spans="1:19" s="19" customFormat="1" ht="18.95" customHeight="1">
      <c r="A686" s="49"/>
      <c r="B686" s="48"/>
      <c r="C686" s="12" t="s">
        <v>22</v>
      </c>
      <c r="D686" s="16">
        <v>2</v>
      </c>
      <c r="E686" s="16">
        <v>2030</v>
      </c>
      <c r="F686" s="16">
        <f t="shared" si="4"/>
        <v>0.29999999999995453</v>
      </c>
      <c r="G686" s="16">
        <v>2029.7</v>
      </c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20"/>
    </row>
    <row r="687" spans="1:19" s="19" customFormat="1" ht="18.95" customHeight="1">
      <c r="A687" s="43"/>
      <c r="B687" s="45"/>
      <c r="C687" s="12" t="s">
        <v>23</v>
      </c>
      <c r="D687" s="16">
        <v>1</v>
      </c>
      <c r="E687" s="16">
        <v>2548</v>
      </c>
      <c r="F687" s="16">
        <f t="shared" si="4"/>
        <v>0</v>
      </c>
      <c r="G687" s="16">
        <v>2548</v>
      </c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20"/>
    </row>
    <row r="688" spans="1:19" s="19" customFormat="1" ht="21.95" customHeight="1">
      <c r="A688" s="42">
        <v>172</v>
      </c>
      <c r="B688" s="44" t="s">
        <v>439</v>
      </c>
      <c r="C688" s="16" t="s">
        <v>440</v>
      </c>
      <c r="D688" s="16">
        <v>1</v>
      </c>
      <c r="E688" s="16">
        <v>24.5</v>
      </c>
      <c r="F688" s="16">
        <f t="shared" si="4"/>
        <v>0</v>
      </c>
      <c r="G688" s="16">
        <v>24.5</v>
      </c>
      <c r="H688" s="46" t="s">
        <v>435</v>
      </c>
      <c r="I688" s="46">
        <f>SUM(G688:G695)</f>
        <v>10523.000000000002</v>
      </c>
      <c r="J688" s="46">
        <f>0.7*I688+0.3*G688</f>
        <v>7373.4500000000007</v>
      </c>
      <c r="K688" s="46">
        <f>0.3*G689</f>
        <v>967.14</v>
      </c>
      <c r="L688" s="46">
        <f>0.3*G690</f>
        <v>1788.93</v>
      </c>
      <c r="M688" s="46">
        <f>0.3*G692</f>
        <v>8.4</v>
      </c>
      <c r="N688" s="46">
        <f>0.3*G694</f>
        <v>30.45</v>
      </c>
      <c r="O688" s="46">
        <f>0.3*G693</f>
        <v>8.4</v>
      </c>
      <c r="P688" s="46">
        <f>0.3*G691</f>
        <v>338.87999999999994</v>
      </c>
      <c r="Q688" s="46">
        <f>0.3*G695</f>
        <v>7.35</v>
      </c>
      <c r="R688" s="46">
        <f>SUM(J688:Q695)</f>
        <v>10523</v>
      </c>
      <c r="S688" s="20"/>
    </row>
    <row r="689" spans="1:19" s="19" customFormat="1" ht="21.95" customHeight="1">
      <c r="A689" s="49"/>
      <c r="B689" s="48"/>
      <c r="C689" s="12" t="s">
        <v>21</v>
      </c>
      <c r="D689" s="16">
        <v>8</v>
      </c>
      <c r="E689" s="16">
        <v>3223.8</v>
      </c>
      <c r="F689" s="16">
        <f t="shared" si="4"/>
        <v>0</v>
      </c>
      <c r="G689" s="16">
        <v>3223.8</v>
      </c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20"/>
    </row>
    <row r="690" spans="1:19" s="19" customFormat="1" ht="21.95" customHeight="1">
      <c r="A690" s="49"/>
      <c r="B690" s="48"/>
      <c r="C690" s="12" t="s">
        <v>22</v>
      </c>
      <c r="D690" s="16">
        <v>7</v>
      </c>
      <c r="E690" s="16">
        <v>5963.1</v>
      </c>
      <c r="F690" s="16">
        <f t="shared" si="4"/>
        <v>0</v>
      </c>
      <c r="G690" s="16">
        <v>5963.1</v>
      </c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20"/>
    </row>
    <row r="691" spans="1:19" s="19" customFormat="1" ht="21.95" customHeight="1">
      <c r="A691" s="49"/>
      <c r="B691" s="48"/>
      <c r="C691" s="12" t="s">
        <v>23</v>
      </c>
      <c r="D691" s="16">
        <v>4</v>
      </c>
      <c r="E691" s="16">
        <v>1129.5999999999999</v>
      </c>
      <c r="F691" s="16">
        <f t="shared" si="4"/>
        <v>0</v>
      </c>
      <c r="G691" s="16">
        <v>1129.5999999999999</v>
      </c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20"/>
    </row>
    <row r="692" spans="1:19" s="19" customFormat="1" ht="21.95" customHeight="1">
      <c r="A692" s="49"/>
      <c r="B692" s="48"/>
      <c r="C692" s="12" t="s">
        <v>64</v>
      </c>
      <c r="D692" s="16">
        <v>1</v>
      </c>
      <c r="E692" s="16">
        <v>28</v>
      </c>
      <c r="F692" s="16">
        <f t="shared" si="4"/>
        <v>0</v>
      </c>
      <c r="G692" s="16">
        <v>28</v>
      </c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20"/>
    </row>
    <row r="693" spans="1:19" s="19" customFormat="1" ht="21.95" customHeight="1">
      <c r="A693" s="49"/>
      <c r="B693" s="48"/>
      <c r="C693" s="12" t="s">
        <v>41</v>
      </c>
      <c r="D693" s="16">
        <v>1</v>
      </c>
      <c r="E693" s="16">
        <v>28</v>
      </c>
      <c r="F693" s="16">
        <f t="shared" si="4"/>
        <v>0</v>
      </c>
      <c r="G693" s="16">
        <v>28</v>
      </c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20"/>
    </row>
    <row r="694" spans="1:19" s="19" customFormat="1" ht="21.95" customHeight="1">
      <c r="A694" s="49"/>
      <c r="B694" s="48"/>
      <c r="C694" s="12" t="s">
        <v>32</v>
      </c>
      <c r="D694" s="16">
        <v>2</v>
      </c>
      <c r="E694" s="16">
        <v>101.5</v>
      </c>
      <c r="F694" s="16">
        <f t="shared" si="4"/>
        <v>0</v>
      </c>
      <c r="G694" s="16">
        <v>101.5</v>
      </c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20"/>
    </row>
    <row r="695" spans="1:19" s="19" customFormat="1" ht="21.95" customHeight="1">
      <c r="A695" s="43"/>
      <c r="B695" s="45"/>
      <c r="C695" s="12" t="s">
        <v>70</v>
      </c>
      <c r="D695" s="16">
        <v>1</v>
      </c>
      <c r="E695" s="16">
        <v>24.5</v>
      </c>
      <c r="F695" s="16">
        <f t="shared" si="4"/>
        <v>0</v>
      </c>
      <c r="G695" s="16">
        <v>24.5</v>
      </c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20"/>
    </row>
    <row r="696" spans="1:19" s="19" customFormat="1" ht="21.95" customHeight="1">
      <c r="A696" s="42">
        <v>173</v>
      </c>
      <c r="B696" s="44" t="s">
        <v>441</v>
      </c>
      <c r="C696" s="12" t="s">
        <v>21</v>
      </c>
      <c r="D696" s="16">
        <v>1</v>
      </c>
      <c r="E696" s="16">
        <v>51.5</v>
      </c>
      <c r="F696" s="16">
        <f t="shared" si="4"/>
        <v>0</v>
      </c>
      <c r="G696" s="16">
        <v>51.5</v>
      </c>
      <c r="H696" s="46" t="s">
        <v>55</v>
      </c>
      <c r="I696" s="46">
        <f>SUM(G696:G701)</f>
        <v>6277.5</v>
      </c>
      <c r="J696" s="46">
        <f>0.7*I696</f>
        <v>4394.25</v>
      </c>
      <c r="K696" s="46">
        <f>0.3*G696</f>
        <v>15.45</v>
      </c>
      <c r="L696" s="46">
        <f>0.3*G697</f>
        <v>1360.7099999999998</v>
      </c>
      <c r="M696" s="46"/>
      <c r="N696" s="46">
        <f>0.3*G700</f>
        <v>40.98</v>
      </c>
      <c r="O696" s="46">
        <f>0.3*G699</f>
        <v>15.45</v>
      </c>
      <c r="P696" s="46">
        <f>0.3*G698</f>
        <v>435.21</v>
      </c>
      <c r="Q696" s="46">
        <f>0.3*G701</f>
        <v>15.45</v>
      </c>
      <c r="R696" s="46">
        <f>SUM(J696:Q701)</f>
        <v>6277.4999999999991</v>
      </c>
      <c r="S696" s="20"/>
    </row>
    <row r="697" spans="1:19" s="19" customFormat="1" ht="21.95" customHeight="1">
      <c r="A697" s="49"/>
      <c r="B697" s="48"/>
      <c r="C697" s="12" t="s">
        <v>22</v>
      </c>
      <c r="D697" s="16">
        <v>7</v>
      </c>
      <c r="E697" s="16">
        <v>4535.7</v>
      </c>
      <c r="F697" s="16">
        <f t="shared" si="4"/>
        <v>0</v>
      </c>
      <c r="G697" s="16">
        <v>4535.7</v>
      </c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20"/>
    </row>
    <row r="698" spans="1:19" s="19" customFormat="1" ht="21.95" customHeight="1">
      <c r="A698" s="49"/>
      <c r="B698" s="48"/>
      <c r="C698" s="12" t="s">
        <v>23</v>
      </c>
      <c r="D698" s="16">
        <v>3</v>
      </c>
      <c r="E698" s="16">
        <v>1450.7</v>
      </c>
      <c r="F698" s="16">
        <f t="shared" si="4"/>
        <v>0</v>
      </c>
      <c r="G698" s="16">
        <v>1450.7</v>
      </c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20"/>
    </row>
    <row r="699" spans="1:19" s="19" customFormat="1" ht="21.95" customHeight="1">
      <c r="A699" s="49"/>
      <c r="B699" s="48"/>
      <c r="C699" s="12" t="s">
        <v>41</v>
      </c>
      <c r="D699" s="16">
        <v>1</v>
      </c>
      <c r="E699" s="16">
        <v>51.5</v>
      </c>
      <c r="F699" s="16">
        <f t="shared" si="4"/>
        <v>0</v>
      </c>
      <c r="G699" s="16">
        <v>51.5</v>
      </c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20"/>
    </row>
    <row r="700" spans="1:19" s="19" customFormat="1" ht="21.95" customHeight="1">
      <c r="A700" s="49"/>
      <c r="B700" s="48"/>
      <c r="C700" s="12" t="s">
        <v>32</v>
      </c>
      <c r="D700" s="16">
        <v>2</v>
      </c>
      <c r="E700" s="16">
        <v>136.6</v>
      </c>
      <c r="F700" s="16">
        <f t="shared" si="4"/>
        <v>0</v>
      </c>
      <c r="G700" s="16">
        <v>136.6</v>
      </c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20"/>
    </row>
    <row r="701" spans="1:19" s="19" customFormat="1" ht="21.95" customHeight="1">
      <c r="A701" s="43"/>
      <c r="B701" s="45"/>
      <c r="C701" s="12" t="s">
        <v>70</v>
      </c>
      <c r="D701" s="16">
        <v>1</v>
      </c>
      <c r="E701" s="16">
        <v>51.5</v>
      </c>
      <c r="F701" s="16">
        <f t="shared" si="4"/>
        <v>0</v>
      </c>
      <c r="G701" s="16">
        <v>51.5</v>
      </c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20"/>
    </row>
    <row r="702" spans="1:19" s="19" customFormat="1" ht="21.95" customHeight="1">
      <c r="A702" s="42">
        <v>174</v>
      </c>
      <c r="B702" s="44" t="s">
        <v>442</v>
      </c>
      <c r="C702" s="16" t="s">
        <v>443</v>
      </c>
      <c r="D702" s="16">
        <v>1</v>
      </c>
      <c r="E702" s="16">
        <v>1442</v>
      </c>
      <c r="F702" s="16">
        <f t="shared" si="4"/>
        <v>282.79999999999995</v>
      </c>
      <c r="G702" s="16">
        <v>1159.2</v>
      </c>
      <c r="H702" s="46" t="s">
        <v>26</v>
      </c>
      <c r="I702" s="46">
        <f>SUM(G702:G707)</f>
        <v>11554.4</v>
      </c>
      <c r="J702" s="46">
        <f>0.7*I702</f>
        <v>8088.079999999999</v>
      </c>
      <c r="K702" s="46">
        <f>0.3*G703+0.15*G702</f>
        <v>596.19000000000005</v>
      </c>
      <c r="L702" s="46">
        <f>0.15*G702+0.3*G704</f>
        <v>1160.6099999999999</v>
      </c>
      <c r="M702" s="46"/>
      <c r="N702" s="46"/>
      <c r="O702" s="46">
        <f>0.3*G706</f>
        <v>11.549999999999999</v>
      </c>
      <c r="P702" s="46">
        <f>0.3*G705</f>
        <v>1689.1499999999999</v>
      </c>
      <c r="Q702" s="46">
        <f>0.3*G707</f>
        <v>8.8199999999999985</v>
      </c>
      <c r="R702" s="46">
        <f>SUM(J702:Q707)</f>
        <v>11554.399999999998</v>
      </c>
      <c r="S702" s="20"/>
    </row>
    <row r="703" spans="1:19" s="19" customFormat="1" ht="21.95" customHeight="1">
      <c r="A703" s="49"/>
      <c r="B703" s="48"/>
      <c r="C703" s="16" t="s">
        <v>444</v>
      </c>
      <c r="D703" s="16">
        <v>6</v>
      </c>
      <c r="E703" s="16">
        <v>1649.5</v>
      </c>
      <c r="F703" s="16">
        <f t="shared" si="4"/>
        <v>241.79999999999995</v>
      </c>
      <c r="G703" s="16">
        <v>1407.7</v>
      </c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20"/>
    </row>
    <row r="704" spans="1:19" s="19" customFormat="1" ht="21.95" customHeight="1">
      <c r="A704" s="49"/>
      <c r="B704" s="48"/>
      <c r="C704" s="16" t="s">
        <v>445</v>
      </c>
      <c r="D704" s="16">
        <v>6</v>
      </c>
      <c r="E704" s="16">
        <v>3644.5</v>
      </c>
      <c r="F704" s="16">
        <f t="shared" si="4"/>
        <v>355.40000000000009</v>
      </c>
      <c r="G704" s="16">
        <v>3289.1</v>
      </c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20"/>
    </row>
    <row r="705" spans="1:19" s="19" customFormat="1" ht="21.95" customHeight="1">
      <c r="A705" s="49"/>
      <c r="B705" s="48"/>
      <c r="C705" s="16" t="s">
        <v>446</v>
      </c>
      <c r="D705" s="16">
        <v>8</v>
      </c>
      <c r="E705" s="16">
        <v>6245</v>
      </c>
      <c r="F705" s="16">
        <f t="shared" si="4"/>
        <v>614.5</v>
      </c>
      <c r="G705" s="16">
        <v>5630.5</v>
      </c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20"/>
    </row>
    <row r="706" spans="1:19" s="19" customFormat="1" ht="21.95" customHeight="1">
      <c r="A706" s="49"/>
      <c r="B706" s="48"/>
      <c r="C706" s="16" t="s">
        <v>447</v>
      </c>
      <c r="D706" s="16">
        <v>2</v>
      </c>
      <c r="E706" s="16">
        <v>58</v>
      </c>
      <c r="F706" s="16">
        <f t="shared" si="4"/>
        <v>19.5</v>
      </c>
      <c r="G706" s="16">
        <v>38.5</v>
      </c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20"/>
    </row>
    <row r="707" spans="1:19" s="19" customFormat="1" ht="21.95" customHeight="1">
      <c r="A707" s="43"/>
      <c r="B707" s="45"/>
      <c r="C707" s="16" t="s">
        <v>448</v>
      </c>
      <c r="D707" s="16">
        <v>1</v>
      </c>
      <c r="E707" s="16">
        <v>44</v>
      </c>
      <c r="F707" s="16">
        <f t="shared" si="4"/>
        <v>14.600000000000001</v>
      </c>
      <c r="G707" s="16">
        <v>29.4</v>
      </c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20"/>
    </row>
    <row r="708" spans="1:19" s="19" customFormat="1" ht="21.95" customHeight="1">
      <c r="A708" s="42">
        <v>175</v>
      </c>
      <c r="B708" s="44" t="s">
        <v>449</v>
      </c>
      <c r="C708" s="16" t="s">
        <v>52</v>
      </c>
      <c r="D708" s="16">
        <v>1</v>
      </c>
      <c r="E708" s="16">
        <v>257.39999999999998</v>
      </c>
      <c r="F708" s="16">
        <f t="shared" si="4"/>
        <v>46.799999999999983</v>
      </c>
      <c r="G708" s="16">
        <v>210.6</v>
      </c>
      <c r="H708" s="46" t="s">
        <v>450</v>
      </c>
      <c r="I708" s="46">
        <f>SUM(G708:G709)</f>
        <v>785.80000000000007</v>
      </c>
      <c r="J708" s="46">
        <f>0.7*I708</f>
        <v>550.06000000000006</v>
      </c>
      <c r="K708" s="46">
        <f>0.3*G708</f>
        <v>63.179999999999993</v>
      </c>
      <c r="L708" s="46">
        <f>0.3*G709</f>
        <v>172.56</v>
      </c>
      <c r="M708" s="46"/>
      <c r="N708" s="46"/>
      <c r="O708" s="46"/>
      <c r="P708" s="46"/>
      <c r="Q708" s="46"/>
      <c r="R708" s="46">
        <f>SUM(J708:Q709)</f>
        <v>785.8</v>
      </c>
      <c r="S708" s="20"/>
    </row>
    <row r="709" spans="1:19" s="19" customFormat="1" ht="21.95" customHeight="1">
      <c r="A709" s="43"/>
      <c r="B709" s="45"/>
      <c r="C709" s="16" t="s">
        <v>30</v>
      </c>
      <c r="D709" s="16">
        <v>10</v>
      </c>
      <c r="E709" s="16">
        <v>708.4</v>
      </c>
      <c r="F709" s="16">
        <f t="shared" si="4"/>
        <v>133.19999999999993</v>
      </c>
      <c r="G709" s="16">
        <v>575.20000000000005</v>
      </c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20"/>
    </row>
    <row r="710" spans="1:19" s="19" customFormat="1" ht="24" customHeight="1">
      <c r="A710" s="42">
        <v>176</v>
      </c>
      <c r="B710" s="44" t="s">
        <v>451</v>
      </c>
      <c r="C710" s="16" t="s">
        <v>155</v>
      </c>
      <c r="D710" s="16">
        <v>3</v>
      </c>
      <c r="E710" s="16">
        <v>1684.2</v>
      </c>
      <c r="F710" s="16">
        <f t="shared" si="4"/>
        <v>0</v>
      </c>
      <c r="G710" s="16">
        <v>1684.2</v>
      </c>
      <c r="H710" s="46" t="s">
        <v>53</v>
      </c>
      <c r="I710" s="46">
        <f>SUM(G710:G717)</f>
        <v>14884.900000000001</v>
      </c>
      <c r="J710" s="46">
        <f>0.7*I710</f>
        <v>10419.43</v>
      </c>
      <c r="K710" s="46">
        <f>0.15*G710+0.3*G711</f>
        <v>1227.06</v>
      </c>
      <c r="L710" s="46">
        <f>0.15*G710+0.3*G712</f>
        <v>2692.7999999999997</v>
      </c>
      <c r="M710" s="46">
        <f>0.3*G714</f>
        <v>36.449999999999996</v>
      </c>
      <c r="N710" s="46">
        <f>0.3*G716</f>
        <v>10.83</v>
      </c>
      <c r="O710" s="46">
        <f>0.3*G715</f>
        <v>73.739999999999995</v>
      </c>
      <c r="P710" s="46">
        <f>0.3*G713</f>
        <v>394.97999999999996</v>
      </c>
      <c r="Q710" s="46">
        <f>0.3*G717</f>
        <v>29.61</v>
      </c>
      <c r="R710" s="46">
        <f>SUM(J710:Q717)</f>
        <v>14884.9</v>
      </c>
      <c r="S710" s="20"/>
    </row>
    <row r="711" spans="1:19" s="19" customFormat="1" ht="24" customHeight="1">
      <c r="A711" s="49"/>
      <c r="B711" s="48"/>
      <c r="C711" s="12" t="s">
        <v>21</v>
      </c>
      <c r="D711" s="16">
        <v>15</v>
      </c>
      <c r="E711" s="16">
        <v>3542.9</v>
      </c>
      <c r="F711" s="16">
        <f t="shared" si="4"/>
        <v>294.80000000000018</v>
      </c>
      <c r="G711" s="16">
        <v>3248.1</v>
      </c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20"/>
    </row>
    <row r="712" spans="1:19" s="19" customFormat="1" ht="24" customHeight="1">
      <c r="A712" s="49"/>
      <c r="B712" s="48"/>
      <c r="C712" s="12" t="s">
        <v>22</v>
      </c>
      <c r="D712" s="16">
        <v>21</v>
      </c>
      <c r="E712" s="16">
        <v>9296.4</v>
      </c>
      <c r="F712" s="16">
        <f t="shared" si="4"/>
        <v>1162.5</v>
      </c>
      <c r="G712" s="16">
        <v>8133.9</v>
      </c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20"/>
    </row>
    <row r="713" spans="1:19" s="19" customFormat="1" ht="24" customHeight="1">
      <c r="A713" s="49"/>
      <c r="B713" s="48"/>
      <c r="C713" s="12" t="s">
        <v>23</v>
      </c>
      <c r="D713" s="16">
        <v>9</v>
      </c>
      <c r="E713" s="16">
        <v>1416.9</v>
      </c>
      <c r="F713" s="16">
        <f t="shared" si="4"/>
        <v>100.30000000000018</v>
      </c>
      <c r="G713" s="16">
        <v>1316.6</v>
      </c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20"/>
    </row>
    <row r="714" spans="1:19" s="19" customFormat="1" ht="24" customHeight="1">
      <c r="A714" s="49"/>
      <c r="B714" s="48"/>
      <c r="C714" s="12" t="s">
        <v>64</v>
      </c>
      <c r="D714" s="16">
        <v>3</v>
      </c>
      <c r="E714" s="16">
        <v>283.39999999999998</v>
      </c>
      <c r="F714" s="16">
        <f t="shared" si="4"/>
        <v>161.89999999999998</v>
      </c>
      <c r="G714" s="16">
        <v>121.5</v>
      </c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20"/>
    </row>
    <row r="715" spans="1:19" s="19" customFormat="1" ht="24" customHeight="1">
      <c r="A715" s="49"/>
      <c r="B715" s="48"/>
      <c r="C715" s="12" t="s">
        <v>41</v>
      </c>
      <c r="D715" s="16">
        <v>1</v>
      </c>
      <c r="E715" s="16">
        <v>245.8</v>
      </c>
      <c r="F715" s="16">
        <f t="shared" si="4"/>
        <v>0</v>
      </c>
      <c r="G715" s="16">
        <v>245.8</v>
      </c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20"/>
    </row>
    <row r="716" spans="1:19" s="19" customFormat="1" ht="24" customHeight="1">
      <c r="A716" s="49"/>
      <c r="B716" s="48"/>
      <c r="C716" s="12" t="s">
        <v>32</v>
      </c>
      <c r="D716" s="16">
        <v>1</v>
      </c>
      <c r="E716" s="16">
        <v>36.1</v>
      </c>
      <c r="F716" s="16">
        <f t="shared" si="4"/>
        <v>0</v>
      </c>
      <c r="G716" s="16">
        <v>36.1</v>
      </c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20"/>
    </row>
    <row r="717" spans="1:19" s="19" customFormat="1" ht="24" customHeight="1">
      <c r="A717" s="43"/>
      <c r="B717" s="45"/>
      <c r="C717" s="12" t="s">
        <v>70</v>
      </c>
      <c r="D717" s="16">
        <v>2</v>
      </c>
      <c r="E717" s="16">
        <v>152.5</v>
      </c>
      <c r="F717" s="16">
        <f t="shared" si="4"/>
        <v>53.8</v>
      </c>
      <c r="G717" s="16">
        <v>98.7</v>
      </c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20"/>
    </row>
    <row r="718" spans="1:19" s="19" customFormat="1" ht="24" customHeight="1">
      <c r="A718" s="27">
        <v>177</v>
      </c>
      <c r="B718" s="39" t="s">
        <v>454</v>
      </c>
      <c r="C718" s="16" t="s">
        <v>453</v>
      </c>
      <c r="D718" s="16">
        <v>1</v>
      </c>
      <c r="E718" s="16">
        <v>2300.6</v>
      </c>
      <c r="F718" s="16">
        <f t="shared" si="4"/>
        <v>0</v>
      </c>
      <c r="G718" s="16">
        <v>2300.6</v>
      </c>
      <c r="H718" s="35" t="s">
        <v>452</v>
      </c>
      <c r="I718" s="16">
        <f>SUM(G718)</f>
        <v>2300.6</v>
      </c>
      <c r="J718" s="16">
        <f>SUM(G718)</f>
        <v>2300.6</v>
      </c>
      <c r="K718" s="16"/>
      <c r="L718" s="16"/>
      <c r="M718" s="16"/>
      <c r="N718" s="23"/>
      <c r="O718" s="16"/>
      <c r="P718" s="16"/>
      <c r="Q718" s="16"/>
      <c r="R718" s="16">
        <f>SUM(J718)</f>
        <v>2300.6</v>
      </c>
      <c r="S718" s="20"/>
    </row>
    <row r="719" spans="1:19" s="19" customFormat="1" ht="24" customHeight="1">
      <c r="A719" s="42">
        <v>178</v>
      </c>
      <c r="B719" s="44" t="s">
        <v>455</v>
      </c>
      <c r="C719" s="16" t="s">
        <v>453</v>
      </c>
      <c r="D719" s="16">
        <v>1</v>
      </c>
      <c r="E719" s="16">
        <v>350</v>
      </c>
      <c r="F719" s="16">
        <f t="shared" si="4"/>
        <v>190</v>
      </c>
      <c r="G719" s="16">
        <v>160</v>
      </c>
      <c r="H719" s="46" t="s">
        <v>456</v>
      </c>
      <c r="I719" s="46">
        <f>SUM(G719:G723)</f>
        <v>13891.1</v>
      </c>
      <c r="J719" s="46">
        <f>0.7*I719+0.3*G719</f>
        <v>9771.77</v>
      </c>
      <c r="K719" s="46">
        <f>0.15*G720+0.3*G721</f>
        <v>708.97499999999991</v>
      </c>
      <c r="L719" s="46">
        <f>0.15*G720+0.3*G722</f>
        <v>3139.335</v>
      </c>
      <c r="M719" s="46"/>
      <c r="N719" s="46"/>
      <c r="O719" s="46"/>
      <c r="P719" s="46">
        <f>0.3*G723</f>
        <v>271.02</v>
      </c>
      <c r="Q719" s="46"/>
      <c r="R719" s="46">
        <f>SUM(J719:Q723)</f>
        <v>13891.100000000002</v>
      </c>
      <c r="S719" s="20"/>
    </row>
    <row r="720" spans="1:19" s="19" customFormat="1" ht="24" customHeight="1">
      <c r="A720" s="49"/>
      <c r="B720" s="48"/>
      <c r="C720" s="16" t="s">
        <v>155</v>
      </c>
      <c r="D720" s="16">
        <v>1</v>
      </c>
      <c r="E720" s="16">
        <v>5421.5</v>
      </c>
      <c r="F720" s="16">
        <f t="shared" si="4"/>
        <v>1940.8000000000002</v>
      </c>
      <c r="G720" s="16">
        <v>3480.7</v>
      </c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20"/>
    </row>
    <row r="721" spans="1:19" s="19" customFormat="1" ht="24" customHeight="1">
      <c r="A721" s="49"/>
      <c r="B721" s="48"/>
      <c r="C721" s="12" t="s">
        <v>21</v>
      </c>
      <c r="D721" s="16">
        <v>2</v>
      </c>
      <c r="E721" s="16">
        <v>1199.3</v>
      </c>
      <c r="F721" s="16">
        <f t="shared" si="4"/>
        <v>576.4</v>
      </c>
      <c r="G721" s="16">
        <v>622.9</v>
      </c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20"/>
    </row>
    <row r="722" spans="1:19" s="19" customFormat="1" ht="24" customHeight="1">
      <c r="A722" s="49"/>
      <c r="B722" s="48"/>
      <c r="C722" s="12" t="s">
        <v>22</v>
      </c>
      <c r="D722" s="16">
        <v>10</v>
      </c>
      <c r="E722" s="16">
        <v>13733.2</v>
      </c>
      <c r="F722" s="16">
        <f t="shared" si="4"/>
        <v>5009.1000000000004</v>
      </c>
      <c r="G722" s="16">
        <v>8724.1</v>
      </c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20"/>
    </row>
    <row r="723" spans="1:19" s="19" customFormat="1" ht="24" customHeight="1">
      <c r="A723" s="43"/>
      <c r="B723" s="45"/>
      <c r="C723" s="12" t="s">
        <v>23</v>
      </c>
      <c r="D723" s="16">
        <v>3</v>
      </c>
      <c r="E723" s="16">
        <v>1470.7</v>
      </c>
      <c r="F723" s="16">
        <f t="shared" si="4"/>
        <v>567.30000000000007</v>
      </c>
      <c r="G723" s="16">
        <v>903.4</v>
      </c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20"/>
    </row>
    <row r="724" spans="1:19" s="19" customFormat="1" ht="24" customHeight="1">
      <c r="A724" s="42">
        <v>179</v>
      </c>
      <c r="B724" s="44" t="s">
        <v>457</v>
      </c>
      <c r="C724" s="12" t="s">
        <v>21</v>
      </c>
      <c r="D724" s="16">
        <v>3</v>
      </c>
      <c r="E724" s="16">
        <v>131.5</v>
      </c>
      <c r="F724" s="16">
        <f t="shared" si="4"/>
        <v>43.900000000000006</v>
      </c>
      <c r="G724" s="16">
        <v>87.6</v>
      </c>
      <c r="H724" s="46" t="s">
        <v>26</v>
      </c>
      <c r="I724" s="46">
        <f>SUM(G724:G729)</f>
        <v>13285.200000000003</v>
      </c>
      <c r="J724" s="46">
        <f>0.7*I724</f>
        <v>9299.6400000000012</v>
      </c>
      <c r="K724" s="46">
        <f>0.3*G724</f>
        <v>26.279999999999998</v>
      </c>
      <c r="L724" s="46">
        <f>0.3*G725</f>
        <v>3333.21</v>
      </c>
      <c r="M724" s="46">
        <f>0.3*G727</f>
        <v>19.32</v>
      </c>
      <c r="N724" s="46"/>
      <c r="O724" s="46">
        <f>0.3*G728</f>
        <v>44.609999999999992</v>
      </c>
      <c r="P724" s="46">
        <f>0.3*G726</f>
        <v>553.55999999999995</v>
      </c>
      <c r="Q724" s="46">
        <f>0.3*G729</f>
        <v>8.58</v>
      </c>
      <c r="R724" s="46">
        <f>SUM(J724:Q729)</f>
        <v>13285.2</v>
      </c>
      <c r="S724" s="20"/>
    </row>
    <row r="725" spans="1:19" s="19" customFormat="1" ht="24" customHeight="1">
      <c r="A725" s="49"/>
      <c r="B725" s="48"/>
      <c r="C725" s="12" t="s">
        <v>22</v>
      </c>
      <c r="D725" s="16">
        <v>12</v>
      </c>
      <c r="E725" s="16">
        <v>12101.9</v>
      </c>
      <c r="F725" s="16">
        <f t="shared" si="4"/>
        <v>991.19999999999891</v>
      </c>
      <c r="G725" s="16">
        <v>11110.7</v>
      </c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20"/>
    </row>
    <row r="726" spans="1:19" s="19" customFormat="1" ht="24" customHeight="1">
      <c r="A726" s="49"/>
      <c r="B726" s="48"/>
      <c r="C726" s="12" t="s">
        <v>23</v>
      </c>
      <c r="D726" s="16">
        <v>2</v>
      </c>
      <c r="E726" s="16">
        <v>1992.6</v>
      </c>
      <c r="F726" s="16">
        <f t="shared" si="4"/>
        <v>147.39999999999986</v>
      </c>
      <c r="G726" s="16">
        <v>1845.2</v>
      </c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20"/>
    </row>
    <row r="727" spans="1:19" s="19" customFormat="1" ht="24" customHeight="1">
      <c r="A727" s="49"/>
      <c r="B727" s="48"/>
      <c r="C727" s="12" t="s">
        <v>64</v>
      </c>
      <c r="D727" s="16">
        <v>3</v>
      </c>
      <c r="E727" s="16">
        <v>96.6</v>
      </c>
      <c r="F727" s="16">
        <f t="shared" si="4"/>
        <v>32.199999999999989</v>
      </c>
      <c r="G727" s="16">
        <v>64.400000000000006</v>
      </c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20"/>
    </row>
    <row r="728" spans="1:19" s="19" customFormat="1" ht="24" customHeight="1">
      <c r="A728" s="49"/>
      <c r="B728" s="48"/>
      <c r="C728" s="12" t="s">
        <v>41</v>
      </c>
      <c r="D728" s="16">
        <v>2</v>
      </c>
      <c r="E728" s="16">
        <v>174.1</v>
      </c>
      <c r="F728" s="16">
        <f t="shared" si="4"/>
        <v>25.400000000000006</v>
      </c>
      <c r="G728" s="16">
        <v>148.69999999999999</v>
      </c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20"/>
    </row>
    <row r="729" spans="1:19" s="19" customFormat="1" ht="24" customHeight="1">
      <c r="A729" s="43"/>
      <c r="B729" s="45"/>
      <c r="C729" s="12" t="s">
        <v>70</v>
      </c>
      <c r="D729" s="16">
        <v>2</v>
      </c>
      <c r="E729" s="16">
        <v>42.9</v>
      </c>
      <c r="F729" s="16">
        <f t="shared" si="4"/>
        <v>14.299999999999997</v>
      </c>
      <c r="G729" s="16">
        <v>28.6</v>
      </c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20"/>
    </row>
    <row r="730" spans="1:19" s="19" customFormat="1" ht="20.100000000000001" customHeight="1">
      <c r="A730" s="42">
        <v>180</v>
      </c>
      <c r="B730" s="44" t="s">
        <v>458</v>
      </c>
      <c r="C730" s="16" t="s">
        <v>108</v>
      </c>
      <c r="D730" s="16">
        <v>1</v>
      </c>
      <c r="E730" s="16">
        <v>1133.9000000000001</v>
      </c>
      <c r="F730" s="16">
        <f t="shared" si="4"/>
        <v>0</v>
      </c>
      <c r="G730" s="16">
        <v>1133.9000000000001</v>
      </c>
      <c r="H730" s="46" t="s">
        <v>24</v>
      </c>
      <c r="I730" s="46">
        <f>SUM(G730:G737)</f>
        <v>28833.300000000003</v>
      </c>
      <c r="J730" s="46">
        <f>0.7*I730+0.3*G730</f>
        <v>20523.48</v>
      </c>
      <c r="K730" s="46">
        <f>0.3*G731</f>
        <v>2377.83</v>
      </c>
      <c r="L730" s="46">
        <f>0.3*G732</f>
        <v>5739.21</v>
      </c>
      <c r="M730" s="46">
        <f>0.3*G734</f>
        <v>23.970000000000002</v>
      </c>
      <c r="N730" s="46">
        <f>0.3*G736</f>
        <v>24.75</v>
      </c>
      <c r="O730" s="46">
        <f>0.3*G735</f>
        <v>31.049999999999997</v>
      </c>
      <c r="P730" s="46">
        <f>0.3*G733</f>
        <v>88.469999999999985</v>
      </c>
      <c r="Q730" s="46">
        <f>0.3*G737</f>
        <v>24.54</v>
      </c>
      <c r="R730" s="46">
        <f>SUM(J730:Q737)</f>
        <v>28833.3</v>
      </c>
      <c r="S730" s="20"/>
    </row>
    <row r="731" spans="1:19" s="19" customFormat="1" ht="20.100000000000001" customHeight="1">
      <c r="A731" s="49"/>
      <c r="B731" s="48"/>
      <c r="C731" s="12" t="s">
        <v>21</v>
      </c>
      <c r="D731" s="16">
        <v>13</v>
      </c>
      <c r="E731" s="16">
        <v>8648.5</v>
      </c>
      <c r="F731" s="16">
        <f t="shared" si="4"/>
        <v>722.39999999999964</v>
      </c>
      <c r="G731" s="16">
        <v>7926.1</v>
      </c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20"/>
    </row>
    <row r="732" spans="1:19" s="19" customFormat="1" ht="20.100000000000001" customHeight="1">
      <c r="A732" s="49"/>
      <c r="B732" s="48"/>
      <c r="C732" s="12" t="s">
        <v>22</v>
      </c>
      <c r="D732" s="16">
        <v>22</v>
      </c>
      <c r="E732" s="16">
        <v>20479.3</v>
      </c>
      <c r="F732" s="16">
        <f t="shared" si="4"/>
        <v>1348.5999999999985</v>
      </c>
      <c r="G732" s="16">
        <v>19130.7</v>
      </c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20"/>
    </row>
    <row r="733" spans="1:19" s="19" customFormat="1" ht="20.100000000000001" customHeight="1">
      <c r="A733" s="49"/>
      <c r="B733" s="48"/>
      <c r="C733" s="12" t="s">
        <v>23</v>
      </c>
      <c r="D733" s="16">
        <v>2</v>
      </c>
      <c r="E733" s="16">
        <v>621.6</v>
      </c>
      <c r="F733" s="16">
        <f t="shared" si="4"/>
        <v>326.70000000000005</v>
      </c>
      <c r="G733" s="16">
        <v>294.89999999999998</v>
      </c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20"/>
    </row>
    <row r="734" spans="1:19" s="19" customFormat="1" ht="20.100000000000001" customHeight="1">
      <c r="A734" s="49"/>
      <c r="B734" s="48"/>
      <c r="C734" s="12" t="s">
        <v>64</v>
      </c>
      <c r="D734" s="16">
        <v>3</v>
      </c>
      <c r="E734" s="16">
        <v>83.3</v>
      </c>
      <c r="F734" s="16">
        <f t="shared" si="4"/>
        <v>3.3999999999999915</v>
      </c>
      <c r="G734" s="16">
        <v>79.900000000000006</v>
      </c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20"/>
    </row>
    <row r="735" spans="1:19" s="19" customFormat="1" ht="20.100000000000001" customHeight="1">
      <c r="A735" s="49"/>
      <c r="B735" s="48"/>
      <c r="C735" s="12" t="s">
        <v>41</v>
      </c>
      <c r="D735" s="16">
        <v>2</v>
      </c>
      <c r="E735" s="16">
        <v>103.5</v>
      </c>
      <c r="F735" s="16">
        <f t="shared" si="4"/>
        <v>0</v>
      </c>
      <c r="G735" s="16">
        <v>103.5</v>
      </c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20"/>
    </row>
    <row r="736" spans="1:19" s="19" customFormat="1" ht="20.100000000000001" customHeight="1">
      <c r="A736" s="49"/>
      <c r="B736" s="48"/>
      <c r="C736" s="12" t="s">
        <v>32</v>
      </c>
      <c r="D736" s="16">
        <v>3</v>
      </c>
      <c r="E736" s="16">
        <v>88</v>
      </c>
      <c r="F736" s="16">
        <f t="shared" si="4"/>
        <v>5.5</v>
      </c>
      <c r="G736" s="16">
        <v>82.5</v>
      </c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20"/>
    </row>
    <row r="737" spans="1:19" s="19" customFormat="1" ht="20.100000000000001" customHeight="1">
      <c r="A737" s="43"/>
      <c r="B737" s="45"/>
      <c r="C737" s="12" t="s">
        <v>70</v>
      </c>
      <c r="D737" s="16">
        <v>2</v>
      </c>
      <c r="E737" s="16">
        <v>83.5</v>
      </c>
      <c r="F737" s="16">
        <f t="shared" si="4"/>
        <v>1.7000000000000028</v>
      </c>
      <c r="G737" s="16">
        <v>81.8</v>
      </c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20"/>
    </row>
    <row r="738" spans="1:19" s="19" customFormat="1" ht="20.100000000000001" customHeight="1">
      <c r="A738" s="81">
        <v>181</v>
      </c>
      <c r="B738" s="82" t="s">
        <v>459</v>
      </c>
      <c r="C738" s="12" t="s">
        <v>20</v>
      </c>
      <c r="D738" s="16">
        <v>3</v>
      </c>
      <c r="E738" s="16">
        <v>5003</v>
      </c>
      <c r="F738" s="16">
        <f t="shared" si="4"/>
        <v>55.899999999999636</v>
      </c>
      <c r="G738" s="16">
        <v>4947.1000000000004</v>
      </c>
      <c r="H738" s="46" t="s">
        <v>26</v>
      </c>
      <c r="I738" s="46">
        <f>SUM(G738:G744)</f>
        <v>14136.8</v>
      </c>
      <c r="J738" s="46">
        <f>0.7*I738</f>
        <v>9895.7599999999984</v>
      </c>
      <c r="K738" s="46">
        <f>0.3*G739</f>
        <v>52.08</v>
      </c>
      <c r="L738" s="46">
        <f>0.15*G738+0.3*G740</f>
        <v>3098.4749999999999</v>
      </c>
      <c r="M738" s="46">
        <f>0.3*G742</f>
        <v>21.84</v>
      </c>
      <c r="N738" s="46"/>
      <c r="O738" s="46">
        <f>0.3*G743</f>
        <v>10.799999999999999</v>
      </c>
      <c r="P738" s="46">
        <f>0.3*G741+0.15*G738</f>
        <v>1034.655</v>
      </c>
      <c r="Q738" s="46">
        <f>0.3*G744</f>
        <v>23.189999999999998</v>
      </c>
      <c r="R738" s="46">
        <f>SUM(J738:Q744)</f>
        <v>14136.8</v>
      </c>
      <c r="S738" s="20"/>
    </row>
    <row r="739" spans="1:19" s="19" customFormat="1" ht="20.100000000000001" customHeight="1">
      <c r="A739" s="81"/>
      <c r="B739" s="82"/>
      <c r="C739" s="12" t="s">
        <v>21</v>
      </c>
      <c r="D739" s="16">
        <v>2</v>
      </c>
      <c r="E739" s="16">
        <v>216</v>
      </c>
      <c r="F739" s="16">
        <f t="shared" si="4"/>
        <v>42.400000000000006</v>
      </c>
      <c r="G739" s="16">
        <v>173.6</v>
      </c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20"/>
    </row>
    <row r="740" spans="1:19" s="19" customFormat="1" ht="20.100000000000001" customHeight="1">
      <c r="A740" s="81"/>
      <c r="B740" s="82"/>
      <c r="C740" s="12" t="s">
        <v>22</v>
      </c>
      <c r="D740" s="16">
        <v>11</v>
      </c>
      <c r="E740" s="16">
        <v>8558</v>
      </c>
      <c r="F740" s="16">
        <f t="shared" si="4"/>
        <v>703.30000000000018</v>
      </c>
      <c r="G740" s="16">
        <v>7854.7</v>
      </c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20"/>
    </row>
    <row r="741" spans="1:19" s="19" customFormat="1" ht="20.100000000000001" customHeight="1">
      <c r="A741" s="81"/>
      <c r="B741" s="82"/>
      <c r="C741" s="12" t="s">
        <v>23</v>
      </c>
      <c r="D741" s="16">
        <v>5</v>
      </c>
      <c r="E741" s="16">
        <v>1491</v>
      </c>
      <c r="F741" s="16">
        <f t="shared" si="4"/>
        <v>515.70000000000005</v>
      </c>
      <c r="G741" s="16">
        <v>975.3</v>
      </c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20"/>
    </row>
    <row r="742" spans="1:19" s="19" customFormat="1" ht="20.100000000000001" customHeight="1">
      <c r="A742" s="81"/>
      <c r="B742" s="82"/>
      <c r="C742" s="12" t="s">
        <v>64</v>
      </c>
      <c r="D742" s="16">
        <v>1</v>
      </c>
      <c r="E742" s="16">
        <v>91</v>
      </c>
      <c r="F742" s="16">
        <f t="shared" si="4"/>
        <v>18.200000000000003</v>
      </c>
      <c r="G742" s="16">
        <v>72.8</v>
      </c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20"/>
    </row>
    <row r="743" spans="1:19" s="19" customFormat="1" ht="20.100000000000001" customHeight="1">
      <c r="A743" s="81"/>
      <c r="B743" s="82"/>
      <c r="C743" s="12" t="s">
        <v>41</v>
      </c>
      <c r="D743" s="16">
        <v>1</v>
      </c>
      <c r="E743" s="16">
        <v>45</v>
      </c>
      <c r="F743" s="16">
        <f t="shared" si="4"/>
        <v>9</v>
      </c>
      <c r="G743" s="16">
        <v>36</v>
      </c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20"/>
    </row>
    <row r="744" spans="1:19" s="19" customFormat="1" ht="20.100000000000001" customHeight="1">
      <c r="A744" s="81"/>
      <c r="B744" s="82"/>
      <c r="C744" s="12" t="s">
        <v>70</v>
      </c>
      <c r="D744" s="16">
        <v>1</v>
      </c>
      <c r="E744" s="16">
        <v>96</v>
      </c>
      <c r="F744" s="16">
        <f t="shared" si="4"/>
        <v>18.700000000000003</v>
      </c>
      <c r="G744" s="16">
        <v>77.3</v>
      </c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20"/>
    </row>
    <row r="745" spans="1:19" s="19" customFormat="1" ht="20.100000000000001" customHeight="1">
      <c r="A745" s="42">
        <v>182</v>
      </c>
      <c r="B745" s="44" t="s">
        <v>460</v>
      </c>
      <c r="C745" s="16" t="s">
        <v>461</v>
      </c>
      <c r="D745" s="16">
        <v>11</v>
      </c>
      <c r="E745" s="16">
        <v>2386</v>
      </c>
      <c r="F745" s="16">
        <f t="shared" si="4"/>
        <v>953</v>
      </c>
      <c r="G745" s="16">
        <v>1433</v>
      </c>
      <c r="H745" s="46" t="s">
        <v>24</v>
      </c>
      <c r="I745" s="46">
        <f>SUM(G745:G749)</f>
        <v>11541.2</v>
      </c>
      <c r="J745" s="46">
        <f>0.7*I745+0.3*G745</f>
        <v>8508.74</v>
      </c>
      <c r="K745" s="46">
        <f>0.3*G747+0.15*G746</f>
        <v>546.75</v>
      </c>
      <c r="L745" s="46">
        <f>0.15*G746+0.3*G748</f>
        <v>1967.31</v>
      </c>
      <c r="M745" s="46"/>
      <c r="N745" s="46">
        <f>0.3*G749</f>
        <v>518.4</v>
      </c>
      <c r="O745" s="46"/>
      <c r="P745" s="46"/>
      <c r="Q745" s="46"/>
      <c r="R745" s="46">
        <f>SUM(J745:Q749)</f>
        <v>11541.199999999999</v>
      </c>
      <c r="S745" s="20"/>
    </row>
    <row r="746" spans="1:19" s="19" customFormat="1" ht="20.100000000000001" customHeight="1">
      <c r="A746" s="49"/>
      <c r="B746" s="48"/>
      <c r="C746" s="16" t="s">
        <v>462</v>
      </c>
      <c r="D746" s="16">
        <v>1</v>
      </c>
      <c r="E746" s="16">
        <v>3456</v>
      </c>
      <c r="F746" s="16">
        <f t="shared" si="4"/>
        <v>0</v>
      </c>
      <c r="G746" s="16">
        <v>3456</v>
      </c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20"/>
    </row>
    <row r="747" spans="1:19" s="19" customFormat="1" ht="20.100000000000001" customHeight="1">
      <c r="A747" s="49"/>
      <c r="B747" s="48"/>
      <c r="C747" s="16" t="s">
        <v>463</v>
      </c>
      <c r="D747" s="16">
        <v>1</v>
      </c>
      <c r="E747" s="16">
        <v>94.5</v>
      </c>
      <c r="F747" s="16">
        <f t="shared" si="4"/>
        <v>0</v>
      </c>
      <c r="G747" s="16">
        <v>94.5</v>
      </c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20"/>
    </row>
    <row r="748" spans="1:19" s="19" customFormat="1" ht="20.100000000000001" customHeight="1">
      <c r="A748" s="49"/>
      <c r="B748" s="48"/>
      <c r="C748" s="16" t="s">
        <v>464</v>
      </c>
      <c r="D748" s="16">
        <v>3</v>
      </c>
      <c r="E748" s="16">
        <v>4829.7</v>
      </c>
      <c r="F748" s="16">
        <f t="shared" si="4"/>
        <v>0</v>
      </c>
      <c r="G748" s="16">
        <v>4829.7</v>
      </c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20"/>
    </row>
    <row r="749" spans="1:19" s="19" customFormat="1" ht="20.100000000000001" customHeight="1">
      <c r="A749" s="43"/>
      <c r="B749" s="45"/>
      <c r="C749" s="16" t="s">
        <v>465</v>
      </c>
      <c r="D749" s="16">
        <v>1</v>
      </c>
      <c r="E749" s="16">
        <v>1728</v>
      </c>
      <c r="F749" s="16">
        <f t="shared" si="4"/>
        <v>0</v>
      </c>
      <c r="G749" s="16">
        <v>1728</v>
      </c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20"/>
    </row>
    <row r="750" spans="1:19" s="19" customFormat="1" ht="20.100000000000001" customHeight="1">
      <c r="A750" s="42">
        <v>183</v>
      </c>
      <c r="B750" s="44" t="s">
        <v>466</v>
      </c>
      <c r="C750" s="12" t="s">
        <v>21</v>
      </c>
      <c r="D750" s="16">
        <v>6</v>
      </c>
      <c r="E750" s="16">
        <v>2881.2</v>
      </c>
      <c r="F750" s="16">
        <f t="shared" si="4"/>
        <v>864.39999999999986</v>
      </c>
      <c r="G750" s="16">
        <v>2016.8</v>
      </c>
      <c r="H750" s="46" t="s">
        <v>53</v>
      </c>
      <c r="I750" s="46">
        <f>SUM(G750:G753)</f>
        <v>21450.799999999999</v>
      </c>
      <c r="J750" s="46">
        <f>0.7*I750</f>
        <v>15015.559999999998</v>
      </c>
      <c r="K750" s="46">
        <f>0.3*G750</f>
        <v>605.04</v>
      </c>
      <c r="L750" s="46">
        <f>0.3*G751</f>
        <v>5092.2</v>
      </c>
      <c r="M750" s="46"/>
      <c r="N750" s="46">
        <f>0.3*G753</f>
        <v>48.93</v>
      </c>
      <c r="O750" s="46"/>
      <c r="P750" s="46">
        <f>0.3*G752</f>
        <v>689.07</v>
      </c>
      <c r="Q750" s="46"/>
      <c r="R750" s="46">
        <f>SUM(J750:Q753)</f>
        <v>21450.799999999999</v>
      </c>
      <c r="S750" s="20"/>
    </row>
    <row r="751" spans="1:19" s="19" customFormat="1" ht="20.100000000000001" customHeight="1">
      <c r="A751" s="49"/>
      <c r="B751" s="48"/>
      <c r="C751" s="12" t="s">
        <v>22</v>
      </c>
      <c r="D751" s="16">
        <v>19</v>
      </c>
      <c r="E751" s="16">
        <v>24248.5</v>
      </c>
      <c r="F751" s="16">
        <f t="shared" si="4"/>
        <v>7274.5</v>
      </c>
      <c r="G751" s="16">
        <v>16974</v>
      </c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20"/>
    </row>
    <row r="752" spans="1:19" s="19" customFormat="1" ht="20.100000000000001" customHeight="1">
      <c r="A752" s="49"/>
      <c r="B752" s="48"/>
      <c r="C752" s="12" t="s">
        <v>23</v>
      </c>
      <c r="D752" s="16">
        <v>6</v>
      </c>
      <c r="E752" s="16">
        <v>3281.3</v>
      </c>
      <c r="F752" s="16">
        <f t="shared" si="4"/>
        <v>984.40000000000009</v>
      </c>
      <c r="G752" s="16">
        <v>2296.9</v>
      </c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20"/>
    </row>
    <row r="753" spans="1:19" s="19" customFormat="1" ht="20.100000000000001" customHeight="1">
      <c r="A753" s="43"/>
      <c r="B753" s="45"/>
      <c r="C753" s="16" t="s">
        <v>465</v>
      </c>
      <c r="D753" s="16">
        <v>3</v>
      </c>
      <c r="E753" s="16">
        <v>233</v>
      </c>
      <c r="F753" s="16">
        <f t="shared" si="4"/>
        <v>69.900000000000006</v>
      </c>
      <c r="G753" s="16">
        <v>163.1</v>
      </c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20"/>
    </row>
    <row r="754" spans="1:19" s="19" customFormat="1" ht="21.95" customHeight="1">
      <c r="A754" s="42">
        <v>184</v>
      </c>
      <c r="B754" s="44" t="s">
        <v>468</v>
      </c>
      <c r="C754" s="12" t="s">
        <v>21</v>
      </c>
      <c r="D754" s="16">
        <v>3</v>
      </c>
      <c r="E754" s="16">
        <v>1482.2</v>
      </c>
      <c r="F754" s="16">
        <f t="shared" si="4"/>
        <v>309.5</v>
      </c>
      <c r="G754" s="16">
        <v>1172.7</v>
      </c>
      <c r="H754" s="46" t="s">
        <v>472</v>
      </c>
      <c r="I754" s="46">
        <f>SUM(G754:G758)</f>
        <v>9672.5</v>
      </c>
      <c r="J754" s="46">
        <f>0.7*I754</f>
        <v>6770.75</v>
      </c>
      <c r="K754" s="46">
        <f>0.3*G754</f>
        <v>351.81</v>
      </c>
      <c r="L754" s="46">
        <f>0.3*G755</f>
        <v>1268.04</v>
      </c>
      <c r="M754" s="46"/>
      <c r="N754" s="46">
        <f>0.3*G758</f>
        <v>352.8</v>
      </c>
      <c r="O754" s="46">
        <f>0.3*G757</f>
        <v>18.239999999999998</v>
      </c>
      <c r="P754" s="46">
        <f>0.3*G756</f>
        <v>910.8599999999999</v>
      </c>
      <c r="Q754" s="46"/>
      <c r="R754" s="46">
        <f>SUM(J754:Q758)</f>
        <v>9672.5</v>
      </c>
      <c r="S754" s="20"/>
    </row>
    <row r="755" spans="1:19" s="19" customFormat="1" ht="21.95" customHeight="1">
      <c r="A755" s="49"/>
      <c r="B755" s="48"/>
      <c r="C755" s="12" t="s">
        <v>22</v>
      </c>
      <c r="D755" s="16">
        <v>7</v>
      </c>
      <c r="E755" s="16">
        <v>5365.1</v>
      </c>
      <c r="F755" s="16">
        <f t="shared" si="4"/>
        <v>1138.3000000000002</v>
      </c>
      <c r="G755" s="16">
        <v>4226.8</v>
      </c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20"/>
    </row>
    <row r="756" spans="1:19" s="19" customFormat="1" ht="21.95" customHeight="1">
      <c r="A756" s="49"/>
      <c r="B756" s="48"/>
      <c r="C756" s="12" t="s">
        <v>23</v>
      </c>
      <c r="D756" s="16">
        <v>5</v>
      </c>
      <c r="E756" s="16">
        <v>3900.7</v>
      </c>
      <c r="F756" s="16">
        <f t="shared" si="4"/>
        <v>864.5</v>
      </c>
      <c r="G756" s="16">
        <v>3036.2</v>
      </c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20"/>
    </row>
    <row r="757" spans="1:19" s="19" customFormat="1" ht="21.95" customHeight="1">
      <c r="A757" s="49"/>
      <c r="B757" s="48"/>
      <c r="C757" s="12" t="s">
        <v>41</v>
      </c>
      <c r="D757" s="16">
        <v>1</v>
      </c>
      <c r="E757" s="16">
        <v>74.3</v>
      </c>
      <c r="F757" s="16">
        <f t="shared" si="4"/>
        <v>13.5</v>
      </c>
      <c r="G757" s="16">
        <v>60.8</v>
      </c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20"/>
    </row>
    <row r="758" spans="1:19" s="19" customFormat="1" ht="21.95" customHeight="1">
      <c r="A758" s="43"/>
      <c r="B758" s="45"/>
      <c r="C758" s="16" t="s">
        <v>32</v>
      </c>
      <c r="D758" s="16">
        <v>2</v>
      </c>
      <c r="E758" s="16">
        <v>1470</v>
      </c>
      <c r="F758" s="16">
        <f t="shared" si="4"/>
        <v>294</v>
      </c>
      <c r="G758" s="16">
        <v>1176</v>
      </c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20"/>
    </row>
    <row r="759" spans="1:19" s="19" customFormat="1" ht="21.95" customHeight="1">
      <c r="A759" s="42">
        <v>185</v>
      </c>
      <c r="B759" s="44" t="s">
        <v>470</v>
      </c>
      <c r="C759" s="12" t="s">
        <v>22</v>
      </c>
      <c r="D759" s="16">
        <v>4</v>
      </c>
      <c r="E759" s="16">
        <v>10117.700000000001</v>
      </c>
      <c r="F759" s="16">
        <f t="shared" si="4"/>
        <v>2067.7000000000007</v>
      </c>
      <c r="G759" s="16">
        <v>8050</v>
      </c>
      <c r="H759" s="46" t="s">
        <v>467</v>
      </c>
      <c r="I759" s="46">
        <f>SUM(G759:G760)</f>
        <v>14814</v>
      </c>
      <c r="J759" s="46">
        <f>0.7*I759</f>
        <v>10369.799999999999</v>
      </c>
      <c r="K759" s="46"/>
      <c r="L759" s="46">
        <f>0.3*G759</f>
        <v>2415</v>
      </c>
      <c r="M759" s="46"/>
      <c r="N759" s="46"/>
      <c r="O759" s="46"/>
      <c r="P759" s="46">
        <f>0.3*G760</f>
        <v>2029.1999999999998</v>
      </c>
      <c r="Q759" s="46"/>
      <c r="R759" s="46">
        <f>SUM(J759:Q760)</f>
        <v>14814</v>
      </c>
      <c r="S759" s="20"/>
    </row>
    <row r="760" spans="1:19" s="19" customFormat="1" ht="21.95" customHeight="1">
      <c r="A760" s="43"/>
      <c r="B760" s="45"/>
      <c r="C760" s="12" t="s">
        <v>23</v>
      </c>
      <c r="D760" s="16">
        <v>5</v>
      </c>
      <c r="E760" s="16">
        <v>9391.7999999999993</v>
      </c>
      <c r="F760" s="16">
        <f t="shared" si="4"/>
        <v>2627.7999999999993</v>
      </c>
      <c r="G760" s="16">
        <v>6764</v>
      </c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20"/>
    </row>
    <row r="761" spans="1:19" s="19" customFormat="1" ht="21.95" customHeight="1">
      <c r="A761" s="42">
        <v>186</v>
      </c>
      <c r="B761" s="44" t="s">
        <v>471</v>
      </c>
      <c r="C761" s="12" t="s">
        <v>21</v>
      </c>
      <c r="D761" s="16">
        <v>12</v>
      </c>
      <c r="E761" s="16">
        <v>12891.6</v>
      </c>
      <c r="F761" s="16">
        <f t="shared" si="4"/>
        <v>98.800000000001091</v>
      </c>
      <c r="G761" s="16">
        <v>12792.8</v>
      </c>
      <c r="H761" s="46" t="s">
        <v>472</v>
      </c>
      <c r="I761" s="46">
        <f>SUM(G761:G764)</f>
        <v>24592.699999999997</v>
      </c>
      <c r="J761" s="46">
        <f>0.7*I761</f>
        <v>17214.889999999996</v>
      </c>
      <c r="K761" s="46">
        <f>0.3*G761</f>
        <v>3837.8399999999997</v>
      </c>
      <c r="L761" s="46">
        <f>0.3*G762</f>
        <v>1419.84</v>
      </c>
      <c r="M761" s="46">
        <f>0.3*G764</f>
        <v>30.779999999999998</v>
      </c>
      <c r="N761" s="46"/>
      <c r="O761" s="46"/>
      <c r="P761" s="46">
        <f>0.3*G763</f>
        <v>2089.35</v>
      </c>
      <c r="Q761" s="46"/>
      <c r="R761" s="46">
        <f>SUM(J761:Q764)</f>
        <v>24592.699999999993</v>
      </c>
      <c r="S761" s="20"/>
    </row>
    <row r="762" spans="1:19" s="19" customFormat="1" ht="21.95" customHeight="1">
      <c r="A762" s="49"/>
      <c r="B762" s="48"/>
      <c r="C762" s="12" t="s">
        <v>22</v>
      </c>
      <c r="D762" s="16">
        <v>5</v>
      </c>
      <c r="E762" s="16">
        <v>4772.5</v>
      </c>
      <c r="F762" s="16">
        <f t="shared" si="4"/>
        <v>39.699999999999818</v>
      </c>
      <c r="G762" s="16">
        <v>4732.8</v>
      </c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20"/>
    </row>
    <row r="763" spans="1:19" s="19" customFormat="1" ht="21.95" customHeight="1">
      <c r="A763" s="49"/>
      <c r="B763" s="48"/>
      <c r="C763" s="12" t="s">
        <v>23</v>
      </c>
      <c r="D763" s="16">
        <v>6</v>
      </c>
      <c r="E763" s="16">
        <v>7065.1</v>
      </c>
      <c r="F763" s="16">
        <f t="shared" si="4"/>
        <v>100.60000000000036</v>
      </c>
      <c r="G763" s="16">
        <v>6964.5</v>
      </c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20"/>
    </row>
    <row r="764" spans="1:19" s="19" customFormat="1" ht="21.95" customHeight="1">
      <c r="A764" s="43"/>
      <c r="B764" s="45"/>
      <c r="C764" s="12" t="s">
        <v>64</v>
      </c>
      <c r="D764" s="16">
        <v>1</v>
      </c>
      <c r="E764" s="16">
        <v>186.5</v>
      </c>
      <c r="F764" s="16">
        <f t="shared" si="4"/>
        <v>83.9</v>
      </c>
      <c r="G764" s="16">
        <v>102.6</v>
      </c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20"/>
    </row>
    <row r="765" spans="1:19" s="19" customFormat="1" ht="21.95" customHeight="1">
      <c r="A765" s="42">
        <v>187</v>
      </c>
      <c r="B765" s="44" t="s">
        <v>473</v>
      </c>
      <c r="C765" s="12" t="s">
        <v>21</v>
      </c>
      <c r="D765" s="16">
        <v>3</v>
      </c>
      <c r="E765" s="16">
        <v>4349</v>
      </c>
      <c r="F765" s="16">
        <f t="shared" si="4"/>
        <v>621.19999999999982</v>
      </c>
      <c r="G765" s="16">
        <v>3727.8</v>
      </c>
      <c r="H765" s="46" t="s">
        <v>474</v>
      </c>
      <c r="I765" s="46">
        <f>SUM(G765:G767)</f>
        <v>13301.5</v>
      </c>
      <c r="J765" s="46">
        <f>0.7*I765</f>
        <v>9311.0499999999993</v>
      </c>
      <c r="K765" s="46">
        <f>0.3*G765</f>
        <v>1118.3399999999999</v>
      </c>
      <c r="L765" s="46">
        <f>0.3*G766</f>
        <v>1640.9099999999999</v>
      </c>
      <c r="M765" s="46"/>
      <c r="N765" s="46"/>
      <c r="O765" s="46"/>
      <c r="P765" s="46">
        <f>0.3*G767</f>
        <v>1231.2</v>
      </c>
      <c r="Q765" s="46"/>
      <c r="R765" s="46">
        <f>SUM(J765:Q767)</f>
        <v>13301.5</v>
      </c>
      <c r="S765" s="20"/>
    </row>
    <row r="766" spans="1:19" s="19" customFormat="1" ht="21.95" customHeight="1">
      <c r="A766" s="49"/>
      <c r="B766" s="48"/>
      <c r="C766" s="12" t="s">
        <v>22</v>
      </c>
      <c r="D766" s="16">
        <v>4</v>
      </c>
      <c r="E766" s="16">
        <v>6381</v>
      </c>
      <c r="F766" s="16">
        <f t="shared" si="4"/>
        <v>911.30000000000018</v>
      </c>
      <c r="G766" s="16">
        <v>5469.7</v>
      </c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20"/>
    </row>
    <row r="767" spans="1:19" s="19" customFormat="1" ht="21.95" customHeight="1">
      <c r="A767" s="43"/>
      <c r="B767" s="45"/>
      <c r="C767" s="12" t="s">
        <v>23</v>
      </c>
      <c r="D767" s="16">
        <v>3</v>
      </c>
      <c r="E767" s="16">
        <v>4788</v>
      </c>
      <c r="F767" s="16">
        <f t="shared" si="4"/>
        <v>684</v>
      </c>
      <c r="G767" s="16">
        <v>4104</v>
      </c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20"/>
    </row>
    <row r="768" spans="1:19" s="19" customFormat="1" ht="21.95" customHeight="1">
      <c r="A768" s="42">
        <v>188</v>
      </c>
      <c r="B768" s="44" t="s">
        <v>475</v>
      </c>
      <c r="C768" s="12" t="s">
        <v>20</v>
      </c>
      <c r="D768" s="16">
        <v>3</v>
      </c>
      <c r="E768" s="16">
        <v>11860</v>
      </c>
      <c r="F768" s="16">
        <f t="shared" si="4"/>
        <v>1174.1000000000004</v>
      </c>
      <c r="G768" s="16">
        <v>10685.9</v>
      </c>
      <c r="H768" s="46" t="s">
        <v>469</v>
      </c>
      <c r="I768" s="46">
        <f>SUM(G768:G771)</f>
        <v>44326.6</v>
      </c>
      <c r="J768" s="46">
        <f>0.7*I768</f>
        <v>31028.619999999995</v>
      </c>
      <c r="K768" s="46">
        <f>0.3*G769</f>
        <v>3521.6699999999996</v>
      </c>
      <c r="L768" s="46">
        <f>0.15*G768+0.3*G770</f>
        <v>6478.6049999999996</v>
      </c>
      <c r="M768" s="46"/>
      <c r="N768" s="46"/>
      <c r="O768" s="46"/>
      <c r="P768" s="46">
        <f>0.15*G768+0.3*G771</f>
        <v>3297.7049999999999</v>
      </c>
      <c r="Q768" s="46"/>
      <c r="R768" s="46">
        <f>SUM(J768:Q771)</f>
        <v>44326.599999999991</v>
      </c>
      <c r="S768" s="20"/>
    </row>
    <row r="769" spans="1:19" s="19" customFormat="1" ht="21.95" customHeight="1">
      <c r="A769" s="49"/>
      <c r="B769" s="48"/>
      <c r="C769" s="12" t="s">
        <v>21</v>
      </c>
      <c r="D769" s="16">
        <v>9</v>
      </c>
      <c r="E769" s="16">
        <v>13028.8</v>
      </c>
      <c r="F769" s="16">
        <f t="shared" si="4"/>
        <v>1289.8999999999996</v>
      </c>
      <c r="G769" s="16">
        <v>11738.9</v>
      </c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20"/>
    </row>
    <row r="770" spans="1:19" s="19" customFormat="1" ht="21.95" customHeight="1">
      <c r="A770" s="49"/>
      <c r="B770" s="48"/>
      <c r="C770" s="12" t="s">
        <v>22</v>
      </c>
      <c r="D770" s="16">
        <v>14</v>
      </c>
      <c r="E770" s="16">
        <v>18038.099999999999</v>
      </c>
      <c r="F770" s="16">
        <f t="shared" si="4"/>
        <v>1785.6999999999989</v>
      </c>
      <c r="G770" s="16">
        <v>16252.4</v>
      </c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20"/>
    </row>
    <row r="771" spans="1:19" s="19" customFormat="1" ht="21.95" customHeight="1">
      <c r="A771" s="43"/>
      <c r="B771" s="45"/>
      <c r="C771" s="12" t="s">
        <v>23</v>
      </c>
      <c r="D771" s="16">
        <v>8</v>
      </c>
      <c r="E771" s="16">
        <v>6270.1</v>
      </c>
      <c r="F771" s="16">
        <f t="shared" si="4"/>
        <v>620.70000000000073</v>
      </c>
      <c r="G771" s="16">
        <v>5649.4</v>
      </c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20"/>
    </row>
    <row r="772" spans="1:19" s="19" customFormat="1" ht="21.95" customHeight="1">
      <c r="A772" s="42">
        <v>189</v>
      </c>
      <c r="B772" s="44" t="s">
        <v>476</v>
      </c>
      <c r="C772" s="12" t="s">
        <v>21</v>
      </c>
      <c r="D772" s="16">
        <v>1</v>
      </c>
      <c r="E772" s="16">
        <v>205.8</v>
      </c>
      <c r="F772" s="16">
        <f t="shared" si="4"/>
        <v>90.300000000000011</v>
      </c>
      <c r="G772" s="16">
        <v>115.5</v>
      </c>
      <c r="H772" s="46" t="s">
        <v>477</v>
      </c>
      <c r="I772" s="46">
        <f>SUM(G772:G775)</f>
        <v>17339.600000000002</v>
      </c>
      <c r="J772" s="46">
        <f>0.7*I772</f>
        <v>12137.720000000001</v>
      </c>
      <c r="K772" s="46">
        <f>0.3*G772</f>
        <v>34.65</v>
      </c>
      <c r="L772" s="46">
        <f>0.3*G773</f>
        <v>4673.55</v>
      </c>
      <c r="M772" s="46"/>
      <c r="N772" s="46">
        <f>0.3*G775</f>
        <v>233.31</v>
      </c>
      <c r="O772" s="46"/>
      <c r="P772" s="46">
        <f>0.3*G774</f>
        <v>260.37</v>
      </c>
      <c r="Q772" s="46"/>
      <c r="R772" s="46">
        <f>SUM(J772:Q775)</f>
        <v>17339.600000000002</v>
      </c>
      <c r="S772" s="20"/>
    </row>
    <row r="773" spans="1:19" s="19" customFormat="1" ht="21.95" customHeight="1">
      <c r="A773" s="49"/>
      <c r="B773" s="48"/>
      <c r="C773" s="12" t="s">
        <v>22</v>
      </c>
      <c r="D773" s="16">
        <v>11</v>
      </c>
      <c r="E773" s="16">
        <v>15810.7</v>
      </c>
      <c r="F773" s="16">
        <f t="shared" si="4"/>
        <v>232.20000000000073</v>
      </c>
      <c r="G773" s="16">
        <v>15578.5</v>
      </c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20"/>
    </row>
    <row r="774" spans="1:19" s="19" customFormat="1" ht="21.95" customHeight="1">
      <c r="A774" s="49"/>
      <c r="B774" s="48"/>
      <c r="C774" s="12" t="s">
        <v>23</v>
      </c>
      <c r="D774" s="16">
        <v>2</v>
      </c>
      <c r="E774" s="16">
        <v>922.9</v>
      </c>
      <c r="F774" s="16">
        <f t="shared" si="4"/>
        <v>55</v>
      </c>
      <c r="G774" s="16">
        <v>867.9</v>
      </c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20"/>
    </row>
    <row r="775" spans="1:19" s="19" customFormat="1" ht="21.95" customHeight="1">
      <c r="A775" s="43"/>
      <c r="B775" s="45"/>
      <c r="C775" s="16" t="s">
        <v>32</v>
      </c>
      <c r="D775" s="16">
        <v>2</v>
      </c>
      <c r="E775" s="16">
        <v>777.7</v>
      </c>
      <c r="F775" s="16">
        <f t="shared" si="4"/>
        <v>0</v>
      </c>
      <c r="G775" s="16">
        <v>777.7</v>
      </c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20"/>
    </row>
    <row r="776" spans="1:19" s="19" customFormat="1" ht="18.95" customHeight="1">
      <c r="A776" s="42">
        <v>190</v>
      </c>
      <c r="B776" s="44" t="s">
        <v>478</v>
      </c>
      <c r="C776" s="12" t="s">
        <v>20</v>
      </c>
      <c r="D776" s="16">
        <v>1</v>
      </c>
      <c r="E776" s="16">
        <v>1001</v>
      </c>
      <c r="F776" s="16">
        <f t="shared" si="4"/>
        <v>0</v>
      </c>
      <c r="G776" s="16">
        <v>1001</v>
      </c>
      <c r="H776" s="46" t="s">
        <v>469</v>
      </c>
      <c r="I776" s="46">
        <f>SUM(G776:G779)</f>
        <v>19625.400000000001</v>
      </c>
      <c r="J776" s="46">
        <f>0.7*I776</f>
        <v>13737.78</v>
      </c>
      <c r="K776" s="46">
        <f>0.3*G777</f>
        <v>195.08999999999997</v>
      </c>
      <c r="L776" s="46">
        <f>0.3*G778+0.15*G776</f>
        <v>5534.16</v>
      </c>
      <c r="M776" s="46"/>
      <c r="N776" s="46"/>
      <c r="O776" s="46"/>
      <c r="P776" s="46">
        <f>0.3*G779+0.15*G776</f>
        <v>158.37</v>
      </c>
      <c r="Q776" s="46"/>
      <c r="R776" s="46">
        <f>SUM(J776:Q779)</f>
        <v>19625.399999999998</v>
      </c>
      <c r="S776" s="20"/>
    </row>
    <row r="777" spans="1:19" s="19" customFormat="1" ht="18.95" customHeight="1">
      <c r="A777" s="49"/>
      <c r="B777" s="48"/>
      <c r="C777" s="12" t="s">
        <v>21</v>
      </c>
      <c r="D777" s="16">
        <v>2</v>
      </c>
      <c r="E777" s="16">
        <v>794.5</v>
      </c>
      <c r="F777" s="16">
        <f t="shared" si="4"/>
        <v>144.20000000000005</v>
      </c>
      <c r="G777" s="16">
        <v>650.29999999999995</v>
      </c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20"/>
    </row>
    <row r="778" spans="1:19" s="19" customFormat="1" ht="18.95" customHeight="1">
      <c r="A778" s="49"/>
      <c r="B778" s="48"/>
      <c r="C778" s="12" t="s">
        <v>22</v>
      </c>
      <c r="D778" s="16">
        <v>13</v>
      </c>
      <c r="E778" s="16">
        <v>18262.5</v>
      </c>
      <c r="F778" s="16">
        <f t="shared" si="4"/>
        <v>315.79999999999927</v>
      </c>
      <c r="G778" s="16">
        <v>17946.7</v>
      </c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20"/>
    </row>
    <row r="779" spans="1:19" s="19" customFormat="1" ht="18.95" customHeight="1">
      <c r="A779" s="43"/>
      <c r="B779" s="45"/>
      <c r="C779" s="12" t="s">
        <v>23</v>
      </c>
      <c r="D779" s="16">
        <v>1</v>
      </c>
      <c r="E779" s="16">
        <v>44</v>
      </c>
      <c r="F779" s="16">
        <f t="shared" si="4"/>
        <v>16.600000000000001</v>
      </c>
      <c r="G779" s="16">
        <v>27.4</v>
      </c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20"/>
    </row>
    <row r="780" spans="1:19" s="19" customFormat="1" ht="18.95" customHeight="1">
      <c r="A780" s="42">
        <v>191</v>
      </c>
      <c r="B780" s="44" t="s">
        <v>479</v>
      </c>
      <c r="C780" s="12" t="s">
        <v>20</v>
      </c>
      <c r="D780" s="16">
        <v>6</v>
      </c>
      <c r="E780" s="16">
        <v>2760.6</v>
      </c>
      <c r="F780" s="16">
        <f t="shared" si="4"/>
        <v>265</v>
      </c>
      <c r="G780" s="16">
        <v>2495.6</v>
      </c>
      <c r="H780" s="46" t="s">
        <v>24</v>
      </c>
      <c r="I780" s="46">
        <f>SUM(G780:G786)</f>
        <v>61679.399999999987</v>
      </c>
      <c r="J780" s="46">
        <f>0.7*I780</f>
        <v>43175.579999999987</v>
      </c>
      <c r="K780" s="46">
        <f>0.3*G781</f>
        <v>6923.1299999999992</v>
      </c>
      <c r="L780" s="46">
        <f>0.15*G780+0.3*G782</f>
        <v>8587.7699999999986</v>
      </c>
      <c r="M780" s="46">
        <f>0.3*G784</f>
        <v>35.46</v>
      </c>
      <c r="N780" s="46">
        <f>0.3*G785</f>
        <v>24.42</v>
      </c>
      <c r="O780" s="46"/>
      <c r="P780" s="46">
        <f>0.15*G780+0.3*G783</f>
        <v>2911.08</v>
      </c>
      <c r="Q780" s="46">
        <f>0.3*G786</f>
        <v>21.96</v>
      </c>
      <c r="R780" s="46">
        <f>SUM(J780:Q786)</f>
        <v>61679.39999999998</v>
      </c>
      <c r="S780" s="20"/>
    </row>
    <row r="781" spans="1:19" s="19" customFormat="1" ht="18.95" customHeight="1">
      <c r="A781" s="49"/>
      <c r="B781" s="48"/>
      <c r="C781" s="12" t="s">
        <v>21</v>
      </c>
      <c r="D781" s="16">
        <v>23</v>
      </c>
      <c r="E781" s="16">
        <v>25595.8</v>
      </c>
      <c r="F781" s="16">
        <f t="shared" si="4"/>
        <v>2518.7000000000007</v>
      </c>
      <c r="G781" s="16">
        <v>23077.1</v>
      </c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20"/>
    </row>
    <row r="782" spans="1:19" s="19" customFormat="1" ht="18.95" customHeight="1">
      <c r="A782" s="49"/>
      <c r="B782" s="48"/>
      <c r="C782" s="12" t="s">
        <v>22</v>
      </c>
      <c r="D782" s="16">
        <v>31</v>
      </c>
      <c r="E782" s="16">
        <v>30285.5</v>
      </c>
      <c r="F782" s="16">
        <f t="shared" si="4"/>
        <v>2907.4000000000015</v>
      </c>
      <c r="G782" s="16">
        <v>27378.1</v>
      </c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20"/>
    </row>
    <row r="783" spans="1:19" s="19" customFormat="1" ht="18.95" customHeight="1">
      <c r="A783" s="49"/>
      <c r="B783" s="48"/>
      <c r="C783" s="12" t="s">
        <v>23</v>
      </c>
      <c r="D783" s="16">
        <v>9</v>
      </c>
      <c r="E783" s="16">
        <v>9354.7999999999993</v>
      </c>
      <c r="F783" s="16">
        <f t="shared" si="4"/>
        <v>899</v>
      </c>
      <c r="G783" s="16">
        <v>8455.7999999999993</v>
      </c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20"/>
    </row>
    <row r="784" spans="1:19" s="19" customFormat="1" ht="18.95" customHeight="1">
      <c r="A784" s="49"/>
      <c r="B784" s="48"/>
      <c r="C784" s="12" t="s">
        <v>64</v>
      </c>
      <c r="D784" s="16">
        <v>2</v>
      </c>
      <c r="E784" s="16">
        <v>130.80000000000001</v>
      </c>
      <c r="F784" s="16">
        <f t="shared" si="4"/>
        <v>12.600000000000009</v>
      </c>
      <c r="G784" s="16">
        <v>118.2</v>
      </c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20"/>
    </row>
    <row r="785" spans="1:19" s="19" customFormat="1" ht="18.95" customHeight="1">
      <c r="A785" s="49"/>
      <c r="B785" s="48"/>
      <c r="C785" s="16" t="s">
        <v>32</v>
      </c>
      <c r="D785" s="16">
        <v>1</v>
      </c>
      <c r="E785" s="16">
        <v>90</v>
      </c>
      <c r="F785" s="16">
        <f t="shared" si="4"/>
        <v>8.5999999999999943</v>
      </c>
      <c r="G785" s="16">
        <v>81.400000000000006</v>
      </c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20"/>
    </row>
    <row r="786" spans="1:19" s="19" customFormat="1" ht="18.95" customHeight="1">
      <c r="A786" s="43"/>
      <c r="B786" s="45"/>
      <c r="C786" s="12" t="s">
        <v>70</v>
      </c>
      <c r="D786" s="16">
        <v>1</v>
      </c>
      <c r="E786" s="16">
        <v>81</v>
      </c>
      <c r="F786" s="16">
        <f t="shared" si="4"/>
        <v>7.7999999999999972</v>
      </c>
      <c r="G786" s="16">
        <v>73.2</v>
      </c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20"/>
    </row>
    <row r="787" spans="1:19" s="19" customFormat="1" ht="18.95" customHeight="1">
      <c r="A787" s="42">
        <v>192</v>
      </c>
      <c r="B787" s="44" t="s">
        <v>480</v>
      </c>
      <c r="C787" s="12" t="s">
        <v>21</v>
      </c>
      <c r="D787" s="16">
        <v>29</v>
      </c>
      <c r="E787" s="16">
        <v>18059.7</v>
      </c>
      <c r="F787" s="16">
        <f t="shared" si="4"/>
        <v>2438</v>
      </c>
      <c r="G787" s="16">
        <v>15621.7</v>
      </c>
      <c r="H787" s="46" t="s">
        <v>483</v>
      </c>
      <c r="I787" s="46">
        <f>SUM(G787:G790)</f>
        <v>29838.2</v>
      </c>
      <c r="J787" s="46">
        <f>0.7*I787</f>
        <v>20886.739999999998</v>
      </c>
      <c r="K787" s="46">
        <f>0.3*G787</f>
        <v>4686.51</v>
      </c>
      <c r="L787" s="46">
        <f>0.3*G788</f>
        <v>3627.0899999999997</v>
      </c>
      <c r="M787" s="46"/>
      <c r="N787" s="46">
        <f>0.3*G790</f>
        <v>163.29</v>
      </c>
      <c r="O787" s="46"/>
      <c r="P787" s="46">
        <f>0.3*G789</f>
        <v>474.57</v>
      </c>
      <c r="Q787" s="46"/>
      <c r="R787" s="46">
        <f>SUM(J787:Q790)</f>
        <v>29838.2</v>
      </c>
      <c r="S787" s="20"/>
    </row>
    <row r="788" spans="1:19" s="19" customFormat="1" ht="18.95" customHeight="1">
      <c r="A788" s="49"/>
      <c r="B788" s="48"/>
      <c r="C788" s="12" t="s">
        <v>22</v>
      </c>
      <c r="D788" s="16">
        <v>26</v>
      </c>
      <c r="E788" s="16">
        <v>14037.3</v>
      </c>
      <c r="F788" s="16">
        <f t="shared" si="4"/>
        <v>1947</v>
      </c>
      <c r="G788" s="16">
        <v>12090.3</v>
      </c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20"/>
    </row>
    <row r="789" spans="1:19" s="19" customFormat="1" ht="18.95" customHeight="1">
      <c r="A789" s="49"/>
      <c r="B789" s="48"/>
      <c r="C789" s="12" t="s">
        <v>23</v>
      </c>
      <c r="D789" s="16">
        <v>9</v>
      </c>
      <c r="E789" s="16">
        <v>1828.8</v>
      </c>
      <c r="F789" s="16">
        <f t="shared" si="4"/>
        <v>246.89999999999986</v>
      </c>
      <c r="G789" s="16">
        <v>1581.9</v>
      </c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20"/>
    </row>
    <row r="790" spans="1:19" s="19" customFormat="1" ht="18.95" customHeight="1">
      <c r="A790" s="43"/>
      <c r="B790" s="45"/>
      <c r="C790" s="16" t="s">
        <v>32</v>
      </c>
      <c r="D790" s="16">
        <v>2</v>
      </c>
      <c r="E790" s="16">
        <v>629.20000000000005</v>
      </c>
      <c r="F790" s="16">
        <f t="shared" si="4"/>
        <v>84.900000000000091</v>
      </c>
      <c r="G790" s="16">
        <v>544.29999999999995</v>
      </c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20"/>
    </row>
    <row r="791" spans="1:19" s="19" customFormat="1" ht="18.95" customHeight="1">
      <c r="A791" s="42">
        <v>193</v>
      </c>
      <c r="B791" s="44" t="s">
        <v>482</v>
      </c>
      <c r="C791" s="12" t="s">
        <v>22</v>
      </c>
      <c r="D791" s="16">
        <v>2</v>
      </c>
      <c r="E791" s="16">
        <v>2635.3</v>
      </c>
      <c r="F791" s="16">
        <f t="shared" si="4"/>
        <v>0</v>
      </c>
      <c r="G791" s="16">
        <v>2635.3</v>
      </c>
      <c r="H791" s="46" t="s">
        <v>114</v>
      </c>
      <c r="I791" s="46">
        <f>SUM(G791:G792)</f>
        <v>6170.3</v>
      </c>
      <c r="J791" s="46">
        <f>0.7*I791</f>
        <v>4319.21</v>
      </c>
      <c r="K791" s="46"/>
      <c r="L791" s="46">
        <f>0.3*G791</f>
        <v>790.59</v>
      </c>
      <c r="M791" s="46"/>
      <c r="N791" s="46"/>
      <c r="O791" s="46"/>
      <c r="P791" s="46">
        <f>0.3*G792</f>
        <v>1060.5</v>
      </c>
      <c r="Q791" s="46"/>
      <c r="R791" s="46">
        <f>SUM(J791:Q792)</f>
        <v>6170.3</v>
      </c>
      <c r="S791" s="20"/>
    </row>
    <row r="792" spans="1:19" s="19" customFormat="1" ht="18.95" customHeight="1">
      <c r="A792" s="43"/>
      <c r="B792" s="45"/>
      <c r="C792" s="12" t="s">
        <v>23</v>
      </c>
      <c r="D792" s="16">
        <v>3</v>
      </c>
      <c r="E792" s="16">
        <v>3535</v>
      </c>
      <c r="F792" s="16">
        <f t="shared" si="4"/>
        <v>0</v>
      </c>
      <c r="G792" s="16">
        <v>3535</v>
      </c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20"/>
    </row>
    <row r="793" spans="1:19" s="19" customFormat="1" ht="18.95" customHeight="1">
      <c r="A793" s="42">
        <v>194</v>
      </c>
      <c r="B793" s="44" t="s">
        <v>484</v>
      </c>
      <c r="C793" s="12" t="s">
        <v>21</v>
      </c>
      <c r="D793" s="16">
        <v>4</v>
      </c>
      <c r="E793" s="16">
        <v>287</v>
      </c>
      <c r="F793" s="16">
        <f t="shared" si="4"/>
        <v>24.600000000000023</v>
      </c>
      <c r="G793" s="16">
        <v>262.39999999999998</v>
      </c>
      <c r="H793" s="46" t="s">
        <v>26</v>
      </c>
      <c r="I793" s="46">
        <f>SUM(G793:G797)</f>
        <v>2972.7</v>
      </c>
      <c r="J793" s="46">
        <f>0.7*I793</f>
        <v>2080.89</v>
      </c>
      <c r="K793" s="46">
        <f>0.3*G793</f>
        <v>78.719999999999985</v>
      </c>
      <c r="L793" s="46">
        <f>0.3*G794</f>
        <v>619.04999999999995</v>
      </c>
      <c r="M793" s="46"/>
      <c r="N793" s="46">
        <f>0.3*G797</f>
        <v>48.059999999999995</v>
      </c>
      <c r="O793" s="46">
        <f>0.3*G796</f>
        <v>40.32</v>
      </c>
      <c r="P793" s="46">
        <f>0.3*G795</f>
        <v>105.66</v>
      </c>
      <c r="Q793" s="46"/>
      <c r="R793" s="46">
        <f>SUM(J793:Q797)</f>
        <v>2972.7</v>
      </c>
      <c r="S793" s="20"/>
    </row>
    <row r="794" spans="1:19" s="19" customFormat="1" ht="18.95" customHeight="1">
      <c r="A794" s="49"/>
      <c r="B794" s="48"/>
      <c r="C794" s="12" t="s">
        <v>22</v>
      </c>
      <c r="D794" s="16">
        <v>7</v>
      </c>
      <c r="E794" s="16">
        <v>2251.4</v>
      </c>
      <c r="F794" s="16">
        <f t="shared" si="4"/>
        <v>187.90000000000009</v>
      </c>
      <c r="G794" s="16">
        <v>2063.5</v>
      </c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20"/>
    </row>
    <row r="795" spans="1:19" s="19" customFormat="1" ht="18.95" customHeight="1">
      <c r="A795" s="49"/>
      <c r="B795" s="48"/>
      <c r="C795" s="12" t="s">
        <v>23</v>
      </c>
      <c r="D795" s="16">
        <v>4</v>
      </c>
      <c r="E795" s="16">
        <v>385.2</v>
      </c>
      <c r="F795" s="16">
        <f t="shared" si="4"/>
        <v>33</v>
      </c>
      <c r="G795" s="16">
        <v>352.2</v>
      </c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20"/>
    </row>
    <row r="796" spans="1:19" s="19" customFormat="1" ht="18.95" customHeight="1">
      <c r="A796" s="49"/>
      <c r="B796" s="48"/>
      <c r="C796" s="12" t="s">
        <v>485</v>
      </c>
      <c r="D796" s="16">
        <v>2</v>
      </c>
      <c r="E796" s="16">
        <v>147</v>
      </c>
      <c r="F796" s="16">
        <f t="shared" si="4"/>
        <v>12.599999999999994</v>
      </c>
      <c r="G796" s="16">
        <v>134.4</v>
      </c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20"/>
    </row>
    <row r="797" spans="1:19" s="19" customFormat="1" ht="18.95" customHeight="1">
      <c r="A797" s="43"/>
      <c r="B797" s="45"/>
      <c r="C797" s="16" t="s">
        <v>32</v>
      </c>
      <c r="D797" s="16">
        <v>1</v>
      </c>
      <c r="E797" s="16">
        <v>175.2</v>
      </c>
      <c r="F797" s="16">
        <f t="shared" si="4"/>
        <v>15</v>
      </c>
      <c r="G797" s="16">
        <v>160.19999999999999</v>
      </c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20"/>
    </row>
    <row r="798" spans="1:19" s="19" customFormat="1" ht="18.95" customHeight="1">
      <c r="A798" s="42">
        <v>195</v>
      </c>
      <c r="B798" s="44" t="s">
        <v>486</v>
      </c>
      <c r="C798" s="12" t="s">
        <v>21</v>
      </c>
      <c r="D798" s="16">
        <v>2</v>
      </c>
      <c r="E798" s="16">
        <v>573.79999999999995</v>
      </c>
      <c r="F798" s="16">
        <f t="shared" si="4"/>
        <v>43.399999999999977</v>
      </c>
      <c r="G798" s="16">
        <v>530.4</v>
      </c>
      <c r="H798" s="46" t="s">
        <v>501</v>
      </c>
      <c r="I798" s="46">
        <f>SUM(G798:G800)</f>
        <v>6306.4</v>
      </c>
      <c r="J798" s="46">
        <f>0.7*I798</f>
        <v>4414.4799999999996</v>
      </c>
      <c r="K798" s="46">
        <f>0.3*G798</f>
        <v>159.11999999999998</v>
      </c>
      <c r="L798" s="46">
        <f>0.3*G799</f>
        <v>1442.3999999999999</v>
      </c>
      <c r="M798" s="46"/>
      <c r="N798" s="46"/>
      <c r="O798" s="46"/>
      <c r="P798" s="46">
        <f>0.3*G800</f>
        <v>290.39999999999998</v>
      </c>
      <c r="Q798" s="46"/>
      <c r="R798" s="46">
        <f>SUM(J798:Q800)</f>
        <v>6306.3999999999987</v>
      </c>
      <c r="S798" s="20"/>
    </row>
    <row r="799" spans="1:19" s="19" customFormat="1" ht="18.95" customHeight="1">
      <c r="A799" s="49"/>
      <c r="B799" s="48"/>
      <c r="C799" s="12" t="s">
        <v>22</v>
      </c>
      <c r="D799" s="16">
        <v>3</v>
      </c>
      <c r="E799" s="16">
        <v>5108.5</v>
      </c>
      <c r="F799" s="16">
        <f t="shared" si="4"/>
        <v>300.5</v>
      </c>
      <c r="G799" s="16">
        <v>4808</v>
      </c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20"/>
    </row>
    <row r="800" spans="1:19" s="19" customFormat="1" ht="18.95" customHeight="1">
      <c r="A800" s="43"/>
      <c r="B800" s="45"/>
      <c r="C800" s="12" t="s">
        <v>23</v>
      </c>
      <c r="D800" s="16">
        <v>1</v>
      </c>
      <c r="E800" s="16">
        <v>1028.5</v>
      </c>
      <c r="F800" s="16">
        <f t="shared" si="4"/>
        <v>60.5</v>
      </c>
      <c r="G800" s="16">
        <v>968</v>
      </c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20"/>
    </row>
    <row r="801" spans="1:19" s="19" customFormat="1" ht="21.95" customHeight="1">
      <c r="A801" s="42">
        <v>196</v>
      </c>
      <c r="B801" s="44" t="s">
        <v>473</v>
      </c>
      <c r="C801" s="16" t="s">
        <v>505</v>
      </c>
      <c r="D801" s="16">
        <v>1</v>
      </c>
      <c r="E801" s="16">
        <v>5746.6</v>
      </c>
      <c r="F801" s="16">
        <f t="shared" si="4"/>
        <v>2283.4000000000005</v>
      </c>
      <c r="G801" s="16">
        <v>3463.2</v>
      </c>
      <c r="H801" s="46" t="s">
        <v>497</v>
      </c>
      <c r="I801" s="46">
        <f>SUM(G801:G808)</f>
        <v>17063.2</v>
      </c>
      <c r="J801" s="46">
        <f>0.7*I801</f>
        <v>11944.24</v>
      </c>
      <c r="K801" s="46">
        <f>0.3*G802+0.1*G801</f>
        <v>3573.3599999999997</v>
      </c>
      <c r="L801" s="46">
        <f>0.15*G801+0.3*G803</f>
        <v>919.5</v>
      </c>
      <c r="M801" s="46">
        <f>0.3*G805</f>
        <v>3.0599999999999996</v>
      </c>
      <c r="N801" s="46">
        <f>0.3*G807</f>
        <v>59.64</v>
      </c>
      <c r="O801" s="46">
        <f>0.3*G806</f>
        <v>14.61</v>
      </c>
      <c r="P801" s="46">
        <f>0.05*G801+0.3*G804</f>
        <v>545.73</v>
      </c>
      <c r="Q801" s="46">
        <f>0.3*G808</f>
        <v>3.0599999999999996</v>
      </c>
      <c r="R801" s="46">
        <f>SUM(J801:Q808)</f>
        <v>17063.2</v>
      </c>
      <c r="S801" s="51" t="s">
        <v>495</v>
      </c>
    </row>
    <row r="802" spans="1:19" s="19" customFormat="1" ht="21.95" customHeight="1">
      <c r="A802" s="49"/>
      <c r="B802" s="48"/>
      <c r="C802" s="16" t="s">
        <v>487</v>
      </c>
      <c r="D802" s="16">
        <v>9</v>
      </c>
      <c r="E802" s="16">
        <v>19166</v>
      </c>
      <c r="F802" s="16">
        <f t="shared" si="4"/>
        <v>8409.2000000000007</v>
      </c>
      <c r="G802" s="16">
        <v>10756.8</v>
      </c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1"/>
    </row>
    <row r="803" spans="1:19" s="19" customFormat="1" ht="21.95" customHeight="1">
      <c r="A803" s="49"/>
      <c r="B803" s="48"/>
      <c r="C803" s="16" t="s">
        <v>488</v>
      </c>
      <c r="D803" s="16">
        <v>5</v>
      </c>
      <c r="E803" s="16">
        <v>2395.3000000000002</v>
      </c>
      <c r="F803" s="16">
        <f t="shared" si="4"/>
        <v>1061.9000000000001</v>
      </c>
      <c r="G803" s="16">
        <v>1333.4</v>
      </c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1"/>
    </row>
    <row r="804" spans="1:19" s="19" customFormat="1" ht="21.95" customHeight="1">
      <c r="A804" s="49"/>
      <c r="B804" s="48"/>
      <c r="C804" s="16" t="s">
        <v>489</v>
      </c>
      <c r="D804" s="16">
        <v>3</v>
      </c>
      <c r="E804" s="16">
        <v>2236.6999999999998</v>
      </c>
      <c r="F804" s="16">
        <f t="shared" si="4"/>
        <v>994.79999999999973</v>
      </c>
      <c r="G804" s="16">
        <v>1241.9000000000001</v>
      </c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1"/>
    </row>
    <row r="805" spans="1:19" s="19" customFormat="1" ht="21.95" customHeight="1">
      <c r="A805" s="49"/>
      <c r="B805" s="48"/>
      <c r="C805" s="16" t="s">
        <v>490</v>
      </c>
      <c r="D805" s="16">
        <v>4</v>
      </c>
      <c r="E805" s="16">
        <v>73</v>
      </c>
      <c r="F805" s="16">
        <f t="shared" si="4"/>
        <v>62.8</v>
      </c>
      <c r="G805" s="16">
        <v>10.199999999999999</v>
      </c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1"/>
    </row>
    <row r="806" spans="1:19" s="19" customFormat="1" ht="21.95" customHeight="1">
      <c r="A806" s="49"/>
      <c r="B806" s="48"/>
      <c r="C806" s="16" t="s">
        <v>491</v>
      </c>
      <c r="D806" s="16">
        <v>5</v>
      </c>
      <c r="E806" s="16">
        <v>142.5</v>
      </c>
      <c r="F806" s="16">
        <f t="shared" si="4"/>
        <v>93.8</v>
      </c>
      <c r="G806" s="16">
        <v>48.7</v>
      </c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1"/>
    </row>
    <row r="807" spans="1:19" s="19" customFormat="1" ht="21.95" customHeight="1">
      <c r="A807" s="49"/>
      <c r="B807" s="48"/>
      <c r="C807" s="16" t="s">
        <v>492</v>
      </c>
      <c r="D807" s="16">
        <v>6</v>
      </c>
      <c r="E807" s="16">
        <v>419.7</v>
      </c>
      <c r="F807" s="16">
        <f t="shared" si="4"/>
        <v>220.89999999999998</v>
      </c>
      <c r="G807" s="16">
        <v>198.8</v>
      </c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1"/>
    </row>
    <row r="808" spans="1:19" s="19" customFormat="1" ht="21.95" customHeight="1">
      <c r="A808" s="43"/>
      <c r="B808" s="45"/>
      <c r="C808" s="16" t="s">
        <v>493</v>
      </c>
      <c r="D808" s="16">
        <v>1</v>
      </c>
      <c r="E808" s="16">
        <v>18.2</v>
      </c>
      <c r="F808" s="16">
        <f t="shared" si="4"/>
        <v>8</v>
      </c>
      <c r="G808" s="16">
        <v>10.199999999999999</v>
      </c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51"/>
    </row>
    <row r="809" spans="1:19" s="19" customFormat="1" ht="21.95" customHeight="1">
      <c r="A809" s="42">
        <v>197</v>
      </c>
      <c r="B809" s="44" t="s">
        <v>496</v>
      </c>
      <c r="C809" s="16" t="s">
        <v>487</v>
      </c>
      <c r="D809" s="16">
        <v>2</v>
      </c>
      <c r="E809" s="16">
        <v>1489</v>
      </c>
      <c r="F809" s="16">
        <f t="shared" si="4"/>
        <v>0</v>
      </c>
      <c r="G809" s="16">
        <v>1489</v>
      </c>
      <c r="H809" s="46" t="s">
        <v>494</v>
      </c>
      <c r="I809" s="46">
        <f>SUM(G809:G810)</f>
        <v>5424.6</v>
      </c>
      <c r="J809" s="46">
        <f>0.7*I809</f>
        <v>3797.22</v>
      </c>
      <c r="K809" s="46">
        <f>0.3*G809</f>
        <v>446.7</v>
      </c>
      <c r="L809" s="46">
        <f>0.3*G810</f>
        <v>1180.6799999999998</v>
      </c>
      <c r="M809" s="46"/>
      <c r="N809" s="46"/>
      <c r="O809" s="46"/>
      <c r="P809" s="46"/>
      <c r="Q809" s="46"/>
      <c r="R809" s="46">
        <f>SUM(J809:Q810)</f>
        <v>5424.6</v>
      </c>
      <c r="S809" s="20"/>
    </row>
    <row r="810" spans="1:19" s="19" customFormat="1" ht="21.95" customHeight="1">
      <c r="A810" s="43"/>
      <c r="B810" s="45"/>
      <c r="C810" s="16" t="s">
        <v>488</v>
      </c>
      <c r="D810" s="16">
        <v>9</v>
      </c>
      <c r="E810" s="16">
        <v>4037</v>
      </c>
      <c r="F810" s="16">
        <f t="shared" si="4"/>
        <v>101.40000000000009</v>
      </c>
      <c r="G810" s="16">
        <v>3935.6</v>
      </c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20"/>
    </row>
    <row r="811" spans="1:19" s="19" customFormat="1" ht="21.95" customHeight="1">
      <c r="A811" s="42">
        <v>198</v>
      </c>
      <c r="B811" s="44" t="s">
        <v>498</v>
      </c>
      <c r="C811" s="16" t="s">
        <v>488</v>
      </c>
      <c r="D811" s="16">
        <v>4</v>
      </c>
      <c r="E811" s="16">
        <v>2675</v>
      </c>
      <c r="F811" s="16">
        <f t="shared" si="4"/>
        <v>800</v>
      </c>
      <c r="G811" s="16">
        <v>1875</v>
      </c>
      <c r="H811" s="46" t="s">
        <v>494</v>
      </c>
      <c r="I811" s="46">
        <f>SUM(G811:G812)</f>
        <v>1972.4</v>
      </c>
      <c r="J811" s="46">
        <f>0.7*I811</f>
        <v>1380.68</v>
      </c>
      <c r="K811" s="46"/>
      <c r="L811" s="46">
        <f>0.3*G811</f>
        <v>562.5</v>
      </c>
      <c r="M811" s="46"/>
      <c r="N811" s="46"/>
      <c r="O811" s="46"/>
      <c r="P811" s="46">
        <f>0.3*G812</f>
        <v>29.22</v>
      </c>
      <c r="Q811" s="46"/>
      <c r="R811" s="46">
        <f>SUM(J811:Q812)</f>
        <v>1972.4</v>
      </c>
      <c r="S811" s="20"/>
    </row>
    <row r="812" spans="1:19" s="19" customFormat="1" ht="21.95" customHeight="1">
      <c r="A812" s="43"/>
      <c r="B812" s="45"/>
      <c r="C812" s="16" t="s">
        <v>489</v>
      </c>
      <c r="D812" s="16">
        <v>1</v>
      </c>
      <c r="E812" s="16">
        <v>97.4</v>
      </c>
      <c r="F812" s="16">
        <f t="shared" si="4"/>
        <v>0</v>
      </c>
      <c r="G812" s="16">
        <v>97.4</v>
      </c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20"/>
    </row>
    <row r="813" spans="1:19" s="19" customFormat="1" ht="21.95" customHeight="1">
      <c r="A813" s="42">
        <v>199</v>
      </c>
      <c r="B813" s="44" t="s">
        <v>499</v>
      </c>
      <c r="C813" s="16" t="s">
        <v>488</v>
      </c>
      <c r="D813" s="16">
        <v>5</v>
      </c>
      <c r="E813" s="16">
        <v>4867.2</v>
      </c>
      <c r="F813" s="16">
        <f t="shared" si="4"/>
        <v>0</v>
      </c>
      <c r="G813" s="16">
        <v>4867.2</v>
      </c>
      <c r="H813" s="46" t="s">
        <v>494</v>
      </c>
      <c r="I813" s="46">
        <f>SUM(G813:G814)</f>
        <v>4982.3999999999996</v>
      </c>
      <c r="J813" s="46">
        <f>0.7*I813</f>
        <v>3487.6799999999994</v>
      </c>
      <c r="K813" s="46"/>
      <c r="L813" s="46">
        <f>0.3*G813</f>
        <v>1460.1599999999999</v>
      </c>
      <c r="M813" s="46"/>
      <c r="N813" s="46">
        <f>0.3*G814</f>
        <v>34.56</v>
      </c>
      <c r="O813" s="46"/>
      <c r="P813" s="46"/>
      <c r="Q813" s="46"/>
      <c r="R813" s="46">
        <f>SUM(J813:Q814)</f>
        <v>4982.3999999999996</v>
      </c>
      <c r="S813" s="20"/>
    </row>
    <row r="814" spans="1:19" s="19" customFormat="1" ht="21.95" customHeight="1">
      <c r="A814" s="43"/>
      <c r="B814" s="45"/>
      <c r="C814" s="16" t="s">
        <v>492</v>
      </c>
      <c r="D814" s="16">
        <v>2</v>
      </c>
      <c r="E814" s="16">
        <v>115.2</v>
      </c>
      <c r="F814" s="16">
        <f t="shared" si="4"/>
        <v>0</v>
      </c>
      <c r="G814" s="16">
        <v>115.2</v>
      </c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20"/>
    </row>
    <row r="815" spans="1:19" s="19" customFormat="1" ht="21.95" customHeight="1">
      <c r="A815" s="42">
        <v>200</v>
      </c>
      <c r="B815" s="44" t="s">
        <v>500</v>
      </c>
      <c r="C815" s="16" t="s">
        <v>20</v>
      </c>
      <c r="D815" s="16">
        <v>1</v>
      </c>
      <c r="E815" s="16">
        <v>1824</v>
      </c>
      <c r="F815" s="16">
        <f t="shared" si="4"/>
        <v>0</v>
      </c>
      <c r="G815" s="16">
        <v>1824</v>
      </c>
      <c r="H815" s="46" t="s">
        <v>502</v>
      </c>
      <c r="I815" s="46">
        <f>SUM(G815:G818)</f>
        <v>12149</v>
      </c>
      <c r="J815" s="46">
        <f>0.7*I815</f>
        <v>8504.2999999999993</v>
      </c>
      <c r="K815" s="46">
        <f>0.3*G816</f>
        <v>9.2999999999999989</v>
      </c>
      <c r="L815" s="46">
        <f>0.15*G815+0.3*G817</f>
        <v>2965.5</v>
      </c>
      <c r="M815" s="46"/>
      <c r="N815" s="46"/>
      <c r="O815" s="46"/>
      <c r="P815" s="46">
        <f>0.15*G815+0.3*G818</f>
        <v>669.9</v>
      </c>
      <c r="Q815" s="46"/>
      <c r="R815" s="46">
        <f>SUM(J815:Q818)</f>
        <v>12148.999999999998</v>
      </c>
      <c r="S815" s="20"/>
    </row>
    <row r="816" spans="1:19" ht="21.95" customHeight="1">
      <c r="A816" s="49"/>
      <c r="B816" s="48"/>
      <c r="C816" s="16" t="s">
        <v>21</v>
      </c>
      <c r="D816" s="16">
        <v>1</v>
      </c>
      <c r="E816" s="16">
        <v>31</v>
      </c>
      <c r="F816" s="16">
        <f t="shared" si="4"/>
        <v>0</v>
      </c>
      <c r="G816" s="16">
        <v>31</v>
      </c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1:18" ht="21.95" customHeight="1">
      <c r="A817" s="49"/>
      <c r="B817" s="48"/>
      <c r="C817" s="16" t="s">
        <v>22</v>
      </c>
      <c r="D817" s="16">
        <v>10</v>
      </c>
      <c r="E817" s="16">
        <v>11025</v>
      </c>
      <c r="F817" s="16">
        <f t="shared" si="4"/>
        <v>2052</v>
      </c>
      <c r="G817" s="16">
        <v>8973</v>
      </c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</row>
    <row r="818" spans="1:18" ht="21.95" customHeight="1">
      <c r="A818" s="43"/>
      <c r="B818" s="45"/>
      <c r="C818" s="16" t="s">
        <v>23</v>
      </c>
      <c r="D818" s="16">
        <v>3</v>
      </c>
      <c r="E818" s="16">
        <v>1321</v>
      </c>
      <c r="F818" s="16">
        <f t="shared" si="4"/>
        <v>0</v>
      </c>
      <c r="G818" s="16">
        <v>1321</v>
      </c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</row>
    <row r="819" spans="1:18" ht="21.95" customHeight="1">
      <c r="A819" s="42">
        <v>201</v>
      </c>
      <c r="B819" s="44" t="s">
        <v>251</v>
      </c>
      <c r="C819" s="16" t="s">
        <v>22</v>
      </c>
      <c r="D819" s="16">
        <v>2</v>
      </c>
      <c r="E819" s="16">
        <v>2580</v>
      </c>
      <c r="F819" s="16">
        <f t="shared" si="4"/>
        <v>800</v>
      </c>
      <c r="G819" s="16">
        <v>1780</v>
      </c>
      <c r="H819" s="46" t="s">
        <v>503</v>
      </c>
      <c r="I819" s="46">
        <f>SUM(G819:G820)</f>
        <v>2945.4</v>
      </c>
      <c r="J819" s="46">
        <f>0.7*I819</f>
        <v>2061.7799999999997</v>
      </c>
      <c r="K819" s="46"/>
      <c r="L819" s="46">
        <f>0.3*G819</f>
        <v>534</v>
      </c>
      <c r="M819" s="46"/>
      <c r="N819" s="46"/>
      <c r="O819" s="46"/>
      <c r="P819" s="46">
        <f>0.3*G820</f>
        <v>349.62</v>
      </c>
      <c r="Q819" s="46"/>
      <c r="R819" s="46">
        <f>SUM(J819:Q820)</f>
        <v>2945.3999999999996</v>
      </c>
    </row>
    <row r="820" spans="1:18" ht="21.95" customHeight="1">
      <c r="A820" s="43"/>
      <c r="B820" s="45"/>
      <c r="C820" s="16" t="s">
        <v>23</v>
      </c>
      <c r="D820" s="16">
        <v>4</v>
      </c>
      <c r="E820" s="16">
        <v>2128</v>
      </c>
      <c r="F820" s="16">
        <f t="shared" si="4"/>
        <v>962.59999999999991</v>
      </c>
      <c r="G820" s="16">
        <v>1165.4000000000001</v>
      </c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</row>
    <row r="821" spans="1:18" ht="21.95" customHeight="1">
      <c r="A821" s="42">
        <v>202</v>
      </c>
      <c r="B821" s="44" t="s">
        <v>504</v>
      </c>
      <c r="C821" s="16" t="s">
        <v>20</v>
      </c>
      <c r="D821" s="16">
        <v>1</v>
      </c>
      <c r="E821" s="16">
        <v>3332</v>
      </c>
      <c r="F821" s="16">
        <f t="shared" si="4"/>
        <v>921.19999999999982</v>
      </c>
      <c r="G821" s="16">
        <v>2410.8000000000002</v>
      </c>
      <c r="H821" s="46" t="s">
        <v>508</v>
      </c>
      <c r="I821" s="46">
        <f>SUM(G821:G822)</f>
        <v>7723.4000000000005</v>
      </c>
      <c r="J821" s="46">
        <f>0.7*I821</f>
        <v>5406.38</v>
      </c>
      <c r="K821" s="46"/>
      <c r="L821" s="46">
        <f>0.3*G822+0.15*G821</f>
        <v>1955.4</v>
      </c>
      <c r="M821" s="46"/>
      <c r="N821" s="46"/>
      <c r="O821" s="46"/>
      <c r="P821" s="46">
        <f>0.15*G821</f>
        <v>361.62</v>
      </c>
      <c r="Q821" s="46"/>
      <c r="R821" s="46">
        <f>SUM(J821:Q822)</f>
        <v>7723.4000000000005</v>
      </c>
    </row>
    <row r="822" spans="1:18" ht="21.95" customHeight="1">
      <c r="A822" s="43"/>
      <c r="B822" s="45"/>
      <c r="C822" s="16" t="s">
        <v>22</v>
      </c>
      <c r="D822" s="16">
        <v>12</v>
      </c>
      <c r="E822" s="16">
        <v>5603.1</v>
      </c>
      <c r="F822" s="16">
        <f t="shared" si="4"/>
        <v>290.5</v>
      </c>
      <c r="G822" s="16">
        <v>5312.6</v>
      </c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</row>
    <row r="823" spans="1:18" ht="20.100000000000001" customHeight="1">
      <c r="A823" s="42">
        <v>203</v>
      </c>
      <c r="B823" s="44" t="s">
        <v>506</v>
      </c>
      <c r="C823" s="16" t="s">
        <v>21</v>
      </c>
      <c r="D823" s="16">
        <v>9</v>
      </c>
      <c r="E823" s="16">
        <v>8721.5</v>
      </c>
      <c r="F823" s="16">
        <f t="shared" si="4"/>
        <v>0</v>
      </c>
      <c r="G823" s="16">
        <v>8721.5</v>
      </c>
      <c r="H823" s="46" t="s">
        <v>503</v>
      </c>
      <c r="I823" s="46">
        <f>SUM(G823:G826)</f>
        <v>10682.7</v>
      </c>
      <c r="J823" s="46">
        <f>0.7*I823</f>
        <v>7477.89</v>
      </c>
      <c r="K823" s="46">
        <f>0.3*G823</f>
        <v>2616.4499999999998</v>
      </c>
      <c r="L823" s="46">
        <f>0.3*G824</f>
        <v>491.4</v>
      </c>
      <c r="M823" s="46"/>
      <c r="N823" s="46"/>
      <c r="O823" s="46">
        <f>0.3*G826</f>
        <v>21</v>
      </c>
      <c r="P823" s="46">
        <f>0.3*G825</f>
        <v>75.959999999999994</v>
      </c>
      <c r="Q823" s="46"/>
      <c r="R823" s="46">
        <f>SUM(J823:Q826)</f>
        <v>10682.699999999999</v>
      </c>
    </row>
    <row r="824" spans="1:18" ht="20.100000000000001" customHeight="1">
      <c r="A824" s="49"/>
      <c r="B824" s="48"/>
      <c r="C824" s="16" t="s">
        <v>22</v>
      </c>
      <c r="D824" s="16">
        <v>2</v>
      </c>
      <c r="E824" s="16">
        <v>1638</v>
      </c>
      <c r="F824" s="16">
        <f t="shared" si="4"/>
        <v>0</v>
      </c>
      <c r="G824" s="16">
        <v>1638</v>
      </c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1:18" ht="20.100000000000001" customHeight="1">
      <c r="A825" s="49"/>
      <c r="B825" s="48"/>
      <c r="C825" s="16" t="s">
        <v>23</v>
      </c>
      <c r="D825" s="16">
        <v>5</v>
      </c>
      <c r="E825" s="16">
        <v>253.2</v>
      </c>
      <c r="F825" s="16">
        <f t="shared" si="4"/>
        <v>0</v>
      </c>
      <c r="G825" s="16">
        <v>253.2</v>
      </c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</row>
    <row r="826" spans="1:18" ht="20.100000000000001" customHeight="1">
      <c r="A826" s="43"/>
      <c r="B826" s="45"/>
      <c r="C826" s="16" t="s">
        <v>507</v>
      </c>
      <c r="D826" s="16">
        <v>1</v>
      </c>
      <c r="E826" s="16">
        <v>70</v>
      </c>
      <c r="F826" s="16">
        <f t="shared" si="4"/>
        <v>0</v>
      </c>
      <c r="G826" s="16">
        <v>70</v>
      </c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</row>
    <row r="827" spans="1:18" ht="31.5" customHeight="1">
      <c r="A827" s="26"/>
      <c r="B827" s="40"/>
      <c r="C827" s="26"/>
      <c r="D827" s="16">
        <f>SUM(D4:D826)</f>
        <v>4315</v>
      </c>
      <c r="E827" s="16">
        <f>SUM(E4:E826)</f>
        <v>3389027.2000000016</v>
      </c>
      <c r="F827" s="16">
        <f>SUM(F4:F826)</f>
        <v>548788.30000000051</v>
      </c>
      <c r="G827" s="16">
        <f>SUM(G4:G826)</f>
        <v>2840238.9000000032</v>
      </c>
      <c r="H827" s="22"/>
      <c r="I827" s="31">
        <f t="shared" ref="I827:R827" si="5">SUM(I4:I826)</f>
        <v>2840238.9000000008</v>
      </c>
      <c r="J827" s="31">
        <f t="shared" si="5"/>
        <v>1996614.51</v>
      </c>
      <c r="K827" s="31">
        <f t="shared" si="5"/>
        <v>148579.73499999996</v>
      </c>
      <c r="L827" s="31">
        <f t="shared" si="5"/>
        <v>488916.61500000022</v>
      </c>
      <c r="M827" s="31">
        <f t="shared" si="5"/>
        <v>2069.3399999999997</v>
      </c>
      <c r="N827" s="32">
        <f t="shared" si="5"/>
        <v>5519.2200000000012</v>
      </c>
      <c r="O827" s="33">
        <f t="shared" si="5"/>
        <v>2058.0299999999997</v>
      </c>
      <c r="P827" s="31">
        <f t="shared" si="5"/>
        <v>195481.82</v>
      </c>
      <c r="Q827" s="31">
        <f t="shared" si="5"/>
        <v>999.62999999999988</v>
      </c>
      <c r="R827" s="31">
        <f t="shared" si="5"/>
        <v>2840238.9000000008</v>
      </c>
    </row>
    <row r="828" spans="1:18" ht="20.100000000000001" customHeight="1">
      <c r="A828" s="26"/>
      <c r="B828" s="40"/>
      <c r="C828" s="26"/>
      <c r="D828" s="26"/>
      <c r="E828" s="26"/>
      <c r="F828" s="26"/>
      <c r="G828" s="26"/>
      <c r="H828" s="17"/>
      <c r="I828" s="26"/>
      <c r="J828" s="28">
        <f>SUM(J827)</f>
        <v>1996614.51</v>
      </c>
      <c r="K828" s="28">
        <f>SUM(K827,P827)</f>
        <v>344061.55499999993</v>
      </c>
      <c r="L828" s="28">
        <f>SUM(L827,Q827)</f>
        <v>489916.24500000023</v>
      </c>
      <c r="M828" s="28">
        <f>SUM(M827)</f>
        <v>2069.3399999999997</v>
      </c>
      <c r="N828" s="29">
        <f>SUM(N827)</f>
        <v>5519.2200000000012</v>
      </c>
      <c r="O828" s="30">
        <f>SUM(O827)</f>
        <v>2058.0299999999997</v>
      </c>
      <c r="P828" s="26"/>
      <c r="Q828" s="26"/>
      <c r="R828" s="26"/>
    </row>
    <row r="829" spans="1:18" ht="20.100000000000001" customHeight="1">
      <c r="A829" s="26"/>
      <c r="B829" s="40"/>
      <c r="C829" s="26"/>
      <c r="D829" s="26"/>
      <c r="E829" s="26"/>
      <c r="F829" s="26"/>
      <c r="G829" s="26"/>
      <c r="H829" s="17"/>
      <c r="I829" s="26"/>
      <c r="J829" s="26"/>
      <c r="K829" s="28"/>
      <c r="L829" s="34"/>
      <c r="M829" s="26"/>
      <c r="N829" s="18"/>
      <c r="O829" s="26"/>
      <c r="P829" s="26"/>
      <c r="Q829" s="26"/>
      <c r="R829" s="28"/>
    </row>
    <row r="830" spans="1:18" ht="20.100000000000001" customHeight="1">
      <c r="A830" s="26"/>
      <c r="B830" s="40"/>
      <c r="C830" s="26"/>
      <c r="D830" s="26"/>
      <c r="E830" s="26"/>
      <c r="F830" s="26"/>
      <c r="G830" s="26"/>
      <c r="H830" s="17"/>
      <c r="I830" s="26"/>
      <c r="J830" s="26"/>
      <c r="K830" s="26"/>
      <c r="L830" s="26"/>
      <c r="M830" s="26"/>
      <c r="N830" s="18"/>
      <c r="O830" s="26"/>
      <c r="P830" s="26"/>
      <c r="Q830" s="26"/>
      <c r="R830" s="26"/>
    </row>
    <row r="831" spans="1:18" ht="20.100000000000001" customHeight="1">
      <c r="A831" s="26"/>
      <c r="B831" s="40"/>
      <c r="C831" s="26"/>
      <c r="D831" s="26"/>
      <c r="E831" s="26"/>
      <c r="F831" s="26"/>
      <c r="G831" s="26"/>
      <c r="H831" s="17"/>
      <c r="I831" s="26"/>
      <c r="J831" s="26"/>
      <c r="K831" s="26"/>
      <c r="L831" s="26"/>
      <c r="M831" s="26"/>
      <c r="N831" s="18"/>
      <c r="O831" s="26"/>
      <c r="P831" s="26"/>
      <c r="Q831" s="26"/>
      <c r="R831" s="26"/>
    </row>
    <row r="832" spans="1:18" ht="20.100000000000001" customHeight="1">
      <c r="A832" s="26"/>
      <c r="B832" s="40"/>
      <c r="C832" s="26"/>
      <c r="D832" s="26"/>
      <c r="E832" s="26"/>
      <c r="F832" s="26"/>
      <c r="G832" s="26"/>
      <c r="H832" s="17"/>
      <c r="I832" s="26"/>
      <c r="J832" s="26"/>
      <c r="K832" s="26"/>
      <c r="L832" s="26"/>
      <c r="M832" s="26"/>
      <c r="N832" s="18"/>
      <c r="O832" s="26"/>
      <c r="P832" s="26"/>
      <c r="Q832" s="26"/>
      <c r="R832" s="26"/>
    </row>
    <row r="833" spans="1:18" ht="20.100000000000001" customHeight="1">
      <c r="A833" s="26"/>
      <c r="B833" s="40"/>
      <c r="C833" s="26"/>
      <c r="D833" s="26"/>
      <c r="E833" s="26"/>
      <c r="F833" s="26"/>
      <c r="G833" s="26"/>
      <c r="H833" s="17"/>
      <c r="I833" s="26"/>
      <c r="J833" s="26"/>
      <c r="K833" s="26"/>
      <c r="L833" s="26"/>
      <c r="M833" s="26"/>
      <c r="N833" s="18"/>
      <c r="O833" s="26"/>
      <c r="P833" s="26"/>
      <c r="Q833" s="26"/>
      <c r="R833" s="26"/>
    </row>
    <row r="834" spans="1:18" ht="20.100000000000001" customHeight="1">
      <c r="A834" s="26"/>
      <c r="B834" s="40"/>
      <c r="C834" s="26"/>
      <c r="D834" s="26"/>
      <c r="E834" s="26"/>
      <c r="F834" s="26"/>
      <c r="G834" s="26"/>
      <c r="H834" s="17"/>
      <c r="I834" s="26"/>
      <c r="J834" s="26"/>
      <c r="K834" s="26"/>
      <c r="L834" s="26"/>
      <c r="M834" s="26"/>
      <c r="N834" s="18"/>
      <c r="O834" s="26"/>
      <c r="P834" s="26"/>
      <c r="Q834" s="26"/>
      <c r="R834" s="26"/>
    </row>
    <row r="835" spans="1:18" ht="20.100000000000001" customHeight="1">
      <c r="A835" s="26"/>
      <c r="B835" s="40"/>
      <c r="C835" s="26"/>
      <c r="D835" s="26"/>
      <c r="E835" s="26"/>
      <c r="F835" s="26"/>
      <c r="G835" s="26"/>
      <c r="H835" s="17"/>
      <c r="I835" s="26"/>
      <c r="J835" s="26"/>
      <c r="K835" s="26"/>
      <c r="L835" s="26"/>
      <c r="M835" s="26"/>
      <c r="N835" s="18"/>
      <c r="O835" s="26"/>
      <c r="P835" s="26"/>
      <c r="Q835" s="26"/>
      <c r="R835" s="26"/>
    </row>
    <row r="836" spans="1:18" ht="20.100000000000001" customHeight="1">
      <c r="A836" s="26"/>
      <c r="B836" s="40"/>
      <c r="C836" s="26"/>
      <c r="D836" s="26"/>
      <c r="E836" s="26"/>
      <c r="F836" s="26"/>
      <c r="G836" s="26"/>
      <c r="H836" s="17"/>
      <c r="I836" s="26"/>
      <c r="J836" s="26"/>
      <c r="K836" s="26"/>
      <c r="L836" s="26"/>
      <c r="M836" s="26"/>
      <c r="N836" s="18"/>
      <c r="O836" s="26"/>
      <c r="P836" s="26"/>
      <c r="Q836" s="26"/>
      <c r="R836" s="26"/>
    </row>
    <row r="837" spans="1:18" ht="20.100000000000001" customHeight="1">
      <c r="A837" s="26"/>
      <c r="B837" s="40"/>
      <c r="C837" s="26"/>
      <c r="D837" s="26"/>
      <c r="E837" s="26"/>
      <c r="F837" s="26"/>
      <c r="G837" s="26"/>
      <c r="H837" s="17"/>
      <c r="I837" s="26"/>
      <c r="J837" s="26"/>
      <c r="K837" s="26"/>
      <c r="L837" s="26"/>
      <c r="M837" s="26"/>
      <c r="N837" s="18"/>
      <c r="O837" s="26"/>
      <c r="P837" s="26"/>
      <c r="Q837" s="26"/>
      <c r="R837" s="26"/>
    </row>
    <row r="838" spans="1:18" ht="20.100000000000001" customHeight="1">
      <c r="A838" s="26"/>
      <c r="B838" s="40"/>
      <c r="C838" s="26"/>
      <c r="D838" s="26"/>
      <c r="E838" s="26"/>
      <c r="F838" s="26"/>
      <c r="G838" s="26"/>
      <c r="H838" s="17"/>
      <c r="I838" s="26"/>
      <c r="J838" s="26"/>
      <c r="K838" s="26"/>
      <c r="L838" s="26"/>
      <c r="M838" s="26"/>
      <c r="N838" s="18"/>
      <c r="O838" s="26"/>
      <c r="P838" s="26"/>
      <c r="Q838" s="26"/>
      <c r="R838" s="26"/>
    </row>
    <row r="839" spans="1:18" ht="20.100000000000001" customHeight="1">
      <c r="A839" s="26"/>
      <c r="B839" s="40"/>
      <c r="C839" s="26"/>
      <c r="D839" s="26"/>
      <c r="E839" s="26"/>
      <c r="F839" s="26"/>
      <c r="G839" s="26"/>
      <c r="H839" s="17"/>
      <c r="I839" s="26"/>
      <c r="J839" s="26"/>
      <c r="K839" s="26"/>
      <c r="L839" s="26"/>
      <c r="M839" s="26"/>
      <c r="N839" s="18"/>
      <c r="O839" s="26"/>
      <c r="P839" s="26"/>
      <c r="Q839" s="26"/>
      <c r="R839" s="26"/>
    </row>
    <row r="840" spans="1:18" ht="20.100000000000001" customHeight="1">
      <c r="A840" s="26"/>
      <c r="B840" s="40"/>
      <c r="C840" s="26"/>
      <c r="D840" s="26"/>
      <c r="E840" s="26"/>
      <c r="F840" s="26"/>
      <c r="G840" s="26"/>
      <c r="H840" s="17"/>
      <c r="I840" s="26"/>
      <c r="J840" s="26"/>
      <c r="K840" s="26"/>
      <c r="L840" s="26"/>
      <c r="M840" s="26"/>
      <c r="N840" s="18"/>
      <c r="O840" s="26"/>
      <c r="P840" s="26"/>
      <c r="Q840" s="26"/>
      <c r="R840" s="26"/>
    </row>
    <row r="841" spans="1:18" ht="20.100000000000001" customHeight="1">
      <c r="A841" s="26"/>
      <c r="B841" s="40"/>
      <c r="C841" s="26"/>
      <c r="D841" s="26"/>
      <c r="E841" s="26"/>
      <c r="F841" s="26"/>
      <c r="G841" s="26"/>
      <c r="H841" s="17"/>
      <c r="I841" s="26"/>
      <c r="J841" s="26"/>
      <c r="K841" s="26"/>
      <c r="L841" s="26"/>
      <c r="M841" s="26"/>
      <c r="N841" s="18"/>
      <c r="O841" s="26"/>
      <c r="P841" s="26"/>
      <c r="Q841" s="26"/>
      <c r="R841" s="26"/>
    </row>
    <row r="842" spans="1:18" ht="20.100000000000001" customHeight="1">
      <c r="A842" s="26"/>
      <c r="B842" s="40"/>
      <c r="C842" s="26"/>
      <c r="D842" s="26"/>
      <c r="E842" s="26"/>
      <c r="F842" s="26"/>
      <c r="G842" s="26"/>
      <c r="H842" s="17"/>
      <c r="I842" s="26"/>
      <c r="J842" s="26"/>
      <c r="K842" s="26"/>
      <c r="L842" s="26"/>
      <c r="M842" s="26"/>
      <c r="N842" s="18"/>
      <c r="O842" s="26"/>
      <c r="P842" s="26"/>
      <c r="Q842" s="26"/>
      <c r="R842" s="26"/>
    </row>
    <row r="843" spans="1:18" ht="20.100000000000001" customHeight="1">
      <c r="A843" s="26"/>
      <c r="B843" s="40"/>
      <c r="C843" s="26"/>
      <c r="D843" s="26"/>
      <c r="E843" s="26"/>
      <c r="F843" s="26"/>
      <c r="G843" s="26"/>
      <c r="H843" s="17"/>
      <c r="I843" s="26"/>
      <c r="J843" s="26"/>
      <c r="K843" s="26"/>
      <c r="L843" s="26"/>
      <c r="M843" s="26"/>
      <c r="N843" s="18"/>
      <c r="O843" s="26"/>
      <c r="P843" s="26"/>
      <c r="Q843" s="26"/>
      <c r="R843" s="26"/>
    </row>
    <row r="844" spans="1:18" ht="20.100000000000001" customHeight="1">
      <c r="A844" s="26"/>
      <c r="B844" s="40"/>
      <c r="C844" s="26"/>
      <c r="D844" s="26"/>
      <c r="E844" s="26"/>
      <c r="F844" s="26"/>
      <c r="G844" s="26"/>
      <c r="H844" s="17"/>
      <c r="I844" s="26"/>
      <c r="J844" s="26"/>
      <c r="K844" s="26"/>
      <c r="L844" s="26"/>
      <c r="M844" s="26"/>
      <c r="N844" s="18"/>
      <c r="O844" s="26"/>
      <c r="P844" s="26"/>
      <c r="Q844" s="26"/>
      <c r="R844" s="26"/>
    </row>
    <row r="845" spans="1:18" ht="20.100000000000001" customHeight="1">
      <c r="A845" s="26"/>
      <c r="B845" s="40"/>
      <c r="C845" s="26"/>
      <c r="D845" s="26"/>
      <c r="E845" s="26"/>
      <c r="F845" s="26"/>
      <c r="G845" s="26"/>
      <c r="H845" s="17"/>
      <c r="I845" s="26"/>
      <c r="J845" s="26"/>
      <c r="K845" s="26"/>
      <c r="L845" s="26"/>
      <c r="M845" s="26"/>
      <c r="N845" s="18"/>
      <c r="O845" s="26"/>
      <c r="P845" s="26"/>
      <c r="Q845" s="26"/>
      <c r="R845" s="26"/>
    </row>
    <row r="846" spans="1:18" ht="20.100000000000001" customHeight="1">
      <c r="A846" s="26"/>
      <c r="B846" s="40"/>
      <c r="C846" s="26"/>
      <c r="D846" s="26"/>
      <c r="E846" s="26"/>
      <c r="F846" s="26"/>
      <c r="G846" s="26"/>
      <c r="H846" s="17"/>
      <c r="I846" s="26"/>
      <c r="J846" s="26"/>
      <c r="K846" s="26"/>
      <c r="L846" s="26"/>
      <c r="M846" s="26"/>
      <c r="N846" s="18"/>
      <c r="O846" s="26"/>
      <c r="P846" s="26"/>
      <c r="Q846" s="26"/>
      <c r="R846" s="26"/>
    </row>
    <row r="847" spans="1:18" ht="20.100000000000001" customHeight="1">
      <c r="A847" s="26"/>
      <c r="B847" s="40"/>
      <c r="C847" s="26"/>
      <c r="D847" s="26"/>
      <c r="E847" s="26"/>
      <c r="F847" s="26"/>
      <c r="G847" s="26"/>
      <c r="H847" s="17"/>
      <c r="I847" s="26"/>
      <c r="J847" s="26"/>
      <c r="K847" s="26"/>
      <c r="L847" s="26"/>
      <c r="M847" s="26"/>
      <c r="N847" s="18"/>
      <c r="O847" s="26"/>
      <c r="P847" s="26"/>
      <c r="Q847" s="26"/>
      <c r="R847" s="26"/>
    </row>
    <row r="848" spans="1:18" ht="20.100000000000001" customHeight="1">
      <c r="A848" s="26"/>
      <c r="B848" s="40"/>
      <c r="C848" s="26"/>
      <c r="D848" s="26"/>
      <c r="E848" s="26"/>
      <c r="F848" s="26"/>
      <c r="G848" s="26"/>
      <c r="H848" s="17"/>
      <c r="I848" s="26"/>
      <c r="J848" s="26"/>
      <c r="K848" s="26"/>
      <c r="L848" s="26"/>
      <c r="M848" s="26"/>
      <c r="N848" s="18"/>
      <c r="O848" s="26"/>
      <c r="P848" s="26"/>
      <c r="Q848" s="26"/>
      <c r="R848" s="26"/>
    </row>
  </sheetData>
  <mergeCells count="2528">
    <mergeCell ref="A793:A797"/>
    <mergeCell ref="B793:B797"/>
    <mergeCell ref="H793:H797"/>
    <mergeCell ref="I793:I797"/>
    <mergeCell ref="J793:J797"/>
    <mergeCell ref="K793:K797"/>
    <mergeCell ref="L793:L797"/>
    <mergeCell ref="M793:M797"/>
    <mergeCell ref="N793:N797"/>
    <mergeCell ref="O793:O797"/>
    <mergeCell ref="P793:P797"/>
    <mergeCell ref="Q793:Q797"/>
    <mergeCell ref="R793:R797"/>
    <mergeCell ref="A798:A800"/>
    <mergeCell ref="B798:B800"/>
    <mergeCell ref="H798:H800"/>
    <mergeCell ref="I798:I800"/>
    <mergeCell ref="J798:J800"/>
    <mergeCell ref="K798:K800"/>
    <mergeCell ref="L798:L800"/>
    <mergeCell ref="M798:M800"/>
    <mergeCell ref="N798:N800"/>
    <mergeCell ref="O798:O800"/>
    <mergeCell ref="P798:P800"/>
    <mergeCell ref="Q798:Q800"/>
    <mergeCell ref="R798:R800"/>
    <mergeCell ref="A738:A744"/>
    <mergeCell ref="B738:B744"/>
    <mergeCell ref="H738:H744"/>
    <mergeCell ref="I738:I744"/>
    <mergeCell ref="J738:J744"/>
    <mergeCell ref="K738:K744"/>
    <mergeCell ref="L738:L744"/>
    <mergeCell ref="M738:M744"/>
    <mergeCell ref="N738:N744"/>
    <mergeCell ref="O738:O744"/>
    <mergeCell ref="P738:P744"/>
    <mergeCell ref="Q738:Q744"/>
    <mergeCell ref="R738:R744"/>
    <mergeCell ref="A745:A749"/>
    <mergeCell ref="B745:B749"/>
    <mergeCell ref="H745:H749"/>
    <mergeCell ref="I745:I749"/>
    <mergeCell ref="J745:J749"/>
    <mergeCell ref="K745:K749"/>
    <mergeCell ref="L745:L749"/>
    <mergeCell ref="M745:M749"/>
    <mergeCell ref="N745:N749"/>
    <mergeCell ref="O745:O749"/>
    <mergeCell ref="P745:P749"/>
    <mergeCell ref="Q745:Q749"/>
    <mergeCell ref="R745:R749"/>
    <mergeCell ref="A696:A701"/>
    <mergeCell ref="B696:B701"/>
    <mergeCell ref="H696:H701"/>
    <mergeCell ref="I696:I701"/>
    <mergeCell ref="J696:J701"/>
    <mergeCell ref="K696:K701"/>
    <mergeCell ref="L696:L701"/>
    <mergeCell ref="M696:M701"/>
    <mergeCell ref="N696:N701"/>
    <mergeCell ref="O696:O701"/>
    <mergeCell ref="P696:P701"/>
    <mergeCell ref="Q696:Q701"/>
    <mergeCell ref="R696:R701"/>
    <mergeCell ref="A702:A707"/>
    <mergeCell ref="B702:B707"/>
    <mergeCell ref="H702:H707"/>
    <mergeCell ref="I702:I707"/>
    <mergeCell ref="J702:J707"/>
    <mergeCell ref="K702:K707"/>
    <mergeCell ref="L702:L707"/>
    <mergeCell ref="M702:M707"/>
    <mergeCell ref="N702:N707"/>
    <mergeCell ref="O702:O707"/>
    <mergeCell ref="P702:P707"/>
    <mergeCell ref="Q702:Q707"/>
    <mergeCell ref="R702:R707"/>
    <mergeCell ref="A685:A687"/>
    <mergeCell ref="B685:B687"/>
    <mergeCell ref="H685:H687"/>
    <mergeCell ref="I685:I687"/>
    <mergeCell ref="J685:J687"/>
    <mergeCell ref="K685:K687"/>
    <mergeCell ref="L685:L687"/>
    <mergeCell ref="M685:M687"/>
    <mergeCell ref="N685:N687"/>
    <mergeCell ref="O685:O687"/>
    <mergeCell ref="P685:P687"/>
    <mergeCell ref="Q685:Q687"/>
    <mergeCell ref="R685:R687"/>
    <mergeCell ref="A688:A695"/>
    <mergeCell ref="B688:B695"/>
    <mergeCell ref="H688:H695"/>
    <mergeCell ref="I688:I695"/>
    <mergeCell ref="J688:J695"/>
    <mergeCell ref="K688:K695"/>
    <mergeCell ref="L688:L695"/>
    <mergeCell ref="M688:M695"/>
    <mergeCell ref="N688:N695"/>
    <mergeCell ref="O688:O695"/>
    <mergeCell ref="P688:P695"/>
    <mergeCell ref="Q688:Q695"/>
    <mergeCell ref="R688:R695"/>
    <mergeCell ref="A675:A681"/>
    <mergeCell ref="B675:B681"/>
    <mergeCell ref="H675:H681"/>
    <mergeCell ref="I675:I681"/>
    <mergeCell ref="J675:J681"/>
    <mergeCell ref="K675:K681"/>
    <mergeCell ref="L675:L681"/>
    <mergeCell ref="M675:M681"/>
    <mergeCell ref="N675:N681"/>
    <mergeCell ref="O675:O681"/>
    <mergeCell ref="P675:P681"/>
    <mergeCell ref="Q675:Q681"/>
    <mergeCell ref="R675:R681"/>
    <mergeCell ref="A682:A684"/>
    <mergeCell ref="B682:B684"/>
    <mergeCell ref="H682:H684"/>
    <mergeCell ref="I682:I684"/>
    <mergeCell ref="J682:J684"/>
    <mergeCell ref="K682:K684"/>
    <mergeCell ref="L682:L684"/>
    <mergeCell ref="M682:M684"/>
    <mergeCell ref="N682:N684"/>
    <mergeCell ref="O682:O684"/>
    <mergeCell ref="P682:P684"/>
    <mergeCell ref="Q682:Q684"/>
    <mergeCell ref="R682:R684"/>
    <mergeCell ref="A663:A670"/>
    <mergeCell ref="B663:B670"/>
    <mergeCell ref="H663:H670"/>
    <mergeCell ref="I663:I670"/>
    <mergeCell ref="J663:J670"/>
    <mergeCell ref="K663:K670"/>
    <mergeCell ref="L663:L670"/>
    <mergeCell ref="M663:M670"/>
    <mergeCell ref="N663:N670"/>
    <mergeCell ref="O663:O670"/>
    <mergeCell ref="P663:P670"/>
    <mergeCell ref="Q663:Q670"/>
    <mergeCell ref="R663:R670"/>
    <mergeCell ref="A671:A674"/>
    <mergeCell ref="B671:B674"/>
    <mergeCell ref="H671:H674"/>
    <mergeCell ref="I671:I674"/>
    <mergeCell ref="J671:J674"/>
    <mergeCell ref="K671:K674"/>
    <mergeCell ref="L671:L674"/>
    <mergeCell ref="M671:M674"/>
    <mergeCell ref="N671:N674"/>
    <mergeCell ref="O671:O674"/>
    <mergeCell ref="P671:P674"/>
    <mergeCell ref="Q671:Q674"/>
    <mergeCell ref="R671:R674"/>
    <mergeCell ref="A658:A659"/>
    <mergeCell ref="B658:B659"/>
    <mergeCell ref="H658:H659"/>
    <mergeCell ref="I658:I659"/>
    <mergeCell ref="J658:J659"/>
    <mergeCell ref="K658:K659"/>
    <mergeCell ref="L658:L659"/>
    <mergeCell ref="M658:M659"/>
    <mergeCell ref="N658:N659"/>
    <mergeCell ref="O658:O659"/>
    <mergeCell ref="P658:P659"/>
    <mergeCell ref="Q658:Q659"/>
    <mergeCell ref="R658:R659"/>
    <mergeCell ref="A660:A662"/>
    <mergeCell ref="B660:B662"/>
    <mergeCell ref="H660:H662"/>
    <mergeCell ref="I660:I662"/>
    <mergeCell ref="J660:J662"/>
    <mergeCell ref="K660:K662"/>
    <mergeCell ref="L660:L662"/>
    <mergeCell ref="M660:M662"/>
    <mergeCell ref="N660:N662"/>
    <mergeCell ref="O660:O662"/>
    <mergeCell ref="P660:P662"/>
    <mergeCell ref="Q660:Q662"/>
    <mergeCell ref="R660:R662"/>
    <mergeCell ref="A636:A639"/>
    <mergeCell ref="B636:B639"/>
    <mergeCell ref="H636:H639"/>
    <mergeCell ref="I636:I639"/>
    <mergeCell ref="J636:J639"/>
    <mergeCell ref="K636:K639"/>
    <mergeCell ref="L636:L639"/>
    <mergeCell ref="M636:M639"/>
    <mergeCell ref="N636:N639"/>
    <mergeCell ref="O636:O639"/>
    <mergeCell ref="P636:P639"/>
    <mergeCell ref="Q636:Q639"/>
    <mergeCell ref="R636:R639"/>
    <mergeCell ref="A640:A642"/>
    <mergeCell ref="B640:B642"/>
    <mergeCell ref="H640:H642"/>
    <mergeCell ref="I640:I642"/>
    <mergeCell ref="J640:J642"/>
    <mergeCell ref="K640:K642"/>
    <mergeCell ref="L640:L642"/>
    <mergeCell ref="M640:M642"/>
    <mergeCell ref="N640:N642"/>
    <mergeCell ref="O640:O642"/>
    <mergeCell ref="P640:P642"/>
    <mergeCell ref="Q640:Q642"/>
    <mergeCell ref="R640:R642"/>
    <mergeCell ref="A583:A586"/>
    <mergeCell ref="B583:B586"/>
    <mergeCell ref="H583:H586"/>
    <mergeCell ref="I583:I586"/>
    <mergeCell ref="J583:J586"/>
    <mergeCell ref="K583:K586"/>
    <mergeCell ref="L583:L586"/>
    <mergeCell ref="M583:M586"/>
    <mergeCell ref="N583:N586"/>
    <mergeCell ref="O583:O586"/>
    <mergeCell ref="P583:P586"/>
    <mergeCell ref="Q583:Q586"/>
    <mergeCell ref="R583:R586"/>
    <mergeCell ref="A587:A589"/>
    <mergeCell ref="B587:B589"/>
    <mergeCell ref="H587:H589"/>
    <mergeCell ref="I587:I589"/>
    <mergeCell ref="J587:J589"/>
    <mergeCell ref="K587:K589"/>
    <mergeCell ref="L587:L589"/>
    <mergeCell ref="M587:M589"/>
    <mergeCell ref="N587:N589"/>
    <mergeCell ref="O587:O589"/>
    <mergeCell ref="P587:P589"/>
    <mergeCell ref="Q587:Q589"/>
    <mergeCell ref="R587:R589"/>
    <mergeCell ref="A572:A577"/>
    <mergeCell ref="B572:B577"/>
    <mergeCell ref="H572:H577"/>
    <mergeCell ref="I572:I577"/>
    <mergeCell ref="J572:J577"/>
    <mergeCell ref="K572:K577"/>
    <mergeCell ref="L572:L577"/>
    <mergeCell ref="M572:M577"/>
    <mergeCell ref="N572:N577"/>
    <mergeCell ref="O572:O577"/>
    <mergeCell ref="P572:P577"/>
    <mergeCell ref="Q572:Q577"/>
    <mergeCell ref="R572:R577"/>
    <mergeCell ref="A578:A582"/>
    <mergeCell ref="B578:B582"/>
    <mergeCell ref="H578:H582"/>
    <mergeCell ref="I578:I582"/>
    <mergeCell ref="J578:J582"/>
    <mergeCell ref="K578:K582"/>
    <mergeCell ref="L578:L582"/>
    <mergeCell ref="M578:M582"/>
    <mergeCell ref="N578:N582"/>
    <mergeCell ref="O578:O582"/>
    <mergeCell ref="P578:P582"/>
    <mergeCell ref="Q578:Q582"/>
    <mergeCell ref="R578:R582"/>
    <mergeCell ref="A516:A519"/>
    <mergeCell ref="B516:B519"/>
    <mergeCell ref="H516:H519"/>
    <mergeCell ref="I516:I519"/>
    <mergeCell ref="J516:J519"/>
    <mergeCell ref="K516:K519"/>
    <mergeCell ref="L516:L519"/>
    <mergeCell ref="M516:M519"/>
    <mergeCell ref="N516:N519"/>
    <mergeCell ref="O516:O519"/>
    <mergeCell ref="P516:P519"/>
    <mergeCell ref="Q516:Q519"/>
    <mergeCell ref="R516:R519"/>
    <mergeCell ref="A502:A507"/>
    <mergeCell ref="B502:B507"/>
    <mergeCell ref="H502:H507"/>
    <mergeCell ref="I502:I507"/>
    <mergeCell ref="J502:J507"/>
    <mergeCell ref="K502:K507"/>
    <mergeCell ref="L502:L507"/>
    <mergeCell ref="M502:M507"/>
    <mergeCell ref="N502:N507"/>
    <mergeCell ref="O502:O507"/>
    <mergeCell ref="P502:P507"/>
    <mergeCell ref="Q502:Q507"/>
    <mergeCell ref="R502:R507"/>
    <mergeCell ref="A508:A515"/>
    <mergeCell ref="B508:B515"/>
    <mergeCell ref="H508:H515"/>
    <mergeCell ref="I508:I515"/>
    <mergeCell ref="J508:J515"/>
    <mergeCell ref="K508:K515"/>
    <mergeCell ref="L508:L515"/>
    <mergeCell ref="M508:M515"/>
    <mergeCell ref="N508:N515"/>
    <mergeCell ref="O508:O515"/>
    <mergeCell ref="P508:P515"/>
    <mergeCell ref="Q508:Q515"/>
    <mergeCell ref="R508:R515"/>
    <mergeCell ref="A495:A497"/>
    <mergeCell ref="B495:B497"/>
    <mergeCell ref="H495:H497"/>
    <mergeCell ref="I495:I497"/>
    <mergeCell ref="J495:J497"/>
    <mergeCell ref="K495:K497"/>
    <mergeCell ref="L495:L497"/>
    <mergeCell ref="M495:M497"/>
    <mergeCell ref="N495:N497"/>
    <mergeCell ref="O495:O497"/>
    <mergeCell ref="P495:P497"/>
    <mergeCell ref="Q495:Q497"/>
    <mergeCell ref="R495:R497"/>
    <mergeCell ref="A498:A501"/>
    <mergeCell ref="B498:B501"/>
    <mergeCell ref="H498:H501"/>
    <mergeCell ref="I498:I501"/>
    <mergeCell ref="J498:J501"/>
    <mergeCell ref="K498:K501"/>
    <mergeCell ref="L498:L501"/>
    <mergeCell ref="M498:M501"/>
    <mergeCell ref="N498:N501"/>
    <mergeCell ref="O498:O501"/>
    <mergeCell ref="P498:P501"/>
    <mergeCell ref="Q498:Q501"/>
    <mergeCell ref="R498:R501"/>
    <mergeCell ref="B484:B489"/>
    <mergeCell ref="A484:A489"/>
    <mergeCell ref="H484:H489"/>
    <mergeCell ref="I484:I489"/>
    <mergeCell ref="J484:J489"/>
    <mergeCell ref="K484:K489"/>
    <mergeCell ref="L484:L489"/>
    <mergeCell ref="M484:M489"/>
    <mergeCell ref="N484:N489"/>
    <mergeCell ref="O484:O489"/>
    <mergeCell ref="P484:P489"/>
    <mergeCell ref="Q484:Q489"/>
    <mergeCell ref="R484:R489"/>
    <mergeCell ref="A490:A494"/>
    <mergeCell ref="B490:B494"/>
    <mergeCell ref="H490:H494"/>
    <mergeCell ref="I490:I494"/>
    <mergeCell ref="J490:J494"/>
    <mergeCell ref="K490:K494"/>
    <mergeCell ref="L490:L494"/>
    <mergeCell ref="M490:M494"/>
    <mergeCell ref="N490:N494"/>
    <mergeCell ref="O490:O494"/>
    <mergeCell ref="P490:P494"/>
    <mergeCell ref="Q490:Q494"/>
    <mergeCell ref="R490:R494"/>
    <mergeCell ref="A475:A478"/>
    <mergeCell ref="B475:B478"/>
    <mergeCell ref="H475:H478"/>
    <mergeCell ref="I475:I478"/>
    <mergeCell ref="J475:J478"/>
    <mergeCell ref="K475:K478"/>
    <mergeCell ref="L475:L478"/>
    <mergeCell ref="M475:M478"/>
    <mergeCell ref="N475:N478"/>
    <mergeCell ref="O475:O478"/>
    <mergeCell ref="P475:P478"/>
    <mergeCell ref="Q475:Q478"/>
    <mergeCell ref="R475:R478"/>
    <mergeCell ref="A479:A483"/>
    <mergeCell ref="B479:B483"/>
    <mergeCell ref="H479:H483"/>
    <mergeCell ref="I479:I483"/>
    <mergeCell ref="J479:J483"/>
    <mergeCell ref="K479:K483"/>
    <mergeCell ref="L479:L483"/>
    <mergeCell ref="M479:M483"/>
    <mergeCell ref="N479:N483"/>
    <mergeCell ref="O479:O483"/>
    <mergeCell ref="P479:P483"/>
    <mergeCell ref="Q479:Q483"/>
    <mergeCell ref="R479:R483"/>
    <mergeCell ref="A464:A469"/>
    <mergeCell ref="B464:B469"/>
    <mergeCell ref="H464:H469"/>
    <mergeCell ref="I464:I469"/>
    <mergeCell ref="J464:J469"/>
    <mergeCell ref="K464:K469"/>
    <mergeCell ref="L464:L469"/>
    <mergeCell ref="M464:M469"/>
    <mergeCell ref="N464:N469"/>
    <mergeCell ref="O464:O469"/>
    <mergeCell ref="P464:P469"/>
    <mergeCell ref="Q464:Q469"/>
    <mergeCell ref="R464:R469"/>
    <mergeCell ref="A470:A474"/>
    <mergeCell ref="B470:B474"/>
    <mergeCell ref="H470:H474"/>
    <mergeCell ref="I470:I474"/>
    <mergeCell ref="J470:J474"/>
    <mergeCell ref="K470:K474"/>
    <mergeCell ref="L470:L474"/>
    <mergeCell ref="M470:M474"/>
    <mergeCell ref="N470:N474"/>
    <mergeCell ref="O470:O474"/>
    <mergeCell ref="P470:P474"/>
    <mergeCell ref="Q470:Q474"/>
    <mergeCell ref="R470:R474"/>
    <mergeCell ref="A386:A389"/>
    <mergeCell ref="B386:B389"/>
    <mergeCell ref="H386:H389"/>
    <mergeCell ref="I386:I389"/>
    <mergeCell ref="J386:J389"/>
    <mergeCell ref="K386:K389"/>
    <mergeCell ref="L386:L389"/>
    <mergeCell ref="M386:M389"/>
    <mergeCell ref="N386:N389"/>
    <mergeCell ref="O386:O389"/>
    <mergeCell ref="P386:P389"/>
    <mergeCell ref="Q386:Q389"/>
    <mergeCell ref="R386:R389"/>
    <mergeCell ref="A390:A392"/>
    <mergeCell ref="B390:B392"/>
    <mergeCell ref="H390:H392"/>
    <mergeCell ref="I390:I392"/>
    <mergeCell ref="J390:J392"/>
    <mergeCell ref="K390:K392"/>
    <mergeCell ref="L390:L392"/>
    <mergeCell ref="M390:M392"/>
    <mergeCell ref="N390:N392"/>
    <mergeCell ref="O390:O392"/>
    <mergeCell ref="P390:P392"/>
    <mergeCell ref="Q390:Q392"/>
    <mergeCell ref="R390:R392"/>
    <mergeCell ref="A378:A381"/>
    <mergeCell ref="B378:B381"/>
    <mergeCell ref="H378:H381"/>
    <mergeCell ref="I378:I381"/>
    <mergeCell ref="J378:J381"/>
    <mergeCell ref="K378:K381"/>
    <mergeCell ref="L378:L381"/>
    <mergeCell ref="M378:M381"/>
    <mergeCell ref="N378:N381"/>
    <mergeCell ref="O378:O381"/>
    <mergeCell ref="P378:P381"/>
    <mergeCell ref="Q378:Q381"/>
    <mergeCell ref="R378:R381"/>
    <mergeCell ref="A382:A385"/>
    <mergeCell ref="B382:B385"/>
    <mergeCell ref="H382:H385"/>
    <mergeCell ref="I382:I385"/>
    <mergeCell ref="J382:J385"/>
    <mergeCell ref="K382:K385"/>
    <mergeCell ref="L382:L385"/>
    <mergeCell ref="M382:M385"/>
    <mergeCell ref="N382:N385"/>
    <mergeCell ref="O382:O385"/>
    <mergeCell ref="P382:P385"/>
    <mergeCell ref="Q382:Q385"/>
    <mergeCell ref="R382:R385"/>
    <mergeCell ref="A369:A372"/>
    <mergeCell ref="B369:B372"/>
    <mergeCell ref="H369:H372"/>
    <mergeCell ref="I369:I372"/>
    <mergeCell ref="J369:J372"/>
    <mergeCell ref="K369:K372"/>
    <mergeCell ref="L369:L372"/>
    <mergeCell ref="M369:M372"/>
    <mergeCell ref="N369:N372"/>
    <mergeCell ref="O369:O372"/>
    <mergeCell ref="P369:P372"/>
    <mergeCell ref="Q369:Q372"/>
    <mergeCell ref="R369:R372"/>
    <mergeCell ref="A373:A377"/>
    <mergeCell ref="B373:B377"/>
    <mergeCell ref="H373:H377"/>
    <mergeCell ref="I373:I377"/>
    <mergeCell ref="J373:J377"/>
    <mergeCell ref="K373:K377"/>
    <mergeCell ref="L373:L377"/>
    <mergeCell ref="M373:M377"/>
    <mergeCell ref="N373:N377"/>
    <mergeCell ref="O373:O377"/>
    <mergeCell ref="P373:P377"/>
    <mergeCell ref="Q373:Q377"/>
    <mergeCell ref="R373:R377"/>
    <mergeCell ref="A360:A363"/>
    <mergeCell ref="B360:B363"/>
    <mergeCell ref="H360:H363"/>
    <mergeCell ref="I360:I363"/>
    <mergeCell ref="J360:J363"/>
    <mergeCell ref="K360:K363"/>
    <mergeCell ref="L360:L363"/>
    <mergeCell ref="M360:M363"/>
    <mergeCell ref="N360:N363"/>
    <mergeCell ref="O360:O363"/>
    <mergeCell ref="P360:P363"/>
    <mergeCell ref="Q360:Q363"/>
    <mergeCell ref="R360:R363"/>
    <mergeCell ref="A364:A368"/>
    <mergeCell ref="B364:B368"/>
    <mergeCell ref="H364:H368"/>
    <mergeCell ref="I364:I368"/>
    <mergeCell ref="J364:J368"/>
    <mergeCell ref="K364:K368"/>
    <mergeCell ref="L364:L368"/>
    <mergeCell ref="M364:M368"/>
    <mergeCell ref="N364:N368"/>
    <mergeCell ref="O364:O368"/>
    <mergeCell ref="P364:P368"/>
    <mergeCell ref="Q364:Q368"/>
    <mergeCell ref="R364:R368"/>
    <mergeCell ref="K353:K356"/>
    <mergeCell ref="L353:L356"/>
    <mergeCell ref="M353:M356"/>
    <mergeCell ref="N353:N356"/>
    <mergeCell ref="O353:O356"/>
    <mergeCell ref="P353:P356"/>
    <mergeCell ref="Q353:Q356"/>
    <mergeCell ref="R353:R356"/>
    <mergeCell ref="A357:A359"/>
    <mergeCell ref="B357:B359"/>
    <mergeCell ref="H357:H359"/>
    <mergeCell ref="I357:I359"/>
    <mergeCell ref="J357:J359"/>
    <mergeCell ref="K357:K359"/>
    <mergeCell ref="L357:L359"/>
    <mergeCell ref="M357:M359"/>
    <mergeCell ref="N357:N359"/>
    <mergeCell ref="O357:O359"/>
    <mergeCell ref="P357:P359"/>
    <mergeCell ref="Q357:Q359"/>
    <mergeCell ref="R357:R359"/>
    <mergeCell ref="A325:A328"/>
    <mergeCell ref="B325:B328"/>
    <mergeCell ref="H325:H328"/>
    <mergeCell ref="I325:I328"/>
    <mergeCell ref="J325:J328"/>
    <mergeCell ref="K325:K328"/>
    <mergeCell ref="L325:L328"/>
    <mergeCell ref="M325:M328"/>
    <mergeCell ref="N325:N328"/>
    <mergeCell ref="O325:O328"/>
    <mergeCell ref="P325:P328"/>
    <mergeCell ref="Q325:Q328"/>
    <mergeCell ref="R325:R328"/>
    <mergeCell ref="O293:O300"/>
    <mergeCell ref="P293:P300"/>
    <mergeCell ref="Q293:Q300"/>
    <mergeCell ref="R293:R300"/>
    <mergeCell ref="A293:A300"/>
    <mergeCell ref="B293:B300"/>
    <mergeCell ref="H293:H300"/>
    <mergeCell ref="I293:I300"/>
    <mergeCell ref="J293:J300"/>
    <mergeCell ref="K293:K300"/>
    <mergeCell ref="L293:L300"/>
    <mergeCell ref="M293:M300"/>
    <mergeCell ref="N293:N300"/>
    <mergeCell ref="A322:A324"/>
    <mergeCell ref="B322:B324"/>
    <mergeCell ref="H322:H324"/>
    <mergeCell ref="I322:I324"/>
    <mergeCell ref="J322:J324"/>
    <mergeCell ref="K322:K324"/>
    <mergeCell ref="L322:L324"/>
    <mergeCell ref="M322:M324"/>
    <mergeCell ref="N322:N324"/>
    <mergeCell ref="O322:O324"/>
    <mergeCell ref="P322:P324"/>
    <mergeCell ref="Q322:Q324"/>
    <mergeCell ref="R322:R324"/>
    <mergeCell ref="S280:S285"/>
    <mergeCell ref="A286:A292"/>
    <mergeCell ref="B286:B292"/>
    <mergeCell ref="H286:H292"/>
    <mergeCell ref="I286:I292"/>
    <mergeCell ref="J286:J292"/>
    <mergeCell ref="K286:K292"/>
    <mergeCell ref="L286:L292"/>
    <mergeCell ref="M286:M292"/>
    <mergeCell ref="N286:N292"/>
    <mergeCell ref="O286:O292"/>
    <mergeCell ref="P286:P292"/>
    <mergeCell ref="Q286:Q292"/>
    <mergeCell ref="R286:R292"/>
    <mergeCell ref="A280:A285"/>
    <mergeCell ref="B280:B285"/>
    <mergeCell ref="H280:H285"/>
    <mergeCell ref="I280:I285"/>
    <mergeCell ref="J280:J285"/>
    <mergeCell ref="K280:K285"/>
    <mergeCell ref="L280:L285"/>
    <mergeCell ref="M280:M285"/>
    <mergeCell ref="N280:N285"/>
    <mergeCell ref="O280:O285"/>
    <mergeCell ref="P280:P285"/>
    <mergeCell ref="A244:A247"/>
    <mergeCell ref="B244:B247"/>
    <mergeCell ref="H244:H247"/>
    <mergeCell ref="I244:I247"/>
    <mergeCell ref="J244:J247"/>
    <mergeCell ref="K244:K247"/>
    <mergeCell ref="L244:L247"/>
    <mergeCell ref="M244:M247"/>
    <mergeCell ref="N244:N247"/>
    <mergeCell ref="R248:R251"/>
    <mergeCell ref="A252:A253"/>
    <mergeCell ref="B252:B253"/>
    <mergeCell ref="H252:H253"/>
    <mergeCell ref="I252:I253"/>
    <mergeCell ref="J252:J253"/>
    <mergeCell ref="K252:K253"/>
    <mergeCell ref="L252:L253"/>
    <mergeCell ref="O248:O251"/>
    <mergeCell ref="P248:P251"/>
    <mergeCell ref="Q248:Q251"/>
    <mergeCell ref="M252:M253"/>
    <mergeCell ref="N252:N253"/>
    <mergeCell ref="O252:O253"/>
    <mergeCell ref="P252:P253"/>
    <mergeCell ref="Q252:Q253"/>
    <mergeCell ref="R252:R253"/>
    <mergeCell ref="A248:A251"/>
    <mergeCell ref="B248:B251"/>
    <mergeCell ref="Q280:Q285"/>
    <mergeCell ref="R280:R285"/>
    <mergeCell ref="P232:P235"/>
    <mergeCell ref="Q232:Q235"/>
    <mergeCell ref="R232:R235"/>
    <mergeCell ref="A227:A231"/>
    <mergeCell ref="B227:B231"/>
    <mergeCell ref="H227:H231"/>
    <mergeCell ref="I227:I231"/>
    <mergeCell ref="J227:J231"/>
    <mergeCell ref="O236:O239"/>
    <mergeCell ref="P236:P239"/>
    <mergeCell ref="Q236:Q239"/>
    <mergeCell ref="R236:R239"/>
    <mergeCell ref="A240:A243"/>
    <mergeCell ref="B240:B243"/>
    <mergeCell ref="H240:H243"/>
    <mergeCell ref="I240:I243"/>
    <mergeCell ref="J240:J243"/>
    <mergeCell ref="K240:K243"/>
    <mergeCell ref="L240:L243"/>
    <mergeCell ref="M240:M243"/>
    <mergeCell ref="N240:N243"/>
    <mergeCell ref="O240:O243"/>
    <mergeCell ref="P240:P243"/>
    <mergeCell ref="Q240:Q243"/>
    <mergeCell ref="R240:R243"/>
    <mergeCell ref="A236:A239"/>
    <mergeCell ref="B236:B239"/>
    <mergeCell ref="H236:H239"/>
    <mergeCell ref="I236:I239"/>
    <mergeCell ref="J236:J239"/>
    <mergeCell ref="K236:K239"/>
    <mergeCell ref="L236:L239"/>
    <mergeCell ref="A225:A226"/>
    <mergeCell ref="B225:B226"/>
    <mergeCell ref="H225:H226"/>
    <mergeCell ref="I225:I226"/>
    <mergeCell ref="J225:J226"/>
    <mergeCell ref="K225:K226"/>
    <mergeCell ref="L225:L226"/>
    <mergeCell ref="M225:M226"/>
    <mergeCell ref="N225:N226"/>
    <mergeCell ref="O225:O226"/>
    <mergeCell ref="P225:P226"/>
    <mergeCell ref="Q225:Q226"/>
    <mergeCell ref="R225:R226"/>
    <mergeCell ref="A222:A224"/>
    <mergeCell ref="B222:B224"/>
    <mergeCell ref="H222:H224"/>
    <mergeCell ref="M236:M239"/>
    <mergeCell ref="N236:N239"/>
    <mergeCell ref="O227:O231"/>
    <mergeCell ref="P227:P231"/>
    <mergeCell ref="Q227:Q231"/>
    <mergeCell ref="R227:R231"/>
    <mergeCell ref="A232:A235"/>
    <mergeCell ref="B232:B235"/>
    <mergeCell ref="H232:H235"/>
    <mergeCell ref="I232:I235"/>
    <mergeCell ref="J232:J235"/>
    <mergeCell ref="K232:K235"/>
    <mergeCell ref="L232:L235"/>
    <mergeCell ref="M232:M235"/>
    <mergeCell ref="N232:N235"/>
    <mergeCell ref="O232:O235"/>
    <mergeCell ref="I222:I224"/>
    <mergeCell ref="J222:J224"/>
    <mergeCell ref="K222:K224"/>
    <mergeCell ref="L222:L224"/>
    <mergeCell ref="M222:M224"/>
    <mergeCell ref="N222:N224"/>
    <mergeCell ref="O215:O217"/>
    <mergeCell ref="P215:P217"/>
    <mergeCell ref="Q215:Q217"/>
    <mergeCell ref="K227:K231"/>
    <mergeCell ref="L227:L231"/>
    <mergeCell ref="M227:M231"/>
    <mergeCell ref="N227:N231"/>
    <mergeCell ref="O222:O224"/>
    <mergeCell ref="P222:P224"/>
    <mergeCell ref="Q222:Q224"/>
    <mergeCell ref="I218:I221"/>
    <mergeCell ref="J218:J221"/>
    <mergeCell ref="K218:K221"/>
    <mergeCell ref="L218:L221"/>
    <mergeCell ref="M218:M221"/>
    <mergeCell ref="N218:N221"/>
    <mergeCell ref="O218:O221"/>
    <mergeCell ref="P218:P221"/>
    <mergeCell ref="Q218:Q221"/>
    <mergeCell ref="A215:A217"/>
    <mergeCell ref="B215:B217"/>
    <mergeCell ref="H215:H217"/>
    <mergeCell ref="I215:I217"/>
    <mergeCell ref="J215:J217"/>
    <mergeCell ref="K215:K217"/>
    <mergeCell ref="L215:L217"/>
    <mergeCell ref="M215:M217"/>
    <mergeCell ref="N215:N217"/>
    <mergeCell ref="N179:N182"/>
    <mergeCell ref="K183:K188"/>
    <mergeCell ref="L183:L188"/>
    <mergeCell ref="M183:M188"/>
    <mergeCell ref="N183:N188"/>
    <mergeCell ref="A209:A214"/>
    <mergeCell ref="B209:B214"/>
    <mergeCell ref="H209:H214"/>
    <mergeCell ref="I209:I214"/>
    <mergeCell ref="J209:J214"/>
    <mergeCell ref="K209:K214"/>
    <mergeCell ref="L209:L214"/>
    <mergeCell ref="M209:M214"/>
    <mergeCell ref="N209:N214"/>
    <mergeCell ref="L194:L198"/>
    <mergeCell ref="M194:M198"/>
    <mergeCell ref="N194:N198"/>
    <mergeCell ref="A204:A208"/>
    <mergeCell ref="B204:B208"/>
    <mergeCell ref="H204:H208"/>
    <mergeCell ref="I204:I208"/>
    <mergeCell ref="J204:J208"/>
    <mergeCell ref="K204:K208"/>
    <mergeCell ref="L204:L208"/>
    <mergeCell ref="M204:M208"/>
    <mergeCell ref="N204:N208"/>
    <mergeCell ref="K191:K193"/>
    <mergeCell ref="L191:L193"/>
    <mergeCell ref="A175:A177"/>
    <mergeCell ref="B175:B177"/>
    <mergeCell ref="H175:H177"/>
    <mergeCell ref="I175:I177"/>
    <mergeCell ref="J175:J177"/>
    <mergeCell ref="K175:K177"/>
    <mergeCell ref="L175:L177"/>
    <mergeCell ref="M175:M177"/>
    <mergeCell ref="N175:N177"/>
    <mergeCell ref="O175:O177"/>
    <mergeCell ref="P175:P177"/>
    <mergeCell ref="Q175:Q177"/>
    <mergeCell ref="R175:R177"/>
    <mergeCell ref="Q194:Q198"/>
    <mergeCell ref="R194:R198"/>
    <mergeCell ref="A191:A193"/>
    <mergeCell ref="B191:B193"/>
    <mergeCell ref="H191:H193"/>
    <mergeCell ref="I191:I193"/>
    <mergeCell ref="J191:J193"/>
    <mergeCell ref="O179:O182"/>
    <mergeCell ref="P179:P182"/>
    <mergeCell ref="Q179:Q182"/>
    <mergeCell ref="R179:R182"/>
    <mergeCell ref="A179:A182"/>
    <mergeCell ref="B179:B182"/>
    <mergeCell ref="H179:H182"/>
    <mergeCell ref="I179:I182"/>
    <mergeCell ref="J179:J182"/>
    <mergeCell ref="K179:K182"/>
    <mergeCell ref="L179:L182"/>
    <mergeCell ref="M179:M182"/>
    <mergeCell ref="R189:R190"/>
    <mergeCell ref="A183:A188"/>
    <mergeCell ref="B183:B188"/>
    <mergeCell ref="H183:H188"/>
    <mergeCell ref="A170:A174"/>
    <mergeCell ref="B170:B174"/>
    <mergeCell ref="H170:H174"/>
    <mergeCell ref="I170:I174"/>
    <mergeCell ref="J170:J174"/>
    <mergeCell ref="K170:K174"/>
    <mergeCell ref="L170:L174"/>
    <mergeCell ref="M170:M174"/>
    <mergeCell ref="N170:N174"/>
    <mergeCell ref="O163:O165"/>
    <mergeCell ref="P163:P165"/>
    <mergeCell ref="Q163:Q165"/>
    <mergeCell ref="R163:R165"/>
    <mergeCell ref="S163:S165"/>
    <mergeCell ref="A166:A168"/>
    <mergeCell ref="B166:B168"/>
    <mergeCell ref="H166:H168"/>
    <mergeCell ref="I166:I168"/>
    <mergeCell ref="J166:J168"/>
    <mergeCell ref="K166:K168"/>
    <mergeCell ref="L166:L168"/>
    <mergeCell ref="M166:M168"/>
    <mergeCell ref="N166:N168"/>
    <mergeCell ref="O166:O168"/>
    <mergeCell ref="P166:P168"/>
    <mergeCell ref="Q166:Q168"/>
    <mergeCell ref="R166:R168"/>
    <mergeCell ref="S166:S168"/>
    <mergeCell ref="A163:A165"/>
    <mergeCell ref="B163:B165"/>
    <mergeCell ref="H163:H165"/>
    <mergeCell ref="O170:O174"/>
    <mergeCell ref="Q170:Q174"/>
    <mergeCell ref="R170:R174"/>
    <mergeCell ref="I163:I165"/>
    <mergeCell ref="J163:J165"/>
    <mergeCell ref="K163:K165"/>
    <mergeCell ref="L163:L165"/>
    <mergeCell ref="M163:M165"/>
    <mergeCell ref="N163:N165"/>
    <mergeCell ref="O142:O146"/>
    <mergeCell ref="P142:P146"/>
    <mergeCell ref="Q142:Q146"/>
    <mergeCell ref="K147:K150"/>
    <mergeCell ref="L147:L150"/>
    <mergeCell ref="M147:M150"/>
    <mergeCell ref="N147:N150"/>
    <mergeCell ref="I147:I150"/>
    <mergeCell ref="J147:J150"/>
    <mergeCell ref="O156:O159"/>
    <mergeCell ref="P156:P159"/>
    <mergeCell ref="Q156:Q159"/>
    <mergeCell ref="L156:L159"/>
    <mergeCell ref="O160:O162"/>
    <mergeCell ref="P160:P162"/>
    <mergeCell ref="Q160:Q162"/>
    <mergeCell ref="R160:R162"/>
    <mergeCell ref="M160:M162"/>
    <mergeCell ref="N160:N162"/>
    <mergeCell ref="M156:M159"/>
    <mergeCell ref="N156:N159"/>
    <mergeCell ref="P147:P150"/>
    <mergeCell ref="Q147:Q150"/>
    <mergeCell ref="R147:R150"/>
    <mergeCell ref="A113:A115"/>
    <mergeCell ref="B113:B115"/>
    <mergeCell ref="H113:H115"/>
    <mergeCell ref="I113:I115"/>
    <mergeCell ref="J113:J115"/>
    <mergeCell ref="K113:K115"/>
    <mergeCell ref="L113:L115"/>
    <mergeCell ref="K116:K118"/>
    <mergeCell ref="L116:L118"/>
    <mergeCell ref="A132:A138"/>
    <mergeCell ref="B132:B138"/>
    <mergeCell ref="H132:H138"/>
    <mergeCell ref="I132:I138"/>
    <mergeCell ref="J132:J138"/>
    <mergeCell ref="R142:R146"/>
    <mergeCell ref="A142:A146"/>
    <mergeCell ref="B142:B146"/>
    <mergeCell ref="H142:H146"/>
    <mergeCell ref="I142:I146"/>
    <mergeCell ref="J142:J146"/>
    <mergeCell ref="K142:K146"/>
    <mergeCell ref="L142:L146"/>
    <mergeCell ref="M142:M146"/>
    <mergeCell ref="N142:N146"/>
    <mergeCell ref="H139:H141"/>
    <mergeCell ref="I139:I141"/>
    <mergeCell ref="J139:J141"/>
    <mergeCell ref="K139:K141"/>
    <mergeCell ref="L139:L141"/>
    <mergeCell ref="M139:M141"/>
    <mergeCell ref="N139:N141"/>
    <mergeCell ref="O139:O141"/>
    <mergeCell ref="O86:O89"/>
    <mergeCell ref="P86:P89"/>
    <mergeCell ref="Q86:Q89"/>
    <mergeCell ref="R86:R89"/>
    <mergeCell ref="A86:A89"/>
    <mergeCell ref="B86:B89"/>
    <mergeCell ref="H86:H89"/>
    <mergeCell ref="I86:I89"/>
    <mergeCell ref="J86:J89"/>
    <mergeCell ref="K86:K89"/>
    <mergeCell ref="L86:L89"/>
    <mergeCell ref="M86:M89"/>
    <mergeCell ref="N86:N89"/>
    <mergeCell ref="L99:L105"/>
    <mergeCell ref="M99:M105"/>
    <mergeCell ref="O90:O95"/>
    <mergeCell ref="A111:A112"/>
    <mergeCell ref="B111:B112"/>
    <mergeCell ref="H111:H112"/>
    <mergeCell ref="I111:I112"/>
    <mergeCell ref="J111:J112"/>
    <mergeCell ref="K111:K112"/>
    <mergeCell ref="L111:L112"/>
    <mergeCell ref="A99:A105"/>
    <mergeCell ref="B99:B105"/>
    <mergeCell ref="H99:H105"/>
    <mergeCell ref="I99:I105"/>
    <mergeCell ref="J99:J105"/>
    <mergeCell ref="K99:K105"/>
    <mergeCell ref="A96:A98"/>
    <mergeCell ref="B96:B98"/>
    <mergeCell ref="H96:H98"/>
    <mergeCell ref="A82:A84"/>
    <mergeCell ref="B82:B84"/>
    <mergeCell ref="H82:H84"/>
    <mergeCell ref="I82:I84"/>
    <mergeCell ref="J82:J84"/>
    <mergeCell ref="K82:K84"/>
    <mergeCell ref="L82:L84"/>
    <mergeCell ref="M82:M84"/>
    <mergeCell ref="N82:N84"/>
    <mergeCell ref="O82:O84"/>
    <mergeCell ref="P82:P84"/>
    <mergeCell ref="Q82:Q84"/>
    <mergeCell ref="R82:R84"/>
    <mergeCell ref="A79:A81"/>
    <mergeCell ref="B79:B81"/>
    <mergeCell ref="H79:H81"/>
    <mergeCell ref="I79:I81"/>
    <mergeCell ref="J79:J81"/>
    <mergeCell ref="K79:K81"/>
    <mergeCell ref="L79:L81"/>
    <mergeCell ref="M79:M81"/>
    <mergeCell ref="N79:N81"/>
    <mergeCell ref="O79:O81"/>
    <mergeCell ref="P79:P81"/>
    <mergeCell ref="Q79:Q81"/>
    <mergeCell ref="R79:R81"/>
    <mergeCell ref="O72:O74"/>
    <mergeCell ref="P72:P74"/>
    <mergeCell ref="Q72:Q74"/>
    <mergeCell ref="R72:R74"/>
    <mergeCell ref="A75:A78"/>
    <mergeCell ref="B75:B78"/>
    <mergeCell ref="H75:H78"/>
    <mergeCell ref="I75:I78"/>
    <mergeCell ref="J75:J78"/>
    <mergeCell ref="K75:K78"/>
    <mergeCell ref="L75:L78"/>
    <mergeCell ref="M75:M78"/>
    <mergeCell ref="N75:N78"/>
    <mergeCell ref="O75:O78"/>
    <mergeCell ref="P75:P78"/>
    <mergeCell ref="Q75:Q78"/>
    <mergeCell ref="R75:R78"/>
    <mergeCell ref="A72:A74"/>
    <mergeCell ref="B72:B74"/>
    <mergeCell ref="H72:H74"/>
    <mergeCell ref="I72:I74"/>
    <mergeCell ref="J72:J74"/>
    <mergeCell ref="K72:K74"/>
    <mergeCell ref="L72:L74"/>
    <mergeCell ref="M72:M74"/>
    <mergeCell ref="N72:N74"/>
    <mergeCell ref="O52:O53"/>
    <mergeCell ref="P52:P53"/>
    <mergeCell ref="Q52:Q53"/>
    <mergeCell ref="R52:R53"/>
    <mergeCell ref="A52:A53"/>
    <mergeCell ref="B52:B53"/>
    <mergeCell ref="H52:H53"/>
    <mergeCell ref="I52:I53"/>
    <mergeCell ref="J52:J53"/>
    <mergeCell ref="K52:K53"/>
    <mergeCell ref="L52:L53"/>
    <mergeCell ref="M52:M53"/>
    <mergeCell ref="N52:N53"/>
    <mergeCell ref="K54:K58"/>
    <mergeCell ref="L54:L58"/>
    <mergeCell ref="M54:M58"/>
    <mergeCell ref="N54:N58"/>
    <mergeCell ref="O47:O51"/>
    <mergeCell ref="P47:P51"/>
    <mergeCell ref="Q47:Q51"/>
    <mergeCell ref="R47:R51"/>
    <mergeCell ref="A39:A46"/>
    <mergeCell ref="B39:B46"/>
    <mergeCell ref="H39:H46"/>
    <mergeCell ref="I39:I46"/>
    <mergeCell ref="J39:J46"/>
    <mergeCell ref="K39:K46"/>
    <mergeCell ref="L39:L46"/>
    <mergeCell ref="M39:M46"/>
    <mergeCell ref="N39:N46"/>
    <mergeCell ref="A47:A51"/>
    <mergeCell ref="B47:B51"/>
    <mergeCell ref="H47:H51"/>
    <mergeCell ref="I47:I51"/>
    <mergeCell ref="J47:J51"/>
    <mergeCell ref="K47:K51"/>
    <mergeCell ref="L47:L51"/>
    <mergeCell ref="M47:M51"/>
    <mergeCell ref="N47:N51"/>
    <mergeCell ref="R39:R46"/>
    <mergeCell ref="S39:S46"/>
    <mergeCell ref="O39:O46"/>
    <mergeCell ref="P39:P46"/>
    <mergeCell ref="Q39:Q46"/>
    <mergeCell ref="R10:R11"/>
    <mergeCell ref="M12:M15"/>
    <mergeCell ref="N12:N15"/>
    <mergeCell ref="O12:O15"/>
    <mergeCell ref="R12:R15"/>
    <mergeCell ref="O16:O17"/>
    <mergeCell ref="P16:P17"/>
    <mergeCell ref="Q16:Q17"/>
    <mergeCell ref="R16:R17"/>
    <mergeCell ref="R23:R24"/>
    <mergeCell ref="Q25:Q27"/>
    <mergeCell ref="R25:R27"/>
    <mergeCell ref="A18:A22"/>
    <mergeCell ref="B18:B22"/>
    <mergeCell ref="H18:H22"/>
    <mergeCell ref="I18:I22"/>
    <mergeCell ref="J18:J22"/>
    <mergeCell ref="P18:P22"/>
    <mergeCell ref="Q18:Q22"/>
    <mergeCell ref="R18:R22"/>
    <mergeCell ref="K18:K22"/>
    <mergeCell ref="L18:L22"/>
    <mergeCell ref="M18:M22"/>
    <mergeCell ref="N18:N22"/>
    <mergeCell ref="O18:O22"/>
    <mergeCell ref="P10:P11"/>
    <mergeCell ref="Q10:Q11"/>
    <mergeCell ref="O23:O24"/>
    <mergeCell ref="M23:M24"/>
    <mergeCell ref="N23:N24"/>
    <mergeCell ref="Q4:Q7"/>
    <mergeCell ref="R4:R7"/>
    <mergeCell ref="A1:Q1"/>
    <mergeCell ref="A8:A9"/>
    <mergeCell ref="B8:B9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Q8:Q9"/>
    <mergeCell ref="R8:R9"/>
    <mergeCell ref="A4:A7"/>
    <mergeCell ref="B4:B7"/>
    <mergeCell ref="H4:H7"/>
    <mergeCell ref="A16:A17"/>
    <mergeCell ref="B16:B17"/>
    <mergeCell ref="H16:H17"/>
    <mergeCell ref="I16:I17"/>
    <mergeCell ref="J16:J17"/>
    <mergeCell ref="K16:K17"/>
    <mergeCell ref="L16:L17"/>
    <mergeCell ref="M16:M17"/>
    <mergeCell ref="N16:N17"/>
    <mergeCell ref="I4:I7"/>
    <mergeCell ref="J4:J7"/>
    <mergeCell ref="K4:K7"/>
    <mergeCell ref="L4:L7"/>
    <mergeCell ref="M4:M7"/>
    <mergeCell ref="N4:N7"/>
    <mergeCell ref="O4:O7"/>
    <mergeCell ref="A10:A11"/>
    <mergeCell ref="B10:B11"/>
    <mergeCell ref="H10:H11"/>
    <mergeCell ref="I10:I11"/>
    <mergeCell ref="J10:J11"/>
    <mergeCell ref="K10:K11"/>
    <mergeCell ref="L10:L11"/>
    <mergeCell ref="M10:M11"/>
    <mergeCell ref="N10:N11"/>
    <mergeCell ref="O10:O11"/>
    <mergeCell ref="A12:A15"/>
    <mergeCell ref="B12:B15"/>
    <mergeCell ref="H12:H15"/>
    <mergeCell ref="I12:I15"/>
    <mergeCell ref="P4:P7"/>
    <mergeCell ref="K23:K24"/>
    <mergeCell ref="L23:L24"/>
    <mergeCell ref="A23:A24"/>
    <mergeCell ref="B23:B24"/>
    <mergeCell ref="H23:H24"/>
    <mergeCell ref="I23:I24"/>
    <mergeCell ref="J23:J24"/>
    <mergeCell ref="J32:J34"/>
    <mergeCell ref="P28:P29"/>
    <mergeCell ref="K12:K15"/>
    <mergeCell ref="L12:L15"/>
    <mergeCell ref="J12:J15"/>
    <mergeCell ref="P12:P15"/>
    <mergeCell ref="Q12:Q15"/>
    <mergeCell ref="O28:O29"/>
    <mergeCell ref="A28:A29"/>
    <mergeCell ref="B28:B29"/>
    <mergeCell ref="H28:H29"/>
    <mergeCell ref="I28:I29"/>
    <mergeCell ref="J28:J29"/>
    <mergeCell ref="P23:P24"/>
    <mergeCell ref="Q23:Q24"/>
    <mergeCell ref="A25:A27"/>
    <mergeCell ref="B25:B27"/>
    <mergeCell ref="H25:H27"/>
    <mergeCell ref="I25:I27"/>
    <mergeCell ref="J25:J27"/>
    <mergeCell ref="K25:K27"/>
    <mergeCell ref="L25:L27"/>
    <mergeCell ref="M25:M27"/>
    <mergeCell ref="N25:N27"/>
    <mergeCell ref="O25:O27"/>
    <mergeCell ref="Q28:Q29"/>
    <mergeCell ref="R28:R29"/>
    <mergeCell ref="A30:A31"/>
    <mergeCell ref="B30:B31"/>
    <mergeCell ref="H30:H31"/>
    <mergeCell ref="I30:I31"/>
    <mergeCell ref="J30:J31"/>
    <mergeCell ref="K30:K31"/>
    <mergeCell ref="L30:L31"/>
    <mergeCell ref="M30:M31"/>
    <mergeCell ref="N30:N31"/>
    <mergeCell ref="O30:O31"/>
    <mergeCell ref="P30:P31"/>
    <mergeCell ref="Q30:Q31"/>
    <mergeCell ref="R30:R31"/>
    <mergeCell ref="K28:K29"/>
    <mergeCell ref="L28:L29"/>
    <mergeCell ref="M28:M29"/>
    <mergeCell ref="N28:N29"/>
    <mergeCell ref="P25:P27"/>
    <mergeCell ref="R32:R34"/>
    <mergeCell ref="A35:A38"/>
    <mergeCell ref="B35:B38"/>
    <mergeCell ref="H35:H38"/>
    <mergeCell ref="I35:I38"/>
    <mergeCell ref="J35:J38"/>
    <mergeCell ref="K35:K38"/>
    <mergeCell ref="L35:L38"/>
    <mergeCell ref="M35:M38"/>
    <mergeCell ref="N35:N38"/>
    <mergeCell ref="O35:O38"/>
    <mergeCell ref="P35:P38"/>
    <mergeCell ref="Q35:Q38"/>
    <mergeCell ref="R35:R38"/>
    <mergeCell ref="K32:K34"/>
    <mergeCell ref="L32:L34"/>
    <mergeCell ref="M32:M34"/>
    <mergeCell ref="N32:N34"/>
    <mergeCell ref="O32:O34"/>
    <mergeCell ref="A32:A34"/>
    <mergeCell ref="B32:B34"/>
    <mergeCell ref="H32:H34"/>
    <mergeCell ref="I32:I34"/>
    <mergeCell ref="P32:P34"/>
    <mergeCell ref="Q32:Q34"/>
    <mergeCell ref="I59:I64"/>
    <mergeCell ref="J59:J64"/>
    <mergeCell ref="K59:K64"/>
    <mergeCell ref="L59:L64"/>
    <mergeCell ref="M59:M64"/>
    <mergeCell ref="N59:N64"/>
    <mergeCell ref="O59:O64"/>
    <mergeCell ref="P59:P64"/>
    <mergeCell ref="Q59:Q64"/>
    <mergeCell ref="R59:R64"/>
    <mergeCell ref="A54:A58"/>
    <mergeCell ref="B54:B58"/>
    <mergeCell ref="H54:H58"/>
    <mergeCell ref="I54:I58"/>
    <mergeCell ref="J54:J58"/>
    <mergeCell ref="Q65:Q69"/>
    <mergeCell ref="R65:R69"/>
    <mergeCell ref="M65:M69"/>
    <mergeCell ref="N65:N69"/>
    <mergeCell ref="O54:O58"/>
    <mergeCell ref="P54:P58"/>
    <mergeCell ref="Q54:Q58"/>
    <mergeCell ref="R54:R58"/>
    <mergeCell ref="A59:A64"/>
    <mergeCell ref="B59:B64"/>
    <mergeCell ref="H59:H64"/>
    <mergeCell ref="A70:A71"/>
    <mergeCell ref="B70:B71"/>
    <mergeCell ref="H70:H71"/>
    <mergeCell ref="I70:I71"/>
    <mergeCell ref="J70:J71"/>
    <mergeCell ref="K70:K71"/>
    <mergeCell ref="L70:L71"/>
    <mergeCell ref="M70:M71"/>
    <mergeCell ref="N70:N71"/>
    <mergeCell ref="O70:O71"/>
    <mergeCell ref="P70:P71"/>
    <mergeCell ref="Q70:Q71"/>
    <mergeCell ref="R70:R71"/>
    <mergeCell ref="A65:A69"/>
    <mergeCell ref="B65:B69"/>
    <mergeCell ref="H65:H69"/>
    <mergeCell ref="I65:I69"/>
    <mergeCell ref="J65:J69"/>
    <mergeCell ref="K65:K69"/>
    <mergeCell ref="L65:L69"/>
    <mergeCell ref="O65:O69"/>
    <mergeCell ref="P65:P69"/>
    <mergeCell ref="A107:A110"/>
    <mergeCell ref="B107:B110"/>
    <mergeCell ref="H107:H110"/>
    <mergeCell ref="I107:I110"/>
    <mergeCell ref="J107:J110"/>
    <mergeCell ref="K107:K110"/>
    <mergeCell ref="L107:L110"/>
    <mergeCell ref="M107:M110"/>
    <mergeCell ref="N107:N110"/>
    <mergeCell ref="N96:N98"/>
    <mergeCell ref="O96:O98"/>
    <mergeCell ref="P96:P98"/>
    <mergeCell ref="Q96:Q98"/>
    <mergeCell ref="R96:R98"/>
    <mergeCell ref="A90:A95"/>
    <mergeCell ref="B90:B95"/>
    <mergeCell ref="H90:H95"/>
    <mergeCell ref="I90:I95"/>
    <mergeCell ref="P90:P95"/>
    <mergeCell ref="Q90:Q95"/>
    <mergeCell ref="J90:J95"/>
    <mergeCell ref="K90:K95"/>
    <mergeCell ref="L90:L95"/>
    <mergeCell ref="M90:M95"/>
    <mergeCell ref="N90:N95"/>
    <mergeCell ref="R90:R95"/>
    <mergeCell ref="I96:I98"/>
    <mergeCell ref="J96:J98"/>
    <mergeCell ref="K96:K98"/>
    <mergeCell ref="L96:L98"/>
    <mergeCell ref="M96:M98"/>
    <mergeCell ref="N99:N105"/>
    <mergeCell ref="O99:O105"/>
    <mergeCell ref="P99:P105"/>
    <mergeCell ref="Q99:Q105"/>
    <mergeCell ref="R99:R105"/>
    <mergeCell ref="O107:O110"/>
    <mergeCell ref="P107:P110"/>
    <mergeCell ref="Q107:Q110"/>
    <mergeCell ref="R107:R110"/>
    <mergeCell ref="M111:M112"/>
    <mergeCell ref="N111:N112"/>
    <mergeCell ref="O111:O112"/>
    <mergeCell ref="P111:P112"/>
    <mergeCell ref="Q111:Q112"/>
    <mergeCell ref="R111:R112"/>
    <mergeCell ref="O113:O115"/>
    <mergeCell ref="P113:P115"/>
    <mergeCell ref="Q113:Q115"/>
    <mergeCell ref="R113:R115"/>
    <mergeCell ref="M113:M115"/>
    <mergeCell ref="N113:N115"/>
    <mergeCell ref="O116:O118"/>
    <mergeCell ref="P116:P118"/>
    <mergeCell ref="Q116:Q118"/>
    <mergeCell ref="R116:R118"/>
    <mergeCell ref="A119:A121"/>
    <mergeCell ref="B119:B121"/>
    <mergeCell ref="H119:H121"/>
    <mergeCell ref="I119:I121"/>
    <mergeCell ref="J119:J121"/>
    <mergeCell ref="K119:K121"/>
    <mergeCell ref="L119:L121"/>
    <mergeCell ref="M119:M121"/>
    <mergeCell ref="N119:N121"/>
    <mergeCell ref="O119:O121"/>
    <mergeCell ref="P119:P121"/>
    <mergeCell ref="Q119:Q121"/>
    <mergeCell ref="R119:R121"/>
    <mergeCell ref="A116:A118"/>
    <mergeCell ref="B116:B118"/>
    <mergeCell ref="H116:H118"/>
    <mergeCell ref="I116:I118"/>
    <mergeCell ref="J116:J118"/>
    <mergeCell ref="M116:M118"/>
    <mergeCell ref="N116:N118"/>
    <mergeCell ref="A139:A141"/>
    <mergeCell ref="O122:O125"/>
    <mergeCell ref="P122:P125"/>
    <mergeCell ref="Q122:Q125"/>
    <mergeCell ref="R122:R125"/>
    <mergeCell ref="A126:A128"/>
    <mergeCell ref="B126:B128"/>
    <mergeCell ref="H126:H128"/>
    <mergeCell ref="I126:I128"/>
    <mergeCell ref="J126:J128"/>
    <mergeCell ref="K126:K128"/>
    <mergeCell ref="L126:L128"/>
    <mergeCell ref="M126:M128"/>
    <mergeCell ref="N126:N128"/>
    <mergeCell ref="O126:O128"/>
    <mergeCell ref="P126:P128"/>
    <mergeCell ref="Q126:Q128"/>
    <mergeCell ref="R126:R128"/>
    <mergeCell ref="A122:A125"/>
    <mergeCell ref="B122:B125"/>
    <mergeCell ref="H122:H125"/>
    <mergeCell ref="I122:I125"/>
    <mergeCell ref="J122:J125"/>
    <mergeCell ref="K122:K125"/>
    <mergeCell ref="L122:L125"/>
    <mergeCell ref="M122:M125"/>
    <mergeCell ref="N122:N125"/>
    <mergeCell ref="B139:B141"/>
    <mergeCell ref="P139:P141"/>
    <mergeCell ref="A151:A155"/>
    <mergeCell ref="B151:B155"/>
    <mergeCell ref="H151:H155"/>
    <mergeCell ref="I151:I155"/>
    <mergeCell ref="J151:J155"/>
    <mergeCell ref="K151:K155"/>
    <mergeCell ref="L151:L155"/>
    <mergeCell ref="M151:M155"/>
    <mergeCell ref="N151:N155"/>
    <mergeCell ref="A147:A150"/>
    <mergeCell ref="B147:B150"/>
    <mergeCell ref="H147:H150"/>
    <mergeCell ref="O129:O131"/>
    <mergeCell ref="P129:P131"/>
    <mergeCell ref="Q129:Q131"/>
    <mergeCell ref="R129:R131"/>
    <mergeCell ref="A129:A131"/>
    <mergeCell ref="B129:B131"/>
    <mergeCell ref="H129:H131"/>
    <mergeCell ref="I129:I131"/>
    <mergeCell ref="J129:J131"/>
    <mergeCell ref="K129:K131"/>
    <mergeCell ref="L129:L131"/>
    <mergeCell ref="M129:M131"/>
    <mergeCell ref="N129:N131"/>
    <mergeCell ref="M132:M138"/>
    <mergeCell ref="N132:N138"/>
    <mergeCell ref="O132:O138"/>
    <mergeCell ref="P132:P138"/>
    <mergeCell ref="K132:K138"/>
    <mergeCell ref="L132:L138"/>
    <mergeCell ref="O147:O150"/>
    <mergeCell ref="O151:O155"/>
    <mergeCell ref="P151:P155"/>
    <mergeCell ref="Q151:Q155"/>
    <mergeCell ref="R151:R155"/>
    <mergeCell ref="Q139:Q141"/>
    <mergeCell ref="R139:R141"/>
    <mergeCell ref="R156:R159"/>
    <mergeCell ref="Q132:Q138"/>
    <mergeCell ref="R132:R138"/>
    <mergeCell ref="A156:A159"/>
    <mergeCell ref="B156:B159"/>
    <mergeCell ref="H156:H159"/>
    <mergeCell ref="I156:I159"/>
    <mergeCell ref="J156:J159"/>
    <mergeCell ref="K156:K159"/>
    <mergeCell ref="M191:M193"/>
    <mergeCell ref="N191:N193"/>
    <mergeCell ref="O183:O188"/>
    <mergeCell ref="P183:P188"/>
    <mergeCell ref="Q183:Q188"/>
    <mergeCell ref="R183:R188"/>
    <mergeCell ref="A189:A190"/>
    <mergeCell ref="B189:B190"/>
    <mergeCell ref="H189:H190"/>
    <mergeCell ref="I189:I190"/>
    <mergeCell ref="J189:J190"/>
    <mergeCell ref="K189:K190"/>
    <mergeCell ref="L189:L190"/>
    <mergeCell ref="M189:M190"/>
    <mergeCell ref="N189:N190"/>
    <mergeCell ref="O189:O190"/>
    <mergeCell ref="A160:A162"/>
    <mergeCell ref="B160:B162"/>
    <mergeCell ref="H160:H162"/>
    <mergeCell ref="I160:I162"/>
    <mergeCell ref="J160:J162"/>
    <mergeCell ref="K160:K162"/>
    <mergeCell ref="L160:L162"/>
    <mergeCell ref="R199:R203"/>
    <mergeCell ref="A199:A203"/>
    <mergeCell ref="B199:B203"/>
    <mergeCell ref="H199:H203"/>
    <mergeCell ref="I199:I203"/>
    <mergeCell ref="J199:J203"/>
    <mergeCell ref="K199:K203"/>
    <mergeCell ref="L199:L203"/>
    <mergeCell ref="M199:M203"/>
    <mergeCell ref="N199:N203"/>
    <mergeCell ref="I183:I188"/>
    <mergeCell ref="J183:J188"/>
    <mergeCell ref="O191:O193"/>
    <mergeCell ref="P191:P193"/>
    <mergeCell ref="Q191:Q193"/>
    <mergeCell ref="R191:R193"/>
    <mergeCell ref="A194:A198"/>
    <mergeCell ref="B194:B198"/>
    <mergeCell ref="H194:H198"/>
    <mergeCell ref="I194:I198"/>
    <mergeCell ref="J194:J198"/>
    <mergeCell ref="K194:K198"/>
    <mergeCell ref="P170:P174"/>
    <mergeCell ref="O194:O198"/>
    <mergeCell ref="P194:P198"/>
    <mergeCell ref="Q189:Q190"/>
    <mergeCell ref="O255:O256"/>
    <mergeCell ref="P255:P256"/>
    <mergeCell ref="Q255:Q256"/>
    <mergeCell ref="R255:R256"/>
    <mergeCell ref="P189:P190"/>
    <mergeCell ref="O204:O208"/>
    <mergeCell ref="P204:P208"/>
    <mergeCell ref="Q204:Q208"/>
    <mergeCell ref="R204:R208"/>
    <mergeCell ref="O199:O203"/>
    <mergeCell ref="P199:P203"/>
    <mergeCell ref="Q199:Q203"/>
    <mergeCell ref="O209:O214"/>
    <mergeCell ref="P209:P214"/>
    <mergeCell ref="Q209:Q214"/>
    <mergeCell ref="R209:R214"/>
    <mergeCell ref="R222:R224"/>
    <mergeCell ref="R215:R217"/>
    <mergeCell ref="R218:R221"/>
    <mergeCell ref="O244:O247"/>
    <mergeCell ref="P244:P247"/>
    <mergeCell ref="Q244:Q247"/>
    <mergeCell ref="R244:R247"/>
    <mergeCell ref="A218:A221"/>
    <mergeCell ref="B218:B221"/>
    <mergeCell ref="H218:H221"/>
    <mergeCell ref="A258:A260"/>
    <mergeCell ref="B258:B260"/>
    <mergeCell ref="H258:H260"/>
    <mergeCell ref="I258:I260"/>
    <mergeCell ref="J258:J260"/>
    <mergeCell ref="K258:K260"/>
    <mergeCell ref="L258:L260"/>
    <mergeCell ref="M258:M260"/>
    <mergeCell ref="N258:N260"/>
    <mergeCell ref="O258:O260"/>
    <mergeCell ref="P258:P260"/>
    <mergeCell ref="Q258:Q260"/>
    <mergeCell ref="R258:R260"/>
    <mergeCell ref="A255:A256"/>
    <mergeCell ref="B255:B256"/>
    <mergeCell ref="H255:H256"/>
    <mergeCell ref="I255:I256"/>
    <mergeCell ref="J255:J256"/>
    <mergeCell ref="K255:K256"/>
    <mergeCell ref="L255:L256"/>
    <mergeCell ref="M255:M256"/>
    <mergeCell ref="N255:N256"/>
    <mergeCell ref="H248:H251"/>
    <mergeCell ref="I248:I251"/>
    <mergeCell ref="J248:J251"/>
    <mergeCell ref="K248:K251"/>
    <mergeCell ref="L248:L251"/>
    <mergeCell ref="M248:M251"/>
    <mergeCell ref="N248:N251"/>
    <mergeCell ref="O261:O262"/>
    <mergeCell ref="P261:P262"/>
    <mergeCell ref="Q261:Q262"/>
    <mergeCell ref="R261:R262"/>
    <mergeCell ref="A263:A266"/>
    <mergeCell ref="B263:B266"/>
    <mergeCell ref="H263:H266"/>
    <mergeCell ref="I263:I266"/>
    <mergeCell ref="J263:J266"/>
    <mergeCell ref="K263:K266"/>
    <mergeCell ref="L263:L266"/>
    <mergeCell ref="M263:M266"/>
    <mergeCell ref="N263:N266"/>
    <mergeCell ref="O263:O266"/>
    <mergeCell ref="P263:P266"/>
    <mergeCell ref="Q263:Q266"/>
    <mergeCell ref="R263:R266"/>
    <mergeCell ref="A261:A262"/>
    <mergeCell ref="B261:B262"/>
    <mergeCell ref="H261:H262"/>
    <mergeCell ref="I261:I262"/>
    <mergeCell ref="J261:J262"/>
    <mergeCell ref="K261:K262"/>
    <mergeCell ref="L261:L262"/>
    <mergeCell ref="M261:M262"/>
    <mergeCell ref="N261:N262"/>
    <mergeCell ref="O268:O272"/>
    <mergeCell ref="P268:P272"/>
    <mergeCell ref="Q268:Q272"/>
    <mergeCell ref="R268:R272"/>
    <mergeCell ref="A273:A279"/>
    <mergeCell ref="B273:B279"/>
    <mergeCell ref="H273:H279"/>
    <mergeCell ref="I273:I279"/>
    <mergeCell ref="J273:J279"/>
    <mergeCell ref="K273:K279"/>
    <mergeCell ref="L273:L279"/>
    <mergeCell ref="M273:M279"/>
    <mergeCell ref="N273:N279"/>
    <mergeCell ref="O273:O279"/>
    <mergeCell ref="P273:P279"/>
    <mergeCell ref="Q273:Q279"/>
    <mergeCell ref="R273:R279"/>
    <mergeCell ref="A268:A272"/>
    <mergeCell ref="B268:B272"/>
    <mergeCell ref="H268:H272"/>
    <mergeCell ref="I268:I272"/>
    <mergeCell ref="J268:J272"/>
    <mergeCell ref="K268:K272"/>
    <mergeCell ref="L268:L272"/>
    <mergeCell ref="M268:M272"/>
    <mergeCell ref="N268:N272"/>
    <mergeCell ref="O301:O304"/>
    <mergeCell ref="P301:P304"/>
    <mergeCell ref="Q301:Q304"/>
    <mergeCell ref="R301:R304"/>
    <mergeCell ref="A305:A309"/>
    <mergeCell ref="B305:B309"/>
    <mergeCell ref="H305:H309"/>
    <mergeCell ref="I305:I309"/>
    <mergeCell ref="J305:J309"/>
    <mergeCell ref="K305:K309"/>
    <mergeCell ref="L305:L309"/>
    <mergeCell ref="M305:M309"/>
    <mergeCell ref="N305:N309"/>
    <mergeCell ref="O305:O309"/>
    <mergeCell ref="P305:P309"/>
    <mergeCell ref="Q305:Q309"/>
    <mergeCell ref="R305:R309"/>
    <mergeCell ref="A301:A304"/>
    <mergeCell ref="B301:B304"/>
    <mergeCell ref="H301:H304"/>
    <mergeCell ref="I301:I304"/>
    <mergeCell ref="J301:J304"/>
    <mergeCell ref="K301:K304"/>
    <mergeCell ref="L301:L304"/>
    <mergeCell ref="M301:M304"/>
    <mergeCell ref="N301:N304"/>
    <mergeCell ref="O310:O311"/>
    <mergeCell ref="P310:P311"/>
    <mergeCell ref="Q310:Q311"/>
    <mergeCell ref="R310:R311"/>
    <mergeCell ref="A312:A315"/>
    <mergeCell ref="B312:B315"/>
    <mergeCell ref="H312:H315"/>
    <mergeCell ref="I312:I315"/>
    <mergeCell ref="J312:J315"/>
    <mergeCell ref="K312:K315"/>
    <mergeCell ref="L312:L315"/>
    <mergeCell ref="M312:M315"/>
    <mergeCell ref="N312:N315"/>
    <mergeCell ref="O312:O315"/>
    <mergeCell ref="P312:P315"/>
    <mergeCell ref="Q312:Q315"/>
    <mergeCell ref="R312:R315"/>
    <mergeCell ref="A310:A311"/>
    <mergeCell ref="B310:B311"/>
    <mergeCell ref="H310:H311"/>
    <mergeCell ref="I310:I311"/>
    <mergeCell ref="J310:J311"/>
    <mergeCell ref="K310:K311"/>
    <mergeCell ref="L310:L311"/>
    <mergeCell ref="M310:M311"/>
    <mergeCell ref="N310:N311"/>
    <mergeCell ref="O316:O318"/>
    <mergeCell ref="P316:P318"/>
    <mergeCell ref="Q316:Q318"/>
    <mergeCell ref="R316:R318"/>
    <mergeCell ref="A319:A321"/>
    <mergeCell ref="B319:B321"/>
    <mergeCell ref="H319:H321"/>
    <mergeCell ref="I319:I321"/>
    <mergeCell ref="J319:J321"/>
    <mergeCell ref="K319:K321"/>
    <mergeCell ref="L319:L321"/>
    <mergeCell ref="M319:M321"/>
    <mergeCell ref="N319:N321"/>
    <mergeCell ref="O319:O321"/>
    <mergeCell ref="P319:P321"/>
    <mergeCell ref="Q319:Q321"/>
    <mergeCell ref="R319:R321"/>
    <mergeCell ref="A316:A318"/>
    <mergeCell ref="B316:B318"/>
    <mergeCell ref="H316:H318"/>
    <mergeCell ref="I316:I318"/>
    <mergeCell ref="J316:J318"/>
    <mergeCell ref="K316:K318"/>
    <mergeCell ref="L316:L318"/>
    <mergeCell ref="M316:M318"/>
    <mergeCell ref="N316:N318"/>
    <mergeCell ref="A329:A331"/>
    <mergeCell ref="B329:B331"/>
    <mergeCell ref="H329:H331"/>
    <mergeCell ref="I329:I331"/>
    <mergeCell ref="J329:J331"/>
    <mergeCell ref="K329:K331"/>
    <mergeCell ref="L329:L331"/>
    <mergeCell ref="M329:M331"/>
    <mergeCell ref="N329:N331"/>
    <mergeCell ref="O329:O331"/>
    <mergeCell ref="P329:P331"/>
    <mergeCell ref="Q329:Q331"/>
    <mergeCell ref="R329:R331"/>
    <mergeCell ref="A332:A339"/>
    <mergeCell ref="B332:B339"/>
    <mergeCell ref="H332:H339"/>
    <mergeCell ref="I332:I339"/>
    <mergeCell ref="J332:J339"/>
    <mergeCell ref="K332:K339"/>
    <mergeCell ref="L332:L339"/>
    <mergeCell ref="M332:M339"/>
    <mergeCell ref="N332:N339"/>
    <mergeCell ref="O332:O339"/>
    <mergeCell ref="P332:P339"/>
    <mergeCell ref="Q332:Q339"/>
    <mergeCell ref="R332:R339"/>
    <mergeCell ref="R396:R398"/>
    <mergeCell ref="A340:A345"/>
    <mergeCell ref="B340:B345"/>
    <mergeCell ref="H340:H345"/>
    <mergeCell ref="I340:I345"/>
    <mergeCell ref="J340:J345"/>
    <mergeCell ref="K340:K345"/>
    <mergeCell ref="L340:L345"/>
    <mergeCell ref="M340:M345"/>
    <mergeCell ref="N340:N345"/>
    <mergeCell ref="O340:O345"/>
    <mergeCell ref="P340:P345"/>
    <mergeCell ref="Q340:Q345"/>
    <mergeCell ref="R340:R345"/>
    <mergeCell ref="A346:A352"/>
    <mergeCell ref="B346:B352"/>
    <mergeCell ref="H346:H352"/>
    <mergeCell ref="I346:I352"/>
    <mergeCell ref="J346:J352"/>
    <mergeCell ref="K346:K352"/>
    <mergeCell ref="L346:L352"/>
    <mergeCell ref="M346:M352"/>
    <mergeCell ref="N346:N352"/>
    <mergeCell ref="O346:O352"/>
    <mergeCell ref="P346:P352"/>
    <mergeCell ref="Q346:Q352"/>
    <mergeCell ref="R346:R352"/>
    <mergeCell ref="A353:A356"/>
    <mergeCell ref="B353:B356"/>
    <mergeCell ref="H353:H356"/>
    <mergeCell ref="I353:I356"/>
    <mergeCell ref="J353:J356"/>
    <mergeCell ref="L405:L411"/>
    <mergeCell ref="M405:M411"/>
    <mergeCell ref="N405:N411"/>
    <mergeCell ref="O405:O411"/>
    <mergeCell ref="P405:P411"/>
    <mergeCell ref="Q405:Q411"/>
    <mergeCell ref="R405:R411"/>
    <mergeCell ref="A393:A395"/>
    <mergeCell ref="B393:B395"/>
    <mergeCell ref="H393:H395"/>
    <mergeCell ref="I393:I395"/>
    <mergeCell ref="J393:J395"/>
    <mergeCell ref="K393:K395"/>
    <mergeCell ref="L393:L395"/>
    <mergeCell ref="M393:M395"/>
    <mergeCell ref="N393:N395"/>
    <mergeCell ref="O393:O395"/>
    <mergeCell ref="P393:P395"/>
    <mergeCell ref="Q393:Q395"/>
    <mergeCell ref="R393:R395"/>
    <mergeCell ref="A396:A398"/>
    <mergeCell ref="B396:B398"/>
    <mergeCell ref="H396:H398"/>
    <mergeCell ref="I396:I398"/>
    <mergeCell ref="J396:J398"/>
    <mergeCell ref="K396:K398"/>
    <mergeCell ref="L396:L398"/>
    <mergeCell ref="M396:M398"/>
    <mergeCell ref="N396:N398"/>
    <mergeCell ref="O396:O398"/>
    <mergeCell ref="P396:P398"/>
    <mergeCell ref="Q396:Q398"/>
    <mergeCell ref="A412:A417"/>
    <mergeCell ref="B412:B417"/>
    <mergeCell ref="H412:H417"/>
    <mergeCell ref="I412:I417"/>
    <mergeCell ref="J412:J417"/>
    <mergeCell ref="K412:K417"/>
    <mergeCell ref="L412:L417"/>
    <mergeCell ref="M412:M417"/>
    <mergeCell ref="N412:N417"/>
    <mergeCell ref="O412:O417"/>
    <mergeCell ref="P412:P417"/>
    <mergeCell ref="Q412:Q417"/>
    <mergeCell ref="R412:R417"/>
    <mergeCell ref="A399:A403"/>
    <mergeCell ref="B399:B403"/>
    <mergeCell ref="H399:H403"/>
    <mergeCell ref="I399:I403"/>
    <mergeCell ref="J399:J403"/>
    <mergeCell ref="K399:K403"/>
    <mergeCell ref="L399:L403"/>
    <mergeCell ref="M399:M403"/>
    <mergeCell ref="N399:N403"/>
    <mergeCell ref="O399:O403"/>
    <mergeCell ref="P399:P403"/>
    <mergeCell ref="Q399:Q403"/>
    <mergeCell ref="R399:R403"/>
    <mergeCell ref="A405:A411"/>
    <mergeCell ref="B405:B411"/>
    <mergeCell ref="H405:H411"/>
    <mergeCell ref="I405:I411"/>
    <mergeCell ref="J405:J411"/>
    <mergeCell ref="K405:K411"/>
    <mergeCell ref="A418:A422"/>
    <mergeCell ref="B418:B422"/>
    <mergeCell ref="H418:H422"/>
    <mergeCell ref="I418:I422"/>
    <mergeCell ref="J418:J422"/>
    <mergeCell ref="K418:K422"/>
    <mergeCell ref="L418:L422"/>
    <mergeCell ref="M418:M422"/>
    <mergeCell ref="N418:N422"/>
    <mergeCell ref="O418:O422"/>
    <mergeCell ref="P418:P422"/>
    <mergeCell ref="Q418:Q422"/>
    <mergeCell ref="R418:R422"/>
    <mergeCell ref="A423:A426"/>
    <mergeCell ref="B423:B426"/>
    <mergeCell ref="H423:H426"/>
    <mergeCell ref="I423:I426"/>
    <mergeCell ref="J423:J426"/>
    <mergeCell ref="K423:K426"/>
    <mergeCell ref="L423:L426"/>
    <mergeCell ref="M423:M426"/>
    <mergeCell ref="N423:N426"/>
    <mergeCell ref="O423:O426"/>
    <mergeCell ref="P423:P426"/>
    <mergeCell ref="Q423:Q426"/>
    <mergeCell ref="R423:R426"/>
    <mergeCell ref="A427:A430"/>
    <mergeCell ref="B427:B430"/>
    <mergeCell ref="H427:H430"/>
    <mergeCell ref="I427:I430"/>
    <mergeCell ref="J427:J430"/>
    <mergeCell ref="K427:K430"/>
    <mergeCell ref="L427:L430"/>
    <mergeCell ref="M427:M430"/>
    <mergeCell ref="N427:N430"/>
    <mergeCell ref="O427:O430"/>
    <mergeCell ref="P427:P430"/>
    <mergeCell ref="Q427:Q430"/>
    <mergeCell ref="R427:R430"/>
    <mergeCell ref="A431:A434"/>
    <mergeCell ref="B431:B434"/>
    <mergeCell ref="H431:H434"/>
    <mergeCell ref="I431:I434"/>
    <mergeCell ref="J431:J434"/>
    <mergeCell ref="K431:K434"/>
    <mergeCell ref="L431:L434"/>
    <mergeCell ref="M431:M434"/>
    <mergeCell ref="N431:N434"/>
    <mergeCell ref="O431:O434"/>
    <mergeCell ref="P431:P434"/>
    <mergeCell ref="Q431:Q434"/>
    <mergeCell ref="R431:R434"/>
    <mergeCell ref="A435:A437"/>
    <mergeCell ref="B435:B437"/>
    <mergeCell ref="H435:H437"/>
    <mergeCell ref="I435:I437"/>
    <mergeCell ref="J435:J437"/>
    <mergeCell ref="K435:K437"/>
    <mergeCell ref="L435:L437"/>
    <mergeCell ref="M435:M437"/>
    <mergeCell ref="N435:N437"/>
    <mergeCell ref="O435:O437"/>
    <mergeCell ref="P435:P437"/>
    <mergeCell ref="Q435:Q437"/>
    <mergeCell ref="R435:R437"/>
    <mergeCell ref="A438:A440"/>
    <mergeCell ref="B438:B440"/>
    <mergeCell ref="H438:H440"/>
    <mergeCell ref="I438:I440"/>
    <mergeCell ref="J438:J440"/>
    <mergeCell ref="K438:K440"/>
    <mergeCell ref="L438:L440"/>
    <mergeCell ref="M438:M440"/>
    <mergeCell ref="N438:N440"/>
    <mergeCell ref="O438:O440"/>
    <mergeCell ref="P438:P440"/>
    <mergeCell ref="Q438:Q440"/>
    <mergeCell ref="R438:R440"/>
    <mergeCell ref="A441:A445"/>
    <mergeCell ref="B441:B445"/>
    <mergeCell ref="H441:H445"/>
    <mergeCell ref="I441:I445"/>
    <mergeCell ref="J441:J445"/>
    <mergeCell ref="K441:K445"/>
    <mergeCell ref="L441:L445"/>
    <mergeCell ref="M441:M445"/>
    <mergeCell ref="N441:N445"/>
    <mergeCell ref="O441:O445"/>
    <mergeCell ref="P441:P445"/>
    <mergeCell ref="Q441:Q445"/>
    <mergeCell ref="R441:R445"/>
    <mergeCell ref="A446:A453"/>
    <mergeCell ref="B446:B453"/>
    <mergeCell ref="H446:H453"/>
    <mergeCell ref="I446:I453"/>
    <mergeCell ref="J446:J453"/>
    <mergeCell ref="K446:K453"/>
    <mergeCell ref="L446:L453"/>
    <mergeCell ref="M446:M453"/>
    <mergeCell ref="N446:N453"/>
    <mergeCell ref="O446:O453"/>
    <mergeCell ref="P446:P453"/>
    <mergeCell ref="Q446:Q453"/>
    <mergeCell ref="R446:R453"/>
    <mergeCell ref="A454:A457"/>
    <mergeCell ref="B454:B457"/>
    <mergeCell ref="H454:H457"/>
    <mergeCell ref="I454:I457"/>
    <mergeCell ref="J454:J457"/>
    <mergeCell ref="K454:K457"/>
    <mergeCell ref="L454:L457"/>
    <mergeCell ref="M454:M457"/>
    <mergeCell ref="N454:N457"/>
    <mergeCell ref="O454:O457"/>
    <mergeCell ref="P454:P457"/>
    <mergeCell ref="Q454:Q457"/>
    <mergeCell ref="R454:R457"/>
    <mergeCell ref="A458:A463"/>
    <mergeCell ref="B458:B463"/>
    <mergeCell ref="H458:H463"/>
    <mergeCell ref="I458:I463"/>
    <mergeCell ref="J458:J463"/>
    <mergeCell ref="K458:K463"/>
    <mergeCell ref="L458:L463"/>
    <mergeCell ref="M458:M463"/>
    <mergeCell ref="N458:N463"/>
    <mergeCell ref="O458:O463"/>
    <mergeCell ref="P458:P463"/>
    <mergeCell ref="Q458:Q463"/>
    <mergeCell ref="R458:R463"/>
    <mergeCell ref="A520:A522"/>
    <mergeCell ref="B520:B522"/>
    <mergeCell ref="H520:H522"/>
    <mergeCell ref="I520:I522"/>
    <mergeCell ref="J520:J522"/>
    <mergeCell ref="K520:K522"/>
    <mergeCell ref="L520:L522"/>
    <mergeCell ref="M520:M522"/>
    <mergeCell ref="N520:N522"/>
    <mergeCell ref="O520:O522"/>
    <mergeCell ref="P520:P522"/>
    <mergeCell ref="Q520:Q522"/>
    <mergeCell ref="R520:R522"/>
    <mergeCell ref="A523:A525"/>
    <mergeCell ref="B523:B525"/>
    <mergeCell ref="H523:H525"/>
    <mergeCell ref="I523:I525"/>
    <mergeCell ref="J523:J525"/>
    <mergeCell ref="K523:K525"/>
    <mergeCell ref="L523:L525"/>
    <mergeCell ref="M523:M525"/>
    <mergeCell ref="N523:N525"/>
    <mergeCell ref="O523:O525"/>
    <mergeCell ref="P523:P525"/>
    <mergeCell ref="Q523:Q525"/>
    <mergeCell ref="R523:R525"/>
    <mergeCell ref="A526:A529"/>
    <mergeCell ref="B526:B529"/>
    <mergeCell ref="H526:H529"/>
    <mergeCell ref="I526:I529"/>
    <mergeCell ref="J526:J529"/>
    <mergeCell ref="K526:K529"/>
    <mergeCell ref="L526:L529"/>
    <mergeCell ref="M526:M529"/>
    <mergeCell ref="N526:N529"/>
    <mergeCell ref="O526:O529"/>
    <mergeCell ref="P526:P529"/>
    <mergeCell ref="Q526:Q529"/>
    <mergeCell ref="R526:R529"/>
    <mergeCell ref="A530:A536"/>
    <mergeCell ref="B530:B536"/>
    <mergeCell ref="H530:H536"/>
    <mergeCell ref="I530:I536"/>
    <mergeCell ref="J530:J536"/>
    <mergeCell ref="K530:K536"/>
    <mergeCell ref="L530:L536"/>
    <mergeCell ref="M530:M536"/>
    <mergeCell ref="N530:N536"/>
    <mergeCell ref="O530:O536"/>
    <mergeCell ref="P530:P536"/>
    <mergeCell ref="Q530:Q536"/>
    <mergeCell ref="R530:R536"/>
    <mergeCell ref="A537:A542"/>
    <mergeCell ref="B537:B542"/>
    <mergeCell ref="H537:H542"/>
    <mergeCell ref="I537:I542"/>
    <mergeCell ref="J537:J542"/>
    <mergeCell ref="K537:K542"/>
    <mergeCell ref="L537:L542"/>
    <mergeCell ref="M537:M542"/>
    <mergeCell ref="N537:N542"/>
    <mergeCell ref="O537:O542"/>
    <mergeCell ref="P537:P542"/>
    <mergeCell ref="Q537:Q542"/>
    <mergeCell ref="R537:R542"/>
    <mergeCell ref="A543:A546"/>
    <mergeCell ref="B543:B546"/>
    <mergeCell ref="H543:H546"/>
    <mergeCell ref="I543:I546"/>
    <mergeCell ref="J543:J546"/>
    <mergeCell ref="K543:K546"/>
    <mergeCell ref="L543:L546"/>
    <mergeCell ref="M543:M546"/>
    <mergeCell ref="N543:N546"/>
    <mergeCell ref="O543:O546"/>
    <mergeCell ref="P543:P546"/>
    <mergeCell ref="Q543:Q546"/>
    <mergeCell ref="R543:R546"/>
    <mergeCell ref="R558:R561"/>
    <mergeCell ref="A547:A550"/>
    <mergeCell ref="B547:B550"/>
    <mergeCell ref="H547:H550"/>
    <mergeCell ref="I547:I550"/>
    <mergeCell ref="J547:J550"/>
    <mergeCell ref="K547:K550"/>
    <mergeCell ref="L547:L550"/>
    <mergeCell ref="M547:M550"/>
    <mergeCell ref="N547:N550"/>
    <mergeCell ref="O547:O550"/>
    <mergeCell ref="P547:P550"/>
    <mergeCell ref="Q547:Q550"/>
    <mergeCell ref="R547:R550"/>
    <mergeCell ref="A551:A553"/>
    <mergeCell ref="B551:B553"/>
    <mergeCell ref="H551:H553"/>
    <mergeCell ref="I551:I553"/>
    <mergeCell ref="J551:J553"/>
    <mergeCell ref="K551:K553"/>
    <mergeCell ref="L551:L553"/>
    <mergeCell ref="M551:M553"/>
    <mergeCell ref="N551:N553"/>
    <mergeCell ref="O551:O553"/>
    <mergeCell ref="P551:P553"/>
    <mergeCell ref="Q551:Q553"/>
    <mergeCell ref="R551:R553"/>
    <mergeCell ref="L566:L568"/>
    <mergeCell ref="M566:M568"/>
    <mergeCell ref="N566:N568"/>
    <mergeCell ref="O566:O568"/>
    <mergeCell ref="P566:P568"/>
    <mergeCell ref="Q566:Q568"/>
    <mergeCell ref="R566:R568"/>
    <mergeCell ref="A554:A557"/>
    <mergeCell ref="B554:B557"/>
    <mergeCell ref="H554:H557"/>
    <mergeCell ref="I554:I557"/>
    <mergeCell ref="J554:J557"/>
    <mergeCell ref="K554:K557"/>
    <mergeCell ref="L554:L557"/>
    <mergeCell ref="M554:M557"/>
    <mergeCell ref="N554:N557"/>
    <mergeCell ref="O554:O557"/>
    <mergeCell ref="P554:P557"/>
    <mergeCell ref="Q554:Q557"/>
    <mergeCell ref="R554:R557"/>
    <mergeCell ref="A558:A561"/>
    <mergeCell ref="B558:B561"/>
    <mergeCell ref="H558:H561"/>
    <mergeCell ref="I558:I561"/>
    <mergeCell ref="J558:J561"/>
    <mergeCell ref="K558:K561"/>
    <mergeCell ref="L558:L561"/>
    <mergeCell ref="M558:M561"/>
    <mergeCell ref="N558:N561"/>
    <mergeCell ref="O558:O561"/>
    <mergeCell ref="P558:P561"/>
    <mergeCell ref="Q558:Q561"/>
    <mergeCell ref="A569:A571"/>
    <mergeCell ref="B569:B571"/>
    <mergeCell ref="H569:H571"/>
    <mergeCell ref="I569:I571"/>
    <mergeCell ref="J569:J571"/>
    <mergeCell ref="K569:K571"/>
    <mergeCell ref="L569:L571"/>
    <mergeCell ref="M569:M571"/>
    <mergeCell ref="N569:N571"/>
    <mergeCell ref="O569:O571"/>
    <mergeCell ref="P569:P571"/>
    <mergeCell ref="Q569:Q571"/>
    <mergeCell ref="R569:R571"/>
    <mergeCell ref="A562:A565"/>
    <mergeCell ref="B562:B565"/>
    <mergeCell ref="H562:H565"/>
    <mergeCell ref="I562:I565"/>
    <mergeCell ref="J562:J565"/>
    <mergeCell ref="K562:K565"/>
    <mergeCell ref="L562:L565"/>
    <mergeCell ref="M562:M565"/>
    <mergeCell ref="N562:N565"/>
    <mergeCell ref="O562:O565"/>
    <mergeCell ref="P562:P565"/>
    <mergeCell ref="Q562:Q565"/>
    <mergeCell ref="R562:R565"/>
    <mergeCell ref="A566:A568"/>
    <mergeCell ref="B566:B568"/>
    <mergeCell ref="H566:H568"/>
    <mergeCell ref="I566:I568"/>
    <mergeCell ref="J566:J568"/>
    <mergeCell ref="K566:K568"/>
    <mergeCell ref="A590:A593"/>
    <mergeCell ref="B590:B593"/>
    <mergeCell ref="H590:H593"/>
    <mergeCell ref="I590:I593"/>
    <mergeCell ref="J590:J593"/>
    <mergeCell ref="K590:K593"/>
    <mergeCell ref="L590:L593"/>
    <mergeCell ref="M590:M593"/>
    <mergeCell ref="N590:N593"/>
    <mergeCell ref="O590:O593"/>
    <mergeCell ref="P590:P593"/>
    <mergeCell ref="Q590:Q593"/>
    <mergeCell ref="R590:R593"/>
    <mergeCell ref="A594:A597"/>
    <mergeCell ref="B594:B597"/>
    <mergeCell ref="H594:H597"/>
    <mergeCell ref="I594:I597"/>
    <mergeCell ref="J594:J597"/>
    <mergeCell ref="K594:K597"/>
    <mergeCell ref="L594:L597"/>
    <mergeCell ref="M594:M597"/>
    <mergeCell ref="N594:N597"/>
    <mergeCell ref="O594:O597"/>
    <mergeCell ref="P594:P597"/>
    <mergeCell ref="Q594:Q597"/>
    <mergeCell ref="R594:R597"/>
    <mergeCell ref="A598:A599"/>
    <mergeCell ref="B598:B599"/>
    <mergeCell ref="H598:H599"/>
    <mergeCell ref="I598:I599"/>
    <mergeCell ref="J598:J599"/>
    <mergeCell ref="K598:K599"/>
    <mergeCell ref="L598:L599"/>
    <mergeCell ref="M598:M599"/>
    <mergeCell ref="N598:N599"/>
    <mergeCell ref="O598:O599"/>
    <mergeCell ref="P598:P599"/>
    <mergeCell ref="Q598:Q599"/>
    <mergeCell ref="R598:R599"/>
    <mergeCell ref="A600:A602"/>
    <mergeCell ref="B600:B602"/>
    <mergeCell ref="H600:H602"/>
    <mergeCell ref="I600:I602"/>
    <mergeCell ref="J600:J602"/>
    <mergeCell ref="K600:K602"/>
    <mergeCell ref="L600:L602"/>
    <mergeCell ref="M600:M602"/>
    <mergeCell ref="N600:N602"/>
    <mergeCell ref="O600:O602"/>
    <mergeCell ref="P600:P602"/>
    <mergeCell ref="Q600:Q602"/>
    <mergeCell ref="R600:R602"/>
    <mergeCell ref="A603:A604"/>
    <mergeCell ref="B603:B604"/>
    <mergeCell ref="H603:H604"/>
    <mergeCell ref="I603:I604"/>
    <mergeCell ref="J603:J604"/>
    <mergeCell ref="K603:K604"/>
    <mergeCell ref="L603:L604"/>
    <mergeCell ref="M603:M604"/>
    <mergeCell ref="N603:N604"/>
    <mergeCell ref="O603:O604"/>
    <mergeCell ref="P603:P604"/>
    <mergeCell ref="Q603:Q604"/>
    <mergeCell ref="R603:R604"/>
    <mergeCell ref="A605:A608"/>
    <mergeCell ref="B605:B608"/>
    <mergeCell ref="H605:H608"/>
    <mergeCell ref="I605:I608"/>
    <mergeCell ref="J605:J608"/>
    <mergeCell ref="K605:K608"/>
    <mergeCell ref="L605:L608"/>
    <mergeCell ref="M605:M608"/>
    <mergeCell ref="N605:N608"/>
    <mergeCell ref="O605:O608"/>
    <mergeCell ref="P605:P608"/>
    <mergeCell ref="Q605:Q608"/>
    <mergeCell ref="R605:R608"/>
    <mergeCell ref="A609:A611"/>
    <mergeCell ref="B609:B611"/>
    <mergeCell ref="H609:H611"/>
    <mergeCell ref="I609:I611"/>
    <mergeCell ref="J609:J611"/>
    <mergeCell ref="K609:K611"/>
    <mergeCell ref="L609:L611"/>
    <mergeCell ref="M609:M611"/>
    <mergeCell ref="N609:N611"/>
    <mergeCell ref="O609:O611"/>
    <mergeCell ref="P609:P611"/>
    <mergeCell ref="Q609:Q611"/>
    <mergeCell ref="R609:R611"/>
    <mergeCell ref="A612:A617"/>
    <mergeCell ref="B612:B617"/>
    <mergeCell ref="H612:H617"/>
    <mergeCell ref="I612:I617"/>
    <mergeCell ref="J612:J617"/>
    <mergeCell ref="K612:K617"/>
    <mergeCell ref="L612:L617"/>
    <mergeCell ref="M612:M617"/>
    <mergeCell ref="N612:N617"/>
    <mergeCell ref="O612:O617"/>
    <mergeCell ref="P612:P617"/>
    <mergeCell ref="Q612:Q617"/>
    <mergeCell ref="R612:R617"/>
    <mergeCell ref="Q630:Q635"/>
    <mergeCell ref="R630:R635"/>
    <mergeCell ref="A618:A621"/>
    <mergeCell ref="B618:B621"/>
    <mergeCell ref="H618:H621"/>
    <mergeCell ref="I618:I621"/>
    <mergeCell ref="J618:J621"/>
    <mergeCell ref="K618:K621"/>
    <mergeCell ref="L618:L621"/>
    <mergeCell ref="M618:M621"/>
    <mergeCell ref="N618:N621"/>
    <mergeCell ref="O618:O621"/>
    <mergeCell ref="P618:P621"/>
    <mergeCell ref="Q618:Q621"/>
    <mergeCell ref="R618:R621"/>
    <mergeCell ref="A622:A624"/>
    <mergeCell ref="B622:B624"/>
    <mergeCell ref="H622:H624"/>
    <mergeCell ref="I622:I624"/>
    <mergeCell ref="J622:J624"/>
    <mergeCell ref="K622:K624"/>
    <mergeCell ref="L622:L624"/>
    <mergeCell ref="M622:M624"/>
    <mergeCell ref="N622:N624"/>
    <mergeCell ref="O622:O624"/>
    <mergeCell ref="P622:P624"/>
    <mergeCell ref="Q622:Q624"/>
    <mergeCell ref="R622:R624"/>
    <mergeCell ref="K650:K653"/>
    <mergeCell ref="L650:L653"/>
    <mergeCell ref="M650:M653"/>
    <mergeCell ref="N650:N653"/>
    <mergeCell ref="O650:O653"/>
    <mergeCell ref="P650:P653"/>
    <mergeCell ref="Q650:Q653"/>
    <mergeCell ref="R650:R653"/>
    <mergeCell ref="A625:A629"/>
    <mergeCell ref="B625:B629"/>
    <mergeCell ref="H625:H629"/>
    <mergeCell ref="I625:I629"/>
    <mergeCell ref="J625:J629"/>
    <mergeCell ref="K625:K629"/>
    <mergeCell ref="L625:L629"/>
    <mergeCell ref="M625:M629"/>
    <mergeCell ref="N625:N629"/>
    <mergeCell ref="O625:O629"/>
    <mergeCell ref="P625:P629"/>
    <mergeCell ref="Q625:Q629"/>
    <mergeCell ref="R625:R629"/>
    <mergeCell ref="A630:A635"/>
    <mergeCell ref="B630:B635"/>
    <mergeCell ref="H630:H635"/>
    <mergeCell ref="I630:I635"/>
    <mergeCell ref="J630:J635"/>
    <mergeCell ref="K630:K635"/>
    <mergeCell ref="L630:L635"/>
    <mergeCell ref="M630:M635"/>
    <mergeCell ref="N630:N635"/>
    <mergeCell ref="O630:O635"/>
    <mergeCell ref="P630:P635"/>
    <mergeCell ref="R710:R717"/>
    <mergeCell ref="A654:A657"/>
    <mergeCell ref="B654:B657"/>
    <mergeCell ref="H654:H657"/>
    <mergeCell ref="I654:I657"/>
    <mergeCell ref="J654:J657"/>
    <mergeCell ref="K654:K657"/>
    <mergeCell ref="L654:L657"/>
    <mergeCell ref="M654:M657"/>
    <mergeCell ref="N654:N657"/>
    <mergeCell ref="O654:O657"/>
    <mergeCell ref="P654:P657"/>
    <mergeCell ref="Q654:Q657"/>
    <mergeCell ref="R654:R657"/>
    <mergeCell ref="A643:A649"/>
    <mergeCell ref="B643:B649"/>
    <mergeCell ref="H643:H649"/>
    <mergeCell ref="I643:I649"/>
    <mergeCell ref="J643:J649"/>
    <mergeCell ref="K643:K649"/>
    <mergeCell ref="L643:L649"/>
    <mergeCell ref="M643:M649"/>
    <mergeCell ref="N643:N649"/>
    <mergeCell ref="O643:O649"/>
    <mergeCell ref="P643:P649"/>
    <mergeCell ref="Q643:Q649"/>
    <mergeCell ref="R643:R649"/>
    <mergeCell ref="A650:A653"/>
    <mergeCell ref="B650:B653"/>
    <mergeCell ref="H650:H653"/>
    <mergeCell ref="I650:I653"/>
    <mergeCell ref="J650:J653"/>
    <mergeCell ref="L724:L729"/>
    <mergeCell ref="M724:M729"/>
    <mergeCell ref="N724:N729"/>
    <mergeCell ref="O724:O729"/>
    <mergeCell ref="P724:P729"/>
    <mergeCell ref="Q724:Q729"/>
    <mergeCell ref="R724:R729"/>
    <mergeCell ref="A708:A709"/>
    <mergeCell ref="B708:B709"/>
    <mergeCell ref="H708:H709"/>
    <mergeCell ref="I708:I709"/>
    <mergeCell ref="J708:J709"/>
    <mergeCell ref="K708:K709"/>
    <mergeCell ref="L708:L709"/>
    <mergeCell ref="M708:M709"/>
    <mergeCell ref="N708:N709"/>
    <mergeCell ref="O708:O709"/>
    <mergeCell ref="P708:P709"/>
    <mergeCell ref="Q708:Q709"/>
    <mergeCell ref="R708:R709"/>
    <mergeCell ref="A710:A717"/>
    <mergeCell ref="B710:B717"/>
    <mergeCell ref="H710:H717"/>
    <mergeCell ref="I710:I717"/>
    <mergeCell ref="J710:J717"/>
    <mergeCell ref="K710:K717"/>
    <mergeCell ref="L710:L717"/>
    <mergeCell ref="M710:M717"/>
    <mergeCell ref="N710:N717"/>
    <mergeCell ref="O710:O717"/>
    <mergeCell ref="P710:P717"/>
    <mergeCell ref="Q710:Q717"/>
    <mergeCell ref="A730:A737"/>
    <mergeCell ref="B730:B737"/>
    <mergeCell ref="H730:H737"/>
    <mergeCell ref="I730:I737"/>
    <mergeCell ref="J730:J737"/>
    <mergeCell ref="K730:K737"/>
    <mergeCell ref="L730:L737"/>
    <mergeCell ref="M730:M737"/>
    <mergeCell ref="N730:N737"/>
    <mergeCell ref="O730:O737"/>
    <mergeCell ref="P730:P737"/>
    <mergeCell ref="Q730:Q737"/>
    <mergeCell ref="R730:R737"/>
    <mergeCell ref="A719:A723"/>
    <mergeCell ref="B719:B723"/>
    <mergeCell ref="H719:H723"/>
    <mergeCell ref="I719:I723"/>
    <mergeCell ref="J719:J723"/>
    <mergeCell ref="K719:K723"/>
    <mergeCell ref="L719:L723"/>
    <mergeCell ref="M719:M723"/>
    <mergeCell ref="N719:N723"/>
    <mergeCell ref="O719:O723"/>
    <mergeCell ref="P719:P723"/>
    <mergeCell ref="Q719:Q723"/>
    <mergeCell ref="R719:R723"/>
    <mergeCell ref="A724:A729"/>
    <mergeCell ref="B724:B729"/>
    <mergeCell ref="H724:H729"/>
    <mergeCell ref="I724:I729"/>
    <mergeCell ref="J724:J729"/>
    <mergeCell ref="K724:K729"/>
    <mergeCell ref="L750:L753"/>
    <mergeCell ref="M750:M753"/>
    <mergeCell ref="N750:N753"/>
    <mergeCell ref="O750:O753"/>
    <mergeCell ref="P750:P753"/>
    <mergeCell ref="Q750:Q753"/>
    <mergeCell ref="R750:R753"/>
    <mergeCell ref="A754:A758"/>
    <mergeCell ref="B754:B758"/>
    <mergeCell ref="H754:H758"/>
    <mergeCell ref="I754:I758"/>
    <mergeCell ref="J754:J758"/>
    <mergeCell ref="K754:K758"/>
    <mergeCell ref="L754:L758"/>
    <mergeCell ref="M754:M758"/>
    <mergeCell ref="N754:N758"/>
    <mergeCell ref="O754:O758"/>
    <mergeCell ref="P754:P758"/>
    <mergeCell ref="Q754:Q758"/>
    <mergeCell ref="R754:R758"/>
    <mergeCell ref="A750:A753"/>
    <mergeCell ref="B750:B753"/>
    <mergeCell ref="H750:H753"/>
    <mergeCell ref="I750:I753"/>
    <mergeCell ref="J750:J753"/>
    <mergeCell ref="K750:K753"/>
    <mergeCell ref="R768:R771"/>
    <mergeCell ref="A759:A760"/>
    <mergeCell ref="B759:B760"/>
    <mergeCell ref="H759:H760"/>
    <mergeCell ref="I759:I760"/>
    <mergeCell ref="J759:J760"/>
    <mergeCell ref="K759:K760"/>
    <mergeCell ref="L759:L760"/>
    <mergeCell ref="M759:M760"/>
    <mergeCell ref="N759:N760"/>
    <mergeCell ref="O759:O760"/>
    <mergeCell ref="P759:P760"/>
    <mergeCell ref="Q759:Q760"/>
    <mergeCell ref="R759:R760"/>
    <mergeCell ref="A761:A764"/>
    <mergeCell ref="B761:B764"/>
    <mergeCell ref="H761:H764"/>
    <mergeCell ref="I761:I764"/>
    <mergeCell ref="J761:J764"/>
    <mergeCell ref="K761:K764"/>
    <mergeCell ref="L761:L764"/>
    <mergeCell ref="M761:M764"/>
    <mergeCell ref="N761:N764"/>
    <mergeCell ref="O761:O764"/>
    <mergeCell ref="P761:P764"/>
    <mergeCell ref="Q761:Q764"/>
    <mergeCell ref="R761:R764"/>
    <mergeCell ref="L776:L779"/>
    <mergeCell ref="M776:M779"/>
    <mergeCell ref="N776:N779"/>
    <mergeCell ref="O776:O779"/>
    <mergeCell ref="P776:P779"/>
    <mergeCell ref="Q776:Q779"/>
    <mergeCell ref="R776:R779"/>
    <mergeCell ref="A765:A767"/>
    <mergeCell ref="B765:B767"/>
    <mergeCell ref="H765:H767"/>
    <mergeCell ref="I765:I767"/>
    <mergeCell ref="J765:J767"/>
    <mergeCell ref="K765:K767"/>
    <mergeCell ref="L765:L767"/>
    <mergeCell ref="M765:M767"/>
    <mergeCell ref="N765:N767"/>
    <mergeCell ref="O765:O767"/>
    <mergeCell ref="P765:P767"/>
    <mergeCell ref="Q765:Q767"/>
    <mergeCell ref="R765:R767"/>
    <mergeCell ref="A768:A771"/>
    <mergeCell ref="B768:B771"/>
    <mergeCell ref="H768:H771"/>
    <mergeCell ref="I768:I771"/>
    <mergeCell ref="J768:J771"/>
    <mergeCell ref="K768:K771"/>
    <mergeCell ref="L768:L771"/>
    <mergeCell ref="M768:M771"/>
    <mergeCell ref="N768:N771"/>
    <mergeCell ref="O768:O771"/>
    <mergeCell ref="P768:P771"/>
    <mergeCell ref="Q768:Q771"/>
    <mergeCell ref="A780:A786"/>
    <mergeCell ref="B780:B786"/>
    <mergeCell ref="H780:H786"/>
    <mergeCell ref="I780:I786"/>
    <mergeCell ref="J780:J786"/>
    <mergeCell ref="K780:K786"/>
    <mergeCell ref="L780:L786"/>
    <mergeCell ref="M780:M786"/>
    <mergeCell ref="N780:N786"/>
    <mergeCell ref="O780:O786"/>
    <mergeCell ref="P780:P786"/>
    <mergeCell ref="Q780:Q786"/>
    <mergeCell ref="R780:R786"/>
    <mergeCell ref="A772:A775"/>
    <mergeCell ref="B772:B775"/>
    <mergeCell ref="H772:H775"/>
    <mergeCell ref="I772:I775"/>
    <mergeCell ref="J772:J775"/>
    <mergeCell ref="K772:K775"/>
    <mergeCell ref="L772:L775"/>
    <mergeCell ref="M772:M775"/>
    <mergeCell ref="N772:N775"/>
    <mergeCell ref="O772:O775"/>
    <mergeCell ref="P772:P775"/>
    <mergeCell ref="Q772:Q775"/>
    <mergeCell ref="R772:R775"/>
    <mergeCell ref="A776:A779"/>
    <mergeCell ref="B776:B779"/>
    <mergeCell ref="H776:H779"/>
    <mergeCell ref="I776:I779"/>
    <mergeCell ref="J776:J779"/>
    <mergeCell ref="K776:K779"/>
    <mergeCell ref="A787:A790"/>
    <mergeCell ref="B787:B790"/>
    <mergeCell ref="H787:H790"/>
    <mergeCell ref="I787:I790"/>
    <mergeCell ref="J787:J790"/>
    <mergeCell ref="K787:K790"/>
    <mergeCell ref="L787:L790"/>
    <mergeCell ref="M787:M790"/>
    <mergeCell ref="N787:N790"/>
    <mergeCell ref="O787:O790"/>
    <mergeCell ref="P787:P790"/>
    <mergeCell ref="Q787:Q790"/>
    <mergeCell ref="R787:R790"/>
    <mergeCell ref="A791:A792"/>
    <mergeCell ref="B791:B792"/>
    <mergeCell ref="H791:H792"/>
    <mergeCell ref="I791:I792"/>
    <mergeCell ref="J791:J792"/>
    <mergeCell ref="K791:K792"/>
    <mergeCell ref="L791:L792"/>
    <mergeCell ref="M791:M792"/>
    <mergeCell ref="N791:N792"/>
    <mergeCell ref="O791:O792"/>
    <mergeCell ref="P791:P792"/>
    <mergeCell ref="Q791:Q792"/>
    <mergeCell ref="R791:R792"/>
    <mergeCell ref="A801:A808"/>
    <mergeCell ref="B801:B808"/>
    <mergeCell ref="H801:H808"/>
    <mergeCell ref="I801:I808"/>
    <mergeCell ref="J801:J808"/>
    <mergeCell ref="K801:K808"/>
    <mergeCell ref="L801:L808"/>
    <mergeCell ref="M801:M808"/>
    <mergeCell ref="N801:N808"/>
    <mergeCell ref="O801:O808"/>
    <mergeCell ref="P801:P808"/>
    <mergeCell ref="Q801:Q808"/>
    <mergeCell ref="R801:R808"/>
    <mergeCell ref="S801:S808"/>
    <mergeCell ref="A809:A810"/>
    <mergeCell ref="B809:B810"/>
    <mergeCell ref="H809:H810"/>
    <mergeCell ref="I809:I810"/>
    <mergeCell ref="J809:J810"/>
    <mergeCell ref="K809:K810"/>
    <mergeCell ref="L809:L810"/>
    <mergeCell ref="M809:M810"/>
    <mergeCell ref="N809:N810"/>
    <mergeCell ref="O809:O810"/>
    <mergeCell ref="P809:P810"/>
    <mergeCell ref="Q809:Q810"/>
    <mergeCell ref="R809:R810"/>
    <mergeCell ref="A811:A812"/>
    <mergeCell ref="B811:B812"/>
    <mergeCell ref="H811:H812"/>
    <mergeCell ref="I811:I812"/>
    <mergeCell ref="J811:J812"/>
    <mergeCell ref="K811:K812"/>
    <mergeCell ref="L811:L812"/>
    <mergeCell ref="M811:M812"/>
    <mergeCell ref="N811:N812"/>
    <mergeCell ref="O811:O812"/>
    <mergeCell ref="P811:P812"/>
    <mergeCell ref="Q811:Q812"/>
    <mergeCell ref="R811:R812"/>
    <mergeCell ref="A813:A814"/>
    <mergeCell ref="B813:B814"/>
    <mergeCell ref="H813:H814"/>
    <mergeCell ref="I813:I814"/>
    <mergeCell ref="J813:J814"/>
    <mergeCell ref="K813:K814"/>
    <mergeCell ref="L813:L814"/>
    <mergeCell ref="M813:M814"/>
    <mergeCell ref="N813:N814"/>
    <mergeCell ref="O813:O814"/>
    <mergeCell ref="P813:P814"/>
    <mergeCell ref="Q813:Q814"/>
    <mergeCell ref="R813:R814"/>
    <mergeCell ref="A815:A818"/>
    <mergeCell ref="B815:B818"/>
    <mergeCell ref="H815:H818"/>
    <mergeCell ref="I815:I818"/>
    <mergeCell ref="J815:J818"/>
    <mergeCell ref="K815:K818"/>
    <mergeCell ref="L815:L818"/>
    <mergeCell ref="M815:M818"/>
    <mergeCell ref="N815:N818"/>
    <mergeCell ref="O815:O818"/>
    <mergeCell ref="P815:P818"/>
    <mergeCell ref="Q815:Q818"/>
    <mergeCell ref="R815:R818"/>
    <mergeCell ref="A819:A820"/>
    <mergeCell ref="B819:B820"/>
    <mergeCell ref="H819:H820"/>
    <mergeCell ref="I819:I820"/>
    <mergeCell ref="J819:J820"/>
    <mergeCell ref="K819:K820"/>
    <mergeCell ref="L819:L820"/>
    <mergeCell ref="M819:M820"/>
    <mergeCell ref="N819:N820"/>
    <mergeCell ref="O819:O820"/>
    <mergeCell ref="P819:P820"/>
    <mergeCell ref="Q819:Q820"/>
    <mergeCell ref="R819:R820"/>
    <mergeCell ref="A821:A822"/>
    <mergeCell ref="B821:B822"/>
    <mergeCell ref="H821:H822"/>
    <mergeCell ref="I821:I822"/>
    <mergeCell ref="J821:J822"/>
    <mergeCell ref="K821:K822"/>
    <mergeCell ref="L821:L822"/>
    <mergeCell ref="M821:M822"/>
    <mergeCell ref="N821:N822"/>
    <mergeCell ref="O821:O822"/>
    <mergeCell ref="P821:P822"/>
    <mergeCell ref="Q821:Q822"/>
    <mergeCell ref="R821:R822"/>
    <mergeCell ref="B823:B826"/>
    <mergeCell ref="A823:A826"/>
    <mergeCell ref="H823:H826"/>
    <mergeCell ref="I823:I826"/>
    <mergeCell ref="J823:J826"/>
    <mergeCell ref="K823:K826"/>
    <mergeCell ref="L823:L826"/>
    <mergeCell ref="M823:M826"/>
    <mergeCell ref="N823:N826"/>
    <mergeCell ref="O823:O826"/>
    <mergeCell ref="P823:P826"/>
    <mergeCell ref="Q823:Q826"/>
    <mergeCell ref="R823:R826"/>
  </mergeCells>
  <phoneticPr fontId="1" type="noConversion"/>
  <pageMargins left="0.7" right="0.7" top="0.75" bottom="0.75" header="0.3" footer="0.3"/>
  <pageSetup paperSize="9" orientation="landscape" verticalDpi="0" r:id="rId1"/>
  <customProperties>
    <customPr name="BudgetSheetCodeName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customProperties>
    <customPr name="BudgetSheetCode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customProperties>
    <customPr name="BudgetSheetCodeName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DataSources/>
</file>

<file path=customXml/itemProps1.xml><?xml version="1.0" encoding="utf-8"?>
<ds:datastoreItem xmlns:ds="http://schemas.openxmlformats.org/officeDocument/2006/customXml" ds:itemID="{8CCFEA46-B40E-4886-B75C-F90F91DF99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DADI</dc:creator>
  <cp:lastModifiedBy>樊志良</cp:lastModifiedBy>
  <cp:lastPrinted>2017-04-28T06:07:54Z</cp:lastPrinted>
  <dcterms:created xsi:type="dcterms:W3CDTF">2017-03-01T05:46:34Z</dcterms:created>
  <dcterms:modified xsi:type="dcterms:W3CDTF">2017-05-16T09:10:05Z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UFIDA_U9App_DataSourceXMLPart">
    <vt:lpwstr>{8CCFEA46-B40E-4886-B75C-F90F91DF99C7}</vt:lpwstr>
  </property>
</Properties>
</file>