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7" i="1"/>
  <c r="G35"/>
  <c r="G71"/>
  <c r="G75"/>
  <c r="G20"/>
  <c r="G23"/>
  <c r="G25"/>
  <c r="G68"/>
  <c r="G66"/>
  <c r="G64"/>
  <c r="G62"/>
  <c r="G60"/>
  <c r="G58"/>
  <c r="G56"/>
  <c r="G54"/>
  <c r="G52"/>
  <c r="G73"/>
  <c r="G79"/>
  <c r="G88"/>
  <c r="G44"/>
  <c r="G40"/>
  <c r="G80" l="1"/>
  <c r="G89"/>
  <c r="G90"/>
  <c r="G84"/>
  <c r="G83"/>
  <c r="G85" s="1"/>
  <c r="G69"/>
  <c r="G46"/>
  <c r="G45"/>
  <c r="G41"/>
  <c r="G42"/>
  <c r="G15"/>
  <c r="G38"/>
  <c r="G47"/>
  <c r="G33"/>
  <c r="G31"/>
  <c r="G26"/>
  <c r="G21"/>
  <c r="D105"/>
  <c r="D106" s="1"/>
  <c r="G14"/>
  <c r="G12"/>
  <c r="G76" l="1"/>
  <c r="G27"/>
  <c r="G16"/>
  <c r="G95" l="1"/>
  <c r="G96" s="1"/>
</calcChain>
</file>

<file path=xl/sharedStrings.xml><?xml version="1.0" encoding="utf-8"?>
<sst xmlns="http://schemas.openxmlformats.org/spreadsheetml/2006/main" count="147" uniqueCount="90">
  <si>
    <t>Pengumpulan dokumen</t>
  </si>
  <si>
    <t>Wawancara client</t>
  </si>
  <si>
    <t>Pengumpulan data dummy</t>
  </si>
  <si>
    <t>Analisis Dokumen</t>
  </si>
  <si>
    <t>Pembuatan kamus data</t>
  </si>
  <si>
    <t>Perancangan Database</t>
  </si>
  <si>
    <t>Perancangan ERD</t>
  </si>
  <si>
    <t>Perancangan CDM &amp; PDM</t>
  </si>
  <si>
    <t>Pembuatan Database Lokal</t>
  </si>
  <si>
    <t>Database</t>
  </si>
  <si>
    <t>SKPL</t>
  </si>
  <si>
    <t>DPPL</t>
  </si>
  <si>
    <t>Prototyping</t>
  </si>
  <si>
    <t>Implementasi fitur</t>
  </si>
  <si>
    <t>Pembuatan kerangka</t>
  </si>
  <si>
    <t>Testing</t>
  </si>
  <si>
    <t>Adjust &amp; incorporate</t>
  </si>
  <si>
    <t>Code</t>
  </si>
  <si>
    <t>Deploy</t>
  </si>
  <si>
    <t>Manual book</t>
  </si>
  <si>
    <t>Evaluasi</t>
  </si>
  <si>
    <t>Nama Kegiatan</t>
  </si>
  <si>
    <t>Harga satuan</t>
  </si>
  <si>
    <t>Jumlah (per satuan)</t>
  </si>
  <si>
    <t>Jumlah orang yang terlibat</t>
  </si>
  <si>
    <t>Total</t>
  </si>
  <si>
    <t>Pulsa</t>
  </si>
  <si>
    <t>10 sms</t>
  </si>
  <si>
    <t>Cetak data dummy</t>
  </si>
  <si>
    <t>2 lembar</t>
  </si>
  <si>
    <t>No Kegiatan</t>
  </si>
  <si>
    <t>1.1</t>
  </si>
  <si>
    <t>1.2</t>
  </si>
  <si>
    <t>Upah untuk pekerja di kota Surabaya</t>
  </si>
  <si>
    <t>per bulan</t>
  </si>
  <si>
    <t>per hari</t>
  </si>
  <si>
    <t>per jam (8 jam kerja)</t>
  </si>
  <si>
    <t>Sub total</t>
  </si>
  <si>
    <t>Upah pekerja</t>
  </si>
  <si>
    <t>Pulsa internet</t>
  </si>
  <si>
    <t>1 hari</t>
  </si>
  <si>
    <t>2.1</t>
  </si>
  <si>
    <t>Perancangan list kebutuhan</t>
  </si>
  <si>
    <t>2.2</t>
  </si>
  <si>
    <t>Penyesuaian environment PC dengan aplikasi</t>
  </si>
  <si>
    <t>2.3</t>
  </si>
  <si>
    <t>4 jam kerja</t>
  </si>
  <si>
    <t>3 jam kerja</t>
  </si>
  <si>
    <t>3.1</t>
  </si>
  <si>
    <t>3.2</t>
  </si>
  <si>
    <t>3.3</t>
  </si>
  <si>
    <t>3.4</t>
  </si>
  <si>
    <t>2 hari</t>
  </si>
  <si>
    <t>Cetak SKPL</t>
  </si>
  <si>
    <t>50 lembar</t>
  </si>
  <si>
    <t>20 jam kerja</t>
  </si>
  <si>
    <t>Cetak DPPL</t>
  </si>
  <si>
    <t>3.5</t>
  </si>
  <si>
    <t>4.1</t>
  </si>
  <si>
    <t xml:space="preserve">    Halaman log in</t>
  </si>
  <si>
    <t xml:space="preserve">    Halaman list data</t>
  </si>
  <si>
    <t xml:space="preserve">    Halaman insert data</t>
  </si>
  <si>
    <t xml:space="preserve">    Fitur edit</t>
  </si>
  <si>
    <t xml:space="preserve">    Fitur delete</t>
  </si>
  <si>
    <t xml:space="preserve">    Fitur search</t>
  </si>
  <si>
    <t xml:space="preserve">    Fitur print</t>
  </si>
  <si>
    <t xml:space="preserve">    Fitur history data</t>
  </si>
  <si>
    <t xml:space="preserve">    Fitur filter</t>
  </si>
  <si>
    <t>4.2</t>
  </si>
  <si>
    <t>32 jam kerja</t>
  </si>
  <si>
    <t xml:space="preserve">    Pulsa internet</t>
  </si>
  <si>
    <t>1 bulan</t>
  </si>
  <si>
    <t>4.3</t>
  </si>
  <si>
    <t>4.4</t>
  </si>
  <si>
    <t>6 jam kerja</t>
  </si>
  <si>
    <t>10 jam kerja</t>
  </si>
  <si>
    <t>Biaya bensin</t>
  </si>
  <si>
    <t>3 liter</t>
  </si>
  <si>
    <t>Cetak manual book</t>
  </si>
  <si>
    <t>-</t>
  </si>
  <si>
    <t>TOTAL BIAYA PROYEK</t>
  </si>
  <si>
    <t>UPAH PER ORANG</t>
  </si>
  <si>
    <t>pembulatan</t>
  </si>
  <si>
    <t>ESTIMASI BIAYA PROYEK</t>
  </si>
  <si>
    <t>INPIS (Indonesian Navy Personnel Information System)</t>
  </si>
  <si>
    <t>MPPL E</t>
  </si>
  <si>
    <t>DENGAN MENGGUNAKAN ACTIVITY BASED COSTING</t>
  </si>
  <si>
    <t>5 jam kerja</t>
  </si>
  <si>
    <t>2 jam kerja</t>
  </si>
  <si>
    <t>15 jam kerja</t>
  </si>
</sst>
</file>

<file path=xl/styles.xml><?xml version="1.0" encoding="utf-8"?>
<styleSheet xmlns="http://schemas.openxmlformats.org/spreadsheetml/2006/main">
  <numFmts count="1">
    <numFmt numFmtId="164" formatCode="_([$Rp-421]* #,##0.00_);_([$Rp-421]* \(#,##0.00\);_([$Rp-421]* &quot;-&quot;??_);_(@_)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/>
    <xf numFmtId="0" fontId="0" fillId="0" borderId="2" xfId="0" applyBorder="1" applyAlignment="1"/>
    <xf numFmtId="0" fontId="1" fillId="0" borderId="1" xfId="0" quotePrefix="1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zoomScaleNormal="100" workbookViewId="0">
      <selection sqref="A1:C2"/>
    </sheetView>
  </sheetViews>
  <sheetFormatPr defaultRowHeight="15"/>
  <cols>
    <col min="1" max="1" width="9.42578125" style="5" customWidth="1"/>
    <col min="2" max="2" width="5.7109375" customWidth="1"/>
    <col min="3" max="3" width="29.7109375" customWidth="1"/>
    <col min="4" max="4" width="19.7109375" style="6" customWidth="1"/>
    <col min="5" max="5" width="20.140625" style="3" customWidth="1"/>
    <col min="6" max="6" width="16" style="3" customWidth="1"/>
    <col min="7" max="7" width="21.5703125" style="6" customWidth="1"/>
    <col min="8" max="8" width="11.5703125" style="18" customWidth="1"/>
    <col min="9" max="9" width="31.7109375" customWidth="1"/>
    <col min="12" max="12" width="11" customWidth="1"/>
  </cols>
  <sheetData>
    <row r="1" spans="1:12">
      <c r="A1" s="26"/>
    </row>
    <row r="2" spans="1:12">
      <c r="A2" s="26"/>
    </row>
    <row r="3" spans="1:12">
      <c r="A3" s="26" t="s">
        <v>85</v>
      </c>
    </row>
    <row r="4" spans="1:12">
      <c r="A4" s="32" t="s">
        <v>83</v>
      </c>
      <c r="B4" s="32"/>
      <c r="C4" s="32"/>
      <c r="D4" s="32"/>
      <c r="E4" s="32"/>
      <c r="F4" s="32"/>
      <c r="G4" s="32"/>
    </row>
    <row r="5" spans="1:12">
      <c r="A5" s="32" t="s">
        <v>84</v>
      </c>
      <c r="B5" s="32"/>
      <c r="C5" s="32"/>
      <c r="D5" s="32"/>
      <c r="E5" s="32"/>
      <c r="F5" s="32"/>
      <c r="G5" s="32"/>
    </row>
    <row r="6" spans="1:12">
      <c r="A6" s="32" t="s">
        <v>86</v>
      </c>
      <c r="B6" s="32"/>
      <c r="C6" s="32"/>
      <c r="D6" s="32"/>
      <c r="E6" s="32"/>
      <c r="F6" s="32"/>
      <c r="G6" s="32"/>
    </row>
    <row r="8" spans="1:12" s="2" customFormat="1" ht="30" customHeight="1">
      <c r="A8" s="7" t="s">
        <v>30</v>
      </c>
      <c r="B8" s="40" t="s">
        <v>21</v>
      </c>
      <c r="C8" s="40"/>
      <c r="D8" s="15" t="s">
        <v>22</v>
      </c>
      <c r="E8" s="7" t="s">
        <v>23</v>
      </c>
      <c r="F8" s="7" t="s">
        <v>24</v>
      </c>
      <c r="G8" s="15" t="s">
        <v>25</v>
      </c>
      <c r="H8" s="19"/>
      <c r="K8"/>
      <c r="L8"/>
    </row>
    <row r="9" spans="1:12" s="4" customFormat="1" ht="15.75" customHeight="1">
      <c r="A9" s="16"/>
      <c r="B9" s="43"/>
      <c r="C9" s="43"/>
      <c r="D9" s="43"/>
      <c r="E9" s="43"/>
      <c r="F9" s="43"/>
      <c r="G9" s="43"/>
      <c r="H9" s="20"/>
      <c r="K9"/>
      <c r="L9"/>
    </row>
    <row r="10" spans="1:12">
      <c r="A10" s="9">
        <v>1</v>
      </c>
      <c r="B10" s="41" t="s">
        <v>0</v>
      </c>
      <c r="C10" s="41"/>
      <c r="D10" s="41"/>
      <c r="E10" s="41"/>
      <c r="F10" s="41"/>
      <c r="G10" s="41"/>
      <c r="H10" s="21"/>
    </row>
    <row r="11" spans="1:12" ht="15" customHeight="1">
      <c r="A11" s="30" t="s">
        <v>31</v>
      </c>
      <c r="B11" s="42" t="s">
        <v>1</v>
      </c>
      <c r="C11" s="42"/>
      <c r="D11" s="42"/>
      <c r="E11" s="42"/>
      <c r="F11" s="42"/>
      <c r="G11" s="42"/>
      <c r="H11" s="22"/>
    </row>
    <row r="12" spans="1:12">
      <c r="A12" s="30"/>
      <c r="B12" s="11"/>
      <c r="C12" s="11" t="s">
        <v>26</v>
      </c>
      <c r="D12" s="13">
        <v>150</v>
      </c>
      <c r="E12" s="14" t="s">
        <v>27</v>
      </c>
      <c r="F12" s="14">
        <v>1</v>
      </c>
      <c r="G12" s="13">
        <f>150*10</f>
        <v>1500</v>
      </c>
      <c r="H12" s="17"/>
    </row>
    <row r="13" spans="1:12" ht="15" customHeight="1">
      <c r="A13" s="30" t="s">
        <v>32</v>
      </c>
      <c r="B13" s="35" t="s">
        <v>2</v>
      </c>
      <c r="C13" s="35"/>
      <c r="D13" s="35"/>
      <c r="E13" s="35"/>
      <c r="F13" s="35"/>
      <c r="G13" s="35"/>
      <c r="H13" s="17"/>
    </row>
    <row r="14" spans="1:12" ht="15" customHeight="1">
      <c r="A14" s="30"/>
      <c r="B14" s="11"/>
      <c r="C14" s="11" t="s">
        <v>26</v>
      </c>
      <c r="D14" s="13">
        <v>150</v>
      </c>
      <c r="E14" s="14" t="s">
        <v>27</v>
      </c>
      <c r="F14" s="14">
        <v>1</v>
      </c>
      <c r="G14" s="13">
        <f>150*10</f>
        <v>1500</v>
      </c>
      <c r="H14" s="17"/>
    </row>
    <row r="15" spans="1:12">
      <c r="A15" s="30"/>
      <c r="B15" s="11"/>
      <c r="C15" s="11" t="s">
        <v>28</v>
      </c>
      <c r="D15" s="13">
        <v>500</v>
      </c>
      <c r="E15" s="14" t="s">
        <v>29</v>
      </c>
      <c r="F15" s="14">
        <v>6</v>
      </c>
      <c r="G15" s="13">
        <f>D15*2*F15</f>
        <v>6000</v>
      </c>
      <c r="H15" s="17"/>
    </row>
    <row r="16" spans="1:12">
      <c r="A16" s="31" t="s">
        <v>37</v>
      </c>
      <c r="B16" s="31"/>
      <c r="C16" s="31"/>
      <c r="D16" s="31"/>
      <c r="E16" s="31"/>
      <c r="F16" s="31"/>
      <c r="G16" s="25">
        <f>SUM(G12,G14,G15)</f>
        <v>9000</v>
      </c>
      <c r="H16" s="17"/>
    </row>
    <row r="17" spans="1:8">
      <c r="A17" s="31"/>
      <c r="B17" s="31"/>
      <c r="C17" s="31"/>
      <c r="D17" s="31"/>
      <c r="E17" s="31"/>
      <c r="F17" s="31"/>
      <c r="G17" s="31"/>
      <c r="H17" s="17"/>
    </row>
    <row r="18" spans="1:8">
      <c r="A18" s="9">
        <v>2</v>
      </c>
      <c r="B18" s="33" t="s">
        <v>3</v>
      </c>
      <c r="C18" s="33"/>
      <c r="D18" s="33"/>
      <c r="E18" s="33"/>
      <c r="F18" s="33"/>
      <c r="G18" s="33"/>
      <c r="H18" s="17"/>
    </row>
    <row r="19" spans="1:8">
      <c r="A19" s="30" t="s">
        <v>41</v>
      </c>
      <c r="B19" s="35" t="s">
        <v>4</v>
      </c>
      <c r="C19" s="35"/>
      <c r="D19" s="35"/>
      <c r="E19" s="35"/>
      <c r="F19" s="35"/>
      <c r="G19" s="35"/>
      <c r="H19" s="17"/>
    </row>
    <row r="20" spans="1:8">
      <c r="A20" s="30"/>
      <c r="B20" s="11"/>
      <c r="C20" s="11" t="s">
        <v>38</v>
      </c>
      <c r="D20" s="13">
        <v>13000</v>
      </c>
      <c r="E20" s="14" t="s">
        <v>47</v>
      </c>
      <c r="F20" s="14">
        <v>2</v>
      </c>
      <c r="G20" s="13">
        <f>D20*3*F20</f>
        <v>78000</v>
      </c>
      <c r="H20" s="17"/>
    </row>
    <row r="21" spans="1:8">
      <c r="A21" s="30"/>
      <c r="B21" s="11"/>
      <c r="C21" s="11" t="s">
        <v>39</v>
      </c>
      <c r="D21" s="13">
        <v>5000</v>
      </c>
      <c r="E21" s="14" t="s">
        <v>40</v>
      </c>
      <c r="F21" s="14">
        <v>2</v>
      </c>
      <c r="G21" s="13">
        <f>D21*1*F21</f>
        <v>10000</v>
      </c>
      <c r="H21" s="17"/>
    </row>
    <row r="22" spans="1:8">
      <c r="A22" s="30" t="s">
        <v>43</v>
      </c>
      <c r="B22" s="35" t="s">
        <v>42</v>
      </c>
      <c r="C22" s="35"/>
      <c r="D22" s="35"/>
      <c r="E22" s="35"/>
      <c r="F22" s="35"/>
      <c r="G22" s="35"/>
      <c r="H22" s="17"/>
    </row>
    <row r="23" spans="1:8">
      <c r="A23" s="30"/>
      <c r="B23" s="11"/>
      <c r="C23" s="11" t="s">
        <v>38</v>
      </c>
      <c r="D23" s="13">
        <v>13000</v>
      </c>
      <c r="E23" s="14" t="s">
        <v>47</v>
      </c>
      <c r="F23" s="14">
        <v>3</v>
      </c>
      <c r="G23" s="13">
        <f>D23*3*F23</f>
        <v>117000</v>
      </c>
      <c r="H23" s="17"/>
    </row>
    <row r="24" spans="1:8" ht="17.25" customHeight="1">
      <c r="A24" s="30" t="s">
        <v>45</v>
      </c>
      <c r="B24" s="39" t="s">
        <v>44</v>
      </c>
      <c r="C24" s="39"/>
      <c r="D24" s="39"/>
      <c r="E24" s="39"/>
      <c r="F24" s="39"/>
      <c r="G24" s="39"/>
      <c r="H24" s="17"/>
    </row>
    <row r="25" spans="1:8" ht="15" customHeight="1">
      <c r="A25" s="30"/>
      <c r="B25" s="8"/>
      <c r="C25" s="8" t="s">
        <v>38</v>
      </c>
      <c r="D25" s="13">
        <v>13000</v>
      </c>
      <c r="E25" s="14" t="s">
        <v>88</v>
      </c>
      <c r="F25" s="14">
        <v>6</v>
      </c>
      <c r="G25" s="13">
        <f>D25*2*F25</f>
        <v>156000</v>
      </c>
      <c r="H25" s="17"/>
    </row>
    <row r="26" spans="1:8" ht="15" customHeight="1">
      <c r="A26" s="30"/>
      <c r="B26" s="8"/>
      <c r="C26" s="8" t="s">
        <v>39</v>
      </c>
      <c r="D26" s="13">
        <v>5000</v>
      </c>
      <c r="E26" s="14" t="s">
        <v>40</v>
      </c>
      <c r="F26" s="14">
        <v>6</v>
      </c>
      <c r="G26" s="13">
        <f>D26*1*F26</f>
        <v>30000</v>
      </c>
      <c r="H26" s="17"/>
    </row>
    <row r="27" spans="1:8" ht="15" customHeight="1">
      <c r="A27" s="31" t="s">
        <v>37</v>
      </c>
      <c r="B27" s="31"/>
      <c r="C27" s="31"/>
      <c r="D27" s="31"/>
      <c r="E27" s="31"/>
      <c r="F27" s="31"/>
      <c r="G27" s="25">
        <f>SUM(G20,G21,G23,G25,G26)</f>
        <v>391000</v>
      </c>
      <c r="H27" s="17"/>
    </row>
    <row r="28" spans="1:8" ht="15" customHeight="1">
      <c r="A28" s="31"/>
      <c r="B28" s="31"/>
      <c r="C28" s="31"/>
      <c r="D28" s="31"/>
      <c r="E28" s="31"/>
      <c r="F28" s="31"/>
      <c r="G28" s="31"/>
      <c r="H28" s="17"/>
    </row>
    <row r="29" spans="1:8">
      <c r="A29" s="12">
        <v>3</v>
      </c>
      <c r="B29" s="38" t="s">
        <v>5</v>
      </c>
      <c r="C29" s="38"/>
      <c r="D29" s="38"/>
      <c r="E29" s="38"/>
      <c r="F29" s="38"/>
      <c r="G29" s="38"/>
      <c r="H29" s="17"/>
    </row>
    <row r="30" spans="1:8">
      <c r="A30" s="30" t="s">
        <v>48</v>
      </c>
      <c r="B30" s="35" t="s">
        <v>6</v>
      </c>
      <c r="C30" s="35"/>
      <c r="D30" s="35"/>
      <c r="E30" s="35"/>
      <c r="F30" s="35"/>
      <c r="G30" s="35"/>
      <c r="H30" s="17"/>
    </row>
    <row r="31" spans="1:8">
      <c r="A31" s="30"/>
      <c r="B31" s="11"/>
      <c r="C31" s="11" t="s">
        <v>38</v>
      </c>
      <c r="D31" s="13">
        <v>13000</v>
      </c>
      <c r="E31" s="14" t="s">
        <v>47</v>
      </c>
      <c r="F31" s="14">
        <v>6</v>
      </c>
      <c r="G31" s="13">
        <f>D31*3*F31</f>
        <v>234000</v>
      </c>
      <c r="H31" s="17"/>
    </row>
    <row r="32" spans="1:8">
      <c r="A32" s="30" t="s">
        <v>49</v>
      </c>
      <c r="B32" s="37" t="s">
        <v>7</v>
      </c>
      <c r="C32" s="37"/>
      <c r="D32" s="37"/>
      <c r="E32" s="37"/>
      <c r="F32" s="37"/>
      <c r="G32" s="37"/>
      <c r="H32" s="17"/>
    </row>
    <row r="33" spans="1:8">
      <c r="A33" s="30"/>
      <c r="B33" s="11"/>
      <c r="C33" s="11" t="s">
        <v>38</v>
      </c>
      <c r="D33" s="13">
        <v>13000</v>
      </c>
      <c r="E33" s="14" t="s">
        <v>47</v>
      </c>
      <c r="F33" s="14">
        <v>6</v>
      </c>
      <c r="G33" s="13">
        <f>D33*3*F33</f>
        <v>234000</v>
      </c>
      <c r="H33" s="17"/>
    </row>
    <row r="34" spans="1:8">
      <c r="A34" s="30" t="s">
        <v>50</v>
      </c>
      <c r="B34" s="35" t="s">
        <v>8</v>
      </c>
      <c r="C34" s="35"/>
      <c r="D34" s="35"/>
      <c r="E34" s="35"/>
      <c r="F34" s="35"/>
      <c r="G34" s="35"/>
      <c r="H34" s="17"/>
    </row>
    <row r="35" spans="1:8">
      <c r="A35" s="30"/>
      <c r="B35" s="11"/>
      <c r="C35" s="11" t="s">
        <v>38</v>
      </c>
      <c r="D35" s="13">
        <v>13000</v>
      </c>
      <c r="E35" s="14" t="s">
        <v>47</v>
      </c>
      <c r="F35" s="14">
        <v>2</v>
      </c>
      <c r="G35" s="13">
        <f>D35*3*F35</f>
        <v>78000</v>
      </c>
      <c r="H35" s="17"/>
    </row>
    <row r="36" spans="1:8">
      <c r="A36" s="30" t="s">
        <v>51</v>
      </c>
      <c r="B36" s="35" t="s">
        <v>9</v>
      </c>
      <c r="C36" s="35"/>
      <c r="D36" s="35"/>
      <c r="E36" s="35"/>
      <c r="F36" s="35"/>
      <c r="G36" s="35"/>
      <c r="H36" s="17"/>
    </row>
    <row r="37" spans="1:8">
      <c r="A37" s="30"/>
      <c r="B37" s="11"/>
      <c r="C37" s="11" t="s">
        <v>38</v>
      </c>
      <c r="D37" s="13">
        <v>13000</v>
      </c>
      <c r="E37" s="14" t="s">
        <v>46</v>
      </c>
      <c r="F37" s="14">
        <v>6</v>
      </c>
      <c r="G37" s="13">
        <f>D37*4*F37</f>
        <v>312000</v>
      </c>
      <c r="H37" s="17"/>
    </row>
    <row r="38" spans="1:8">
      <c r="A38" s="30"/>
      <c r="B38" s="11"/>
      <c r="C38" s="11" t="s">
        <v>39</v>
      </c>
      <c r="D38" s="13">
        <v>5000</v>
      </c>
      <c r="E38" s="14" t="s">
        <v>52</v>
      </c>
      <c r="F38" s="14">
        <v>6</v>
      </c>
      <c r="G38" s="13">
        <f>D38*2*F38</f>
        <v>60000</v>
      </c>
      <c r="H38" s="17"/>
    </row>
    <row r="39" spans="1:8">
      <c r="A39" s="30" t="s">
        <v>57</v>
      </c>
      <c r="B39" s="35" t="s">
        <v>10</v>
      </c>
      <c r="C39" s="35"/>
      <c r="D39" s="35"/>
      <c r="E39" s="35"/>
      <c r="F39" s="35"/>
      <c r="G39" s="35"/>
      <c r="H39" s="17"/>
    </row>
    <row r="40" spans="1:8">
      <c r="A40" s="30"/>
      <c r="B40" s="11"/>
      <c r="C40" s="11" t="s">
        <v>38</v>
      </c>
      <c r="D40" s="13">
        <v>13000</v>
      </c>
      <c r="E40" s="14" t="s">
        <v>75</v>
      </c>
      <c r="F40" s="14">
        <v>6</v>
      </c>
      <c r="G40" s="13">
        <f>D40*10*F40</f>
        <v>780000</v>
      </c>
      <c r="H40" s="17"/>
    </row>
    <row r="41" spans="1:8">
      <c r="A41" s="30"/>
      <c r="B41" s="11"/>
      <c r="C41" s="11" t="s">
        <v>39</v>
      </c>
      <c r="D41" s="13">
        <v>5000</v>
      </c>
      <c r="E41" s="14" t="s">
        <v>52</v>
      </c>
      <c r="F41" s="14">
        <v>6</v>
      </c>
      <c r="G41" s="13">
        <f>D41*2*F41</f>
        <v>60000</v>
      </c>
      <c r="H41" s="17"/>
    </row>
    <row r="42" spans="1:8">
      <c r="A42" s="30"/>
      <c r="B42" s="11"/>
      <c r="C42" s="11" t="s">
        <v>53</v>
      </c>
      <c r="D42" s="13">
        <v>500</v>
      </c>
      <c r="E42" s="14" t="s">
        <v>54</v>
      </c>
      <c r="F42" s="14">
        <v>3</v>
      </c>
      <c r="G42" s="13">
        <f>D42*50*F42</f>
        <v>75000</v>
      </c>
      <c r="H42" s="17"/>
    </row>
    <row r="43" spans="1:8">
      <c r="A43" s="30" t="s">
        <v>57</v>
      </c>
      <c r="B43" s="35" t="s">
        <v>11</v>
      </c>
      <c r="C43" s="35"/>
      <c r="D43" s="35"/>
      <c r="E43" s="35"/>
      <c r="F43" s="35"/>
      <c r="G43" s="35"/>
      <c r="H43" s="17"/>
    </row>
    <row r="44" spans="1:8">
      <c r="A44" s="30"/>
      <c r="B44" s="11"/>
      <c r="C44" s="11" t="s">
        <v>38</v>
      </c>
      <c r="D44" s="13">
        <v>13000</v>
      </c>
      <c r="E44" s="14" t="s">
        <v>75</v>
      </c>
      <c r="F44" s="14">
        <v>6</v>
      </c>
      <c r="G44" s="13">
        <f>D44*10*F44</f>
        <v>780000</v>
      </c>
      <c r="H44" s="17"/>
    </row>
    <row r="45" spans="1:8">
      <c r="A45" s="30"/>
      <c r="B45" s="11"/>
      <c r="C45" s="11" t="s">
        <v>39</v>
      </c>
      <c r="D45" s="13">
        <v>5000</v>
      </c>
      <c r="E45" s="14" t="s">
        <v>52</v>
      </c>
      <c r="F45" s="14">
        <v>6</v>
      </c>
      <c r="G45" s="13">
        <f>D45*2*F45</f>
        <v>60000</v>
      </c>
      <c r="H45" s="17"/>
    </row>
    <row r="46" spans="1:8">
      <c r="A46" s="30"/>
      <c r="B46" s="11"/>
      <c r="C46" s="11" t="s">
        <v>56</v>
      </c>
      <c r="D46" s="13">
        <v>500</v>
      </c>
      <c r="E46" s="14" t="s">
        <v>54</v>
      </c>
      <c r="F46" s="14">
        <v>3</v>
      </c>
      <c r="G46" s="13">
        <f>D46*50*F46</f>
        <v>75000</v>
      </c>
      <c r="H46" s="17"/>
    </row>
    <row r="47" spans="1:8">
      <c r="A47" s="31" t="s">
        <v>37</v>
      </c>
      <c r="B47" s="31"/>
      <c r="C47" s="31"/>
      <c r="D47" s="31"/>
      <c r="E47" s="31"/>
      <c r="F47" s="31"/>
      <c r="G47" s="25">
        <f>SUM(G31,G33,G35,G37:G38,G40:G42,G44:G46)</f>
        <v>2748000</v>
      </c>
      <c r="H47" s="17"/>
    </row>
    <row r="48" spans="1:8">
      <c r="A48" s="31"/>
      <c r="B48" s="31"/>
      <c r="C48" s="31"/>
      <c r="D48" s="31"/>
      <c r="E48" s="31"/>
      <c r="F48" s="31"/>
      <c r="G48" s="31"/>
      <c r="H48" s="17"/>
    </row>
    <row r="49" spans="1:8">
      <c r="A49" s="12">
        <v>4</v>
      </c>
      <c r="B49" s="33" t="s">
        <v>12</v>
      </c>
      <c r="C49" s="33"/>
      <c r="D49" s="33"/>
      <c r="E49" s="33"/>
      <c r="F49" s="33"/>
      <c r="G49" s="33"/>
      <c r="H49" s="17"/>
    </row>
    <row r="50" spans="1:8">
      <c r="A50" s="30" t="s">
        <v>58</v>
      </c>
      <c r="B50" s="36" t="s">
        <v>13</v>
      </c>
      <c r="C50" s="36"/>
      <c r="D50" s="36"/>
      <c r="E50" s="36"/>
      <c r="F50" s="36"/>
      <c r="G50" s="36"/>
      <c r="H50" s="17"/>
    </row>
    <row r="51" spans="1:8">
      <c r="A51" s="30"/>
      <c r="B51" s="11" t="s">
        <v>59</v>
      </c>
      <c r="C51" s="11"/>
      <c r="D51" s="13"/>
      <c r="E51" s="14"/>
      <c r="F51" s="14"/>
      <c r="G51" s="13"/>
      <c r="H51" s="17"/>
    </row>
    <row r="52" spans="1:8">
      <c r="A52" s="30"/>
      <c r="B52" s="11"/>
      <c r="C52" s="11" t="s">
        <v>38</v>
      </c>
      <c r="D52" s="13">
        <v>13000</v>
      </c>
      <c r="E52" s="14" t="s">
        <v>46</v>
      </c>
      <c r="F52" s="14">
        <v>2</v>
      </c>
      <c r="G52" s="13">
        <f>D52*4*F52</f>
        <v>104000</v>
      </c>
      <c r="H52" s="17"/>
    </row>
    <row r="53" spans="1:8">
      <c r="A53" s="30"/>
      <c r="B53" s="11" t="s">
        <v>60</v>
      </c>
      <c r="C53" s="11"/>
      <c r="D53" s="13"/>
      <c r="E53" s="14"/>
      <c r="F53" s="14"/>
      <c r="G53" s="13"/>
      <c r="H53" s="17"/>
    </row>
    <row r="54" spans="1:8">
      <c r="A54" s="30"/>
      <c r="B54" s="11"/>
      <c r="C54" s="11" t="s">
        <v>38</v>
      </c>
      <c r="D54" s="13">
        <v>13000</v>
      </c>
      <c r="E54" s="14" t="s">
        <v>46</v>
      </c>
      <c r="F54" s="14">
        <v>2</v>
      </c>
      <c r="G54" s="13">
        <f>D54*4*F54</f>
        <v>104000</v>
      </c>
      <c r="H54" s="17"/>
    </row>
    <row r="55" spans="1:8">
      <c r="A55" s="30"/>
      <c r="B55" s="11" t="s">
        <v>61</v>
      </c>
      <c r="C55" s="11"/>
      <c r="D55" s="13"/>
      <c r="E55" s="14"/>
      <c r="F55" s="14"/>
      <c r="G55" s="13"/>
      <c r="H55" s="17"/>
    </row>
    <row r="56" spans="1:8">
      <c r="A56" s="30"/>
      <c r="B56" s="11"/>
      <c r="C56" s="11" t="s">
        <v>38</v>
      </c>
      <c r="D56" s="13">
        <v>13000</v>
      </c>
      <c r="E56" s="14" t="s">
        <v>46</v>
      </c>
      <c r="F56" s="14">
        <v>2</v>
      </c>
      <c r="G56" s="13">
        <f>D56*4*F56</f>
        <v>104000</v>
      </c>
      <c r="H56" s="17"/>
    </row>
    <row r="57" spans="1:8">
      <c r="A57" s="30"/>
      <c r="B57" s="11" t="s">
        <v>62</v>
      </c>
      <c r="C57" s="11"/>
      <c r="D57" s="13"/>
      <c r="E57" s="14"/>
      <c r="F57" s="14"/>
      <c r="G57" s="13"/>
      <c r="H57" s="17"/>
    </row>
    <row r="58" spans="1:8">
      <c r="A58" s="30"/>
      <c r="B58" s="11"/>
      <c r="C58" s="11" t="s">
        <v>38</v>
      </c>
      <c r="D58" s="13">
        <v>13000</v>
      </c>
      <c r="E58" s="14" t="s">
        <v>46</v>
      </c>
      <c r="F58" s="14">
        <v>2</v>
      </c>
      <c r="G58" s="13">
        <f>D58*4*F58</f>
        <v>104000</v>
      </c>
      <c r="H58" s="17"/>
    </row>
    <row r="59" spans="1:8">
      <c r="A59" s="30"/>
      <c r="B59" s="11" t="s">
        <v>63</v>
      </c>
      <c r="C59" s="11"/>
      <c r="D59" s="13"/>
      <c r="E59" s="14"/>
      <c r="F59" s="14"/>
      <c r="G59" s="13"/>
      <c r="H59" s="17"/>
    </row>
    <row r="60" spans="1:8">
      <c r="A60" s="30"/>
      <c r="B60" s="11"/>
      <c r="C60" s="11" t="s">
        <v>38</v>
      </c>
      <c r="D60" s="13">
        <v>13000</v>
      </c>
      <c r="E60" s="14" t="s">
        <v>46</v>
      </c>
      <c r="F60" s="14">
        <v>2</v>
      </c>
      <c r="G60" s="13">
        <f>D60*4*F60</f>
        <v>104000</v>
      </c>
      <c r="H60" s="17"/>
    </row>
    <row r="61" spans="1:8">
      <c r="A61" s="30"/>
      <c r="B61" s="11" t="s">
        <v>64</v>
      </c>
      <c r="C61" s="11"/>
      <c r="D61" s="13"/>
      <c r="E61" s="14"/>
      <c r="F61" s="14"/>
      <c r="G61" s="13"/>
      <c r="H61" s="17"/>
    </row>
    <row r="62" spans="1:8">
      <c r="A62" s="30"/>
      <c r="B62" s="11"/>
      <c r="C62" s="11" t="s">
        <v>38</v>
      </c>
      <c r="D62" s="13">
        <v>13000</v>
      </c>
      <c r="E62" s="14" t="s">
        <v>46</v>
      </c>
      <c r="F62" s="14">
        <v>2</v>
      </c>
      <c r="G62" s="13">
        <f>D62*4*F62</f>
        <v>104000</v>
      </c>
      <c r="H62" s="17"/>
    </row>
    <row r="63" spans="1:8">
      <c r="A63" s="30"/>
      <c r="B63" s="11" t="s">
        <v>65</v>
      </c>
      <c r="C63" s="11"/>
      <c r="D63" s="13"/>
      <c r="E63" s="14"/>
      <c r="F63" s="14"/>
      <c r="G63" s="13"/>
      <c r="H63" s="17"/>
    </row>
    <row r="64" spans="1:8">
      <c r="A64" s="30"/>
      <c r="B64" s="11"/>
      <c r="C64" s="11" t="s">
        <v>38</v>
      </c>
      <c r="D64" s="13">
        <v>13000</v>
      </c>
      <c r="E64" s="14" t="s">
        <v>74</v>
      </c>
      <c r="F64" s="14">
        <v>3</v>
      </c>
      <c r="G64" s="13">
        <f>D64*6*F64</f>
        <v>234000</v>
      </c>
      <c r="H64" s="17"/>
    </row>
    <row r="65" spans="1:8">
      <c r="A65" s="30"/>
      <c r="B65" s="11" t="s">
        <v>66</v>
      </c>
      <c r="C65" s="11"/>
      <c r="D65" s="13"/>
      <c r="E65" s="14"/>
      <c r="F65" s="14"/>
      <c r="G65" s="13"/>
      <c r="H65" s="17"/>
    </row>
    <row r="66" spans="1:8">
      <c r="A66" s="30"/>
      <c r="B66" s="11"/>
      <c r="C66" s="11" t="s">
        <v>38</v>
      </c>
      <c r="D66" s="13">
        <v>13000</v>
      </c>
      <c r="E66" s="14" t="s">
        <v>74</v>
      </c>
      <c r="F66" s="14">
        <v>3</v>
      </c>
      <c r="G66" s="13">
        <f>D66*6*F66</f>
        <v>234000</v>
      </c>
      <c r="H66" s="17"/>
    </row>
    <row r="67" spans="1:8">
      <c r="A67" s="30"/>
      <c r="B67" s="11" t="s">
        <v>67</v>
      </c>
      <c r="C67" s="11"/>
      <c r="D67" s="13"/>
      <c r="E67" s="14"/>
      <c r="F67" s="14"/>
      <c r="G67" s="13"/>
      <c r="H67" s="17"/>
    </row>
    <row r="68" spans="1:8">
      <c r="A68" s="30"/>
      <c r="B68" s="11"/>
      <c r="C68" s="11" t="s">
        <v>38</v>
      </c>
      <c r="D68" s="13">
        <v>13000</v>
      </c>
      <c r="E68" s="14" t="s">
        <v>46</v>
      </c>
      <c r="F68" s="14">
        <v>2</v>
      </c>
      <c r="G68" s="13">
        <f>D68*4*F68</f>
        <v>104000</v>
      </c>
      <c r="H68" s="17"/>
    </row>
    <row r="69" spans="1:8">
      <c r="A69" s="30"/>
      <c r="B69" s="35" t="s">
        <v>70</v>
      </c>
      <c r="C69" s="35"/>
      <c r="D69" s="13">
        <v>50000</v>
      </c>
      <c r="E69" s="14" t="s">
        <v>71</v>
      </c>
      <c r="F69" s="14">
        <v>6</v>
      </c>
      <c r="G69" s="13">
        <f>D69*1*F69</f>
        <v>300000</v>
      </c>
      <c r="H69" s="17"/>
    </row>
    <row r="70" spans="1:8">
      <c r="A70" s="30" t="s">
        <v>68</v>
      </c>
      <c r="B70" s="35" t="s">
        <v>14</v>
      </c>
      <c r="C70" s="35"/>
      <c r="D70" s="35"/>
      <c r="E70" s="35"/>
      <c r="F70" s="35"/>
      <c r="G70" s="35"/>
      <c r="H70" s="17"/>
    </row>
    <row r="71" spans="1:8">
      <c r="A71" s="30"/>
      <c r="B71" s="11"/>
      <c r="C71" s="11" t="s">
        <v>38</v>
      </c>
      <c r="D71" s="13">
        <v>13000</v>
      </c>
      <c r="E71" s="14" t="s">
        <v>55</v>
      </c>
      <c r="F71" s="14">
        <v>1</v>
      </c>
      <c r="G71" s="13">
        <f>D71*20*F71</f>
        <v>260000</v>
      </c>
      <c r="H71" s="17"/>
    </row>
    <row r="72" spans="1:8">
      <c r="A72" s="30" t="s">
        <v>72</v>
      </c>
      <c r="B72" s="35" t="s">
        <v>15</v>
      </c>
      <c r="C72" s="35"/>
      <c r="D72" s="35"/>
      <c r="E72" s="35"/>
      <c r="F72" s="35"/>
      <c r="G72" s="35"/>
      <c r="H72" s="17"/>
    </row>
    <row r="73" spans="1:8">
      <c r="A73" s="30"/>
      <c r="B73" s="11"/>
      <c r="C73" s="11" t="s">
        <v>38</v>
      </c>
      <c r="D73" s="13">
        <v>13000</v>
      </c>
      <c r="E73" s="14" t="s">
        <v>87</v>
      </c>
      <c r="F73" s="14">
        <v>3</v>
      </c>
      <c r="G73" s="13">
        <f>D73*5*F73</f>
        <v>195000</v>
      </c>
      <c r="H73" s="17"/>
    </row>
    <row r="74" spans="1:8">
      <c r="A74" s="30" t="s">
        <v>73</v>
      </c>
      <c r="B74" s="35" t="s">
        <v>16</v>
      </c>
      <c r="C74" s="35"/>
      <c r="D74" s="35"/>
      <c r="E74" s="35"/>
      <c r="F74" s="35"/>
      <c r="G74" s="35"/>
      <c r="H74" s="17"/>
    </row>
    <row r="75" spans="1:8">
      <c r="A75" s="30"/>
      <c r="B75" s="11"/>
      <c r="C75" s="11" t="s">
        <v>38</v>
      </c>
      <c r="D75" s="13">
        <v>13000</v>
      </c>
      <c r="E75" s="14" t="s">
        <v>89</v>
      </c>
      <c r="F75" s="14">
        <v>6</v>
      </c>
      <c r="G75" s="13">
        <f>D75*15*F75</f>
        <v>1170000</v>
      </c>
      <c r="H75" s="17"/>
    </row>
    <row r="76" spans="1:8">
      <c r="A76" s="31" t="s">
        <v>37</v>
      </c>
      <c r="B76" s="31"/>
      <c r="C76" s="31"/>
      <c r="D76" s="31"/>
      <c r="E76" s="31"/>
      <c r="F76" s="31"/>
      <c r="G76" s="25">
        <f>SUM(G52,G54,G56,G58,G60,G62,G64,G66,G68:G69,G71,G73,G75)</f>
        <v>3121000</v>
      </c>
      <c r="H76" s="17"/>
    </row>
    <row r="77" spans="1:8">
      <c r="A77" s="34"/>
      <c r="B77" s="34"/>
      <c r="C77" s="34"/>
      <c r="D77" s="34"/>
      <c r="E77" s="34"/>
      <c r="F77" s="34"/>
      <c r="G77" s="34"/>
      <c r="H77" s="17"/>
    </row>
    <row r="78" spans="1:8">
      <c r="A78" s="34">
        <v>5</v>
      </c>
      <c r="B78" s="33" t="s">
        <v>17</v>
      </c>
      <c r="C78" s="33"/>
      <c r="D78" s="33"/>
      <c r="E78" s="33"/>
      <c r="F78" s="33"/>
      <c r="G78" s="33"/>
      <c r="H78" s="17"/>
    </row>
    <row r="79" spans="1:8">
      <c r="A79" s="34"/>
      <c r="B79" s="11"/>
      <c r="C79" s="11" t="s">
        <v>38</v>
      </c>
      <c r="D79" s="13">
        <v>13000</v>
      </c>
      <c r="E79" s="14" t="s">
        <v>69</v>
      </c>
      <c r="F79" s="14">
        <v>6</v>
      </c>
      <c r="G79" s="13">
        <f>D79*32*F79</f>
        <v>2496000</v>
      </c>
      <c r="H79" s="17"/>
    </row>
    <row r="80" spans="1:8">
      <c r="A80" s="31" t="s">
        <v>37</v>
      </c>
      <c r="B80" s="31"/>
      <c r="C80" s="31"/>
      <c r="D80" s="31"/>
      <c r="E80" s="31"/>
      <c r="F80" s="31"/>
      <c r="G80" s="25">
        <f>SUM(G79)</f>
        <v>2496000</v>
      </c>
      <c r="H80" s="17"/>
    </row>
    <row r="81" spans="1:8">
      <c r="A81" s="30"/>
      <c r="B81" s="30"/>
      <c r="C81" s="30"/>
      <c r="D81" s="30"/>
      <c r="E81" s="30"/>
      <c r="F81" s="30"/>
      <c r="G81" s="30"/>
      <c r="H81" s="17"/>
    </row>
    <row r="82" spans="1:8">
      <c r="A82" s="9">
        <v>6</v>
      </c>
      <c r="B82" s="33" t="s">
        <v>18</v>
      </c>
      <c r="C82" s="33"/>
      <c r="D82" s="33"/>
      <c r="E82" s="33"/>
      <c r="F82" s="33"/>
      <c r="G82" s="33"/>
      <c r="H82" s="17"/>
    </row>
    <row r="83" spans="1:8">
      <c r="A83" s="12"/>
      <c r="B83" s="11"/>
      <c r="C83" s="11" t="s">
        <v>38</v>
      </c>
      <c r="D83" s="13">
        <v>13000</v>
      </c>
      <c r="E83" s="14" t="s">
        <v>74</v>
      </c>
      <c r="F83" s="14">
        <v>6</v>
      </c>
      <c r="G83" s="13">
        <f>D83*6*F83</f>
        <v>468000</v>
      </c>
      <c r="H83" s="17"/>
    </row>
    <row r="84" spans="1:8">
      <c r="A84" s="12"/>
      <c r="B84" s="11"/>
      <c r="C84" s="11" t="s">
        <v>76</v>
      </c>
      <c r="D84" s="13">
        <v>7050</v>
      </c>
      <c r="E84" s="14" t="s">
        <v>77</v>
      </c>
      <c r="F84" s="14">
        <v>6</v>
      </c>
      <c r="G84" s="13">
        <f>D84*3*F84</f>
        <v>126900</v>
      </c>
      <c r="H84" s="17"/>
    </row>
    <row r="85" spans="1:8">
      <c r="A85" s="31" t="s">
        <v>37</v>
      </c>
      <c r="B85" s="31"/>
      <c r="C85" s="31"/>
      <c r="D85" s="31"/>
      <c r="E85" s="31"/>
      <c r="F85" s="31"/>
      <c r="G85" s="25">
        <f>SUM(G83:G84)</f>
        <v>594900</v>
      </c>
      <c r="H85" s="17"/>
    </row>
    <row r="86" spans="1:8">
      <c r="A86" s="30"/>
      <c r="B86" s="30"/>
      <c r="C86" s="30"/>
      <c r="D86" s="30"/>
      <c r="E86" s="30"/>
      <c r="F86" s="30"/>
      <c r="G86" s="30"/>
      <c r="H86" s="17"/>
    </row>
    <row r="87" spans="1:8">
      <c r="A87" s="9">
        <v>7</v>
      </c>
      <c r="B87" s="33" t="s">
        <v>19</v>
      </c>
      <c r="C87" s="33"/>
      <c r="D87" s="33"/>
      <c r="E87" s="33"/>
      <c r="F87" s="33"/>
      <c r="G87" s="33"/>
      <c r="H87" s="17"/>
    </row>
    <row r="88" spans="1:8">
      <c r="A88" s="12"/>
      <c r="B88" s="11"/>
      <c r="C88" s="11" t="s">
        <v>38</v>
      </c>
      <c r="D88" s="13">
        <v>13000</v>
      </c>
      <c r="E88" s="14" t="s">
        <v>75</v>
      </c>
      <c r="F88" s="14">
        <v>3</v>
      </c>
      <c r="G88" s="13">
        <f>D88*10*F88</f>
        <v>390000</v>
      </c>
      <c r="H88" s="17"/>
    </row>
    <row r="89" spans="1:8">
      <c r="A89" s="12"/>
      <c r="B89" s="11"/>
      <c r="C89" s="11" t="s">
        <v>78</v>
      </c>
      <c r="D89" s="13">
        <v>500</v>
      </c>
      <c r="E89" s="14" t="s">
        <v>54</v>
      </c>
      <c r="F89" s="14">
        <v>3</v>
      </c>
      <c r="G89" s="13">
        <f>D89*50*F89</f>
        <v>75000</v>
      </c>
      <c r="H89" s="17"/>
    </row>
    <row r="90" spans="1:8">
      <c r="A90" s="31" t="s">
        <v>37</v>
      </c>
      <c r="B90" s="31"/>
      <c r="C90" s="31"/>
      <c r="D90" s="31"/>
      <c r="E90" s="31"/>
      <c r="F90" s="31"/>
      <c r="G90" s="25">
        <f>SUM(G88:G89)</f>
        <v>465000</v>
      </c>
      <c r="H90" s="17"/>
    </row>
    <row r="91" spans="1:8">
      <c r="A91" s="30"/>
      <c r="B91" s="30"/>
      <c r="C91" s="30"/>
      <c r="D91" s="30"/>
      <c r="E91" s="30"/>
      <c r="F91" s="30"/>
      <c r="G91" s="30"/>
      <c r="H91" s="17"/>
    </row>
    <row r="92" spans="1:8">
      <c r="A92" s="9">
        <v>8</v>
      </c>
      <c r="B92" s="10" t="s">
        <v>20</v>
      </c>
      <c r="C92" s="10"/>
      <c r="D92" s="24">
        <v>0</v>
      </c>
      <c r="E92" s="23" t="s">
        <v>79</v>
      </c>
      <c r="F92" s="23">
        <v>0</v>
      </c>
      <c r="G92" s="24">
        <v>0</v>
      </c>
    </row>
    <row r="93" spans="1:8">
      <c r="A93" s="31" t="s">
        <v>37</v>
      </c>
      <c r="B93" s="31"/>
      <c r="C93" s="31"/>
      <c r="D93" s="31"/>
      <c r="E93" s="31"/>
      <c r="F93" s="31"/>
      <c r="G93" s="25">
        <v>0</v>
      </c>
    </row>
    <row r="94" spans="1:8">
      <c r="A94" s="30"/>
      <c r="B94" s="30"/>
      <c r="C94" s="30"/>
      <c r="D94" s="30"/>
      <c r="E94" s="30"/>
      <c r="F94" s="30"/>
      <c r="G94" s="30"/>
    </row>
    <row r="95" spans="1:8">
      <c r="A95" s="31" t="s">
        <v>80</v>
      </c>
      <c r="B95" s="31"/>
      <c r="C95" s="31"/>
      <c r="D95" s="31"/>
      <c r="E95" s="31"/>
      <c r="F95" s="31"/>
      <c r="G95" s="25">
        <f>SUM(G16,G27,G47,G76,G80,G85,G90,G93)</f>
        <v>9824900</v>
      </c>
    </row>
    <row r="96" spans="1:8" ht="15" customHeight="1">
      <c r="A96" s="31" t="s">
        <v>81</v>
      </c>
      <c r="B96" s="31"/>
      <c r="C96" s="31"/>
      <c r="D96" s="31"/>
      <c r="E96" s="31"/>
      <c r="F96" s="31"/>
      <c r="G96" s="25">
        <f>G95/6</f>
        <v>1637483.3333333333</v>
      </c>
    </row>
    <row r="101" spans="1:4" ht="16.5" customHeight="1"/>
    <row r="102" spans="1:4" ht="30" customHeight="1"/>
    <row r="103" spans="1:4">
      <c r="A103"/>
      <c r="B103" s="1" t="s">
        <v>33</v>
      </c>
      <c r="D103"/>
    </row>
    <row r="104" spans="1:4">
      <c r="A104" s="4"/>
      <c r="B104" s="29" t="s">
        <v>34</v>
      </c>
      <c r="C104" s="29"/>
      <c r="D104" s="27">
        <v>3045000</v>
      </c>
    </row>
    <row r="105" spans="1:4">
      <c r="A105" s="4"/>
      <c r="B105" s="29" t="s">
        <v>35</v>
      </c>
      <c r="C105" s="29"/>
      <c r="D105" s="27">
        <f>D104/30</f>
        <v>101500</v>
      </c>
    </row>
    <row r="106" spans="1:4">
      <c r="B106" s="29" t="s">
        <v>36</v>
      </c>
      <c r="C106" s="29"/>
      <c r="D106" s="27">
        <f>D105/8</f>
        <v>12687.5</v>
      </c>
    </row>
    <row r="107" spans="1:4">
      <c r="B107" s="29" t="s">
        <v>82</v>
      </c>
      <c r="C107" s="29"/>
      <c r="D107" s="28">
        <v>13000</v>
      </c>
    </row>
  </sheetData>
  <mergeCells count="66">
    <mergeCell ref="B8:C8"/>
    <mergeCell ref="A16:F16"/>
    <mergeCell ref="B10:G10"/>
    <mergeCell ref="B11:G11"/>
    <mergeCell ref="B13:G13"/>
    <mergeCell ref="A11:A12"/>
    <mergeCell ref="A13:A15"/>
    <mergeCell ref="B9:G9"/>
    <mergeCell ref="B30:G30"/>
    <mergeCell ref="A30:A31"/>
    <mergeCell ref="B18:G18"/>
    <mergeCell ref="A19:A21"/>
    <mergeCell ref="A22:A23"/>
    <mergeCell ref="A24:A26"/>
    <mergeCell ref="A27:F27"/>
    <mergeCell ref="B29:G29"/>
    <mergeCell ref="B19:G19"/>
    <mergeCell ref="B22:G22"/>
    <mergeCell ref="B24:G24"/>
    <mergeCell ref="B32:G32"/>
    <mergeCell ref="A32:A33"/>
    <mergeCell ref="B34:G34"/>
    <mergeCell ref="A34:A35"/>
    <mergeCell ref="B36:G36"/>
    <mergeCell ref="A36:A38"/>
    <mergeCell ref="B39:G39"/>
    <mergeCell ref="B43:G43"/>
    <mergeCell ref="A50:A69"/>
    <mergeCell ref="B70:G70"/>
    <mergeCell ref="A39:A42"/>
    <mergeCell ref="A43:A46"/>
    <mergeCell ref="A47:F47"/>
    <mergeCell ref="B49:G49"/>
    <mergeCell ref="B50:G50"/>
    <mergeCell ref="B87:G87"/>
    <mergeCell ref="A90:F90"/>
    <mergeCell ref="A91:G91"/>
    <mergeCell ref="A93:F93"/>
    <mergeCell ref="B78:G78"/>
    <mergeCell ref="B82:G82"/>
    <mergeCell ref="A80:F80"/>
    <mergeCell ref="A81:G81"/>
    <mergeCell ref="A78:A79"/>
    <mergeCell ref="A4:G4"/>
    <mergeCell ref="A5:G5"/>
    <mergeCell ref="A6:G6"/>
    <mergeCell ref="A85:F85"/>
    <mergeCell ref="A86:G86"/>
    <mergeCell ref="A77:G77"/>
    <mergeCell ref="A72:A73"/>
    <mergeCell ref="A74:A75"/>
    <mergeCell ref="B72:G72"/>
    <mergeCell ref="B74:G74"/>
    <mergeCell ref="A76:F76"/>
    <mergeCell ref="A17:G17"/>
    <mergeCell ref="A28:G28"/>
    <mergeCell ref="A48:G48"/>
    <mergeCell ref="A70:A71"/>
    <mergeCell ref="B69:C69"/>
    <mergeCell ref="B104:C104"/>
    <mergeCell ref="B106:C106"/>
    <mergeCell ref="B105:C105"/>
    <mergeCell ref="B107:C107"/>
    <mergeCell ref="A94:G94"/>
    <mergeCell ref="A95:F95"/>
    <mergeCell ref="A96:F96"/>
  </mergeCells>
  <printOptions horizontalCentered="1"/>
  <pageMargins left="0.70866141732283472" right="0.70866141732283472" top="0.59055118110236227" bottom="0.59055118110236227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N4010</dc:creator>
  <cp:lastModifiedBy>N4010</cp:lastModifiedBy>
  <cp:lastPrinted>2016-03-28T02:23:44Z</cp:lastPrinted>
  <dcterms:created xsi:type="dcterms:W3CDTF">2016-03-25T14:33:21Z</dcterms:created>
  <dcterms:modified xsi:type="dcterms:W3CDTF">2016-05-08T14:19:49Z</dcterms:modified>
</cp:coreProperties>
</file>