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hoeg/Documents/"/>
    </mc:Choice>
  </mc:AlternateContent>
  <xr:revisionPtr revIDLastSave="0" documentId="13_ncr:1_{0EA3E9CB-B663-DE41-A02D-15B04A818B86}" xr6:coauthVersionLast="47" xr6:coauthVersionMax="47" xr10:uidLastSave="{00000000-0000-0000-0000-000000000000}"/>
  <bookViews>
    <workbookView xWindow="0" yWindow="0" windowWidth="28800" windowHeight="18000" xr2:uid="{6D156EDD-B465-415F-912F-438A4BB21E3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2" l="1"/>
  <c r="M14" i="2"/>
  <c r="M15" i="2"/>
  <c r="M12" i="2"/>
  <c r="I13" i="2"/>
  <c r="I14" i="2"/>
  <c r="I15" i="2"/>
  <c r="I12" i="2"/>
  <c r="L13" i="2"/>
  <c r="N13" i="2" s="1"/>
  <c r="L14" i="2"/>
  <c r="L15" i="2"/>
  <c r="L12" i="2"/>
  <c r="H13" i="2"/>
  <c r="H14" i="2"/>
  <c r="J14" i="2" s="1"/>
  <c r="H15" i="2"/>
  <c r="J15" i="2" s="1"/>
  <c r="H12" i="2"/>
  <c r="M7" i="2"/>
  <c r="M8" i="2"/>
  <c r="N8" i="2" s="1"/>
  <c r="M9" i="2"/>
  <c r="M6" i="2"/>
  <c r="I7" i="2"/>
  <c r="I8" i="2"/>
  <c r="I9" i="2"/>
  <c r="I6" i="2"/>
  <c r="L8" i="2"/>
  <c r="L9" i="2"/>
  <c r="L7" i="2"/>
  <c r="N7" i="2" s="1"/>
  <c r="L6" i="2"/>
  <c r="N6" i="2" s="1"/>
  <c r="H7" i="2"/>
  <c r="P7" i="2" s="1"/>
  <c r="Q7" i="2" s="1"/>
  <c r="H8" i="2"/>
  <c r="J8" i="2" s="1"/>
  <c r="H9" i="2"/>
  <c r="J9" i="2" s="1"/>
  <c r="H6" i="2"/>
  <c r="N15" i="2" l="1"/>
  <c r="P12" i="2"/>
  <c r="Q12" i="2" s="1"/>
  <c r="J13" i="2"/>
  <c r="N12" i="2"/>
  <c r="P9" i="2"/>
  <c r="Q9" i="2" s="1"/>
  <c r="N14" i="2"/>
  <c r="P6" i="2"/>
  <c r="Q6" i="2" s="1"/>
  <c r="N9" i="2"/>
  <c r="J7" i="2"/>
  <c r="J6" i="2"/>
  <c r="J12" i="2"/>
  <c r="P13" i="2"/>
  <c r="Q13" i="2" s="1"/>
  <c r="P8" i="2"/>
  <c r="Q8" i="2" s="1"/>
  <c r="P14" i="2"/>
  <c r="Q14" i="2" s="1"/>
  <c r="P15" i="2"/>
  <c r="Q15" i="2" s="1"/>
</calcChain>
</file>

<file path=xl/sharedStrings.xml><?xml version="1.0" encoding="utf-8"?>
<sst xmlns="http://schemas.openxmlformats.org/spreadsheetml/2006/main" count="37" uniqueCount="23">
  <si>
    <t>Boston/Chelsea (Mask Mandates)</t>
  </si>
  <si>
    <t>Students</t>
  </si>
  <si>
    <t>Cowger et al control districts</t>
  </si>
  <si>
    <t>Staff</t>
  </si>
  <si>
    <t>PreMandate End</t>
  </si>
  <si>
    <t>Post Mandate End</t>
  </si>
  <si>
    <t>95% CI</t>
  </si>
  <si>
    <t>Risk Ratio</t>
  </si>
  <si>
    <t>SE of ln(RR)</t>
  </si>
  <si>
    <t>Alternate Control 1 (&lt;50km)</t>
  </si>
  <si>
    <t>Alternate Control 2 (&lt;80km)</t>
  </si>
  <si>
    <t>Alternate Control 3 (&gt;80km)</t>
  </si>
  <si>
    <t>Reported Cases during</t>
  </si>
  <si>
    <t xml:space="preserve"> 2021-22 school year</t>
  </si>
  <si>
    <t>Pre-Mandate End</t>
  </si>
  <si>
    <t>Post-Mandate End</t>
  </si>
  <si>
    <t>Districts</t>
  </si>
  <si>
    <t>Population</t>
  </si>
  <si>
    <t>Risk Difference</t>
  </si>
  <si>
    <t>*</t>
  </si>
  <si>
    <t>Associated change in cases</t>
  </si>
  <si>
    <t>Excess cases associated with mask mandate drop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</si>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</sst>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2" borderId="1" xfId="0" applyFill="1" applyBorder="1"/>
    <xf numFmtId="0" fontId="0" fillId="2" borderId="0" xfId="0" applyFill="1"/>
    <xf numFmtId="1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1" fontId="0" fillId="2" borderId="2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1" fontId="0" fillId="2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63500</xdr:rowOff>
    </xdr:from>
    <xdr:to>
      <xdr:col>5</xdr:col>
      <xdr:colOff>812800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187A35-10C3-A586-92BC-D2A36EB0759C}"/>
            </a:ext>
          </a:extLst>
        </xdr:cNvPr>
        <xdr:cNvSpPr txBox="1"/>
      </xdr:nvSpPr>
      <xdr:spPr>
        <a:xfrm>
          <a:off x="622300" y="3505200"/>
          <a:ext cx="55753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*statistically significant (risk</a:t>
          </a:r>
          <a:r>
            <a:rPr lang="en-US" sz="1100" baseline="0"/>
            <a:t> ratios from pre-mandate to post-mandate have </a:t>
          </a:r>
          <a:r>
            <a:rPr lang="en-US" sz="1100"/>
            <a:t>non-overlapping</a:t>
          </a:r>
          <a:r>
            <a:rPr lang="en-US" sz="1100" baseline="0"/>
            <a:t> 95% confidence intervals)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2F5-3CAF-4871-B338-143B1DFCC25C}">
  <dimension ref="A1:W51"/>
  <sheetViews>
    <sheetView tabSelected="1" workbookViewId="0">
      <selection activeCell="Q4" sqref="Q4"/>
    </sheetView>
  </sheetViews>
  <sheetFormatPr baseColWidth="10" defaultColWidth="8.83203125" defaultRowHeight="15" x14ac:dyDescent="0.2"/>
  <cols>
    <col min="1" max="1" width="8.1640625" customWidth="1"/>
    <col min="2" max="2" width="28.6640625" customWidth="1"/>
    <col min="3" max="3" width="8.6640625" customWidth="1"/>
    <col min="4" max="4" width="10.33203125" customWidth="1"/>
    <col min="5" max="5" width="14.83203125" customWidth="1"/>
    <col min="6" max="6" width="15.83203125" customWidth="1"/>
    <col min="7" max="7" width="2.1640625" customWidth="1"/>
    <col min="8" max="8" width="10" customWidth="1"/>
    <col min="9" max="9" width="10.1640625" customWidth="1"/>
    <col min="10" max="10" width="10.83203125" customWidth="1"/>
    <col min="11" max="11" width="2" customWidth="1"/>
    <col min="13" max="13" width="10.83203125" customWidth="1"/>
    <col min="14" max="14" width="11.83203125" customWidth="1"/>
    <col min="15" max="15" width="3.1640625" customWidth="1"/>
    <col min="16" max="16" width="13.1640625" customWidth="1"/>
    <col min="17" max="17" width="17.6640625" style="1" customWidth="1"/>
    <col min="18" max="18" width="12.6640625" customWidth="1"/>
  </cols>
  <sheetData>
    <row r="1" spans="1:23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  <c r="R1" s="3"/>
      <c r="S1" s="3"/>
      <c r="T1" s="3"/>
      <c r="U1" s="3"/>
      <c r="V1" s="3"/>
      <c r="W1" s="3"/>
    </row>
    <row r="2" spans="1:23" x14ac:dyDescent="0.2">
      <c r="A2" s="3"/>
      <c r="B2" s="3"/>
      <c r="C2" s="3"/>
      <c r="D2" s="3"/>
      <c r="E2" s="5" t="s">
        <v>12</v>
      </c>
      <c r="F2" s="5"/>
      <c r="G2" s="3"/>
      <c r="H2" s="3"/>
      <c r="I2" s="3"/>
      <c r="J2" s="3"/>
      <c r="K2" s="3"/>
      <c r="L2" s="3"/>
      <c r="M2" s="3"/>
      <c r="N2" s="3"/>
      <c r="O2" s="6"/>
      <c r="P2" s="6"/>
      <c r="Q2" s="7"/>
      <c r="R2" s="6"/>
      <c r="S2" s="3"/>
      <c r="T2" s="3"/>
      <c r="U2" s="3"/>
      <c r="V2" s="3"/>
      <c r="W2" s="3"/>
    </row>
    <row r="3" spans="1:23" x14ac:dyDescent="0.2">
      <c r="A3" s="3"/>
      <c r="B3" s="3"/>
      <c r="C3" s="3"/>
      <c r="D3" s="3"/>
      <c r="E3" s="8" t="s">
        <v>13</v>
      </c>
      <c r="F3" s="8"/>
      <c r="G3" s="3"/>
      <c r="H3" s="8" t="s">
        <v>14</v>
      </c>
      <c r="I3" s="8"/>
      <c r="J3" s="8"/>
      <c r="K3" s="9"/>
      <c r="L3" s="8" t="s">
        <v>15</v>
      </c>
      <c r="M3" s="8"/>
      <c r="N3" s="8"/>
      <c r="O3" s="9"/>
      <c r="P3" s="2"/>
      <c r="Q3" s="10" t="s">
        <v>20</v>
      </c>
      <c r="R3" s="2"/>
      <c r="S3" s="3"/>
      <c r="T3" s="3"/>
      <c r="U3" s="3"/>
      <c r="V3" s="3"/>
      <c r="W3" s="3"/>
    </row>
    <row r="4" spans="1:23" ht="46" customHeight="1" x14ac:dyDescent="0.2">
      <c r="A4" s="2"/>
      <c r="B4" s="2" t="s">
        <v>22</v>
      </c>
      <c r="C4" s="2" t="s">
        <v>16</v>
      </c>
      <c r="D4" s="2" t="s">
        <v>17</v>
      </c>
      <c r="E4" s="2" t="s">
        <v>4</v>
      </c>
      <c r="F4" s="2" t="s">
        <v>5</v>
      </c>
      <c r="G4" s="2"/>
      <c r="H4" s="2" t="s">
        <v>7</v>
      </c>
      <c r="I4" s="2" t="s">
        <v>8</v>
      </c>
      <c r="J4" s="2" t="s">
        <v>6</v>
      </c>
      <c r="K4" s="2"/>
      <c r="L4" s="2" t="s">
        <v>7</v>
      </c>
      <c r="M4" s="2" t="s">
        <v>8</v>
      </c>
      <c r="N4" s="2" t="s">
        <v>6</v>
      </c>
      <c r="O4" s="2"/>
      <c r="P4" s="2" t="s">
        <v>18</v>
      </c>
      <c r="Q4" s="16" t="s">
        <v>21</v>
      </c>
      <c r="R4" s="2"/>
      <c r="S4" s="3"/>
      <c r="T4" s="3"/>
      <c r="U4" s="3"/>
      <c r="V4" s="3"/>
      <c r="W4" s="3"/>
    </row>
    <row r="5" spans="1:23" x14ac:dyDescent="0.2">
      <c r="A5" s="3"/>
      <c r="B5" s="3" t="s">
        <v>0</v>
      </c>
      <c r="C5" s="9">
        <v>2</v>
      </c>
      <c r="D5" s="9">
        <v>52243</v>
      </c>
      <c r="E5" s="9">
        <v>6349</v>
      </c>
      <c r="F5" s="9">
        <v>3517</v>
      </c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3"/>
      <c r="S5" s="3"/>
      <c r="T5" s="3"/>
      <c r="U5" s="3"/>
      <c r="V5" s="3"/>
      <c r="W5" s="3"/>
    </row>
    <row r="6" spans="1:23" x14ac:dyDescent="0.2">
      <c r="A6" s="3"/>
      <c r="B6" s="3" t="s">
        <v>2</v>
      </c>
      <c r="C6" s="9">
        <v>70</v>
      </c>
      <c r="D6" s="9">
        <v>241841</v>
      </c>
      <c r="E6" s="9">
        <v>50202</v>
      </c>
      <c r="F6" s="9">
        <v>29283</v>
      </c>
      <c r="G6" s="3"/>
      <c r="H6" s="3">
        <f>ROUND(($E$5/$D$5)/(E6/D6),3)</f>
        <v>0.58499999999999996</v>
      </c>
      <c r="I6" s="3">
        <f>ROUND((1/$E$5+1/E6-1/$D$5-1/D6)^0.5,3)</f>
        <v>1.2E-2</v>
      </c>
      <c r="J6" s="3" t="str">
        <f>"["&amp;ROUND(EXP(LN(H6)-1.96*I6),3)&amp;","&amp;ROUND(EXP(LN(H6)+1.96*I6),3)&amp;"]"</f>
        <v>[0.571,0.599]</v>
      </c>
      <c r="K6" s="3"/>
      <c r="L6" s="3">
        <f>ROUND(($F$5/$D$5)/(F6/D6),3)</f>
        <v>0.55600000000000005</v>
      </c>
      <c r="M6" s="3">
        <f>ROUND((1/$F$5+1/F6-1/$D$5-1/D6)^0.5,3)</f>
        <v>1.7000000000000001E-2</v>
      </c>
      <c r="N6" s="3" t="str">
        <f>"["&amp;ROUND(EXP(LN(L6)-1.96*M6),3)&amp;","&amp;ROUND(EXP(LN(L6)+1.96*M6),3)&amp;"]"</f>
        <v>[0.538,0.575]</v>
      </c>
      <c r="O6" s="3"/>
      <c r="P6" s="3">
        <f>H6-L6</f>
        <v>2.8999999999999915E-2</v>
      </c>
      <c r="Q6" s="4">
        <f>P6*D6</f>
        <v>7013.3889999999792</v>
      </c>
      <c r="R6" s="3"/>
      <c r="S6" s="3"/>
      <c r="T6" s="3"/>
      <c r="U6" s="3"/>
      <c r="V6" s="3"/>
      <c r="W6" s="3"/>
    </row>
    <row r="7" spans="1:23" x14ac:dyDescent="0.2">
      <c r="A7" s="3" t="s">
        <v>1</v>
      </c>
      <c r="B7" s="3" t="s">
        <v>9</v>
      </c>
      <c r="C7" s="9">
        <v>29</v>
      </c>
      <c r="D7" s="9">
        <v>136961</v>
      </c>
      <c r="E7" s="9">
        <v>30335</v>
      </c>
      <c r="F7" s="9">
        <v>10219</v>
      </c>
      <c r="G7" s="3"/>
      <c r="H7" s="3">
        <f t="shared" ref="H7:H9" si="0">ROUND(($E$5/$D$5)/(E7/D7),3)</f>
        <v>0.54900000000000004</v>
      </c>
      <c r="I7" s="3">
        <f t="shared" ref="I7:I9" si="1">ROUND((1/$E$5+1/E7-1/$D$5-1/D7)^0.5,3)</f>
        <v>1.2999999999999999E-2</v>
      </c>
      <c r="J7" s="3" t="str">
        <f t="shared" ref="J7:J9" si="2">"["&amp;ROUND(EXP(LN(H7)-1.96*I7),3)&amp;","&amp;ROUND(EXP(LN(H7)+1.96*I7),3)&amp;"]"</f>
        <v>[0.535,0.563]</v>
      </c>
      <c r="K7" s="3"/>
      <c r="L7" s="3">
        <f>ROUND(($F$5/$D$5)/(F7/D7),3)</f>
        <v>0.90200000000000002</v>
      </c>
      <c r="M7" s="3">
        <f t="shared" ref="M7:M9" si="3">ROUND((1/$F$5+1/F7-1/$D$5-1/D7)^0.5,3)</f>
        <v>1.9E-2</v>
      </c>
      <c r="N7" s="3" t="str">
        <f t="shared" ref="N7:N9" si="4">"["&amp;ROUND(EXP(LN(L7)-1.96*M7),3)&amp;","&amp;ROUND(EXP(LN(L7)+1.96*M7),3)&amp;"]"</f>
        <v>[0.869,0.936]</v>
      </c>
      <c r="O7" s="3"/>
      <c r="P7" s="3">
        <f>H7-L7</f>
        <v>-0.35299999999999998</v>
      </c>
      <c r="Q7" s="4">
        <f>P7*E7</f>
        <v>-10708.254999999999</v>
      </c>
      <c r="R7" s="3" t="s">
        <v>19</v>
      </c>
      <c r="S7" s="3"/>
      <c r="T7" s="3"/>
      <c r="U7" s="3"/>
      <c r="V7" s="3"/>
      <c r="W7" s="3"/>
    </row>
    <row r="8" spans="1:23" x14ac:dyDescent="0.2">
      <c r="A8" s="3"/>
      <c r="B8" s="3" t="s">
        <v>10</v>
      </c>
      <c r="C8" s="9">
        <v>74</v>
      </c>
      <c r="D8" s="9">
        <v>289520</v>
      </c>
      <c r="E8" s="9">
        <v>67460</v>
      </c>
      <c r="F8" s="9">
        <v>22611</v>
      </c>
      <c r="G8" s="3"/>
      <c r="H8" s="3">
        <f t="shared" si="0"/>
        <v>0.52200000000000002</v>
      </c>
      <c r="I8" s="3">
        <f t="shared" si="1"/>
        <v>1.2E-2</v>
      </c>
      <c r="J8" s="3" t="str">
        <f t="shared" si="2"/>
        <v>[0.51,0.534]</v>
      </c>
      <c r="K8" s="3"/>
      <c r="L8" s="3">
        <f>ROUND(($F$5/$D$5)/(F8/D8),3)</f>
        <v>0.86199999999999999</v>
      </c>
      <c r="M8" s="3">
        <f t="shared" si="3"/>
        <v>1.7000000000000001E-2</v>
      </c>
      <c r="N8" s="3" t="str">
        <f t="shared" si="4"/>
        <v>[0.834,0.891]</v>
      </c>
      <c r="O8" s="3"/>
      <c r="P8" s="3">
        <f>H8-L8</f>
        <v>-0.33999999999999997</v>
      </c>
      <c r="Q8" s="4">
        <f>P8*D8</f>
        <v>-98436.799999999988</v>
      </c>
      <c r="R8" s="3" t="s">
        <v>19</v>
      </c>
      <c r="S8" s="3"/>
      <c r="T8" s="3"/>
      <c r="U8" s="3"/>
      <c r="V8" s="3"/>
      <c r="W8" s="3"/>
    </row>
    <row r="9" spans="1:23" x14ac:dyDescent="0.2">
      <c r="A9" s="3"/>
      <c r="B9" s="3" t="s">
        <v>11</v>
      </c>
      <c r="C9" s="9">
        <v>70</v>
      </c>
      <c r="D9" s="9">
        <v>182679</v>
      </c>
      <c r="E9" s="9">
        <v>44124</v>
      </c>
      <c r="F9" s="9">
        <v>14883</v>
      </c>
      <c r="G9" s="3"/>
      <c r="H9" s="3">
        <f t="shared" si="0"/>
        <v>0.503</v>
      </c>
      <c r="I9" s="3">
        <f t="shared" si="1"/>
        <v>1.2E-2</v>
      </c>
      <c r="J9" s="3" t="str">
        <f t="shared" si="2"/>
        <v>[0.491,0.515]</v>
      </c>
      <c r="K9" s="3"/>
      <c r="L9" s="3">
        <f>ROUND(($F$5/$D$5)/(F9/D9),3)</f>
        <v>0.82599999999999996</v>
      </c>
      <c r="M9" s="3">
        <f t="shared" si="3"/>
        <v>1.7999999999999999E-2</v>
      </c>
      <c r="N9" s="3" t="str">
        <f t="shared" si="4"/>
        <v>[0.797,0.856]</v>
      </c>
      <c r="O9" s="3"/>
      <c r="P9" s="3">
        <f>I9-L9</f>
        <v>-0.81399999999999995</v>
      </c>
      <c r="Q9" s="4">
        <f>P9*D9</f>
        <v>-148700.70599999998</v>
      </c>
      <c r="R9" s="3" t="s">
        <v>19</v>
      </c>
      <c r="S9" s="3"/>
      <c r="T9" s="3"/>
      <c r="U9" s="3"/>
      <c r="V9" s="3"/>
      <c r="W9" s="3"/>
    </row>
    <row r="10" spans="1:23" x14ac:dyDescent="0.2">
      <c r="A10" s="2"/>
      <c r="B10" s="2"/>
      <c r="C10" s="11"/>
      <c r="D10" s="11"/>
      <c r="E10" s="11"/>
      <c r="F10" s="11"/>
      <c r="G10" s="2"/>
      <c r="H10" s="2"/>
      <c r="I10" s="2"/>
      <c r="J10" s="2"/>
      <c r="K10" s="2"/>
      <c r="L10" s="2"/>
      <c r="M10" s="2"/>
      <c r="N10" s="2"/>
      <c r="O10" s="2"/>
      <c r="P10" s="2"/>
      <c r="Q10" s="12"/>
      <c r="R10" s="2"/>
      <c r="S10" s="3"/>
      <c r="T10" s="3"/>
      <c r="U10" s="3"/>
      <c r="V10" s="3"/>
      <c r="W10" s="3"/>
    </row>
    <row r="11" spans="1:23" x14ac:dyDescent="0.2">
      <c r="A11" s="3"/>
      <c r="B11" s="3" t="s">
        <v>0</v>
      </c>
      <c r="C11" s="9">
        <v>2</v>
      </c>
      <c r="D11" s="9">
        <v>9323.5</v>
      </c>
      <c r="E11" s="9">
        <v>2680</v>
      </c>
      <c r="F11" s="9">
        <v>1085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3"/>
      <c r="S11" s="3"/>
      <c r="T11" s="3"/>
      <c r="U11" s="3"/>
      <c r="V11" s="3"/>
      <c r="W11" s="3"/>
    </row>
    <row r="12" spans="1:23" x14ac:dyDescent="0.2">
      <c r="A12" s="3"/>
      <c r="B12" s="3" t="s">
        <v>2</v>
      </c>
      <c r="C12" s="9">
        <v>70</v>
      </c>
      <c r="D12" s="9">
        <v>37206.300000000003</v>
      </c>
      <c r="E12" s="9">
        <v>8644</v>
      </c>
      <c r="F12" s="9">
        <v>7329</v>
      </c>
      <c r="G12" s="3"/>
      <c r="H12" s="3">
        <f>ROUND(($E$11/$D$11)/(E12/D12),3)</f>
        <v>1.2370000000000001</v>
      </c>
      <c r="I12" s="3">
        <f>ROUND((1/$E$11+1/E12-1/$D$11-1/D12)^0.5,3)</f>
        <v>1.9E-2</v>
      </c>
      <c r="J12" s="3" t="str">
        <f>"["&amp;ROUND(EXP(LN(H12)-1.96*I12),3)&amp;","&amp;ROUND(EXP(LN(H12)+1.96*I12),3)&amp;"]"</f>
        <v>[1.192,1.284]</v>
      </c>
      <c r="K12" s="3"/>
      <c r="L12" s="3">
        <f>ROUND(($F$11/$D$11)/(F12/D12),3)</f>
        <v>0.59099999999999997</v>
      </c>
      <c r="M12" s="3">
        <f>ROUND((1/$F$11+1/F12-1/$D$11-1/D12)^0.5,3)</f>
        <v>0.03</v>
      </c>
      <c r="N12" s="3" t="str">
        <f>"["&amp;ROUND(EXP(LN(L12)-1.96*M12),3)&amp;","&amp;ROUND(EXP(LN(L12)+1.96*M12),3)&amp;"]"</f>
        <v>[0.557,0.627]</v>
      </c>
      <c r="O12" s="3"/>
      <c r="P12" s="3">
        <f>H12-L12</f>
        <v>0.64600000000000013</v>
      </c>
      <c r="Q12" s="4">
        <f>P12*D12</f>
        <v>24035.269800000005</v>
      </c>
      <c r="R12" s="3" t="s">
        <v>19</v>
      </c>
      <c r="S12" s="3"/>
      <c r="T12" s="3"/>
      <c r="U12" s="3"/>
      <c r="V12" s="3"/>
      <c r="W12" s="3"/>
    </row>
    <row r="13" spans="1:23" x14ac:dyDescent="0.2">
      <c r="A13" s="3" t="s">
        <v>3</v>
      </c>
      <c r="B13" s="3" t="s">
        <v>9</v>
      </c>
      <c r="C13" s="9">
        <v>29</v>
      </c>
      <c r="D13" s="9">
        <v>20119</v>
      </c>
      <c r="E13" s="9">
        <v>5750</v>
      </c>
      <c r="F13" s="9">
        <v>3493</v>
      </c>
      <c r="G13" s="3"/>
      <c r="H13" s="3">
        <f t="shared" ref="H13:H15" si="5">ROUND(($E$11/$D$11)/(E13/D13),3)</f>
        <v>1.006</v>
      </c>
      <c r="I13" s="3">
        <f t="shared" ref="I13:I15" si="6">ROUND((1/$E$11+1/E13-1/$D$11-1/D13)^0.5,3)</f>
        <v>0.02</v>
      </c>
      <c r="J13" s="3" t="str">
        <f t="shared" ref="J13:J15" si="7">"["&amp;ROUND(EXP(LN(H13)-1.96*I13),3)&amp;","&amp;ROUND(EXP(LN(H13)+1.96*I13),3)&amp;"]"</f>
        <v>[0.967,1.046]</v>
      </c>
      <c r="K13" s="3"/>
      <c r="L13" s="3">
        <f t="shared" ref="L13:L15" si="8">ROUND(($F$11/$D$11)/(F13/D13),3)</f>
        <v>0.67</v>
      </c>
      <c r="M13" s="3">
        <f t="shared" ref="M13:M15" si="9">ROUND((1/$F$11+1/F13-1/$D$11-1/D13)^0.5,3)</f>
        <v>3.2000000000000001E-2</v>
      </c>
      <c r="N13" s="3" t="str">
        <f t="shared" ref="N13:N15" si="10">"["&amp;ROUND(EXP(LN(L13)-1.96*M13),3)&amp;","&amp;ROUND(EXP(LN(L13)+1.96*M13),3)&amp;"]"</f>
        <v>[0.629,0.713]</v>
      </c>
      <c r="O13" s="3"/>
      <c r="P13" s="3">
        <f>H13-L13</f>
        <v>0.33599999999999997</v>
      </c>
      <c r="Q13" s="4">
        <f>P13*D12</f>
        <v>12501.316800000001</v>
      </c>
      <c r="R13" s="3" t="s">
        <v>19</v>
      </c>
      <c r="S13" s="3"/>
      <c r="T13" s="3"/>
      <c r="U13" s="3"/>
      <c r="V13" s="3"/>
      <c r="W13" s="3"/>
    </row>
    <row r="14" spans="1:23" x14ac:dyDescent="0.2">
      <c r="A14" s="3"/>
      <c r="B14" s="3" t="s">
        <v>10</v>
      </c>
      <c r="C14" s="9">
        <v>74</v>
      </c>
      <c r="D14" s="9">
        <v>42166.3</v>
      </c>
      <c r="E14" s="9">
        <v>12388</v>
      </c>
      <c r="F14" s="9">
        <v>7377</v>
      </c>
      <c r="G14" s="3"/>
      <c r="H14" s="3">
        <f t="shared" si="5"/>
        <v>0.97799999999999998</v>
      </c>
      <c r="I14" s="3">
        <f t="shared" si="6"/>
        <v>1.7999999999999999E-2</v>
      </c>
      <c r="J14" s="3" t="str">
        <f t="shared" si="7"/>
        <v>[0.944,1.013]</v>
      </c>
      <c r="K14" s="3"/>
      <c r="L14" s="3">
        <f t="shared" si="8"/>
        <v>0.66500000000000004</v>
      </c>
      <c r="M14" s="3">
        <f t="shared" si="9"/>
        <v>0.03</v>
      </c>
      <c r="N14" s="3" t="str">
        <f t="shared" si="10"/>
        <v>[0.627,0.705]</v>
      </c>
      <c r="O14" s="3"/>
      <c r="P14" s="3">
        <f>H14-L14</f>
        <v>0.31299999999999994</v>
      </c>
      <c r="Q14" s="4">
        <f>P14*D14</f>
        <v>13198.051899999999</v>
      </c>
      <c r="R14" s="3" t="s">
        <v>19</v>
      </c>
      <c r="S14" s="3"/>
      <c r="T14" s="3"/>
      <c r="U14" s="3"/>
      <c r="V14" s="3"/>
      <c r="W14" s="3"/>
    </row>
    <row r="15" spans="1:23" x14ac:dyDescent="0.2">
      <c r="A15" s="3"/>
      <c r="B15" s="3" t="s">
        <v>11</v>
      </c>
      <c r="C15" s="9">
        <v>70</v>
      </c>
      <c r="D15" s="9">
        <v>29368.799999999999</v>
      </c>
      <c r="E15" s="9">
        <v>8340</v>
      </c>
      <c r="F15" s="9">
        <v>5194</v>
      </c>
      <c r="G15" s="3"/>
      <c r="H15" s="3">
        <f t="shared" si="5"/>
        <v>1.012</v>
      </c>
      <c r="I15" s="3">
        <f t="shared" si="6"/>
        <v>1.9E-2</v>
      </c>
      <c r="J15" s="3" t="str">
        <f t="shared" si="7"/>
        <v>[0.975,1.05]</v>
      </c>
      <c r="K15" s="3"/>
      <c r="L15" s="3">
        <f t="shared" si="8"/>
        <v>0.65800000000000003</v>
      </c>
      <c r="M15" s="3">
        <f t="shared" si="9"/>
        <v>3.1E-2</v>
      </c>
      <c r="N15" s="3" t="str">
        <f t="shared" si="10"/>
        <v>[0.619,0.699]</v>
      </c>
      <c r="O15" s="3"/>
      <c r="P15" s="3">
        <f>H15-L15</f>
        <v>0.35399999999999998</v>
      </c>
      <c r="Q15" s="4">
        <f>P15*D15</f>
        <v>10396.555199999999</v>
      </c>
      <c r="R15" s="3" t="s">
        <v>19</v>
      </c>
      <c r="S15" s="3"/>
      <c r="T15" s="3"/>
      <c r="U15" s="3"/>
      <c r="V15" s="3"/>
      <c r="W15" s="3"/>
    </row>
    <row r="16" spans="1:2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2"/>
      <c r="R16" s="2"/>
      <c r="S16" s="3"/>
      <c r="T16" s="3"/>
      <c r="U16" s="3"/>
      <c r="V16" s="3"/>
      <c r="W16" s="3"/>
    </row>
    <row r="17" spans="1:2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3"/>
      <c r="S17" s="3"/>
      <c r="T17" s="3"/>
      <c r="U17" s="3"/>
      <c r="V17" s="3"/>
      <c r="W17" s="3"/>
    </row>
    <row r="18" spans="1:2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3"/>
      <c r="S18" s="3"/>
      <c r="T18" s="3"/>
      <c r="U18" s="3"/>
      <c r="V18" s="3"/>
      <c r="W18" s="3"/>
    </row>
    <row r="19" spans="1:2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3"/>
      <c r="S19" s="3"/>
      <c r="T19" s="3"/>
      <c r="U19" s="3"/>
      <c r="V19" s="3"/>
      <c r="W19" s="3"/>
    </row>
    <row r="20" spans="1:23" x14ac:dyDescent="0.2">
      <c r="A20" s="3"/>
      <c r="B20" s="3"/>
      <c r="C20" s="3"/>
      <c r="D20" s="1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3"/>
      <c r="S20" s="3"/>
      <c r="T20" s="3"/>
      <c r="U20" s="3"/>
      <c r="V20" s="3"/>
      <c r="W20" s="3"/>
    </row>
    <row r="21" spans="1:23" x14ac:dyDescent="0.2">
      <c r="A21" s="3"/>
      <c r="B21" s="3"/>
      <c r="C21" s="3"/>
      <c r="D21" s="1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3"/>
      <c r="S21" s="3"/>
      <c r="T21" s="3"/>
      <c r="U21" s="3"/>
      <c r="V21" s="3"/>
      <c r="W21" s="3"/>
    </row>
    <row r="22" spans="1:23" x14ac:dyDescent="0.2">
      <c r="A22" s="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3"/>
      <c r="S22" s="3"/>
      <c r="T22" s="3"/>
      <c r="U22" s="3"/>
      <c r="V22" s="3"/>
      <c r="W22" s="3"/>
    </row>
    <row r="23" spans="1:23" x14ac:dyDescent="0.2">
      <c r="A23" s="3"/>
      <c r="B23" s="3"/>
      <c r="C23" s="3"/>
      <c r="D23" s="1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3"/>
      <c r="S23" s="3"/>
      <c r="T23" s="3"/>
      <c r="U23" s="3"/>
      <c r="V23" s="3"/>
      <c r="W23" s="3"/>
    </row>
    <row r="24" spans="1:23" x14ac:dyDescent="0.2">
      <c r="A24" s="3"/>
      <c r="B24" s="3"/>
      <c r="C24" s="3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3"/>
      <c r="S24" s="3"/>
      <c r="T24" s="3"/>
      <c r="U24" s="3"/>
      <c r="V24" s="3"/>
      <c r="W24" s="3"/>
    </row>
    <row r="25" spans="1:23" ht="16" x14ac:dyDescent="0.2">
      <c r="A25" s="3"/>
      <c r="B25" s="3"/>
      <c r="C25" s="3"/>
      <c r="D25" s="1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3"/>
      <c r="S25" s="3"/>
      <c r="T25" s="3"/>
      <c r="U25" s="3"/>
      <c r="V25" s="3"/>
      <c r="W25" s="3"/>
    </row>
    <row r="26" spans="1:23" ht="16" x14ac:dyDescent="0.2">
      <c r="A26" s="3"/>
      <c r="B26" s="3"/>
      <c r="C26" s="3"/>
      <c r="D26" s="1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3"/>
      <c r="S26" s="3"/>
      <c r="T26" s="3"/>
      <c r="U26" s="3"/>
      <c r="V26" s="3"/>
      <c r="W26" s="3"/>
    </row>
    <row r="27" spans="1:23" ht="16" x14ac:dyDescent="0.2">
      <c r="A27" s="3"/>
      <c r="B27" s="3"/>
      <c r="C27" s="3"/>
      <c r="D27" s="1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3"/>
      <c r="S27" s="3"/>
      <c r="T27" s="3"/>
      <c r="U27" s="3"/>
      <c r="V27" s="3"/>
      <c r="W27" s="3"/>
    </row>
    <row r="28" spans="1:23" ht="16" x14ac:dyDescent="0.2">
      <c r="A28" s="3"/>
      <c r="B28" s="3"/>
      <c r="C28" s="3"/>
      <c r="D28" s="1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3"/>
      <c r="S28" s="3"/>
      <c r="T28" s="3"/>
      <c r="U28" s="3"/>
      <c r="V28" s="3"/>
      <c r="W28" s="3"/>
    </row>
    <row r="29" spans="1:23" ht="16" x14ac:dyDescent="0.2">
      <c r="A29" s="3"/>
      <c r="B29" s="3"/>
      <c r="C29" s="3"/>
      <c r="D29" s="1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3"/>
      <c r="S29" s="3"/>
      <c r="T29" s="3"/>
      <c r="U29" s="3"/>
      <c r="V29" s="3"/>
      <c r="W29" s="3"/>
    </row>
    <row r="30" spans="1:23" ht="16" x14ac:dyDescent="0.2">
      <c r="A30" s="3"/>
      <c r="B30" s="3"/>
      <c r="C30" s="3"/>
      <c r="D30" s="1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3"/>
      <c r="S30" s="3"/>
      <c r="T30" s="3"/>
      <c r="U30" s="3"/>
      <c r="V30" s="3"/>
      <c r="W30" s="3"/>
    </row>
    <row r="31" spans="1:23" ht="16" x14ac:dyDescent="0.2">
      <c r="A31" s="3"/>
      <c r="B31" s="3"/>
      <c r="C31" s="3"/>
      <c r="D31" s="1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3"/>
      <c r="S31" s="3"/>
      <c r="T31" s="3"/>
      <c r="U31" s="3"/>
      <c r="V31" s="3"/>
      <c r="W31" s="3"/>
    </row>
    <row r="32" spans="1:23" ht="16" x14ac:dyDescent="0.2">
      <c r="A32" s="3"/>
      <c r="B32" s="3"/>
      <c r="C32" s="3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3"/>
      <c r="S32" s="3"/>
      <c r="T32" s="3"/>
      <c r="U32" s="3"/>
      <c r="V32" s="3"/>
      <c r="W32" s="3"/>
    </row>
    <row r="33" spans="1:23" ht="16" x14ac:dyDescent="0.2">
      <c r="A33" s="3"/>
      <c r="B33" s="3"/>
      <c r="C33" s="3"/>
      <c r="D33" s="1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3"/>
      <c r="S33" s="3"/>
      <c r="T33" s="3"/>
      <c r="U33" s="3"/>
      <c r="V33" s="3"/>
      <c r="W33" s="3"/>
    </row>
    <row r="34" spans="1:23" ht="16" x14ac:dyDescent="0.2">
      <c r="A34" s="3"/>
      <c r="B34" s="3"/>
      <c r="C34" s="3"/>
      <c r="D34" s="1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3"/>
      <c r="S34" s="3"/>
      <c r="T34" s="3"/>
      <c r="U34" s="3"/>
      <c r="V34" s="3"/>
      <c r="W34" s="3"/>
    </row>
    <row r="35" spans="1:23" ht="16" x14ac:dyDescent="0.2">
      <c r="A35" s="3"/>
      <c r="B35" s="3"/>
      <c r="C35" s="3"/>
      <c r="D35" s="1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3"/>
      <c r="S35" s="3"/>
      <c r="T35" s="3"/>
      <c r="U35" s="3"/>
      <c r="V35" s="3"/>
      <c r="W35" s="3"/>
    </row>
    <row r="36" spans="1:23" ht="16" x14ac:dyDescent="0.2">
      <c r="A36" s="3"/>
      <c r="B36" s="3"/>
      <c r="C36" s="3"/>
      <c r="D36" s="1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3"/>
      <c r="S36" s="3"/>
      <c r="T36" s="3"/>
      <c r="U36" s="3"/>
      <c r="V36" s="3"/>
      <c r="W36" s="3"/>
    </row>
    <row r="37" spans="1:23" ht="16" x14ac:dyDescent="0.2">
      <c r="A37" s="3"/>
      <c r="B37" s="3"/>
      <c r="C37" s="3"/>
      <c r="D37" s="1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3"/>
      <c r="S37" s="3"/>
      <c r="T37" s="3"/>
      <c r="U37" s="3"/>
      <c r="V37" s="3"/>
      <c r="W37" s="3"/>
    </row>
    <row r="38" spans="1:23" ht="16" x14ac:dyDescent="0.2">
      <c r="A38" s="3"/>
      <c r="B38" s="3"/>
      <c r="C38" s="3"/>
      <c r="D38" s="1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3"/>
      <c r="S38" s="3"/>
      <c r="T38" s="3"/>
      <c r="U38" s="3"/>
      <c r="V38" s="3"/>
      <c r="W38" s="3"/>
    </row>
    <row r="39" spans="1:23" ht="16" x14ac:dyDescent="0.2">
      <c r="A39" s="3"/>
      <c r="B39" s="3"/>
      <c r="C39" s="3"/>
      <c r="D39" s="1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3"/>
      <c r="S39" s="3"/>
      <c r="T39" s="3"/>
      <c r="U39" s="3"/>
      <c r="V39" s="3"/>
      <c r="W39" s="3"/>
    </row>
    <row r="40" spans="1:23" ht="16" x14ac:dyDescent="0.2">
      <c r="A40" s="3"/>
      <c r="B40" s="3"/>
      <c r="C40" s="3"/>
      <c r="D40" s="1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3"/>
      <c r="S40" s="3"/>
      <c r="T40" s="3"/>
      <c r="U40" s="3"/>
      <c r="V40" s="3"/>
      <c r="W40" s="3"/>
    </row>
    <row r="41" spans="1:23" ht="16" x14ac:dyDescent="0.2">
      <c r="A41" s="3"/>
      <c r="B41" s="3"/>
      <c r="C41" s="3"/>
      <c r="D41" s="1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3"/>
      <c r="S41" s="3"/>
      <c r="T41" s="3"/>
      <c r="U41" s="3"/>
      <c r="V41" s="3"/>
      <c r="W41" s="3"/>
    </row>
    <row r="42" spans="1:23" ht="16" x14ac:dyDescent="0.2">
      <c r="A42" s="3"/>
      <c r="B42" s="3"/>
      <c r="C42" s="3"/>
      <c r="D42" s="1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3"/>
      <c r="S42" s="3"/>
      <c r="T42" s="3"/>
      <c r="U42" s="3"/>
      <c r="V42" s="3"/>
      <c r="W42" s="3"/>
    </row>
    <row r="43" spans="1:23" ht="16" x14ac:dyDescent="0.2">
      <c r="A43" s="3"/>
      <c r="B43" s="3"/>
      <c r="C43" s="3"/>
      <c r="D43" s="1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3"/>
      <c r="S43" s="3"/>
      <c r="T43" s="3"/>
      <c r="U43" s="3"/>
      <c r="V43" s="3"/>
      <c r="W43" s="3"/>
    </row>
    <row r="44" spans="1:23" ht="16" x14ac:dyDescent="0.2">
      <c r="A44" s="3"/>
      <c r="B44" s="3"/>
      <c r="C44" s="3"/>
      <c r="D44" s="1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3"/>
      <c r="S44" s="3"/>
      <c r="T44" s="3"/>
      <c r="U44" s="3"/>
      <c r="V44" s="3"/>
      <c r="W44" s="3"/>
    </row>
    <row r="45" spans="1:23" ht="16" x14ac:dyDescent="0.2">
      <c r="A45" s="3"/>
      <c r="B45" s="3"/>
      <c r="C45" s="3"/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3"/>
      <c r="S45" s="3"/>
      <c r="T45" s="3"/>
      <c r="U45" s="3"/>
      <c r="V45" s="3"/>
      <c r="W45" s="3"/>
    </row>
    <row r="46" spans="1:23" ht="16" x14ac:dyDescent="0.2">
      <c r="A46" s="3"/>
      <c r="B46" s="3"/>
      <c r="C46" s="3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3"/>
      <c r="S46" s="3"/>
      <c r="T46" s="3"/>
      <c r="U46" s="3"/>
      <c r="V46" s="3"/>
      <c r="W46" s="3"/>
    </row>
    <row r="47" spans="1:23" ht="16" x14ac:dyDescent="0.2">
      <c r="A47" s="3"/>
      <c r="B47" s="3"/>
      <c r="C47" s="3"/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3"/>
      <c r="S47" s="3"/>
      <c r="T47" s="3"/>
      <c r="U47" s="3"/>
      <c r="V47" s="3"/>
      <c r="W47" s="3"/>
    </row>
    <row r="48" spans="1:23" ht="16" x14ac:dyDescent="0.2">
      <c r="A48" s="3"/>
      <c r="B48" s="3"/>
      <c r="C48" s="3"/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3"/>
      <c r="S48" s="3"/>
      <c r="T48" s="3"/>
      <c r="U48" s="3"/>
      <c r="V48" s="3"/>
      <c r="W48" s="3"/>
    </row>
    <row r="49" spans="1:23" ht="16" x14ac:dyDescent="0.2">
      <c r="A49" s="3"/>
      <c r="B49" s="3"/>
      <c r="C49" s="3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3"/>
      <c r="S49" s="3"/>
      <c r="T49" s="3"/>
      <c r="U49" s="3"/>
      <c r="V49" s="3"/>
      <c r="W49" s="3"/>
    </row>
    <row r="50" spans="1:23" x14ac:dyDescent="0.2">
      <c r="A50" s="3"/>
      <c r="B50" s="3"/>
      <c r="C50" s="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3"/>
      <c r="S50" s="3"/>
      <c r="T50" s="3"/>
      <c r="U50" s="3"/>
      <c r="V50" s="3"/>
      <c r="W50" s="3"/>
    </row>
    <row r="51" spans="1:2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3"/>
      <c r="S51" s="3"/>
      <c r="T51" s="3"/>
      <c r="U51" s="3"/>
      <c r="V51" s="3"/>
      <c r="W51" s="3"/>
    </row>
  </sheetData>
  <mergeCells count="5">
    <mergeCell ref="E2:F2"/>
    <mergeCell ref="E3:F3"/>
    <mergeCell ref="H3:J3"/>
    <mergeCell ref="L3:N3"/>
    <mergeCell ref="D22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Ambarish Chandra</dc:creator>
  <cp:lastModifiedBy>Tracy Hoeg</cp:lastModifiedBy>
  <dcterms:created xsi:type="dcterms:W3CDTF">2024-07-05T14:07:39Z</dcterms:created>
  <dcterms:modified xsi:type="dcterms:W3CDTF">2024-07-14T02:36:39Z</dcterms:modified>
</cp:coreProperties>
</file>