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mber\Documents\Yale\Galvani Lab\Carbapenem\Carbapenem-Resistance\"/>
    </mc:Choice>
  </mc:AlternateContent>
  <bookViews>
    <workbookView xWindow="0" yWindow="0" windowWidth="11490" windowHeight="3730" tabRatio="993" activeTab="1"/>
  </bookViews>
  <sheets>
    <sheet name="United States" sheetId="1" r:id="rId1"/>
    <sheet name="US_DDD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5" i="34" l="1"/>
  <c r="O5" i="34"/>
  <c r="P3" i="34"/>
  <c r="O3" i="34"/>
  <c r="P9" i="34"/>
  <c r="O9" i="34"/>
  <c r="N9" i="34"/>
  <c r="M9" i="34"/>
  <c r="I9" i="34"/>
  <c r="P7" i="34"/>
  <c r="O7" i="34"/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<sst xmlns="http://schemas.openxmlformats.org/spreadsheetml/2006/main" count="257" uniqueCount="36">
  <si>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</si>
  <si>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</si>
  <si>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</si>
  <si>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</si>
  <si>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</si>
  <si>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</si>
  <si>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</si>
  <si>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</si>
  <si>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</si>
  <si>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</si>
  <si>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</si>
  <si>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</si>
  <si>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</si>
  <si>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</si>
  <si>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</si>
  <si>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</si>
  <si>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</si>
  <si>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</si>
  <si>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</si>
  <si>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</si>
  <si>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</si>
  <si>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</si>
  <si>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</si>
  <si>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</si>
  <si>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</si>
  <si>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</si>
  <si>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</si>
  <si>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</si>
  <si>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</si>
  <si>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</si>
  <si>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</si>
  <si>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</si>
  <si>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</si>
  <si>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</si>
  <si>
    <t>Isolates_EA/C</t>
  </si>
  <si>
    <t>Resistance_EA/C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</si>
</sst>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9" fillId="0" borderId="0" xfId="0" applyFont="1"/>
    <xf numFmtId="0" fontId="2" fillId="0" borderId="0" xfId="0" applyFont="1" applyFill="1"/>
    <xf numFmtId="0" fontId="9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B23" sqref="B23"/>
    </sheetView>
  </sheetViews>
  <sheetFormatPr defaultRowHeight="14.5" x14ac:dyDescent="0.35"/>
  <cols>
    <col min="1" max="1" width="24" style="1"/>
    <col min="2" max="1025" width="8.453125" style="1"/>
  </cols>
  <sheetData>
    <row r="1" spans="1:1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3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3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3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3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3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3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3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3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3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3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3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3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3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3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4.5" x14ac:dyDescent="0.35"/>
  <cols>
    <col min="1" max="1" width="16.1796875" style="2"/>
    <col min="2" max="11" width="8.54296875" style="1"/>
    <col min="12" max="1019" width="8.453125" style="1"/>
    <col min="1020" max="1025" width="8.453125"/>
  </cols>
  <sheetData>
    <row r="1" spans="1:11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3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3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3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3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3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3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3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3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3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4.5" x14ac:dyDescent="0.35"/>
  <cols>
    <col min="1" max="1" width="36.81640625" style="2" bestFit="1" customWidth="1"/>
    <col min="2" max="2" width="8.54296875" style="1"/>
    <col min="3" max="5" width="8.7265625" style="1"/>
    <col min="6" max="14" width="8.54296875" style="1"/>
    <col min="15" max="1022" width="8.453125" style="1"/>
    <col min="1023" max="1028" width="8.453125"/>
  </cols>
  <sheetData>
    <row r="1" spans="1:1022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3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3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3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3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3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3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3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3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35">
      <c r="A10" t="s">
        <v>8</v>
      </c>
    </row>
    <row r="11" spans="1:1022" x14ac:dyDescent="0.35">
      <c r="A11" s="1" t="s">
        <v>9</v>
      </c>
    </row>
    <row r="14" spans="1:1022" x14ac:dyDescent="0.35">
      <c r="A14" s="22" t="s">
        <v>25</v>
      </c>
    </row>
    <row r="16" spans="1:1022" x14ac:dyDescent="0.3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3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3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3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3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35">
      <c r="A21"/>
      <c r="AMF21"/>
      <c r="AMG21"/>
      <c r="AMH21"/>
    </row>
    <row r="24" spans="1:1022" x14ac:dyDescent="0.35">
      <c r="A24" s="25" t="s">
        <v>31</v>
      </c>
    </row>
    <row r="25" spans="1:1022" x14ac:dyDescent="0.35">
      <c r="A25" s="25" t="s">
        <v>28</v>
      </c>
    </row>
    <row r="26" spans="1:1022" x14ac:dyDescent="0.35">
      <c r="A26" s="25" t="s">
        <v>29</v>
      </c>
    </row>
    <row r="27" spans="1:1022" x14ac:dyDescent="0.3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3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3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3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3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4.5" x14ac:dyDescent="0.35"/>
  <cols>
    <col min="1" max="1" width="13.453125" style="2"/>
    <col min="2" max="2" width="11.81640625"/>
    <col min="3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3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3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3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4.5" x14ac:dyDescent="0.35"/>
  <cols>
    <col min="1" max="1" width="36.81640625" style="2" customWidth="1"/>
    <col min="2" max="15" width="8.54296875" style="1"/>
    <col min="16" max="1025" width="8.453125" style="1"/>
  </cols>
  <sheetData>
    <row r="1" spans="1:1025" s="2" customFormat="1" x14ac:dyDescent="0.3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3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3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35">
      <c r="B13"/>
      <c r="C13"/>
      <c r="D13"/>
      <c r="E13"/>
      <c r="F13"/>
      <c r="G13"/>
    </row>
    <row r="14" spans="1:1025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3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35">
      <c r="A18" s="25" t="s">
        <v>31</v>
      </c>
    </row>
    <row r="19" spans="1:1" x14ac:dyDescent="0.35">
      <c r="A19" s="25" t="s">
        <v>28</v>
      </c>
    </row>
    <row r="20" spans="1:1" x14ac:dyDescent="0.35">
      <c r="A20" s="25" t="s">
        <v>29</v>
      </c>
    </row>
    <row r="21" spans="1:1" x14ac:dyDescent="0.3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3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3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35">
      <c r="A7"/>
    </row>
    <row r="8" spans="1:16" x14ac:dyDescent="0.3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3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3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tabSelected="1" zoomScale="85" zoomScaleNormal="85" workbookViewId="0">
      <selection activeCell="A9" sqref="A9"/>
    </sheetView>
  </sheetViews>
  <sheetFormatPr defaultRowHeight="14.5" x14ac:dyDescent="0.35"/>
  <cols>
    <col min="1" max="1" width="31.7265625" style="23" bestFit="1" customWidth="1"/>
    <col min="2" max="1025" width="9.1796875" style="23"/>
    <col min="1026" max="16384" width="8.7265625" style="24"/>
  </cols>
  <sheetData>
    <row r="1" spans="1:1025" s="29" customFormat="1" x14ac:dyDescent="0.35">
      <c r="A1" s="29" t="s">
        <v>0</v>
      </c>
      <c r="B1" s="29">
        <v>2000</v>
      </c>
      <c r="C1" s="29">
        <v>2001</v>
      </c>
      <c r="D1" s="29">
        <v>2002</v>
      </c>
      <c r="E1" s="29">
        <v>2003</v>
      </c>
      <c r="F1" s="29">
        <v>2004</v>
      </c>
      <c r="G1" s="29">
        <v>2005</v>
      </c>
      <c r="H1" s="29">
        <v>2006</v>
      </c>
      <c r="I1" s="29">
        <v>2007</v>
      </c>
      <c r="J1" s="29">
        <v>2008</v>
      </c>
      <c r="K1" s="29">
        <v>2009</v>
      </c>
      <c r="L1" s="29">
        <v>2010</v>
      </c>
      <c r="M1" s="29">
        <v>2011</v>
      </c>
      <c r="N1" s="29">
        <v>2012</v>
      </c>
      <c r="O1" s="29">
        <v>2013</v>
      </c>
      <c r="P1" s="29">
        <v>2014</v>
      </c>
    </row>
    <row r="2" spans="1:1025" x14ac:dyDescent="0.35">
      <c r="A2" s="31" t="s">
        <v>1</v>
      </c>
      <c r="B2" s="32">
        <v>3230</v>
      </c>
      <c r="C2" s="32">
        <v>3459</v>
      </c>
      <c r="D2" s="32">
        <v>3697</v>
      </c>
      <c r="E2" s="32">
        <v>3733</v>
      </c>
      <c r="F2" s="32">
        <v>4616</v>
      </c>
      <c r="G2" s="32">
        <v>4696</v>
      </c>
      <c r="H2" s="32">
        <v>4158</v>
      </c>
      <c r="I2" s="32">
        <v>3732</v>
      </c>
      <c r="J2" s="32">
        <v>3745</v>
      </c>
      <c r="K2" s="33">
        <v>3286</v>
      </c>
      <c r="L2" s="33">
        <v>3039</v>
      </c>
      <c r="M2" s="33">
        <v>2503</v>
      </c>
      <c r="N2" s="33">
        <v>1173</v>
      </c>
      <c r="O2" s="33">
        <v>6162</v>
      </c>
      <c r="P2" s="33">
        <v>6395</v>
      </c>
    </row>
    <row r="3" spans="1:1025" x14ac:dyDescent="0.35">
      <c r="A3" s="34" t="s">
        <v>2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46.96</v>
      </c>
      <c r="H3" s="35">
        <v>41.58</v>
      </c>
      <c r="I3" s="35">
        <v>74.64</v>
      </c>
      <c r="J3" s="35">
        <v>187.25</v>
      </c>
      <c r="K3" s="36">
        <v>164.3</v>
      </c>
      <c r="L3" s="36">
        <v>151.94999999999999</v>
      </c>
      <c r="M3" s="36">
        <v>175.21</v>
      </c>
      <c r="N3" s="36">
        <v>117.3</v>
      </c>
      <c r="O3" s="36">
        <f>0.1*O2</f>
        <v>616.20000000000005</v>
      </c>
      <c r="P3" s="36">
        <f>0.08*P2</f>
        <v>511.6</v>
      </c>
    </row>
    <row r="4" spans="1:1025" x14ac:dyDescent="0.35">
      <c r="A4" s="37" t="s">
        <v>3</v>
      </c>
      <c r="B4" s="38">
        <v>2486</v>
      </c>
      <c r="C4" s="38">
        <v>2727</v>
      </c>
      <c r="D4" s="38">
        <v>2822</v>
      </c>
      <c r="E4" s="38">
        <v>3101</v>
      </c>
      <c r="F4" s="38">
        <v>3537</v>
      </c>
      <c r="G4" s="38">
        <v>3076</v>
      </c>
      <c r="H4" s="38">
        <v>2714</v>
      </c>
      <c r="I4" s="38">
        <v>2267</v>
      </c>
      <c r="J4" s="39">
        <v>2107</v>
      </c>
      <c r="K4" s="39">
        <v>1829</v>
      </c>
      <c r="L4" s="39">
        <v>1631</v>
      </c>
      <c r="M4" s="39">
        <v>1488</v>
      </c>
      <c r="N4" s="39">
        <v>615</v>
      </c>
      <c r="O4" s="39">
        <v>6849</v>
      </c>
      <c r="P4" s="39">
        <v>6578</v>
      </c>
    </row>
    <row r="5" spans="1:1025" x14ac:dyDescent="0.35">
      <c r="A5" s="34" t="s">
        <v>4</v>
      </c>
      <c r="B5" s="35">
        <v>323.18</v>
      </c>
      <c r="C5" s="35">
        <v>436.32</v>
      </c>
      <c r="D5" s="35">
        <v>507.96</v>
      </c>
      <c r="E5" s="35">
        <v>589.19000000000005</v>
      </c>
      <c r="F5" s="35">
        <v>707.4</v>
      </c>
      <c r="G5" s="35">
        <v>522.91999999999996</v>
      </c>
      <c r="H5" s="35">
        <v>488.52</v>
      </c>
      <c r="I5" s="35">
        <v>385.39</v>
      </c>
      <c r="J5" s="35">
        <v>379.26</v>
      </c>
      <c r="K5" s="35">
        <v>310.93</v>
      </c>
      <c r="L5" s="35">
        <v>326.2</v>
      </c>
      <c r="M5" s="35">
        <v>282.72000000000003</v>
      </c>
      <c r="N5" s="35">
        <v>153.75</v>
      </c>
      <c r="O5" s="36">
        <f>0.2*O4</f>
        <v>1369.8000000000002</v>
      </c>
      <c r="P5" s="36">
        <f>0.19*P4</f>
        <v>1249.82</v>
      </c>
    </row>
    <row r="6" spans="1:1025" x14ac:dyDescent="0.35">
      <c r="A6" s="37" t="s">
        <v>5</v>
      </c>
      <c r="B6" s="38">
        <v>681</v>
      </c>
      <c r="C6" s="38">
        <v>887</v>
      </c>
      <c r="D6" s="38">
        <v>955</v>
      </c>
      <c r="E6" s="38">
        <v>998</v>
      </c>
      <c r="F6" s="38">
        <v>1187</v>
      </c>
      <c r="G6" s="38">
        <v>1143</v>
      </c>
      <c r="H6" s="38">
        <v>890</v>
      </c>
      <c r="I6" s="39">
        <v>860</v>
      </c>
      <c r="J6" s="39">
        <v>757</v>
      </c>
      <c r="K6" s="39">
        <v>603</v>
      </c>
      <c r="L6" s="39">
        <v>419</v>
      </c>
      <c r="M6" s="39">
        <v>365</v>
      </c>
      <c r="N6" s="39">
        <v>163</v>
      </c>
      <c r="O6" s="39">
        <v>831</v>
      </c>
      <c r="P6" s="39">
        <v>738</v>
      </c>
    </row>
    <row r="7" spans="1:1025" x14ac:dyDescent="0.35">
      <c r="A7" s="34" t="s">
        <v>6</v>
      </c>
      <c r="B7" s="36">
        <v>61.29</v>
      </c>
      <c r="C7" s="36">
        <v>124.18</v>
      </c>
      <c r="D7" s="36">
        <v>191</v>
      </c>
      <c r="E7" s="36">
        <v>179.64</v>
      </c>
      <c r="F7" s="36">
        <v>213.66</v>
      </c>
      <c r="G7" s="36">
        <v>262.89</v>
      </c>
      <c r="H7" s="36">
        <v>186.9</v>
      </c>
      <c r="I7" s="36">
        <v>301</v>
      </c>
      <c r="J7" s="36">
        <v>295.23</v>
      </c>
      <c r="K7" s="36">
        <v>301.5</v>
      </c>
      <c r="L7" s="36">
        <v>184.36</v>
      </c>
      <c r="M7" s="36">
        <v>135.05000000000001</v>
      </c>
      <c r="N7" s="36">
        <v>70.09</v>
      </c>
      <c r="O7" s="36">
        <f>0.54*O6</f>
        <v>448.74</v>
      </c>
      <c r="P7" s="36">
        <f>0.49*P6</f>
        <v>361.62</v>
      </c>
    </row>
    <row r="8" spans="1:1025" s="32" customFormat="1" x14ac:dyDescent="0.35">
      <c r="A8" s="31" t="s">
        <v>34</v>
      </c>
      <c r="B8" s="33">
        <v>2184</v>
      </c>
      <c r="C8" s="33">
        <v>2167</v>
      </c>
      <c r="D8" s="33">
        <v>2182</v>
      </c>
      <c r="E8" s="33">
        <v>2272</v>
      </c>
      <c r="F8" s="33">
        <v>2563</v>
      </c>
      <c r="G8" s="33">
        <v>2617</v>
      </c>
      <c r="H8" s="33">
        <v>2144</v>
      </c>
      <c r="I8" s="33">
        <v>1967</v>
      </c>
      <c r="J8" s="33">
        <v>1837</v>
      </c>
      <c r="K8" s="33">
        <v>1553</v>
      </c>
      <c r="L8" s="33">
        <v>1322</v>
      </c>
      <c r="M8" s="33">
        <v>980</v>
      </c>
      <c r="N8" s="33">
        <v>331</v>
      </c>
      <c r="O8" s="33">
        <v>3276</v>
      </c>
      <c r="P8" s="33">
        <v>3300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3"/>
      <c r="AAQ8" s="33"/>
      <c r="AAR8" s="33"/>
      <c r="AAS8" s="33"/>
      <c r="AAT8" s="33"/>
      <c r="AAU8" s="33"/>
      <c r="AAV8" s="33"/>
      <c r="AAW8" s="33"/>
      <c r="AAX8" s="33"/>
      <c r="AAY8" s="33"/>
      <c r="AAZ8" s="33"/>
      <c r="ABA8" s="33"/>
      <c r="ABB8" s="33"/>
      <c r="ABC8" s="33"/>
      <c r="ABD8" s="33"/>
      <c r="ABE8" s="33"/>
      <c r="ABF8" s="33"/>
      <c r="ABG8" s="33"/>
      <c r="ABH8" s="33"/>
      <c r="ABI8" s="33"/>
      <c r="ABJ8" s="33"/>
      <c r="ABK8" s="33"/>
      <c r="ABL8" s="33"/>
      <c r="ABM8" s="33"/>
      <c r="ABN8" s="33"/>
      <c r="ABO8" s="33"/>
      <c r="ABP8" s="33"/>
      <c r="ABQ8" s="33"/>
      <c r="ABR8" s="33"/>
      <c r="ABS8" s="33"/>
      <c r="ABT8" s="33"/>
      <c r="ABU8" s="33"/>
      <c r="ABV8" s="33"/>
      <c r="ABW8" s="33"/>
      <c r="ABX8" s="33"/>
      <c r="ABY8" s="33"/>
      <c r="ABZ8" s="33"/>
      <c r="ACA8" s="33"/>
      <c r="ACB8" s="33"/>
      <c r="ACC8" s="33"/>
      <c r="ACD8" s="33"/>
      <c r="ACE8" s="33"/>
      <c r="ACF8" s="33"/>
      <c r="ACG8" s="33"/>
      <c r="ACH8" s="33"/>
      <c r="ACI8" s="33"/>
      <c r="ACJ8" s="33"/>
      <c r="ACK8" s="33"/>
      <c r="ACL8" s="33"/>
      <c r="ACM8" s="33"/>
      <c r="ACN8" s="33"/>
      <c r="ACO8" s="33"/>
      <c r="ACP8" s="33"/>
      <c r="ACQ8" s="33"/>
      <c r="ACR8" s="33"/>
      <c r="ACS8" s="33"/>
      <c r="ACT8" s="33"/>
      <c r="ACU8" s="33"/>
      <c r="ACV8" s="33"/>
      <c r="ACW8" s="33"/>
      <c r="ACX8" s="33"/>
      <c r="ACY8" s="33"/>
      <c r="ACZ8" s="33"/>
      <c r="ADA8" s="33"/>
      <c r="ADB8" s="33"/>
      <c r="ADC8" s="33"/>
      <c r="ADD8" s="33"/>
      <c r="ADE8" s="33"/>
      <c r="ADF8" s="33"/>
      <c r="ADG8" s="33"/>
      <c r="ADH8" s="33"/>
      <c r="ADI8" s="33"/>
      <c r="ADJ8" s="33"/>
      <c r="ADK8" s="33"/>
      <c r="ADL8" s="33"/>
      <c r="ADM8" s="33"/>
      <c r="ADN8" s="33"/>
      <c r="ADO8" s="33"/>
      <c r="ADP8" s="33"/>
      <c r="ADQ8" s="33"/>
      <c r="ADR8" s="33"/>
      <c r="ADS8" s="33"/>
      <c r="ADT8" s="33"/>
      <c r="ADU8" s="33"/>
      <c r="ADV8" s="33"/>
      <c r="ADW8" s="33"/>
      <c r="ADX8" s="33"/>
      <c r="ADY8" s="33"/>
      <c r="ADZ8" s="33"/>
      <c r="AEA8" s="33"/>
      <c r="AEB8" s="33"/>
      <c r="AEC8" s="33"/>
      <c r="AED8" s="33"/>
      <c r="AEE8" s="33"/>
      <c r="AEF8" s="33"/>
      <c r="AEG8" s="33"/>
      <c r="AEH8" s="33"/>
      <c r="AEI8" s="33"/>
      <c r="AEJ8" s="33"/>
      <c r="AEK8" s="33"/>
      <c r="AEL8" s="33"/>
      <c r="AEM8" s="33"/>
      <c r="AEN8" s="33"/>
      <c r="AEO8" s="33"/>
      <c r="AEP8" s="33"/>
      <c r="AEQ8" s="33"/>
      <c r="AER8" s="33"/>
      <c r="AES8" s="33"/>
      <c r="AET8" s="33"/>
      <c r="AEU8" s="33"/>
      <c r="AEV8" s="33"/>
      <c r="AEW8" s="33"/>
      <c r="AEX8" s="33"/>
      <c r="AEY8" s="33"/>
      <c r="AEZ8" s="33"/>
      <c r="AFA8" s="33"/>
      <c r="AFB8" s="33"/>
      <c r="AFC8" s="33"/>
      <c r="AFD8" s="33"/>
      <c r="AFE8" s="33"/>
      <c r="AFF8" s="33"/>
      <c r="AFG8" s="33"/>
      <c r="AFH8" s="33"/>
      <c r="AFI8" s="33"/>
      <c r="AFJ8" s="33"/>
      <c r="AFK8" s="33"/>
      <c r="AFL8" s="33"/>
      <c r="AFM8" s="33"/>
      <c r="AFN8" s="33"/>
      <c r="AFO8" s="33"/>
      <c r="AFP8" s="33"/>
      <c r="AFQ8" s="33"/>
      <c r="AFR8" s="33"/>
      <c r="AFS8" s="33"/>
      <c r="AFT8" s="33"/>
      <c r="AFU8" s="33"/>
      <c r="AFV8" s="33"/>
      <c r="AFW8" s="33"/>
      <c r="AFX8" s="33"/>
      <c r="AFY8" s="33"/>
      <c r="AFZ8" s="33"/>
      <c r="AGA8" s="33"/>
      <c r="AGB8" s="33"/>
      <c r="AGC8" s="33"/>
      <c r="AGD8" s="33"/>
      <c r="AGE8" s="33"/>
      <c r="AGF8" s="33"/>
      <c r="AGG8" s="33"/>
      <c r="AGH8" s="33"/>
      <c r="AGI8" s="33"/>
      <c r="AGJ8" s="33"/>
      <c r="AGK8" s="33"/>
      <c r="AGL8" s="33"/>
      <c r="AGM8" s="33"/>
      <c r="AGN8" s="33"/>
      <c r="AGO8" s="33"/>
      <c r="AGP8" s="33"/>
      <c r="AGQ8" s="33"/>
      <c r="AGR8" s="33"/>
      <c r="AGS8" s="33"/>
      <c r="AGT8" s="33"/>
      <c r="AGU8" s="33"/>
      <c r="AGV8" s="33"/>
      <c r="AGW8" s="33"/>
      <c r="AGX8" s="33"/>
      <c r="AGY8" s="33"/>
      <c r="AGZ8" s="33"/>
      <c r="AHA8" s="33"/>
      <c r="AHB8" s="33"/>
      <c r="AHC8" s="33"/>
      <c r="AHD8" s="33"/>
      <c r="AHE8" s="33"/>
      <c r="AHF8" s="33"/>
      <c r="AHG8" s="33"/>
      <c r="AHH8" s="33"/>
      <c r="AHI8" s="33"/>
      <c r="AHJ8" s="33"/>
      <c r="AHK8" s="33"/>
      <c r="AHL8" s="33"/>
      <c r="AHM8" s="33"/>
      <c r="AHN8" s="33"/>
      <c r="AHO8" s="33"/>
      <c r="AHP8" s="33"/>
      <c r="AHQ8" s="33"/>
      <c r="AHR8" s="33"/>
      <c r="AHS8" s="33"/>
      <c r="AHT8" s="33"/>
      <c r="AHU8" s="33"/>
      <c r="AHV8" s="33"/>
      <c r="AHW8" s="33"/>
      <c r="AHX8" s="33"/>
      <c r="AHY8" s="33"/>
      <c r="AHZ8" s="33"/>
      <c r="AIA8" s="33"/>
      <c r="AIB8" s="33"/>
      <c r="AIC8" s="33"/>
      <c r="AID8" s="33"/>
      <c r="AIE8" s="33"/>
      <c r="AIF8" s="33"/>
      <c r="AIG8" s="33"/>
      <c r="AIH8" s="33"/>
      <c r="AII8" s="33"/>
      <c r="AIJ8" s="33"/>
      <c r="AIK8" s="33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  <c r="AKX8" s="33"/>
      <c r="AKY8" s="33"/>
      <c r="AKZ8" s="33"/>
      <c r="ALA8" s="33"/>
      <c r="ALB8" s="33"/>
      <c r="ALC8" s="33"/>
      <c r="ALD8" s="33"/>
      <c r="ALE8" s="33"/>
      <c r="ALF8" s="33"/>
      <c r="ALG8" s="33"/>
      <c r="ALH8" s="33"/>
      <c r="ALI8" s="33"/>
      <c r="ALJ8" s="33"/>
      <c r="ALK8" s="33"/>
      <c r="ALL8" s="33"/>
      <c r="ALM8" s="33"/>
      <c r="ALN8" s="33"/>
      <c r="ALO8" s="33"/>
      <c r="ALP8" s="33"/>
      <c r="ALQ8" s="33"/>
      <c r="ALR8" s="33"/>
      <c r="ALS8" s="33"/>
      <c r="ALT8" s="33"/>
      <c r="ALU8" s="33"/>
      <c r="ALV8" s="33"/>
      <c r="ALW8" s="33"/>
      <c r="ALX8" s="33"/>
      <c r="ALY8" s="33"/>
      <c r="ALZ8" s="33"/>
      <c r="AMA8" s="33"/>
      <c r="AMB8" s="33"/>
      <c r="AMC8" s="33"/>
      <c r="AMD8" s="33"/>
      <c r="AME8" s="33"/>
      <c r="AMF8" s="33"/>
      <c r="AMG8" s="33"/>
      <c r="AMH8" s="33"/>
      <c r="AMI8" s="33"/>
      <c r="AMJ8" s="33"/>
      <c r="AMK8" s="33"/>
    </row>
    <row r="9" spans="1:1025" s="35" customFormat="1" x14ac:dyDescent="0.35">
      <c r="A9" s="34" t="s">
        <v>35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f>0.01*I8</f>
        <v>19.670000000000002</v>
      </c>
      <c r="J9" s="36">
        <v>0</v>
      </c>
      <c r="K9" s="36">
        <v>15.53</v>
      </c>
      <c r="L9" s="36">
        <v>13.22</v>
      </c>
      <c r="M9" s="36">
        <f>0.06*M8</f>
        <v>58.8</v>
      </c>
      <c r="N9" s="36">
        <f>0.07*N8</f>
        <v>23.17</v>
      </c>
      <c r="O9" s="36">
        <f>0.06*O8</f>
        <v>196.56</v>
      </c>
      <c r="P9" s="36">
        <f>0.05*P8</f>
        <v>165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x14ac:dyDescent="0.35">
      <c r="A10" s="29" t="s">
        <v>7</v>
      </c>
      <c r="B10" s="23">
        <v>28</v>
      </c>
      <c r="C10" s="23">
        <v>33</v>
      </c>
      <c r="D10" s="23">
        <v>40</v>
      </c>
      <c r="E10" s="23">
        <v>41</v>
      </c>
      <c r="F10" s="23">
        <v>44</v>
      </c>
      <c r="G10" s="23">
        <v>48</v>
      </c>
      <c r="H10" s="23">
        <v>53</v>
      </c>
      <c r="I10" s="23">
        <v>55</v>
      </c>
      <c r="J10" s="23">
        <v>59</v>
      </c>
      <c r="K10" s="23">
        <v>62</v>
      </c>
      <c r="L10" s="23">
        <v>63</v>
      </c>
      <c r="M10" s="23">
        <v>66</v>
      </c>
      <c r="N10" s="23">
        <v>67</v>
      </c>
      <c r="O10" s="23">
        <v>61</v>
      </c>
      <c r="P10" s="23">
        <v>64</v>
      </c>
    </row>
    <row r="11" spans="1:1025" x14ac:dyDescent="0.35">
      <c r="A11" s="24" t="s">
        <v>8</v>
      </c>
      <c r="B11" s="30">
        <v>0.15789473679999999</v>
      </c>
      <c r="C11" s="30">
        <v>0.24880382779999999</v>
      </c>
      <c r="D11" s="30">
        <v>0.1052631579</v>
      </c>
      <c r="E11" s="28">
        <v>0.1071428571</v>
      </c>
    </row>
    <row r="12" spans="1:1025" x14ac:dyDescent="0.35">
      <c r="A12" s="23" t="s">
        <v>9</v>
      </c>
      <c r="B12" s="23">
        <v>0.18589</v>
      </c>
    </row>
    <row r="13" spans="1:1025" x14ac:dyDescent="0.35">
      <c r="A13" s="23" t="s">
        <v>33</v>
      </c>
      <c r="B13" s="23">
        <v>6.5447093419999996E-3</v>
      </c>
      <c r="C13" s="23">
        <v>7.790129271E-3</v>
      </c>
      <c r="D13" s="23">
        <v>9.5305966359999997E-3</v>
      </c>
      <c r="E13" s="23">
        <v>9.853184983E-3</v>
      </c>
      <c r="F13" s="23">
        <v>1.0672466049999999E-2</v>
      </c>
      <c r="G13" s="23">
        <v>1.175049852E-2</v>
      </c>
      <c r="H13" s="23">
        <v>1.3100221110000001E-2</v>
      </c>
      <c r="I13" s="23">
        <v>1.372447771E-2</v>
      </c>
      <c r="J13" s="23">
        <v>1.486253838E-2</v>
      </c>
      <c r="K13" s="23">
        <v>1.5755780260000001E-2</v>
      </c>
      <c r="L13" s="23">
        <v>1.6144308230000001E-2</v>
      </c>
      <c r="M13" s="23">
        <v>1.70427701E-2</v>
      </c>
      <c r="N13" s="23">
        <v>1.7433297470000001E-2</v>
      </c>
      <c r="O13" s="25">
        <v>1.598958109E-2</v>
      </c>
      <c r="P13" s="25">
        <v>1.6907435799999999E-2</v>
      </c>
    </row>
  </sheetData>
  <pageMargins left="0.7" right="0.7" top="0.75" bottom="0.75" header="0.3" footer="0.3"/>
  <pageSetup orientation="portrait" r:id="rId1"/>
  <ignoredErrors>
    <ignoredError sqref="N9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3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3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3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3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4.5" x14ac:dyDescent="0.35"/>
  <cols>
    <col min="1" max="1" width="36.81640625" style="2" bestFit="1" customWidth="1"/>
    <col min="2" max="1022" width="8.453125" style="1"/>
  </cols>
  <sheetData>
    <row r="1" spans="1:1024" s="2" customFormat="1" x14ac:dyDescent="0.3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3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3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3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3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3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3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3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3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3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3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3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3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3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3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3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3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3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3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3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3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3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4.5" x14ac:dyDescent="0.35"/>
  <cols>
    <col min="1" max="1" width="8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3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3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3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3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3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3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4.5" x14ac:dyDescent="0.35"/>
  <cols>
    <col min="1" max="1" width="16.453125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3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3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3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4.5" x14ac:dyDescent="0.35"/>
  <cols>
    <col min="1" max="1" width="36.81640625" style="2" bestFit="1" customWidth="1"/>
    <col min="2" max="6" width="8.26953125"/>
    <col min="7" max="16" width="8.54296875" style="1"/>
    <col min="17" max="1025" width="10.7265625" style="1"/>
  </cols>
  <sheetData>
    <row r="1" spans="1:1025" s="2" customFormat="1" x14ac:dyDescent="0.3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3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3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35">
      <c r="G16"/>
      <c r="H16"/>
      <c r="I16"/>
      <c r="J16"/>
      <c r="K16"/>
      <c r="L16"/>
      <c r="M16"/>
      <c r="N16"/>
      <c r="O16"/>
      <c r="P16"/>
    </row>
    <row r="17" spans="1:1" x14ac:dyDescent="0.35">
      <c r="A17" s="25" t="s">
        <v>31</v>
      </c>
    </row>
    <row r="18" spans="1:1" x14ac:dyDescent="0.35">
      <c r="A18" s="25" t="s">
        <v>28</v>
      </c>
    </row>
    <row r="19" spans="1:1" x14ac:dyDescent="0.35">
      <c r="A19" s="25" t="s">
        <v>29</v>
      </c>
    </row>
    <row r="20" spans="1:1" x14ac:dyDescent="0.35">
      <c r="A20" s="25" t="s">
        <v>30</v>
      </c>
    </row>
    <row r="21" spans="1:1" x14ac:dyDescent="0.3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4.5" x14ac:dyDescent="0.35"/>
  <cols>
    <col min="1" max="1" width="8.54296875" style="2"/>
    <col min="2" max="1025" width="8.5429687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3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5" x14ac:dyDescent="0.25"/>
  <cols>
    <col min="1" max="1025" width="8.54296875"/>
  </cols>
  <sheetData>
    <row r="1" spans="1:9" s="1" customFormat="1" ht="14.5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4.5" x14ac:dyDescent="0.3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4.5" x14ac:dyDescent="0.3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4.5" x14ac:dyDescent="0.3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" width="8.453125" style="2"/>
    <col min="2" max="5" width="8.26953125"/>
    <col min="6" max="6" width="8.4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3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3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35">
      <c r="A6" s="2" t="s">
        <v>13</v>
      </c>
    </row>
    <row r="7" spans="1:16" x14ac:dyDescent="0.35">
      <c r="A7"/>
    </row>
    <row r="8" spans="1:16" x14ac:dyDescent="0.3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3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3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4.5" x14ac:dyDescent="0.35"/>
  <cols>
    <col min="1" max="1" width="13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3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3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9.81640625" style="2"/>
    <col min="2" max="8" width="8.7265625" style="1"/>
    <col min="9" max="9" width="11" style="1"/>
    <col min="10" max="16" width="8.726562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3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3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3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4.5" x14ac:dyDescent="0.35"/>
  <cols>
    <col min="1" max="1" width="18.26953125" style="1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3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3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3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16</v>
      </c>
    </row>
    <row r="9" spans="1:11" x14ac:dyDescent="0.3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4.5" x14ac:dyDescent="0.35"/>
  <cols>
    <col min="1" max="1" width="8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3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3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4.5" x14ac:dyDescent="0.35"/>
  <cols>
    <col min="1" max="1" width="8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3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3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US_DDD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2017-04-17T14:48:44Z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