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neumonia" sheetId="1" state="visible" r:id="rId2"/>
    <sheet name="Data &amp; Parameters" sheetId="2" state="visible" r:id="rId3"/>
    <sheet name="Sources &amp; 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<sst xmlns="http://schemas.openxmlformats.org/spreadsheetml/2006/main" count="208" uniqueCount="102">
  <si>
    <t xml:space="preserve">CBP RESISTANCE MODEL DATA</t>
  </si>
  <si>
    <t xml:space="preserve">Parameter</t>
  </si>
  <si>
    <t xml:space="preserve">Klebsiella pneumoniae</t>
  </si>
  <si>
    <t xml:space="preserve">Acinetobacter baumanii</t>
  </si>
  <si>
    <t xml:space="preserve">Pseudomonas aeruginosa</t>
  </si>
  <si>
    <t xml:space="preserve">Enterobacter aerogenes/cloacae</t>
  </si>
  <si>
    <t xml:space="preserve">Point Estimate</t>
  </si>
  <si>
    <t xml:space="preserve">Distribution</t>
  </si>
  <si>
    <t xml:space="preserve">Source</t>
  </si>
  <si>
    <t xml:space="preserve">Notes</t>
  </si>
  <si>
    <t xml:space="preserve">Pneumonia</t>
  </si>
  <si>
    <t xml:space="preserve">Proportion due to specific pathogen</t>
  </si>
  <si>
    <t xml:space="preserve">Zanetti, 2003</t>
  </si>
  <si>
    <t xml:space="preserve">Van Hollebeke, 2016</t>
  </si>
  <si>
    <t xml:space="preserve">2012 data</t>
  </si>
  <si>
    <t xml:space="preserve">Average age at death</t>
  </si>
  <si>
    <t xml:space="preserve">Proportion of CBP prescription to pneumonia patients</t>
  </si>
  <si>
    <t xml:space="preserve">Pneumonia incidence</t>
  </si>
  <si>
    <t xml:space="preserve">Angus, 2001</t>
  </si>
  <si>
    <t xml:space="preserve">1995 data</t>
  </si>
  <si>
    <t xml:space="preserve">Treatment length for pneumonia</t>
  </si>
  <si>
    <t xml:space="preserve">Cost of ICU bed/day ($)</t>
  </si>
  <si>
    <t xml:space="preserve">N (4893, 31.66)</t>
  </si>
  <si>
    <t xml:space="preserve">Bartsch, 2016</t>
  </si>
  <si>
    <t xml:space="preserve">Cost of general ward bed/day ($)</t>
  </si>
  <si>
    <t xml:space="preserve">N (2877, 25.43)</t>
  </si>
  <si>
    <t xml:space="preserve">Standard Care</t>
  </si>
  <si>
    <t xml:space="preserve">Propotion of CBP given as monotherapy</t>
  </si>
  <si>
    <t xml:space="preserve">morbidity (side effects) from therapy</t>
  </si>
  <si>
    <t xml:space="preserve"> </t>
  </si>
  <si>
    <t xml:space="preserve">associated mortality rate for resistant </t>
  </si>
  <si>
    <t xml:space="preserve">associated mortality rate for sensitive </t>
  </si>
  <si>
    <t xml:space="preserve">Beta (21,24)</t>
  </si>
  <si>
    <t xml:space="preserve">Tzouvelekis et al. 2014</t>
  </si>
  <si>
    <t xml:space="preserve">attributable length of stay for resistant (ICU)</t>
  </si>
  <si>
    <t xml:space="preserve">attributable length of stay for sensitive (ICU)</t>
  </si>
  <si>
    <t xml:space="preserve">attributable length of stay for resistant (ward)</t>
  </si>
  <si>
    <t xml:space="preserve">attributable length of stay for sensitive (ward)</t>
  </si>
  <si>
    <t xml:space="preserve">Propotion of CBP given as combination therapy</t>
  </si>
  <si>
    <t xml:space="preserve">Sparing</t>
  </si>
  <si>
    <t xml:space="preserve">Morbidity (side effects)</t>
  </si>
  <si>
    <t xml:space="preserve">Associated mortality rate for resistant </t>
  </si>
  <si>
    <t xml:space="preserve">Associated mortality rate for sensitive </t>
  </si>
  <si>
    <t xml:space="preserve">Beta (4,4)</t>
  </si>
  <si>
    <t xml:space="preserve">Attributable length of stay for resistant (ICU)</t>
  </si>
  <si>
    <t xml:space="preserve">Attributable length of stay for sensitive (ICU)</t>
  </si>
  <si>
    <t xml:space="preserve">Attributable length of stay for resistant (ward)</t>
  </si>
  <si>
    <t xml:space="preserve">Attributable length of stay for sensitive (ward)</t>
  </si>
  <si>
    <t xml:space="preserve">Stewardship</t>
  </si>
  <si>
    <t xml:space="preserve">Reduction in carbapenem use under stewardship</t>
  </si>
  <si>
    <t xml:space="preserve">Cost of oversight </t>
  </si>
  <si>
    <t xml:space="preserve">% of previous CBP replaced with ____</t>
  </si>
  <si>
    <t xml:space="preserve">YEAR</t>
  </si>
  <si>
    <t xml:space="preserve">Resistance</t>
  </si>
  <si>
    <t xml:space="preserve">KP Total Isolates</t>
  </si>
  <si>
    <t xml:space="preserve">KP Resistant Isolates</t>
  </si>
  <si>
    <t xml:space="preserve">PA Total Isolates</t>
  </si>
  <si>
    <t xml:space="preserve">PA Resistant Isolates</t>
  </si>
  <si>
    <t xml:space="preserve">AB Total Isolates</t>
  </si>
  <si>
    <t xml:space="preserve">AB Resistant Isolates</t>
  </si>
  <si>
    <t xml:space="preserve">EA/C Total Isolates</t>
  </si>
  <si>
    <t xml:space="preserve">EA/C Resistant Isolates</t>
  </si>
  <si>
    <t xml:space="preserve">Prescription</t>
  </si>
  <si>
    <t xml:space="preserve">Pneumonia prevalence*</t>
  </si>
  <si>
    <t xml:space="preserve">CBP Consumption (DDDs)*</t>
  </si>
  <si>
    <t xml:space="preserve">CBP prescribed to pneumonia </t>
  </si>
  <si>
    <t xml:space="preserve">CBP prescribed to KP</t>
  </si>
  <si>
    <t xml:space="preserve">CBP prescribed to PA</t>
  </si>
  <si>
    <t xml:space="preserve">CBP prescribed to AB</t>
  </si>
  <si>
    <t xml:space="preserve">CBP prescribed to EA/C</t>
  </si>
  <si>
    <t xml:space="preserve">Interventions</t>
  </si>
  <si>
    <t xml:space="preserve">Start year</t>
  </si>
  <si>
    <t xml:space="preserve">1. Formulary restrictions</t>
  </si>
  <si>
    <t xml:space="preserve">A) % Reduction of CBP consumption</t>
  </si>
  <si>
    <t xml:space="preserve">Reduction by year n</t>
  </si>
  <si>
    <t xml:space="preserve">B) % Reduction of CBP consumption</t>
  </si>
  <si>
    <t xml:space="preserve">C) % Reduction of CBP consumption</t>
  </si>
  <si>
    <t xml:space="preserve">D) % Reduction of CBP consumption</t>
  </si>
  <si>
    <t xml:space="preserve">2. Vaccine</t>
  </si>
  <si>
    <t xml:space="preserve">3. Handwashing Intervention</t>
  </si>
  <si>
    <t xml:space="preserve">SOURCE</t>
  </si>
  <si>
    <t xml:space="preserve">NOTES</t>
  </si>
  <si>
    <t xml:space="preserve">PATHOGENS</t>
  </si>
  <si>
    <t xml:space="preserve">KP</t>
  </si>
  <si>
    <t xml:space="preserve">CDDEP</t>
  </si>
  <si>
    <t xml:space="preserve">PA</t>
  </si>
  <si>
    <t xml:space="preserve">AB</t>
  </si>
  <si>
    <t xml:space="preserve">Acinetobacter baumanni</t>
  </si>
  <si>
    <t xml:space="preserve">EA/C</t>
  </si>
  <si>
    <t xml:space="preserve">Calculated from CDDEP data using World Bank population, dosing, and pneumonia prevalence estimates </t>
  </si>
  <si>
    <t xml:space="preserve">2012 data (university hospital)</t>
  </si>
  <si>
    <t xml:space="preserve">1997-1999 data</t>
  </si>
  <si>
    <t xml:space="preserve">Start Year</t>
  </si>
  <si>
    <t xml:space="preserve">N/A</t>
  </si>
  <si>
    <t xml:space="preserve">Lipworth, 2006</t>
  </si>
  <si>
    <t xml:space="preserve">Restricted use of ceftriaxone (except empirical prescrip for meningitis)-&gt; 86-95% decrease in use (1997-8 study)</t>
  </si>
  <si>
    <t xml:space="preserve">Carling, 2003</t>
  </si>
  <si>
    <t xml:space="preserve">Monitor use of 3rd-gen cephalosporins, aztreonam, FQs, imipenem + recommendations to modify prescription</t>
  </si>
  <si>
    <t xml:space="preserve">Neto, 2011</t>
  </si>
  <si>
    <t xml:space="preserve">1996 intervention: vaccination of adults &gt;60 yo against S. pneumonia in Brazil; used % cases averted compared to base case as % reduction in CBP use over 5 years</t>
  </si>
  <si>
    <t xml:space="preserve">Pittet, 2000</t>
  </si>
  <si>
    <t xml:space="preserve">1994-1998 study in Geneva:  hand-hygeien promotion program beginning in 1995 (posters, promotional material)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</si>
</sst>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BFBFBF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5"/>
  <cols>
    <col collapsed="false" hidden="false" max="1" min="1" style="1" width="49.1377551020408"/>
    <col collapsed="false" hidden="false" max="2" min="2" style="2" width="16.469387755102"/>
    <col collapsed="false" hidden="false" max="3" min="3" style="3" width="15.2551020408163"/>
    <col collapsed="false" hidden="false" max="4" min="4" style="4" width="18.0867346938776"/>
    <col collapsed="false" hidden="false" max="5" min="5" style="4" width="20.1122448979592"/>
    <col collapsed="false" hidden="false" max="6" min="6" style="5" width="18.6275510204082"/>
    <col collapsed="false" hidden="false" max="7" min="7" style="4" width="19.1683673469388"/>
    <col collapsed="false" hidden="false" max="8" min="8" style="4" width="15.9285714285714"/>
    <col collapsed="false" hidden="false" max="9" min="9" style="4" width="14.0408163265306"/>
    <col collapsed="false" hidden="false" max="10" min="10" style="5" width="17.280612244898"/>
    <col collapsed="false" hidden="false" max="11" min="11" style="4" width="13.7704081632653"/>
    <col collapsed="false" hidden="false" max="12" min="12" style="4" width="14.7142857142857"/>
    <col collapsed="false" hidden="false" max="13" min="13" style="4" width="16.1989795918367"/>
    <col collapsed="false" hidden="false" max="14" min="14" style="5" width="19.7091836734694"/>
    <col collapsed="false" hidden="false" max="15" min="15" style="4" width="17.6836734693878"/>
    <col collapsed="false" hidden="false" max="16" min="16" style="4" width="15.7959183673469"/>
    <col collapsed="false" hidden="false" max="17" min="17" style="4" width="18.4948979591837"/>
    <col collapsed="false" hidden="false" max="18" min="18" style="5" width="9.04591836734694"/>
    <col collapsed="false" hidden="false" max="1025" min="19" style="0" width="8.50510204081633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0"/>
    </row>
    <row r="2" s="10" customFormat="true" ht="15" hidden="false" customHeight="false" outlineLevel="0" collapsed="false">
      <c r="A2" s="7" t="s">
        <v>1</v>
      </c>
      <c r="B2" s="8" t="s">
        <v>2</v>
      </c>
      <c r="C2" s="8"/>
      <c r="D2" s="8"/>
      <c r="E2" s="8"/>
      <c r="F2" s="8" t="s">
        <v>3</v>
      </c>
      <c r="G2" s="8"/>
      <c r="H2" s="8"/>
      <c r="I2" s="8"/>
      <c r="J2" s="8" t="s">
        <v>4</v>
      </c>
      <c r="K2" s="8"/>
      <c r="L2" s="8"/>
      <c r="M2" s="8"/>
      <c r="N2" s="8" t="s">
        <v>5</v>
      </c>
      <c r="O2" s="8"/>
      <c r="P2" s="8"/>
      <c r="Q2" s="8"/>
      <c r="R2" s="9"/>
    </row>
    <row r="3" customFormat="false" ht="15" hidden="false" customHeight="false" outlineLevel="0" collapsed="false">
      <c r="A3" s="7"/>
      <c r="B3" s="11" t="s">
        <v>6</v>
      </c>
      <c r="C3" s="12" t="s">
        <v>7</v>
      </c>
      <c r="D3" s="11" t="s">
        <v>8</v>
      </c>
      <c r="E3" s="12" t="s">
        <v>9</v>
      </c>
      <c r="F3" s="13" t="s">
        <v>6</v>
      </c>
      <c r="G3" s="11" t="s">
        <v>7</v>
      </c>
      <c r="H3" s="11" t="s">
        <v>8</v>
      </c>
      <c r="I3" s="11" t="s">
        <v>9</v>
      </c>
      <c r="J3" s="13" t="s">
        <v>6</v>
      </c>
      <c r="K3" s="11" t="s">
        <v>7</v>
      </c>
      <c r="L3" s="11" t="s">
        <v>8</v>
      </c>
      <c r="M3" s="11" t="s">
        <v>9</v>
      </c>
      <c r="N3" s="13" t="s">
        <v>6</v>
      </c>
      <c r="O3" s="11" t="s">
        <v>7</v>
      </c>
      <c r="P3" s="11" t="s">
        <v>8</v>
      </c>
      <c r="Q3" s="11" t="s">
        <v>9</v>
      </c>
      <c r="R3" s="9"/>
    </row>
    <row r="4" customFormat="false" ht="15" hidden="false" customHeight="false" outlineLevel="0" collapsed="false">
      <c r="A4" s="14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0"/>
    </row>
    <row r="5" customFormat="false" ht="15" hidden="false" customHeight="false" outlineLevel="0" collapsed="false">
      <c r="A5" s="15" t="s">
        <v>11</v>
      </c>
      <c r="B5" s="16" t="n">
        <f aca="false">33/209</f>
        <v>0.157894736842105</v>
      </c>
      <c r="C5" s="15"/>
      <c r="D5" s="15" t="s">
        <v>12</v>
      </c>
      <c r="E5" s="2"/>
      <c r="F5" s="16" t="n">
        <f aca="false">22/209</f>
        <v>0.105263157894737</v>
      </c>
      <c r="G5" s="2"/>
      <c r="H5" s="15" t="s">
        <v>12</v>
      </c>
      <c r="I5" s="0"/>
      <c r="J5" s="16" t="n">
        <f aca="false">52/209</f>
        <v>0.248803827751196</v>
      </c>
      <c r="K5" s="0"/>
      <c r="L5" s="15" t="s">
        <v>12</v>
      </c>
      <c r="M5" s="2"/>
      <c r="N5" s="16" t="n">
        <f aca="false">6/56</f>
        <v>0.107142857142857</v>
      </c>
      <c r="O5" s="2"/>
      <c r="P5" s="4" t="s">
        <v>13</v>
      </c>
      <c r="Q5" s="2" t="s">
        <v>14</v>
      </c>
      <c r="R5" s="0"/>
    </row>
    <row r="6" customFormat="false" ht="15" hidden="false" customHeight="false" outlineLevel="0" collapsed="false">
      <c r="A6" s="17" t="s">
        <v>15</v>
      </c>
      <c r="B6" s="0"/>
      <c r="C6" s="15"/>
      <c r="D6" s="15"/>
      <c r="E6" s="15"/>
      <c r="F6" s="18"/>
      <c r="G6" s="19"/>
      <c r="H6" s="20"/>
      <c r="I6" s="20"/>
      <c r="J6" s="21"/>
      <c r="K6" s="20"/>
      <c r="L6" s="22"/>
      <c r="M6" s="22"/>
      <c r="N6" s="18"/>
      <c r="O6" s="19"/>
      <c r="P6" s="20"/>
      <c r="Q6" s="20"/>
      <c r="R6" s="21"/>
      <c r="S6" s="23"/>
    </row>
    <row r="7" customFormat="false" ht="15" hidden="false" customHeight="false" outlineLevel="0" collapsed="false">
      <c r="A7" s="17" t="s">
        <v>16</v>
      </c>
      <c r="B7" s="2" t="n">
        <f aca="false">29/156</f>
        <v>0.185897435897436</v>
      </c>
      <c r="C7" s="15"/>
      <c r="D7" s="15" t="s">
        <v>13</v>
      </c>
      <c r="E7" s="15" t="s">
        <v>14</v>
      </c>
      <c r="F7" s="24"/>
      <c r="G7" s="25"/>
      <c r="H7" s="26"/>
      <c r="I7" s="26"/>
      <c r="J7" s="27"/>
      <c r="K7" s="26"/>
      <c r="L7" s="26"/>
      <c r="M7" s="26"/>
      <c r="N7" s="27"/>
      <c r="O7" s="26"/>
      <c r="P7" s="26"/>
      <c r="Q7" s="26"/>
    </row>
    <row r="8" customFormat="false" ht="15" hidden="false" customHeight="false" outlineLevel="0" collapsed="false">
      <c r="A8" s="17" t="s">
        <v>17</v>
      </c>
      <c r="B8" s="28" t="n">
        <v>751000</v>
      </c>
      <c r="C8" s="15"/>
      <c r="D8" s="15" t="s">
        <v>18</v>
      </c>
      <c r="E8" s="15" t="s">
        <v>19</v>
      </c>
      <c r="F8" s="24"/>
      <c r="G8" s="25"/>
      <c r="H8" s="26"/>
      <c r="I8" s="26"/>
      <c r="J8" s="27"/>
      <c r="K8" s="26"/>
      <c r="L8" s="25"/>
      <c r="M8" s="25"/>
      <c r="N8" s="24"/>
      <c r="O8" s="25"/>
      <c r="P8" s="26"/>
      <c r="Q8" s="26"/>
    </row>
    <row r="9" customFormat="false" ht="15" hidden="false" customHeight="false" outlineLevel="0" collapsed="false">
      <c r="A9" s="17" t="s">
        <v>20</v>
      </c>
      <c r="B9" s="2" t="n">
        <v>7.5</v>
      </c>
      <c r="C9" s="15"/>
      <c r="D9" s="15" t="s">
        <v>13</v>
      </c>
      <c r="E9" s="15" t="s">
        <v>14</v>
      </c>
      <c r="F9" s="24"/>
      <c r="G9" s="25"/>
      <c r="H9" s="26"/>
      <c r="I9" s="26"/>
      <c r="J9" s="27"/>
      <c r="K9" s="26"/>
      <c r="L9" s="29"/>
      <c r="M9" s="29"/>
      <c r="N9" s="24"/>
      <c r="O9" s="25"/>
      <c r="P9" s="26"/>
      <c r="Q9" s="26"/>
    </row>
    <row r="10" customFormat="false" ht="15" hidden="false" customHeight="false" outlineLevel="0" collapsed="false">
      <c r="A10" s="17" t="s">
        <v>21</v>
      </c>
      <c r="B10" s="2" t="n">
        <v>4893</v>
      </c>
      <c r="C10" s="15" t="s">
        <v>22</v>
      </c>
      <c r="D10" s="15" t="s">
        <v>23</v>
      </c>
      <c r="E10" s="15"/>
      <c r="F10" s="24"/>
      <c r="G10" s="25"/>
      <c r="H10" s="26"/>
      <c r="I10" s="26"/>
      <c r="J10" s="27"/>
      <c r="K10" s="26"/>
      <c r="L10" s="29"/>
      <c r="M10" s="29"/>
      <c r="N10" s="24"/>
      <c r="O10" s="25"/>
      <c r="P10" s="26"/>
      <c r="Q10" s="26"/>
    </row>
    <row r="11" customFormat="false" ht="15" hidden="false" customHeight="false" outlineLevel="0" collapsed="false">
      <c r="A11" s="17" t="s">
        <v>24</v>
      </c>
      <c r="B11" s="2" t="n">
        <v>2877</v>
      </c>
      <c r="C11" s="30" t="s">
        <v>25</v>
      </c>
      <c r="D11" s="15" t="s">
        <v>23</v>
      </c>
      <c r="E11" s="15"/>
      <c r="F11" s="24"/>
      <c r="G11" s="25"/>
      <c r="H11" s="26"/>
      <c r="I11" s="26"/>
      <c r="J11" s="27"/>
      <c r="K11" s="26"/>
      <c r="L11" s="29"/>
      <c r="M11" s="29"/>
      <c r="N11" s="24"/>
      <c r="O11" s="25"/>
      <c r="P11" s="26"/>
      <c r="Q11" s="26"/>
    </row>
    <row r="12" customFormat="false" ht="15" hidden="false" customHeight="false" outlineLevel="0" collapsed="false">
      <c r="A12" s="31" t="s">
        <v>26</v>
      </c>
      <c r="B12" s="32"/>
      <c r="C12" s="0"/>
      <c r="D12" s="0"/>
      <c r="L12" s="2"/>
      <c r="M12" s="2"/>
      <c r="N12" s="16"/>
      <c r="O12" s="2"/>
    </row>
    <row r="13" customFormat="false" ht="15" hidden="false" customHeight="false" outlineLevel="0" collapsed="false">
      <c r="A13" s="17" t="s">
        <v>27</v>
      </c>
      <c r="B13" s="33"/>
      <c r="C13" s="30"/>
      <c r="D13" s="0"/>
    </row>
    <row r="14" customFormat="false" ht="15" hidden="false" customHeight="false" outlineLevel="0" collapsed="false">
      <c r="A14" s="34" t="s">
        <v>28</v>
      </c>
      <c r="B14" s="33"/>
      <c r="C14" s="30"/>
      <c r="D14" s="35" t="s">
        <v>29</v>
      </c>
    </row>
    <row r="15" customFormat="false" ht="15" hidden="false" customHeight="false" outlineLevel="0" collapsed="false">
      <c r="A15" s="34" t="s">
        <v>30</v>
      </c>
      <c r="B15" s="33"/>
      <c r="C15" s="30"/>
      <c r="D15" s="0"/>
    </row>
    <row r="16" customFormat="false" ht="15" hidden="false" customHeight="false" outlineLevel="0" collapsed="false">
      <c r="A16" s="34" t="s">
        <v>31</v>
      </c>
      <c r="B16" s="33" t="n">
        <v>0.467</v>
      </c>
      <c r="C16" s="30" t="s">
        <v>32</v>
      </c>
      <c r="D16" s="4" t="s">
        <v>33</v>
      </c>
    </row>
    <row r="17" customFormat="false" ht="15" hidden="false" customHeight="false" outlineLevel="0" collapsed="false">
      <c r="A17" s="34" t="s">
        <v>34</v>
      </c>
      <c r="B17" s="33"/>
      <c r="C17" s="30"/>
      <c r="D17" s="0"/>
    </row>
    <row r="18" customFormat="false" ht="15" hidden="false" customHeight="false" outlineLevel="0" collapsed="false">
      <c r="A18" s="34" t="s">
        <v>35</v>
      </c>
      <c r="B18" s="33"/>
      <c r="C18" s="30"/>
      <c r="D18" s="0"/>
    </row>
    <row r="19" customFormat="false" ht="15" hidden="false" customHeight="false" outlineLevel="0" collapsed="false">
      <c r="A19" s="34" t="s">
        <v>36</v>
      </c>
      <c r="B19" s="33"/>
      <c r="C19" s="30"/>
      <c r="D19" s="0"/>
    </row>
    <row r="20" customFormat="false" ht="15" hidden="false" customHeight="false" outlineLevel="0" collapsed="false">
      <c r="A20" s="34" t="s">
        <v>37</v>
      </c>
      <c r="B20" s="33"/>
      <c r="C20" s="30"/>
      <c r="D20" s="0"/>
    </row>
    <row r="21" customFormat="false" ht="15" hidden="false" customHeight="false" outlineLevel="0" collapsed="false">
      <c r="A21" s="17" t="s">
        <v>38</v>
      </c>
      <c r="B21" s="33"/>
      <c r="C21" s="30"/>
      <c r="D21" s="0"/>
    </row>
    <row r="22" customFormat="false" ht="15" hidden="false" customHeight="false" outlineLevel="0" collapsed="false">
      <c r="A22" s="34" t="s">
        <v>28</v>
      </c>
      <c r="B22" s="33"/>
      <c r="C22" s="30"/>
      <c r="D22" s="0"/>
    </row>
    <row r="23" customFormat="false" ht="15" hidden="false" customHeight="false" outlineLevel="0" collapsed="false">
      <c r="A23" s="34" t="s">
        <v>30</v>
      </c>
      <c r="B23" s="33"/>
      <c r="C23" s="30"/>
      <c r="D23" s="0"/>
    </row>
    <row r="24" customFormat="false" ht="15" hidden="false" customHeight="false" outlineLevel="0" collapsed="false">
      <c r="A24" s="34" t="s">
        <v>31</v>
      </c>
      <c r="B24" s="33" t="n">
        <v>0.291</v>
      </c>
      <c r="C24" s="30"/>
      <c r="D24" s="4" t="s">
        <v>33</v>
      </c>
    </row>
    <row r="25" customFormat="false" ht="15" hidden="false" customHeight="false" outlineLevel="0" collapsed="false">
      <c r="A25" s="34" t="s">
        <v>34</v>
      </c>
      <c r="B25" s="33"/>
      <c r="C25" s="30"/>
      <c r="D25" s="0"/>
    </row>
    <row r="26" customFormat="false" ht="15" hidden="false" customHeight="false" outlineLevel="0" collapsed="false">
      <c r="A26" s="34" t="s">
        <v>35</v>
      </c>
      <c r="B26" s="33"/>
      <c r="C26" s="30"/>
      <c r="D26" s="0"/>
    </row>
    <row r="27" customFormat="false" ht="15" hidden="false" customHeight="false" outlineLevel="0" collapsed="false">
      <c r="A27" s="34" t="s">
        <v>36</v>
      </c>
      <c r="B27" s="33"/>
      <c r="C27" s="30"/>
      <c r="D27" s="0"/>
    </row>
    <row r="28" customFormat="false" ht="15" hidden="false" customHeight="false" outlineLevel="0" collapsed="false">
      <c r="A28" s="34" t="s">
        <v>37</v>
      </c>
      <c r="B28" s="33"/>
      <c r="C28" s="30"/>
      <c r="D28" s="0"/>
    </row>
    <row r="29" customFormat="false" ht="15" hidden="false" customHeight="false" outlineLevel="0" collapsed="false">
      <c r="A29" s="31" t="s">
        <v>39</v>
      </c>
      <c r="B29" s="33"/>
      <c r="C29" s="30"/>
      <c r="D29" s="0"/>
    </row>
    <row r="30" customFormat="false" ht="15" hidden="false" customHeight="false" outlineLevel="0" collapsed="false">
      <c r="A30" s="17" t="s">
        <v>40</v>
      </c>
      <c r="B30" s="33"/>
      <c r="C30" s="30"/>
      <c r="D30" s="0"/>
    </row>
    <row r="31" customFormat="false" ht="15" hidden="false" customHeight="false" outlineLevel="0" collapsed="false">
      <c r="A31" s="17" t="s">
        <v>41</v>
      </c>
      <c r="B31" s="33"/>
      <c r="C31" s="30"/>
      <c r="D31" s="0"/>
    </row>
    <row r="32" customFormat="false" ht="15" hidden="false" customHeight="false" outlineLevel="0" collapsed="false">
      <c r="A32" s="17" t="s">
        <v>42</v>
      </c>
      <c r="B32" s="33" t="n">
        <v>0.5</v>
      </c>
      <c r="C32" s="30" t="s">
        <v>43</v>
      </c>
      <c r="D32" s="4" t="s">
        <v>33</v>
      </c>
    </row>
    <row r="33" customFormat="false" ht="15" hidden="false" customHeight="false" outlineLevel="0" collapsed="false">
      <c r="A33" s="17" t="s">
        <v>44</v>
      </c>
      <c r="B33" s="33"/>
      <c r="C33" s="30"/>
    </row>
    <row r="34" customFormat="false" ht="15" hidden="false" customHeight="false" outlineLevel="0" collapsed="false">
      <c r="A34" s="17" t="s">
        <v>45</v>
      </c>
      <c r="B34" s="33"/>
      <c r="C34" s="30"/>
    </row>
    <row r="35" customFormat="false" ht="15" hidden="false" customHeight="false" outlineLevel="0" collapsed="false">
      <c r="A35" s="17" t="s">
        <v>46</v>
      </c>
      <c r="B35" s="33"/>
      <c r="C35" s="30"/>
    </row>
    <row r="36" customFormat="false" ht="15" hidden="false" customHeight="false" outlineLevel="0" collapsed="false">
      <c r="A36" s="17" t="s">
        <v>47</v>
      </c>
      <c r="B36" s="33"/>
      <c r="C36" s="30"/>
    </row>
    <row r="37" customFormat="false" ht="15" hidden="false" customHeight="false" outlineLevel="0" collapsed="false">
      <c r="A37" s="31" t="s">
        <v>48</v>
      </c>
      <c r="B37" s="32"/>
      <c r="C37" s="36"/>
    </row>
    <row r="38" customFormat="false" ht="15" hidden="false" customHeight="false" outlineLevel="0" collapsed="false">
      <c r="A38" s="17" t="s">
        <v>49</v>
      </c>
      <c r="B38" s="33"/>
      <c r="C38" s="30"/>
    </row>
    <row r="39" customFormat="false" ht="15" hidden="false" customHeight="false" outlineLevel="0" collapsed="false">
      <c r="A39" s="17" t="s">
        <v>50</v>
      </c>
      <c r="B39" s="33"/>
      <c r="C39" s="30"/>
    </row>
    <row r="40" customFormat="false" ht="15" hidden="false" customHeight="false" outlineLevel="0" collapsed="false">
      <c r="A40" s="17" t="s">
        <v>51</v>
      </c>
      <c r="B40" s="33"/>
      <c r="C40" s="30"/>
    </row>
    <row r="41" customFormat="false" ht="15" hidden="false" customHeight="false" outlineLevel="0" collapsed="false">
      <c r="A41" s="34" t="s">
        <v>28</v>
      </c>
      <c r="B41" s="33"/>
      <c r="C41" s="30"/>
    </row>
    <row r="42" customFormat="false" ht="15" hidden="false" customHeight="false" outlineLevel="0" collapsed="false">
      <c r="A42" s="34" t="s">
        <v>30</v>
      </c>
      <c r="B42" s="33"/>
      <c r="C42" s="30" t="s">
        <v>29</v>
      </c>
    </row>
    <row r="43" customFormat="false" ht="15" hidden="false" customHeight="false" outlineLevel="0" collapsed="false">
      <c r="A43" s="34" t="s">
        <v>31</v>
      </c>
      <c r="B43" s="33"/>
      <c r="C43" s="30"/>
    </row>
    <row r="44" customFormat="false" ht="15" hidden="false" customHeight="false" outlineLevel="0" collapsed="false">
      <c r="A44" s="34" t="s">
        <v>34</v>
      </c>
      <c r="B44" s="33"/>
      <c r="C44" s="30"/>
    </row>
    <row r="45" customFormat="false" ht="15" hidden="false" customHeight="false" outlineLevel="0" collapsed="false">
      <c r="A45" s="34" t="s">
        <v>35</v>
      </c>
      <c r="B45" s="33"/>
      <c r="C45" s="30"/>
    </row>
    <row r="46" customFormat="false" ht="15" hidden="false" customHeight="false" outlineLevel="0" collapsed="false">
      <c r="A46" s="34" t="s">
        <v>36</v>
      </c>
      <c r="B46" s="33"/>
      <c r="C46" s="30"/>
    </row>
    <row r="47" customFormat="false" ht="15" hidden="false" customHeight="false" outlineLevel="0" collapsed="false">
      <c r="A47" s="34" t="s">
        <v>37</v>
      </c>
      <c r="B47" s="33"/>
      <c r="C47" s="30"/>
    </row>
    <row r="48" customFormat="false" ht="15" hidden="false" customHeight="false" outlineLevel="0" collapsed="false">
      <c r="A48" s="17" t="s">
        <v>51</v>
      </c>
      <c r="B48" s="33"/>
      <c r="C48" s="30"/>
    </row>
    <row r="49" customFormat="false" ht="15" hidden="false" customHeight="false" outlineLevel="0" collapsed="false">
      <c r="A49" s="34" t="s">
        <v>28</v>
      </c>
      <c r="B49" s="33"/>
      <c r="C49" s="30"/>
    </row>
    <row r="50" customFormat="false" ht="15" hidden="false" customHeight="false" outlineLevel="0" collapsed="false">
      <c r="A50" s="34" t="s">
        <v>30</v>
      </c>
      <c r="B50" s="33"/>
      <c r="C50" s="30"/>
    </row>
    <row r="51" customFormat="false" ht="15" hidden="false" customHeight="false" outlineLevel="0" collapsed="false">
      <c r="A51" s="34" t="s">
        <v>31</v>
      </c>
      <c r="B51" s="33"/>
      <c r="C51" s="30"/>
    </row>
    <row r="52" customFormat="false" ht="15" hidden="false" customHeight="false" outlineLevel="0" collapsed="false">
      <c r="A52" s="34" t="s">
        <v>34</v>
      </c>
      <c r="B52" s="33"/>
      <c r="C52" s="30"/>
    </row>
    <row r="53" customFormat="false" ht="15" hidden="false" customHeight="false" outlineLevel="0" collapsed="false">
      <c r="A53" s="34" t="s">
        <v>35</v>
      </c>
      <c r="B53" s="33"/>
      <c r="C53" s="30"/>
    </row>
    <row r="54" customFormat="false" ht="15" hidden="false" customHeight="false" outlineLevel="0" collapsed="false">
      <c r="A54" s="34" t="s">
        <v>36</v>
      </c>
      <c r="B54" s="33"/>
      <c r="C54" s="30"/>
    </row>
    <row r="55" customFormat="false" ht="15" hidden="false" customHeight="false" outlineLevel="0" collapsed="false">
      <c r="A55" s="34" t="s">
        <v>37</v>
      </c>
      <c r="B55" s="33"/>
      <c r="C55" s="30"/>
    </row>
  </sheetData>
  <mergeCells count="7">
    <mergeCell ref="A1:Q1"/>
    <mergeCell ref="A2:A3"/>
    <mergeCell ref="B2:E2"/>
    <mergeCell ref="F2:I2"/>
    <mergeCell ref="J2:M2"/>
    <mergeCell ref="N2:Q2"/>
    <mergeCell ref="A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A8" activeCellId="0" sqref="A8"/>
    </sheetView>
  </sheetViews>
  <sheetFormatPr defaultRowHeight="15"/>
  <cols>
    <col collapsed="false" hidden="false" max="1" min="1" style="37" width="37.2602040816326"/>
    <col collapsed="false" hidden="false" max="1025" min="2" style="37" width="8.50510204081633"/>
  </cols>
  <sheetData>
    <row r="1" s="38" customFormat="true" ht="15" hidden="false" customHeight="false" outlineLevel="0" collapsed="false">
      <c r="A1" s="38" t="s">
        <v>52</v>
      </c>
      <c r="B1" s="38" t="n">
        <v>2000</v>
      </c>
      <c r="C1" s="38" t="n">
        <v>2001</v>
      </c>
      <c r="D1" s="38" t="n">
        <v>2002</v>
      </c>
      <c r="E1" s="38" t="n">
        <v>2003</v>
      </c>
      <c r="F1" s="38" t="n">
        <v>2004</v>
      </c>
      <c r="G1" s="38" t="n">
        <v>2005</v>
      </c>
      <c r="H1" s="38" t="n">
        <v>2006</v>
      </c>
      <c r="I1" s="38" t="n">
        <v>2007</v>
      </c>
      <c r="J1" s="38" t="n">
        <v>2008</v>
      </c>
      <c r="K1" s="38" t="n">
        <v>2009</v>
      </c>
      <c r="L1" s="38" t="n">
        <v>2010</v>
      </c>
      <c r="M1" s="38" t="n">
        <v>2011</v>
      </c>
      <c r="N1" s="38" t="n">
        <v>2012</v>
      </c>
      <c r="O1" s="38" t="n">
        <v>2013</v>
      </c>
      <c r="P1" s="38" t="n">
        <v>2014</v>
      </c>
    </row>
    <row r="2" s="38" customFormat="true" ht="15" hidden="false" customHeight="false" outlineLevel="0" collapsed="false">
      <c r="A2" s="39" t="s">
        <v>53</v>
      </c>
    </row>
    <row r="3" customFormat="false" ht="15" hidden="false" customHeight="false" outlineLevel="0" collapsed="false">
      <c r="A3" s="40" t="s">
        <v>54</v>
      </c>
      <c r="B3" s="20" t="n">
        <v>3230</v>
      </c>
      <c r="C3" s="20" t="n">
        <v>3459</v>
      </c>
      <c r="D3" s="20" t="n">
        <v>3697</v>
      </c>
      <c r="E3" s="20" t="n">
        <v>3733</v>
      </c>
      <c r="F3" s="20" t="n">
        <v>4616</v>
      </c>
      <c r="G3" s="20" t="n">
        <v>4696</v>
      </c>
      <c r="H3" s="20" t="n">
        <v>4158</v>
      </c>
      <c r="I3" s="20" t="n">
        <v>3732</v>
      </c>
      <c r="J3" s="20" t="n">
        <v>3745</v>
      </c>
      <c r="K3" s="37" t="n">
        <v>3286</v>
      </c>
      <c r="L3" s="37" t="n">
        <v>3039</v>
      </c>
      <c r="M3" s="37" t="n">
        <v>2503</v>
      </c>
      <c r="N3" s="37" t="n">
        <v>1173</v>
      </c>
      <c r="O3" s="37" t="n">
        <v>6162</v>
      </c>
      <c r="P3" s="37" t="n">
        <v>6395</v>
      </c>
      <c r="Q3" s="0"/>
    </row>
    <row r="4" customFormat="false" ht="15" hidden="false" customHeight="false" outlineLevel="0" collapsed="false">
      <c r="A4" s="40" t="s">
        <v>55</v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46.96</v>
      </c>
      <c r="H4" s="20" t="n">
        <v>41.58</v>
      </c>
      <c r="I4" s="20" t="n">
        <v>74.64</v>
      </c>
      <c r="J4" s="20" t="n">
        <v>187.25</v>
      </c>
      <c r="K4" s="37" t="n">
        <v>164.3</v>
      </c>
      <c r="L4" s="37" t="n">
        <v>151.95</v>
      </c>
      <c r="M4" s="37" t="n">
        <v>175.21</v>
      </c>
      <c r="N4" s="37" t="n">
        <v>117.3</v>
      </c>
      <c r="O4" s="37" t="n">
        <f aca="false">0.1*O3</f>
        <v>616.2</v>
      </c>
      <c r="P4" s="37" t="n">
        <f aca="false">0.08*P3</f>
        <v>511.6</v>
      </c>
      <c r="Q4" s="0"/>
    </row>
    <row r="5" customFormat="false" ht="15" hidden="false" customHeight="false" outlineLevel="0" collapsed="false">
      <c r="A5" s="40" t="s">
        <v>56</v>
      </c>
      <c r="B5" s="20" t="n">
        <v>2486</v>
      </c>
      <c r="C5" s="20" t="n">
        <v>2727</v>
      </c>
      <c r="D5" s="20" t="n">
        <v>2822</v>
      </c>
      <c r="E5" s="20" t="n">
        <v>3101</v>
      </c>
      <c r="F5" s="20" t="n">
        <v>3537</v>
      </c>
      <c r="G5" s="20" t="n">
        <v>3076</v>
      </c>
      <c r="H5" s="20" t="n">
        <v>2714</v>
      </c>
      <c r="I5" s="20" t="n">
        <v>2267</v>
      </c>
      <c r="J5" s="37" t="n">
        <v>2107</v>
      </c>
      <c r="K5" s="37" t="n">
        <v>1829</v>
      </c>
      <c r="L5" s="37" t="n">
        <v>1631</v>
      </c>
      <c r="M5" s="37" t="n">
        <v>1488</v>
      </c>
      <c r="N5" s="37" t="n">
        <v>615</v>
      </c>
      <c r="O5" s="37" t="n">
        <v>6849</v>
      </c>
      <c r="P5" s="37" t="n">
        <v>6578</v>
      </c>
      <c r="Q5" s="0"/>
    </row>
    <row r="6" customFormat="false" ht="15" hidden="false" customHeight="false" outlineLevel="0" collapsed="false">
      <c r="A6" s="40" t="s">
        <v>57</v>
      </c>
      <c r="B6" s="20" t="n">
        <v>323.18</v>
      </c>
      <c r="C6" s="20" t="n">
        <v>436.32</v>
      </c>
      <c r="D6" s="20" t="n">
        <v>507.96</v>
      </c>
      <c r="E6" s="20" t="n">
        <v>589.19</v>
      </c>
      <c r="F6" s="20" t="n">
        <v>707.4</v>
      </c>
      <c r="G6" s="20" t="n">
        <v>522.92</v>
      </c>
      <c r="H6" s="20" t="n">
        <v>488.52</v>
      </c>
      <c r="I6" s="20" t="n">
        <v>385.39</v>
      </c>
      <c r="J6" s="20" t="n">
        <v>379.26</v>
      </c>
      <c r="K6" s="20" t="n">
        <v>310.93</v>
      </c>
      <c r="L6" s="20" t="n">
        <v>326.2</v>
      </c>
      <c r="M6" s="20" t="n">
        <v>282.72</v>
      </c>
      <c r="N6" s="20" t="n">
        <v>153.75</v>
      </c>
      <c r="O6" s="37" t="n">
        <f aca="false">0.2*O5</f>
        <v>1369.8</v>
      </c>
      <c r="P6" s="37" t="n">
        <f aca="false">0.19*P5</f>
        <v>1249.82</v>
      </c>
      <c r="Q6" s="0"/>
    </row>
    <row r="7" customFormat="false" ht="15" hidden="false" customHeight="false" outlineLevel="0" collapsed="false">
      <c r="A7" s="40" t="s">
        <v>58</v>
      </c>
      <c r="B7" s="20" t="n">
        <v>681</v>
      </c>
      <c r="C7" s="20" t="n">
        <v>887</v>
      </c>
      <c r="D7" s="20" t="n">
        <v>955</v>
      </c>
      <c r="E7" s="20" t="n">
        <v>998</v>
      </c>
      <c r="F7" s="20" t="n">
        <v>1187</v>
      </c>
      <c r="G7" s="20" t="n">
        <v>1143</v>
      </c>
      <c r="H7" s="20" t="n">
        <v>890</v>
      </c>
      <c r="I7" s="37" t="n">
        <v>860</v>
      </c>
      <c r="J7" s="37" t="n">
        <v>757</v>
      </c>
      <c r="K7" s="37" t="n">
        <v>603</v>
      </c>
      <c r="L7" s="37" t="n">
        <v>419</v>
      </c>
      <c r="M7" s="37" t="n">
        <v>365</v>
      </c>
      <c r="N7" s="37" t="n">
        <v>163</v>
      </c>
      <c r="O7" s="37" t="n">
        <v>831</v>
      </c>
      <c r="P7" s="37" t="n">
        <v>738</v>
      </c>
      <c r="Q7" s="0"/>
    </row>
    <row r="8" customFormat="false" ht="15" hidden="false" customHeight="false" outlineLevel="0" collapsed="false">
      <c r="A8" s="40" t="s">
        <v>59</v>
      </c>
      <c r="B8" s="37" t="n">
        <v>61.29</v>
      </c>
      <c r="C8" s="37" t="n">
        <v>124.18</v>
      </c>
      <c r="D8" s="37" t="n">
        <v>191</v>
      </c>
      <c r="E8" s="37" t="n">
        <v>179.64</v>
      </c>
      <c r="F8" s="37" t="n">
        <v>213.66</v>
      </c>
      <c r="G8" s="37" t="n">
        <v>262.89</v>
      </c>
      <c r="H8" s="37" t="n">
        <v>186.9</v>
      </c>
      <c r="I8" s="37" t="n">
        <v>301</v>
      </c>
      <c r="J8" s="37" t="n">
        <v>295.23</v>
      </c>
      <c r="K8" s="37" t="n">
        <v>301.5</v>
      </c>
      <c r="L8" s="37" t="n">
        <v>184.36</v>
      </c>
      <c r="M8" s="37" t="n">
        <v>135.05</v>
      </c>
      <c r="N8" s="37" t="n">
        <v>70.09</v>
      </c>
      <c r="O8" s="37" t="n">
        <f aca="false">0.54*O7</f>
        <v>448.74</v>
      </c>
      <c r="P8" s="37" t="n">
        <f aca="false">0.49*P7</f>
        <v>361.62</v>
      </c>
      <c r="Q8" s="0"/>
    </row>
    <row r="9" customFormat="false" ht="15" hidden="false" customHeight="false" outlineLevel="0" collapsed="false">
      <c r="A9" s="40" t="s">
        <v>60</v>
      </c>
      <c r="B9" s="37" t="n">
        <v>2184</v>
      </c>
      <c r="C9" s="37" t="n">
        <v>2167</v>
      </c>
      <c r="D9" s="37" t="n">
        <v>2182</v>
      </c>
      <c r="E9" s="37" t="n">
        <v>2272</v>
      </c>
      <c r="F9" s="37" t="n">
        <v>2563</v>
      </c>
      <c r="G9" s="37" t="n">
        <v>2617</v>
      </c>
      <c r="H9" s="37" t="n">
        <v>2144</v>
      </c>
      <c r="I9" s="37" t="n">
        <v>1967</v>
      </c>
      <c r="J9" s="37" t="n">
        <v>1837</v>
      </c>
      <c r="K9" s="37" t="n">
        <v>1553</v>
      </c>
      <c r="L9" s="37" t="n">
        <v>1322</v>
      </c>
      <c r="M9" s="37" t="n">
        <v>980</v>
      </c>
      <c r="N9" s="37" t="n">
        <v>331</v>
      </c>
      <c r="O9" s="37" t="n">
        <v>3276</v>
      </c>
      <c r="P9" s="37" t="n">
        <v>3300</v>
      </c>
      <c r="Q9" s="20"/>
    </row>
    <row r="10" customFormat="false" ht="15" hidden="false" customHeight="false" outlineLevel="0" collapsed="false">
      <c r="A10" s="40" t="s">
        <v>61</v>
      </c>
      <c r="B10" s="37" t="n">
        <v>0</v>
      </c>
      <c r="C10" s="37" t="n">
        <v>0</v>
      </c>
      <c r="D10" s="37" t="n">
        <v>0</v>
      </c>
      <c r="E10" s="37" t="n">
        <v>0</v>
      </c>
      <c r="F10" s="37" t="n">
        <v>0</v>
      </c>
      <c r="G10" s="37" t="n">
        <v>0</v>
      </c>
      <c r="H10" s="37" t="n">
        <v>0</v>
      </c>
      <c r="I10" s="37" t="n">
        <f aca="false">0.01*I9</f>
        <v>19.67</v>
      </c>
      <c r="J10" s="37" t="n">
        <v>0</v>
      </c>
      <c r="K10" s="37" t="n">
        <v>15.53</v>
      </c>
      <c r="L10" s="37" t="n">
        <v>13.22</v>
      </c>
      <c r="M10" s="37" t="n">
        <f aca="false">0.06*M9</f>
        <v>58.8</v>
      </c>
      <c r="N10" s="37" t="n">
        <f aca="false">0.07*N9</f>
        <v>23.17</v>
      </c>
      <c r="O10" s="37" t="n">
        <f aca="false">0.06*O9</f>
        <v>196.56</v>
      </c>
      <c r="P10" s="37" t="n">
        <f aca="false">0.05*P9</f>
        <v>165</v>
      </c>
    </row>
    <row r="11" customFormat="false" ht="15" hidden="false" customHeight="false" outlineLevel="0" collapsed="false">
      <c r="A11" s="39" t="s">
        <v>62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5" hidden="false" customHeight="false" outlineLevel="0" collapsed="false">
      <c r="A12" s="40" t="s">
        <v>63</v>
      </c>
      <c r="B12" s="41" t="n">
        <v>751000</v>
      </c>
      <c r="C12" s="41" t="n">
        <v>751000</v>
      </c>
      <c r="D12" s="41" t="n">
        <v>751000</v>
      </c>
      <c r="E12" s="41" t="n">
        <v>751000</v>
      </c>
      <c r="F12" s="41" t="n">
        <v>751000</v>
      </c>
      <c r="G12" s="41" t="n">
        <v>751000</v>
      </c>
      <c r="H12" s="41" t="n">
        <v>751000</v>
      </c>
      <c r="I12" s="41" t="n">
        <v>751000</v>
      </c>
      <c r="J12" s="41" t="n">
        <v>751000</v>
      </c>
      <c r="K12" s="41" t="n">
        <v>751000</v>
      </c>
      <c r="L12" s="41" t="n">
        <v>751000</v>
      </c>
      <c r="M12" s="41" t="n">
        <v>751000</v>
      </c>
      <c r="N12" s="41" t="n">
        <v>751000</v>
      </c>
      <c r="O12" s="41" t="n">
        <v>751000</v>
      </c>
      <c r="P12" s="41" t="n">
        <v>751000</v>
      </c>
    </row>
    <row r="13" customFormat="false" ht="15" hidden="false" customHeight="false" outlineLevel="0" collapsed="false">
      <c r="A13" s="40" t="s">
        <v>64</v>
      </c>
      <c r="B13" s="37" t="n">
        <v>0.04888924022</v>
      </c>
      <c r="C13" s="37" t="n">
        <v>0.05819257685</v>
      </c>
      <c r="D13" s="37" t="n">
        <v>0.07119393759</v>
      </c>
      <c r="E13" s="37" t="n">
        <v>0.07360368543</v>
      </c>
      <c r="F13" s="37" t="n">
        <v>0.07972374771</v>
      </c>
      <c r="G13" s="37" t="n">
        <v>0.08777669335</v>
      </c>
      <c r="H13" s="37" t="n">
        <v>0.09785917502</v>
      </c>
      <c r="I13" s="37" t="n">
        <v>0.1025223968</v>
      </c>
      <c r="J13" s="37" t="n">
        <v>0.1110237554</v>
      </c>
      <c r="K13" s="37" t="n">
        <v>0.1176963079</v>
      </c>
      <c r="L13" s="37" t="n">
        <v>0.1205986274</v>
      </c>
      <c r="M13" s="37" t="n">
        <v>0.1273101734</v>
      </c>
      <c r="N13" s="37" t="n">
        <v>0.1302274285</v>
      </c>
      <c r="O13" s="42" t="n">
        <v>0.1194428094</v>
      </c>
      <c r="P13" s="42" t="n">
        <v>0.1262992208</v>
      </c>
    </row>
    <row r="14" customFormat="false" ht="15" hidden="false" customHeight="false" outlineLevel="0" collapsed="false">
      <c r="A14" s="40" t="s">
        <v>65</v>
      </c>
      <c r="B14" s="41" t="n">
        <v>0.18589</v>
      </c>
      <c r="C14" s="41" t="n">
        <v>0.18589</v>
      </c>
      <c r="D14" s="41" t="n">
        <v>0.18589</v>
      </c>
      <c r="E14" s="41" t="n">
        <v>0.18589</v>
      </c>
      <c r="F14" s="41" t="n">
        <v>0.18589</v>
      </c>
      <c r="G14" s="41" t="n">
        <v>0.18589</v>
      </c>
      <c r="H14" s="41" t="n">
        <v>0.18589</v>
      </c>
      <c r="I14" s="41" t="n">
        <v>0.18589</v>
      </c>
      <c r="J14" s="41" t="n">
        <v>0.18589</v>
      </c>
      <c r="K14" s="41" t="n">
        <v>0.18589</v>
      </c>
      <c r="L14" s="41" t="n">
        <v>0.18589</v>
      </c>
      <c r="M14" s="41" t="n">
        <v>0.18589</v>
      </c>
      <c r="N14" s="37" t="n">
        <v>0.18589</v>
      </c>
      <c r="O14" s="41" t="n">
        <v>0.18589</v>
      </c>
      <c r="P14" s="41" t="n">
        <v>0.18589</v>
      </c>
    </row>
    <row r="15" customFormat="false" ht="15" hidden="false" customHeight="false" outlineLevel="0" collapsed="false">
      <c r="A15" s="43" t="s">
        <v>66</v>
      </c>
      <c r="B15" s="41" t="n">
        <v>0.1578947368</v>
      </c>
      <c r="C15" s="41" t="n">
        <v>0.1578947368</v>
      </c>
      <c r="D15" s="41" t="n">
        <v>0.1578947368</v>
      </c>
      <c r="E15" s="41" t="n">
        <v>0.1578947368</v>
      </c>
      <c r="F15" s="41" t="n">
        <v>0.1578947368</v>
      </c>
      <c r="G15" s="41" t="n">
        <v>0.1578947368</v>
      </c>
      <c r="H15" s="41" t="n">
        <v>0.1578947368</v>
      </c>
      <c r="I15" s="41" t="n">
        <v>0.1578947368</v>
      </c>
      <c r="J15" s="41" t="n">
        <v>0.1578947368</v>
      </c>
      <c r="K15" s="41" t="n">
        <v>0.1578947368</v>
      </c>
      <c r="L15" s="41" t="n">
        <v>0.1578947368</v>
      </c>
      <c r="M15" s="41" t="n">
        <v>0.1578947368</v>
      </c>
      <c r="N15" s="41" t="n">
        <v>0.1578947368</v>
      </c>
      <c r="O15" s="41" t="n">
        <v>0.1578947368</v>
      </c>
      <c r="P15" s="41" t="n">
        <v>0.1578947368</v>
      </c>
    </row>
    <row r="16" customFormat="false" ht="15" hidden="false" customHeight="false" outlineLevel="0" collapsed="false">
      <c r="A16" s="40" t="s">
        <v>67</v>
      </c>
      <c r="B16" s="41" t="n">
        <v>0.2488038278</v>
      </c>
      <c r="C16" s="41" t="n">
        <v>0.2488038278</v>
      </c>
      <c r="D16" s="41" t="n">
        <v>0.2488038278</v>
      </c>
      <c r="E16" s="41" t="n">
        <v>0.2488038278</v>
      </c>
      <c r="F16" s="41" t="n">
        <v>0.2488038278</v>
      </c>
      <c r="G16" s="41" t="n">
        <v>0.2488038278</v>
      </c>
      <c r="H16" s="41" t="n">
        <v>0.2488038278</v>
      </c>
      <c r="I16" s="41" t="n">
        <v>0.2488038278</v>
      </c>
      <c r="J16" s="41" t="n">
        <v>0.2488038278</v>
      </c>
      <c r="K16" s="41" t="n">
        <v>0.2488038278</v>
      </c>
      <c r="L16" s="41" t="n">
        <v>0.2488038278</v>
      </c>
      <c r="M16" s="41" t="n">
        <v>0.2488038278</v>
      </c>
      <c r="N16" s="41" t="n">
        <v>0.2488038278</v>
      </c>
      <c r="O16" s="41" t="n">
        <v>0.2488038278</v>
      </c>
      <c r="P16" s="41" t="n">
        <v>0.2488038278</v>
      </c>
    </row>
    <row r="17" customFormat="false" ht="15" hidden="false" customHeight="false" outlineLevel="0" collapsed="false">
      <c r="A17" s="40" t="s">
        <v>68</v>
      </c>
      <c r="B17" s="41" t="n">
        <v>0.1052631579</v>
      </c>
      <c r="C17" s="41" t="n">
        <v>0.1052631579</v>
      </c>
      <c r="D17" s="41" t="n">
        <v>0.1052631579</v>
      </c>
      <c r="E17" s="41" t="n">
        <v>0.1052631579</v>
      </c>
      <c r="F17" s="41" t="n">
        <v>0.1052631579</v>
      </c>
      <c r="G17" s="41" t="n">
        <v>0.1052631579</v>
      </c>
      <c r="H17" s="41" t="n">
        <v>0.1052631579</v>
      </c>
      <c r="I17" s="41" t="n">
        <v>0.1052631579</v>
      </c>
      <c r="J17" s="41" t="n">
        <v>0.1052631579</v>
      </c>
      <c r="K17" s="41" t="n">
        <v>0.1052631579</v>
      </c>
      <c r="L17" s="41" t="n">
        <v>0.1052631579</v>
      </c>
      <c r="M17" s="41" t="n">
        <v>0.1052631579</v>
      </c>
      <c r="N17" s="41" t="n">
        <v>0.1052631579</v>
      </c>
      <c r="O17" s="41" t="n">
        <v>0.1052631579</v>
      </c>
      <c r="P17" s="41" t="n">
        <v>0.1052631579</v>
      </c>
    </row>
    <row r="18" customFormat="false" ht="15" hidden="false" customHeight="false" outlineLevel="0" collapsed="false">
      <c r="A18" s="40" t="s">
        <v>69</v>
      </c>
      <c r="B18" s="44" t="n">
        <v>0.1071428571</v>
      </c>
      <c r="C18" s="44" t="n">
        <v>0.1071428571</v>
      </c>
      <c r="D18" s="44" t="n">
        <v>0.1071428571</v>
      </c>
      <c r="E18" s="44" t="n">
        <v>0.1071428571</v>
      </c>
      <c r="F18" s="44" t="n">
        <v>0.1071428571</v>
      </c>
      <c r="G18" s="44" t="n">
        <v>0.1071428571</v>
      </c>
      <c r="H18" s="44" t="n">
        <v>0.1071428571</v>
      </c>
      <c r="I18" s="44" t="n">
        <v>0.1071428571</v>
      </c>
      <c r="J18" s="44" t="n">
        <v>0.1071428571</v>
      </c>
      <c r="K18" s="44" t="n">
        <v>0.1071428571</v>
      </c>
      <c r="L18" s="44" t="n">
        <v>0.1071428571</v>
      </c>
      <c r="M18" s="44" t="n">
        <v>0.1071428571</v>
      </c>
      <c r="N18" s="45" t="n">
        <v>0.1071428571</v>
      </c>
      <c r="O18" s="44" t="n">
        <v>0.1071428571</v>
      </c>
      <c r="P18" s="44" t="n">
        <v>0.1071428571</v>
      </c>
    </row>
    <row r="19" customFormat="false" ht="15" hidden="false" customHeight="false" outlineLevel="0" collapsed="false">
      <c r="A19" s="39" t="s">
        <v>70</v>
      </c>
      <c r="B19" s="0"/>
      <c r="I19" s="0"/>
    </row>
    <row r="20" customFormat="false" ht="15" hidden="false" customHeight="false" outlineLevel="0" collapsed="false">
      <c r="A20" s="46" t="s">
        <v>71</v>
      </c>
      <c r="B20" s="37" t="n">
        <v>2017</v>
      </c>
      <c r="I20" s="0"/>
    </row>
    <row r="21" customFormat="false" ht="15" hidden="false" customHeight="false" outlineLevel="0" collapsed="false">
      <c r="A21" s="40" t="s">
        <v>72</v>
      </c>
      <c r="B21" s="0"/>
      <c r="I21" s="0"/>
    </row>
    <row r="22" customFormat="false" ht="13.8" hidden="false" customHeight="false" outlineLevel="0" collapsed="false">
      <c r="A22" s="47" t="s">
        <v>73</v>
      </c>
      <c r="B22" s="48" t="n">
        <v>0.95</v>
      </c>
      <c r="I22" s="0"/>
    </row>
    <row r="23" customFormat="false" ht="15" hidden="false" customHeight="false" outlineLevel="0" collapsed="false">
      <c r="A23" s="49" t="s">
        <v>74</v>
      </c>
      <c r="B23" s="0" t="n">
        <v>2018</v>
      </c>
      <c r="I23" s="0"/>
    </row>
    <row r="24" customFormat="false" ht="15" hidden="false" customHeight="false" outlineLevel="0" collapsed="false">
      <c r="A24" s="47" t="s">
        <v>75</v>
      </c>
      <c r="B24" s="48" t="n">
        <v>0.95</v>
      </c>
      <c r="I24" s="0"/>
    </row>
    <row r="25" customFormat="false" ht="15" hidden="false" customHeight="false" outlineLevel="0" collapsed="false">
      <c r="A25" s="49" t="s">
        <v>74</v>
      </c>
      <c r="B25" s="0" t="n">
        <v>2020</v>
      </c>
      <c r="I25" s="0"/>
    </row>
    <row r="26" customFormat="false" ht="15" hidden="false" customHeight="false" outlineLevel="0" collapsed="false">
      <c r="A26" s="47" t="s">
        <v>76</v>
      </c>
      <c r="B26" s="48" t="n">
        <v>0.22</v>
      </c>
      <c r="I26" s="0"/>
    </row>
    <row r="27" customFormat="false" ht="15" hidden="false" customHeight="false" outlineLevel="0" collapsed="false">
      <c r="A27" s="49" t="s">
        <v>74</v>
      </c>
      <c r="B27" s="0" t="n">
        <v>2018</v>
      </c>
      <c r="I27" s="0"/>
    </row>
    <row r="28" customFormat="false" ht="15" hidden="false" customHeight="false" outlineLevel="0" collapsed="false">
      <c r="A28" s="47" t="s">
        <v>77</v>
      </c>
      <c r="B28" s="48" t="n">
        <v>0.22</v>
      </c>
      <c r="I28" s="0"/>
    </row>
    <row r="29" customFormat="false" ht="15" hidden="false" customHeight="false" outlineLevel="0" collapsed="false">
      <c r="A29" s="49" t="s">
        <v>74</v>
      </c>
      <c r="B29" s="37" t="n">
        <v>2020</v>
      </c>
      <c r="I29" s="0"/>
    </row>
    <row r="30" customFormat="false" ht="15" hidden="false" customHeight="false" outlineLevel="0" collapsed="false">
      <c r="A30" s="40" t="s">
        <v>78</v>
      </c>
      <c r="I30" s="0"/>
    </row>
    <row r="31" customFormat="false" ht="15" hidden="false" customHeight="false" outlineLevel="0" collapsed="false">
      <c r="A31" s="47" t="s">
        <v>73</v>
      </c>
      <c r="B31" s="37" t="n">
        <v>0.0957</v>
      </c>
      <c r="I31" s="0"/>
    </row>
    <row r="32" customFormat="false" ht="15" hidden="false" customHeight="false" outlineLevel="0" collapsed="false">
      <c r="A32" s="49" t="s">
        <v>74</v>
      </c>
      <c r="B32" s="37" t="n">
        <v>2022</v>
      </c>
      <c r="I32" s="0"/>
    </row>
    <row r="33" customFormat="false" ht="15" hidden="false" customHeight="false" outlineLevel="0" collapsed="false">
      <c r="A33" s="40" t="s">
        <v>79</v>
      </c>
      <c r="I33" s="0"/>
    </row>
    <row r="34" customFormat="false" ht="15" hidden="false" customHeight="false" outlineLevel="0" collapsed="false">
      <c r="A34" s="47" t="s">
        <v>73</v>
      </c>
      <c r="B34" s="37" t="n">
        <v>0.07</v>
      </c>
      <c r="I34" s="0"/>
    </row>
    <row r="35" customFormat="false" ht="15" hidden="false" customHeight="false" outlineLevel="0" collapsed="false">
      <c r="A35" s="49" t="s">
        <v>74</v>
      </c>
      <c r="B35" s="37" t="n">
        <v>2020</v>
      </c>
      <c r="I35" s="0"/>
    </row>
    <row r="36" customFormat="false" ht="15" hidden="false" customHeight="false" outlineLevel="0" collapsed="false">
      <c r="I36" s="0"/>
    </row>
    <row r="37" customFormat="false" ht="15" hidden="false" customHeight="false" outlineLevel="0" collapsed="false">
      <c r="I37" s="0"/>
    </row>
    <row r="38" customFormat="false" ht="15" hidden="false" customHeight="false" outlineLevel="0" collapsed="false">
      <c r="I38" s="0"/>
    </row>
    <row r="39" customFormat="false" ht="15" hidden="false" customHeight="false" outlineLevel="0" collapsed="false">
      <c r="I39" s="0"/>
    </row>
    <row r="40" customFormat="false" ht="15" hidden="false" customHeight="false" outlineLevel="0" collapsed="false">
      <c r="I40" s="0"/>
    </row>
    <row r="41" customFormat="false" ht="15" hidden="false" customHeight="false" outlineLevel="0" collapsed="false">
      <c r="I41" s="0"/>
    </row>
    <row r="42" customFormat="false" ht="15" hidden="false" customHeight="false" outlineLevel="0" collapsed="false">
      <c r="I42" s="0"/>
    </row>
    <row r="43" customFormat="false" ht="15" hidden="false" customHeight="false" outlineLevel="0" collapsed="false">
      <c r="I43" s="0"/>
    </row>
    <row r="44" customFormat="false" ht="15" hidden="false" customHeight="false" outlineLevel="0" collapsed="false">
      <c r="I44" s="0"/>
    </row>
    <row r="45" customFormat="false" ht="15" hidden="false" customHeight="false" outlineLevel="0" collapsed="false">
      <c r="I45" s="0"/>
    </row>
    <row r="46" customFormat="false" ht="15" hidden="false" customHeight="false" outlineLevel="0" collapsed="false">
      <c r="I46" s="0"/>
    </row>
    <row r="47" customFormat="false" ht="15" hidden="false" customHeight="false" outlineLevel="0" collapsed="false">
      <c r="I47" s="0"/>
    </row>
    <row r="48" customFormat="false" ht="15" hidden="false" customHeight="false" outlineLevel="0" collapsed="false">
      <c r="I48" s="0"/>
    </row>
    <row r="49" customFormat="false" ht="15" hidden="false" customHeight="false" outlineLevel="0" collapsed="false">
      <c r="I49" s="0"/>
    </row>
    <row r="50" customFormat="false" ht="15" hidden="false" customHeight="false" outlineLevel="0" collapsed="false">
      <c r="I50" s="37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35" activeCellId="0" sqref="C35"/>
    </sheetView>
  </sheetViews>
  <sheetFormatPr defaultRowHeight="15"/>
  <cols>
    <col collapsed="false" hidden="false" max="1" min="1" style="37" width="39.1479591836735"/>
    <col collapsed="false" hidden="false" max="2" min="2" style="0" width="20.7908163265306"/>
    <col collapsed="false" hidden="false" max="3" min="3" style="0" width="24.7040816326531"/>
    <col collapsed="false" hidden="false" max="1025" min="4" style="0" width="8.50510204081633"/>
  </cols>
  <sheetData>
    <row r="1" customFormat="false" ht="15" hidden="false" customHeight="false" outlineLevel="0" collapsed="false">
      <c r="A1" s="38"/>
      <c r="B1" s="10" t="s">
        <v>80</v>
      </c>
      <c r="C1" s="10" t="s">
        <v>81</v>
      </c>
      <c r="E1" s="10" t="s">
        <v>82</v>
      </c>
    </row>
    <row r="2" customFormat="false" ht="15" hidden="false" customHeight="false" outlineLevel="0" collapsed="false">
      <c r="A2" s="39" t="s">
        <v>53</v>
      </c>
      <c r="E2" s="0" t="s">
        <v>83</v>
      </c>
      <c r="F2" s="50" t="s">
        <v>2</v>
      </c>
    </row>
    <row r="3" customFormat="false" ht="15" hidden="false" customHeight="false" outlineLevel="0" collapsed="false">
      <c r="A3" s="40" t="s">
        <v>54</v>
      </c>
      <c r="B3" s="0" t="s">
        <v>84</v>
      </c>
      <c r="E3" s="0" t="s">
        <v>85</v>
      </c>
      <c r="F3" s="50" t="s">
        <v>4</v>
      </c>
    </row>
    <row r="4" customFormat="false" ht="15" hidden="false" customHeight="false" outlineLevel="0" collapsed="false">
      <c r="A4" s="40" t="s">
        <v>55</v>
      </c>
      <c r="B4" s="0" t="s">
        <v>84</v>
      </c>
      <c r="E4" s="0" t="s">
        <v>86</v>
      </c>
      <c r="F4" s="50" t="s">
        <v>87</v>
      </c>
    </row>
    <row r="5" customFormat="false" ht="15" hidden="false" customHeight="false" outlineLevel="0" collapsed="false">
      <c r="A5" s="40" t="s">
        <v>56</v>
      </c>
      <c r="B5" s="0" t="s">
        <v>84</v>
      </c>
      <c r="E5" s="0" t="s">
        <v>88</v>
      </c>
      <c r="F5" s="50" t="s">
        <v>5</v>
      </c>
    </row>
    <row r="6" customFormat="false" ht="15" hidden="false" customHeight="false" outlineLevel="0" collapsed="false">
      <c r="A6" s="40" t="s">
        <v>57</v>
      </c>
      <c r="B6" s="0" t="s">
        <v>84</v>
      </c>
    </row>
    <row r="7" customFormat="false" ht="15" hidden="false" customHeight="false" outlineLevel="0" collapsed="false">
      <c r="A7" s="40" t="s">
        <v>58</v>
      </c>
      <c r="B7" s="0" t="s">
        <v>84</v>
      </c>
    </row>
    <row r="8" customFormat="false" ht="15" hidden="false" customHeight="false" outlineLevel="0" collapsed="false">
      <c r="A8" s="40" t="s">
        <v>59</v>
      </c>
      <c r="B8" s="0" t="s">
        <v>84</v>
      </c>
    </row>
    <row r="9" customFormat="false" ht="15" hidden="false" customHeight="false" outlineLevel="0" collapsed="false">
      <c r="A9" s="40" t="s">
        <v>60</v>
      </c>
      <c r="B9" s="0" t="s">
        <v>84</v>
      </c>
    </row>
    <row r="10" customFormat="false" ht="15" hidden="false" customHeight="false" outlineLevel="0" collapsed="false">
      <c r="A10" s="40" t="s">
        <v>61</v>
      </c>
      <c r="B10" s="0" t="s">
        <v>84</v>
      </c>
    </row>
    <row r="11" customFormat="false" ht="15" hidden="false" customHeight="false" outlineLevel="0" collapsed="false">
      <c r="A11" s="39" t="s">
        <v>62</v>
      </c>
    </row>
    <row r="12" customFormat="false" ht="15" hidden="false" customHeight="false" outlineLevel="0" collapsed="false">
      <c r="A12" s="40" t="s">
        <v>63</v>
      </c>
      <c r="B12" s="15" t="s">
        <v>18</v>
      </c>
      <c r="C12" s="15" t="s">
        <v>19</v>
      </c>
    </row>
    <row r="13" customFormat="false" ht="15" hidden="false" customHeight="false" outlineLevel="0" collapsed="false">
      <c r="A13" s="40" t="s">
        <v>64</v>
      </c>
      <c r="B13" s="0" t="s">
        <v>84</v>
      </c>
      <c r="C13" s="0" t="s">
        <v>89</v>
      </c>
    </row>
    <row r="14" customFormat="false" ht="15" hidden="false" customHeight="false" outlineLevel="0" collapsed="false">
      <c r="A14" s="40" t="s">
        <v>65</v>
      </c>
      <c r="B14" s="15" t="s">
        <v>13</v>
      </c>
      <c r="C14" s="0" t="s">
        <v>90</v>
      </c>
    </row>
    <row r="15" customFormat="false" ht="15" hidden="false" customHeight="false" outlineLevel="0" collapsed="false">
      <c r="A15" s="43" t="s">
        <v>66</v>
      </c>
      <c r="B15" s="0" t="s">
        <v>12</v>
      </c>
      <c r="C15" s="0" t="s">
        <v>91</v>
      </c>
    </row>
    <row r="16" customFormat="false" ht="15" hidden="false" customHeight="false" outlineLevel="0" collapsed="false">
      <c r="A16" s="40" t="s">
        <v>67</v>
      </c>
      <c r="B16" s="0" t="s">
        <v>12</v>
      </c>
      <c r="C16" s="0" t="s">
        <v>91</v>
      </c>
    </row>
    <row r="17" customFormat="false" ht="15" hidden="false" customHeight="false" outlineLevel="0" collapsed="false">
      <c r="A17" s="40" t="s">
        <v>68</v>
      </c>
      <c r="B17" s="0" t="s">
        <v>12</v>
      </c>
      <c r="C17" s="0" t="s">
        <v>91</v>
      </c>
    </row>
    <row r="18" customFormat="false" ht="15" hidden="false" customHeight="false" outlineLevel="0" collapsed="false">
      <c r="A18" s="40" t="s">
        <v>69</v>
      </c>
      <c r="B18" s="15" t="s">
        <v>13</v>
      </c>
      <c r="C18" s="0" t="s">
        <v>14</v>
      </c>
    </row>
    <row r="19" customFormat="false" ht="15" hidden="false" customHeight="false" outlineLevel="0" collapsed="false">
      <c r="A19" s="39" t="s">
        <v>70</v>
      </c>
    </row>
    <row r="20" customFormat="false" ht="15" hidden="false" customHeight="false" outlineLevel="0" collapsed="false">
      <c r="A20" s="46" t="s">
        <v>92</v>
      </c>
      <c r="B20" s="0" t="s">
        <v>93</v>
      </c>
    </row>
    <row r="21" customFormat="false" ht="15" hidden="false" customHeight="false" outlineLevel="0" collapsed="false">
      <c r="A21" s="40" t="s">
        <v>72</v>
      </c>
    </row>
    <row r="22" customFormat="false" ht="15" hidden="false" customHeight="false" outlineLevel="0" collapsed="false">
      <c r="A22" s="47" t="s">
        <v>73</v>
      </c>
      <c r="B22" s="48" t="s">
        <v>94</v>
      </c>
      <c r="C22" s="0" t="s">
        <v>95</v>
      </c>
    </row>
    <row r="23" customFormat="false" ht="15" hidden="false" customHeight="false" outlineLevel="0" collapsed="false">
      <c r="A23" s="49" t="s">
        <v>74</v>
      </c>
    </row>
    <row r="24" customFormat="false" ht="15" hidden="false" customHeight="false" outlineLevel="0" collapsed="false">
      <c r="A24" s="47" t="s">
        <v>75</v>
      </c>
    </row>
    <row r="25" customFormat="false" ht="15" hidden="false" customHeight="false" outlineLevel="0" collapsed="false">
      <c r="A25" s="49" t="s">
        <v>74</v>
      </c>
    </row>
    <row r="26" customFormat="false" ht="15" hidden="false" customHeight="false" outlineLevel="0" collapsed="false">
      <c r="A26" s="47" t="s">
        <v>76</v>
      </c>
      <c r="B26" s="0" t="s">
        <v>96</v>
      </c>
      <c r="C26" s="0" t="s">
        <v>97</v>
      </c>
    </row>
    <row r="27" customFormat="false" ht="15" hidden="false" customHeight="false" outlineLevel="0" collapsed="false">
      <c r="A27" s="49" t="s">
        <v>74</v>
      </c>
    </row>
    <row r="28" customFormat="false" ht="15" hidden="false" customHeight="false" outlineLevel="0" collapsed="false">
      <c r="A28" s="47" t="s">
        <v>77</v>
      </c>
    </row>
    <row r="29" customFormat="false" ht="15" hidden="false" customHeight="false" outlineLevel="0" collapsed="false">
      <c r="A29" s="49" t="s">
        <v>74</v>
      </c>
    </row>
    <row r="30" customFormat="false" ht="15" hidden="false" customHeight="false" outlineLevel="0" collapsed="false">
      <c r="A30" s="40" t="s">
        <v>78</v>
      </c>
    </row>
    <row r="31" customFormat="false" ht="15" hidden="false" customHeight="false" outlineLevel="0" collapsed="false">
      <c r="A31" s="47" t="s">
        <v>73</v>
      </c>
      <c r="B31" s="0" t="s">
        <v>98</v>
      </c>
      <c r="C31" s="0" t="s">
        <v>99</v>
      </c>
    </row>
    <row r="32" customFormat="false" ht="15" hidden="false" customHeight="false" outlineLevel="0" collapsed="false">
      <c r="A32" s="49" t="s">
        <v>74</v>
      </c>
    </row>
    <row r="33" customFormat="false" ht="15" hidden="false" customHeight="false" outlineLevel="0" collapsed="false">
      <c r="A33" s="40" t="s">
        <v>79</v>
      </c>
    </row>
    <row r="34" customFormat="false" ht="15" hidden="false" customHeight="false" outlineLevel="0" collapsed="false">
      <c r="A34" s="47" t="s">
        <v>73</v>
      </c>
      <c r="B34" s="0" t="s">
        <v>100</v>
      </c>
      <c r="C34" s="0" t="s">
        <v>101</v>
      </c>
    </row>
    <row r="35" customFormat="false" ht="15" hidden="false" customHeight="false" outlineLevel="0" collapsed="false">
      <c r="A35" s="49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2017-04-19T18:24:43Z</dcterms:created>
  <dc:creator>Amber</dc:creator>
  <dc:description/>
  <dc:language>en-US</dc:language>
  <cp:lastModifiedBy/>
  <dcterms:modified xsi:type="dcterms:W3CDTF">2017-05-01T17:50:45Z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