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ber\Documents\Carbapenem\Carbapenem-Resistance\"/>
    </mc:Choice>
  </mc:AlternateContent>
  <bookViews>
    <workbookView xWindow="0" yWindow="0" windowWidth="11490" windowHeight="3735" tabRatio="993" activeTab="2"/>
  </bookViews>
  <sheets>
    <sheet name="United States" sheetId="1" r:id="rId1"/>
    <sheet name="US_DDD" sheetId="34" r:id="rId2"/>
    <sheet name="Austria" sheetId="2" r:id="rId3"/>
    <sheet name="Belgium" sheetId="3" r:id="rId4"/>
    <sheet name="Bulgaria" sheetId="4" r:id="rId5"/>
    <sheet name="Croatia" sheetId="5" r:id="rId6"/>
    <sheet name="Cyprus" sheetId="6" r:id="rId7"/>
    <sheet name="Czech Republic" sheetId="7" r:id="rId8"/>
    <sheet name="Denmark" sheetId="8" r:id="rId9"/>
    <sheet name="Estonia" sheetId="9" r:id="rId10"/>
    <sheet name="Finland" sheetId="10" r:id="rId11"/>
    <sheet name="France" sheetId="11" r:id="rId12"/>
    <sheet name="Germany" sheetId="12" r:id="rId13"/>
    <sheet name="Greece" sheetId="13" r:id="rId14"/>
    <sheet name="Hungary" sheetId="14" r:id="rId15"/>
    <sheet name="Ireland" sheetId="15" r:id="rId16"/>
    <sheet name="Italy" sheetId="16" r:id="rId17"/>
    <sheet name="Latvia" sheetId="17" r:id="rId18"/>
    <sheet name="Lithuania" sheetId="18" r:id="rId19"/>
    <sheet name="Luxembourg" sheetId="19" r:id="rId20"/>
    <sheet name="Netherlands" sheetId="20" r:id="rId21"/>
    <sheet name="Norway" sheetId="21" r:id="rId22"/>
    <sheet name="Poland" sheetId="22" r:id="rId23"/>
    <sheet name="Portugal" sheetId="23" r:id="rId24"/>
    <sheet name="Romania" sheetId="24" r:id="rId25"/>
    <sheet name="Slovakia" sheetId="25" r:id="rId26"/>
    <sheet name="Slovenia" sheetId="26" r:id="rId27"/>
    <sheet name="Spain" sheetId="27" r:id="rId28"/>
    <sheet name="Sweden" sheetId="28" r:id="rId29"/>
    <sheet name="UK" sheetId="29" r:id="rId30"/>
    <sheet name="India" sheetId="30" r:id="rId31"/>
    <sheet name="Temp" sheetId="31" r:id="rId32"/>
    <sheet name="Iceland" sheetId="32" r:id="rId33"/>
    <sheet name="Malta" sheetId="33" r:id="rId34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12" i="34" l="1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P3" i="34" l="1"/>
  <c r="O3" i="34"/>
  <c r="P7" i="34"/>
  <c r="O7" i="34"/>
  <c r="P9" i="34"/>
  <c r="O9" i="34"/>
  <c r="N9" i="34"/>
  <c r="M9" i="34"/>
  <c r="I9" i="34"/>
  <c r="P5" i="34"/>
  <c r="O5" i="34"/>
  <c r="I4" i="31" l="1"/>
  <c r="H4" i="31"/>
  <c r="G4" i="31"/>
  <c r="F4" i="31"/>
  <c r="E4" i="31"/>
  <c r="D4" i="31"/>
  <c r="C4" i="31"/>
  <c r="B4" i="31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P2" i="20"/>
  <c r="O2" i="20"/>
  <c r="N2" i="20"/>
  <c r="M2" i="20"/>
  <c r="L2" i="20"/>
  <c r="K2" i="20"/>
  <c r="J2" i="20"/>
  <c r="I2" i="20"/>
  <c r="H2" i="20"/>
  <c r="G2" i="20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K2" i="11"/>
  <c r="J2" i="11"/>
  <c r="I2" i="11"/>
  <c r="H2" i="11"/>
  <c r="G2" i="11"/>
  <c r="F2" i="11"/>
  <c r="E2" i="11"/>
  <c r="D2" i="11"/>
  <c r="C2" i="11"/>
  <c r="B2" i="11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P2" i="5"/>
  <c r="O2" i="5"/>
  <c r="N2" i="5"/>
  <c r="M2" i="5"/>
  <c r="L2" i="5"/>
  <c r="K2" i="5"/>
  <c r="J2" i="5"/>
  <c r="I2" i="5"/>
  <c r="H2" i="5"/>
  <c r="G2" i="5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<sst xmlns="http://schemas.openxmlformats.org/spreadsheetml/2006/main" count="261" uniqueCount="42">
  <si>
    <t>Year</t>
  </si>
  <si>
    <t>Isolates_KP</t>
  </si>
  <si>
    <t>Resistance_KP</t>
  </si>
  <si>
    <t>Isolates_PA</t>
  </si>
  <si>
    <t>Resistance_PA</t>
  </si>
  <si>
    <t>Isolates_AB</t>
  </si>
  <si>
    <t>Resistance AB</t>
  </si>
  <si>
    <t>Consumption</t>
  </si>
  <si>
    <t>Consumption Breakdown</t>
  </si>
  <si>
    <t>Prop. Of Carbapanem prescription</t>
  </si>
  <si>
    <t>p</t>
  </si>
  <si>
    <t>Isolates</t>
  </si>
  <si>
    <t>Resistance</t>
  </si>
  <si>
    <t>Total Consump</t>
  </si>
  <si>
    <t>*Consumption data from ecdc; all else from cddep</t>
  </si>
  <si>
    <t>Total Consumption</t>
  </si>
  <si>
    <t>*only ecdc data</t>
  </si>
  <si>
    <t>no consumptino data from cddep</t>
  </si>
  <si>
    <t xml:space="preserve"> </t>
  </si>
  <si>
    <t xml:space="preserve">Total Consumption </t>
  </si>
  <si>
    <t>*ecdc consumption data is &gt;0</t>
  </si>
  <si>
    <t>* No consumption data from cddep</t>
  </si>
  <si>
    <t>*no consumption data from cddep</t>
  </si>
  <si>
    <t>Consumption ecdc (DDD/1000)</t>
  </si>
  <si>
    <t>Consumption cddep (standard units/1000)</t>
  </si>
  <si>
    <t>includes total care cases only</t>
  </si>
  <si>
    <t>Isolates_EC</t>
  </si>
  <si>
    <t>Resistance EC</t>
  </si>
  <si>
    <t xml:space="preserve">KP= K. pneumoniae </t>
  </si>
  <si>
    <t>PA= P. aeruginosa</t>
  </si>
  <si>
    <t>EC=E. coli</t>
  </si>
  <si>
    <t>*resistance data from ecdc (same as cddep but give breakdowns)</t>
  </si>
  <si>
    <t>Resistance_EC</t>
  </si>
  <si>
    <t>DDDs</t>
  </si>
  <si>
    <t>Isolates_EA/C</t>
  </si>
  <si>
    <t>Resistance_EA/C</t>
  </si>
  <si>
    <t>Pneumonia prevalence</t>
  </si>
  <si>
    <t xml:space="preserve">CBP prescribed to pneumonia </t>
  </si>
  <si>
    <t>Pneumonia attributed to PA</t>
  </si>
  <si>
    <t>Pneumonia attributed to KP</t>
  </si>
  <si>
    <t>Pneumonia attributed to AB</t>
  </si>
  <si>
    <t>Pneumonia attributed to EA/C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</si>
</sst>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2CC"/>
        <bgColor rgb="FFFFFFFF"/>
      </patternFill>
    </fill>
    <fill>
      <patternFill patternType="solid">
        <fgColor rgb="FF5B9BD5"/>
        <bgColor rgb="FF4472C4"/>
      </patternFill>
    </fill>
    <fill>
      <patternFill patternType="solid">
        <fgColor rgb="FFBDD7EE"/>
        <bgColor rgb="FFC5E0B4"/>
      </patternFill>
    </fill>
    <fill>
      <patternFill patternType="solid">
        <fgColor rgb="FF70AD47"/>
        <bgColor rgb="FF339966"/>
      </patternFill>
    </fill>
    <fill>
      <patternFill patternType="solid">
        <fgColor rgb="FFC5E0B4"/>
        <bgColor rgb="FFBDD7EE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3" borderId="0" xfId="0" applyFont="1" applyFill="1"/>
    <xf numFmtId="0" fontId="2" fillId="4" borderId="0" xfId="0" applyFont="1" applyFill="1"/>
    <xf numFmtId="0" fontId="0" fillId="5" borderId="0" xfId="0" applyFill="1"/>
    <xf numFmtId="0" fontId="1" fillId="5" borderId="0" xfId="0" applyFont="1" applyFill="1"/>
    <xf numFmtId="0" fontId="2" fillId="6" borderId="0" xfId="0" applyFont="1" applyFill="1"/>
    <xf numFmtId="0" fontId="0" fillId="7" borderId="0" xfId="0" applyFill="1"/>
    <xf numFmtId="0" fontId="1" fillId="7" borderId="0" xfId="0" applyFont="1" applyFill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3" borderId="0" xfId="0" applyFont="1" applyFill="1"/>
    <xf numFmtId="0" fontId="4" fillId="4" borderId="0" xfId="0" applyFont="1" applyFill="1"/>
    <xf numFmtId="0" fontId="5" fillId="5" borderId="0" xfId="0" applyFont="1" applyFill="1"/>
    <xf numFmtId="0" fontId="4" fillId="6" borderId="0" xfId="0" applyFont="1" applyFill="1"/>
    <xf numFmtId="0" fontId="5" fillId="7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Fill="1"/>
    <xf numFmtId="0" fontId="0" fillId="0" borderId="0" xfId="0" applyFill="1"/>
    <xf numFmtId="0" fontId="8" fillId="0" borderId="0" xfId="0" applyFont="1"/>
    <xf numFmtId="0" fontId="0" fillId="8" borderId="0" xfId="0" applyFont="1" applyFill="1"/>
    <xf numFmtId="0" fontId="1" fillId="8" borderId="0" xfId="0" applyFont="1" applyFill="1"/>
    <xf numFmtId="0" fontId="2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Fill="1" applyBorder="1"/>
    <xf numFmtId="0" fontId="1" fillId="0" borderId="1" xfId="0" applyFont="1" applyFill="1" applyBorder="1"/>
    <xf numFmtId="0" fontId="8" fillId="0" borderId="0" xfId="0" applyFont="1" applyFill="1" applyBorder="1"/>
    <xf numFmtId="0" fontId="7" fillId="0" borderId="0" xfId="0" applyFont="1" applyFill="1" applyBorder="1"/>
    <xf numFmtId="0" fontId="7" fillId="0" borderId="0" xfId="0" applyFont="1" applyBorder="1"/>
    <xf numFmtId="0" fontId="8" fillId="0" borderId="0" xfId="0" applyFont="1" applyBorder="1"/>
    <xf numFmtId="0" fontId="9" fillId="0" borderId="0" xfId="0" applyFont="1" applyFill="1"/>
    <xf numFmtId="0" fontId="9" fillId="0" borderId="2" xfId="0" applyFont="1" applyFill="1" applyBorder="1"/>
    <xf numFmtId="0" fontId="8" fillId="0" borderId="2" xfId="0" applyFont="1" applyFill="1" applyBorder="1"/>
    <xf numFmtId="0" fontId="9" fillId="0" borderId="1" xfId="0" applyFont="1" applyFill="1" applyBorder="1"/>
    <xf numFmtId="0" fontId="8" fillId="0" borderId="1" xfId="0" applyFont="1" applyFill="1" applyBorder="1"/>
    <xf numFmtId="0" fontId="9" fillId="0" borderId="0" xfId="0" applyFont="1" applyFill="1" applyBorder="1"/>
    <xf numFmtId="0" fontId="8" fillId="0" borderId="0" xfId="0" applyFont="1" applyFill="1"/>
    <xf numFmtId="16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A1:AMK10"/>
  <sheetViews>
    <sheetView zoomScale="85" zoomScaleNormal="85" workbookViewId="0">
      <selection activeCell="B23" sqref="B23"/>
    </sheetView>
  </sheetViews>
  <sheetFormatPr defaultRowHeight="15" x14ac:dyDescent="0.25"/>
  <cols>
    <col min="1" max="1" width="24" style="1"/>
    <col min="2" max="1025" width="8.42578125" style="1"/>
  </cols>
  <sheetData>
    <row r="1" spans="1:14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</row>
    <row r="2" spans="1:14" x14ac:dyDescent="0.25">
      <c r="A2" s="3" t="s">
        <v>1</v>
      </c>
      <c r="B2" s="4">
        <v>3230</v>
      </c>
      <c r="C2" s="4">
        <v>3459</v>
      </c>
      <c r="D2" s="4">
        <v>3697</v>
      </c>
      <c r="E2" s="4">
        <v>3733</v>
      </c>
      <c r="F2" s="4">
        <v>4616</v>
      </c>
      <c r="G2" s="4">
        <v>4696</v>
      </c>
      <c r="H2" s="4">
        <v>4158</v>
      </c>
      <c r="I2" s="4">
        <v>3732</v>
      </c>
      <c r="J2" s="4">
        <v>3745</v>
      </c>
      <c r="K2" s="5">
        <v>3286</v>
      </c>
      <c r="L2" s="5">
        <v>3039</v>
      </c>
      <c r="M2" s="5">
        <v>2503</v>
      </c>
      <c r="N2" s="5">
        <v>1173</v>
      </c>
    </row>
    <row r="3" spans="1:14" x14ac:dyDescent="0.25">
      <c r="A3" s="3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46.96</v>
      </c>
      <c r="H3" s="4">
        <v>41.58</v>
      </c>
      <c r="I3" s="4">
        <v>74.64</v>
      </c>
      <c r="J3" s="4">
        <v>187.25</v>
      </c>
      <c r="K3" s="5">
        <v>164.3</v>
      </c>
      <c r="L3" s="5">
        <v>151.94999999999999</v>
      </c>
      <c r="M3" s="5">
        <v>175.21</v>
      </c>
      <c r="N3" s="5">
        <v>117.3</v>
      </c>
    </row>
    <row r="4" spans="1:14" x14ac:dyDescent="0.25">
      <c r="A4" s="6" t="s">
        <v>3</v>
      </c>
      <c r="B4" s="7">
        <v>2486</v>
      </c>
      <c r="C4" s="7">
        <v>2727</v>
      </c>
      <c r="D4" s="7">
        <v>2822</v>
      </c>
      <c r="E4" s="7">
        <v>3101</v>
      </c>
      <c r="F4" s="7">
        <v>3537</v>
      </c>
      <c r="G4" s="7">
        <v>3076</v>
      </c>
      <c r="H4" s="7">
        <v>2714</v>
      </c>
      <c r="I4" s="7">
        <v>2267</v>
      </c>
      <c r="J4" s="8">
        <v>2107</v>
      </c>
      <c r="K4" s="8">
        <v>1829</v>
      </c>
      <c r="L4" s="8">
        <v>1631</v>
      </c>
      <c r="M4" s="8">
        <v>1488</v>
      </c>
      <c r="N4" s="8">
        <v>615</v>
      </c>
    </row>
    <row r="5" spans="1:14" x14ac:dyDescent="0.25">
      <c r="A5" s="6" t="s">
        <v>4</v>
      </c>
      <c r="B5" s="7">
        <v>323.18</v>
      </c>
      <c r="C5" s="7">
        <v>436.32</v>
      </c>
      <c r="D5" s="7">
        <v>507.96</v>
      </c>
      <c r="E5" s="7">
        <v>589.19000000000005</v>
      </c>
      <c r="F5" s="7">
        <v>707.4</v>
      </c>
      <c r="G5" s="7">
        <v>522.91999999999996</v>
      </c>
      <c r="H5" s="7">
        <v>488.52</v>
      </c>
      <c r="I5" s="7">
        <v>385.39</v>
      </c>
      <c r="J5" s="7">
        <v>379.26</v>
      </c>
      <c r="K5" s="7">
        <v>310.93</v>
      </c>
      <c r="L5" s="7">
        <v>326.2</v>
      </c>
      <c r="M5" s="7">
        <v>282.72000000000003</v>
      </c>
      <c r="N5" s="7">
        <v>153.75</v>
      </c>
    </row>
    <row r="6" spans="1:14" x14ac:dyDescent="0.25">
      <c r="A6" s="9" t="s">
        <v>5</v>
      </c>
      <c r="B6" s="10">
        <v>681</v>
      </c>
      <c r="C6" s="10">
        <v>887</v>
      </c>
      <c r="D6" s="10">
        <v>955</v>
      </c>
      <c r="E6" s="10">
        <v>998</v>
      </c>
      <c r="F6" s="10">
        <v>1187</v>
      </c>
      <c r="G6" s="10">
        <v>1143</v>
      </c>
      <c r="H6" s="10">
        <v>890</v>
      </c>
      <c r="I6" s="11">
        <v>860</v>
      </c>
      <c r="J6" s="11">
        <v>757</v>
      </c>
      <c r="K6" s="11">
        <v>603</v>
      </c>
      <c r="L6" s="11">
        <v>419</v>
      </c>
      <c r="M6" s="11">
        <v>365</v>
      </c>
      <c r="N6" s="11">
        <v>163</v>
      </c>
    </row>
    <row r="7" spans="1:14" x14ac:dyDescent="0.25">
      <c r="A7" s="9" t="s">
        <v>6</v>
      </c>
      <c r="B7" s="11">
        <v>61.29</v>
      </c>
      <c r="C7" s="11">
        <v>124.18</v>
      </c>
      <c r="D7" s="11">
        <v>191</v>
      </c>
      <c r="E7" s="11">
        <v>179.64</v>
      </c>
      <c r="F7" s="11">
        <v>213.66</v>
      </c>
      <c r="G7" s="11">
        <v>262.89</v>
      </c>
      <c r="H7" s="11">
        <v>186.9</v>
      </c>
      <c r="I7" s="11">
        <v>301</v>
      </c>
      <c r="J7" s="11">
        <v>295.23</v>
      </c>
      <c r="K7" s="11">
        <v>301.5</v>
      </c>
      <c r="L7" s="11">
        <v>184.36</v>
      </c>
      <c r="M7" s="11">
        <v>135.05000000000001</v>
      </c>
      <c r="N7" s="11">
        <v>70.09</v>
      </c>
    </row>
    <row r="8" spans="1:14" x14ac:dyDescent="0.25">
      <c r="A8" s="2" t="s">
        <v>7</v>
      </c>
      <c r="B8" s="1">
        <v>28</v>
      </c>
      <c r="C8" s="1">
        <v>33</v>
      </c>
      <c r="D8" s="1">
        <v>40</v>
      </c>
      <c r="E8" s="1">
        <v>41</v>
      </c>
      <c r="F8" s="1">
        <v>44</v>
      </c>
      <c r="G8" s="1">
        <v>48</v>
      </c>
      <c r="H8" s="1">
        <v>53</v>
      </c>
      <c r="I8" s="1">
        <v>55</v>
      </c>
      <c r="J8" s="1">
        <v>59</v>
      </c>
      <c r="K8" s="1">
        <v>62</v>
      </c>
      <c r="L8" s="1">
        <v>63</v>
      </c>
      <c r="M8" s="1">
        <v>66</v>
      </c>
      <c r="N8" s="1">
        <v>67</v>
      </c>
    </row>
    <row r="9" spans="1:14" x14ac:dyDescent="0.25">
      <c r="A9" t="s">
        <v>8</v>
      </c>
      <c r="B9" s="1">
        <v>0.29825000000000002</v>
      </c>
      <c r="C9" s="1">
        <v>0.45613999999999999</v>
      </c>
      <c r="D9" s="1">
        <v>0.17544000000000001</v>
      </c>
    </row>
    <row r="10" spans="1:14" x14ac:dyDescent="0.25">
      <c r="A10" s="1" t="s">
        <v>9</v>
      </c>
      <c r="B10" s="1">
        <v>0.21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5" sqref="E15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5.9183270862102984E-4</v>
      </c>
      <c r="E2" s="1">
        <f t="shared" si="0"/>
        <v>1.1153924153315758E-3</v>
      </c>
      <c r="F2" s="1">
        <f t="shared" si="0"/>
        <v>1.6477857878475798E-3</v>
      </c>
      <c r="G2" s="1">
        <f t="shared" si="0"/>
        <v>1.0448229025180231E-3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</row>
    <row r="3" spans="1:16" x14ac:dyDescent="0.25">
      <c r="A3" s="2" t="s">
        <v>11</v>
      </c>
      <c r="B3"/>
      <c r="C3"/>
      <c r="D3"/>
      <c r="E3"/>
      <c r="F3"/>
      <c r="G3" s="1">
        <v>26</v>
      </c>
      <c r="H3" s="1">
        <v>26</v>
      </c>
      <c r="I3" s="1">
        <v>48</v>
      </c>
      <c r="J3" s="1">
        <v>62</v>
      </c>
      <c r="K3" s="1">
        <v>50</v>
      </c>
      <c r="L3" s="1">
        <v>66</v>
      </c>
      <c r="M3" s="1">
        <v>73</v>
      </c>
      <c r="N3" s="1">
        <v>79</v>
      </c>
      <c r="O3" s="1">
        <v>74</v>
      </c>
      <c r="P3" s="1">
        <v>92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</v>
      </c>
      <c r="P4" s="1">
        <v>1</v>
      </c>
    </row>
    <row r="5" spans="1:16" x14ac:dyDescent="0.25">
      <c r="A5" s="2" t="s">
        <v>7</v>
      </c>
      <c r="B5" s="1">
        <v>0</v>
      </c>
      <c r="C5" s="1">
        <v>0</v>
      </c>
      <c r="D5" s="1">
        <v>6</v>
      </c>
      <c r="E5" s="1">
        <v>11</v>
      </c>
      <c r="F5" s="1">
        <v>16</v>
      </c>
      <c r="G5" s="1">
        <v>10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25">
      <c r="A6" s="2" t="s">
        <v>13</v>
      </c>
      <c r="B6" s="1">
        <v>10152</v>
      </c>
      <c r="C6" s="1">
        <v>10876</v>
      </c>
      <c r="D6" s="1">
        <v>10138</v>
      </c>
      <c r="E6" s="1">
        <v>9862</v>
      </c>
      <c r="F6" s="1">
        <v>9710</v>
      </c>
      <c r="G6" s="1">
        <v>9571</v>
      </c>
      <c r="H6" s="1">
        <v>7563</v>
      </c>
      <c r="I6" s="1">
        <v>8796</v>
      </c>
      <c r="J6" s="1">
        <v>7873</v>
      </c>
      <c r="K6" s="1">
        <v>6617</v>
      </c>
      <c r="L6" s="1">
        <v>6366</v>
      </c>
      <c r="M6" s="1">
        <v>6740</v>
      </c>
      <c r="N6" s="1">
        <v>6451</v>
      </c>
      <c r="O6" s="1">
        <v>6507</v>
      </c>
      <c r="P6" s="1">
        <v>6405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3" sqref="D13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1.9819150253932863E-3</v>
      </c>
      <c r="C2" s="1">
        <f t="shared" si="0"/>
        <v>2.0731707317073172E-3</v>
      </c>
      <c r="D2" s="1">
        <f t="shared" si="0"/>
        <v>2.5708635464733024E-3</v>
      </c>
      <c r="E2" s="1">
        <f t="shared" si="0"/>
        <v>2.8138818169636875E-3</v>
      </c>
      <c r="F2" s="1">
        <f t="shared" si="0"/>
        <v>3.3069734004313443E-3</v>
      </c>
      <c r="G2" s="1">
        <f t="shared" si="0"/>
        <v>3.2273570006180045E-3</v>
      </c>
      <c r="H2" s="1">
        <f t="shared" si="0"/>
        <v>3.3874382498235711E-3</v>
      </c>
      <c r="I2" s="1">
        <f t="shared" si="0"/>
        <v>3.4623217922606924E-3</v>
      </c>
      <c r="J2" s="1">
        <f t="shared" si="0"/>
        <v>4.2924303331743543E-3</v>
      </c>
      <c r="K2" s="1">
        <f t="shared" si="0"/>
        <v>4.6716130805166253E-3</v>
      </c>
      <c r="L2" s="1">
        <f t="shared" si="0"/>
        <v>4.3115063325249257E-3</v>
      </c>
      <c r="M2" s="1">
        <f t="shared" si="0"/>
        <v>3.8294281819951969E-3</v>
      </c>
      <c r="N2" s="1">
        <f t="shared" si="0"/>
        <v>3.7071987058506337E-3</v>
      </c>
      <c r="O2" s="1">
        <f t="shared" si="0"/>
        <v>4.5694200351493845E-3</v>
      </c>
      <c r="P2" s="1">
        <f t="shared" si="0"/>
        <v>4.1843971631205677E-3</v>
      </c>
    </row>
    <row r="3" spans="1:16" x14ac:dyDescent="0.25">
      <c r="A3" s="2" t="s">
        <v>11</v>
      </c>
      <c r="B3"/>
      <c r="C3"/>
      <c r="D3"/>
      <c r="E3"/>
      <c r="F3"/>
      <c r="G3" s="1">
        <v>131</v>
      </c>
      <c r="H3" s="1">
        <v>214</v>
      </c>
      <c r="I3" s="1">
        <v>251</v>
      </c>
      <c r="J3" s="1">
        <v>280</v>
      </c>
      <c r="K3" s="1">
        <v>351</v>
      </c>
      <c r="L3" s="1">
        <v>391</v>
      </c>
      <c r="M3" s="1">
        <v>404</v>
      </c>
      <c r="N3" s="1">
        <v>536</v>
      </c>
      <c r="O3" s="1">
        <v>550</v>
      </c>
      <c r="P3" s="1">
        <v>583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 t="s">
        <v>18</v>
      </c>
      <c r="J4" s="1">
        <v>0</v>
      </c>
      <c r="K4" s="1">
        <v>2</v>
      </c>
      <c r="L4" s="1">
        <v>1</v>
      </c>
      <c r="M4" s="1">
        <v>1</v>
      </c>
      <c r="N4" s="1">
        <v>0</v>
      </c>
      <c r="O4" s="1">
        <v>0</v>
      </c>
      <c r="P4" s="1">
        <v>1</v>
      </c>
    </row>
    <row r="5" spans="1:16" x14ac:dyDescent="0.25">
      <c r="A5" s="2" t="s">
        <v>7</v>
      </c>
      <c r="B5" s="1">
        <v>32</v>
      </c>
      <c r="C5" s="1">
        <v>34</v>
      </c>
      <c r="D5" s="1">
        <v>39</v>
      </c>
      <c r="E5" s="1">
        <v>42</v>
      </c>
      <c r="F5" s="1">
        <v>46</v>
      </c>
      <c r="G5" s="1">
        <v>47</v>
      </c>
      <c r="H5" s="1">
        <v>48</v>
      </c>
      <c r="I5" s="1">
        <v>51</v>
      </c>
      <c r="J5" s="1">
        <v>63</v>
      </c>
      <c r="K5" s="1">
        <v>68</v>
      </c>
      <c r="L5" s="1">
        <v>64</v>
      </c>
      <c r="M5" s="1">
        <v>59</v>
      </c>
      <c r="N5" s="1">
        <v>55</v>
      </c>
      <c r="O5" s="1">
        <v>65</v>
      </c>
      <c r="P5" s="1">
        <v>59</v>
      </c>
    </row>
    <row r="6" spans="1:16" x14ac:dyDescent="0.25">
      <c r="A6" s="2" t="s">
        <v>13</v>
      </c>
      <c r="B6" s="1">
        <v>16146</v>
      </c>
      <c r="C6" s="1">
        <v>16400</v>
      </c>
      <c r="D6" s="1">
        <v>15170</v>
      </c>
      <c r="E6" s="1">
        <v>14926</v>
      </c>
      <c r="F6" s="1">
        <v>13910</v>
      </c>
      <c r="G6" s="1">
        <v>14563</v>
      </c>
      <c r="H6" s="1">
        <v>14170</v>
      </c>
      <c r="I6" s="1">
        <v>14730</v>
      </c>
      <c r="J6" s="1">
        <v>14677</v>
      </c>
      <c r="K6" s="1">
        <v>14556</v>
      </c>
      <c r="L6" s="1">
        <v>14844</v>
      </c>
      <c r="M6" s="1">
        <v>15407</v>
      </c>
      <c r="N6" s="1">
        <v>14836</v>
      </c>
      <c r="O6" s="1">
        <v>14225</v>
      </c>
      <c r="P6" s="1">
        <v>14100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6"/>
  <sheetViews>
    <sheetView zoomScaleNormal="100" workbookViewId="0">
      <selection activeCell="H20" sqref="H20"/>
    </sheetView>
  </sheetViews>
  <sheetFormatPr defaultRowHeight="15" x14ac:dyDescent="0.25"/>
  <cols>
    <col min="1" max="1" width="16.140625" style="2"/>
    <col min="2" max="11" width="8.5703125" style="1"/>
    <col min="12" max="1019" width="8.42578125" style="1"/>
    <col min="1020" max="1025" width="8.42578125"/>
  </cols>
  <sheetData>
    <row r="1" spans="1:11" s="2" customFormat="1" x14ac:dyDescent="0.2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</row>
    <row r="2" spans="1:11" x14ac:dyDescent="0.25">
      <c r="A2" s="2" t="s">
        <v>10</v>
      </c>
      <c r="B2" s="1" t="e">
        <f>#REF!/#REF!</f>
        <v>#REF!</v>
      </c>
      <c r="C2" s="1" t="e">
        <f>#REF!/#REF!</f>
        <v>#REF!</v>
      </c>
      <c r="D2" s="1" t="e">
        <f>#REF!/#REF!</f>
        <v>#REF!</v>
      </c>
      <c r="E2" s="1" t="e">
        <f>#REF!/#REF!</f>
        <v>#REF!</v>
      </c>
      <c r="F2" s="1" t="e">
        <f>#REF!/#REF!</f>
        <v>#REF!</v>
      </c>
      <c r="G2" s="1" t="e">
        <f>#REF!/#REF!</f>
        <v>#REF!</v>
      </c>
      <c r="H2" s="1" t="e">
        <f>#REF!/#REF!</f>
        <v>#REF!</v>
      </c>
      <c r="I2" s="1" t="e">
        <f>#REF!/#REF!</f>
        <v>#REF!</v>
      </c>
      <c r="J2" s="1" t="e">
        <f>#REF!/#REF!</f>
        <v>#REF!</v>
      </c>
      <c r="K2" s="1" t="e">
        <f>#REF!/#REF!</f>
        <v>#REF!</v>
      </c>
    </row>
    <row r="3" spans="1:11" x14ac:dyDescent="0.25">
      <c r="A3" s="2" t="s">
        <v>11</v>
      </c>
      <c r="B3" s="1">
        <v>753</v>
      </c>
      <c r="C3" s="1">
        <v>831</v>
      </c>
      <c r="D3" s="1">
        <v>1057</v>
      </c>
      <c r="E3" s="1">
        <v>1021</v>
      </c>
      <c r="F3" s="1">
        <v>1268</v>
      </c>
      <c r="G3" s="1">
        <v>1432</v>
      </c>
      <c r="H3" s="1">
        <v>1640</v>
      </c>
      <c r="I3" s="1">
        <v>1627</v>
      </c>
      <c r="J3" s="1">
        <v>1842</v>
      </c>
      <c r="K3" s="1">
        <v>2103</v>
      </c>
    </row>
    <row r="4" spans="1:11" x14ac:dyDescent="0.25">
      <c r="A4" s="2" t="s">
        <v>12</v>
      </c>
      <c r="B4" s="1">
        <v>1</v>
      </c>
      <c r="C4" s="1">
        <v>0</v>
      </c>
      <c r="D4" s="1">
        <v>1</v>
      </c>
      <c r="E4" s="1">
        <v>1</v>
      </c>
      <c r="F4" s="1">
        <v>6</v>
      </c>
      <c r="G4" s="1">
        <v>4</v>
      </c>
      <c r="H4" s="1">
        <v>2</v>
      </c>
      <c r="I4" s="1">
        <v>17</v>
      </c>
      <c r="J4" s="1">
        <v>21</v>
      </c>
      <c r="K4" s="1">
        <v>19</v>
      </c>
    </row>
    <row r="5" spans="1:11" x14ac:dyDescent="0.25">
      <c r="A5" s="2" t="s">
        <v>7</v>
      </c>
      <c r="B5" s="1">
        <v>27</v>
      </c>
      <c r="C5" s="1">
        <v>28</v>
      </c>
      <c r="D5" s="1">
        <v>32</v>
      </c>
      <c r="E5" s="1">
        <v>34</v>
      </c>
      <c r="F5" s="1">
        <v>36</v>
      </c>
      <c r="G5" s="1">
        <v>41</v>
      </c>
      <c r="H5" s="1">
        <v>39</v>
      </c>
      <c r="I5" s="1">
        <v>45</v>
      </c>
      <c r="J5" s="1">
        <v>43</v>
      </c>
      <c r="K5" s="1">
        <v>41</v>
      </c>
    </row>
    <row r="6" spans="1:11" x14ac:dyDescent="0.25">
      <c r="A6" s="2" t="s">
        <v>19</v>
      </c>
      <c r="B6" s="1">
        <v>23898</v>
      </c>
      <c r="C6" s="1">
        <v>23048</v>
      </c>
      <c r="D6" s="1">
        <v>23653</v>
      </c>
      <c r="E6" s="1">
        <v>23215</v>
      </c>
      <c r="F6" s="1">
        <v>23982</v>
      </c>
      <c r="G6" s="1">
        <v>23099</v>
      </c>
      <c r="H6" s="1">
        <v>23363</v>
      </c>
      <c r="I6" s="1">
        <v>23272</v>
      </c>
      <c r="J6" s="1">
        <v>22935</v>
      </c>
      <c r="K6" s="1">
        <v>21884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O12" sqref="O12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J2" si="0">B5/B6</f>
        <v>1.8370488059182761E-3</v>
      </c>
      <c r="C2" s="1">
        <f t="shared" si="0"/>
        <v>1.9533206450966642E-3</v>
      </c>
      <c r="D2" s="1">
        <f t="shared" si="0"/>
        <v>2.1411143753423292E-3</v>
      </c>
      <c r="E2" s="1">
        <f t="shared" si="0"/>
        <v>2.242794426417255E-3</v>
      </c>
      <c r="F2" s="1">
        <f t="shared" si="0"/>
        <v>2.6262626262626263E-3</v>
      </c>
      <c r="G2" s="1">
        <f t="shared" si="0"/>
        <v>2.878308875572123E-3</v>
      </c>
      <c r="H2" s="1">
        <f t="shared" si="0"/>
        <v>3.4490077470020163E-3</v>
      </c>
      <c r="I2" s="1">
        <f t="shared" si="0"/>
        <v>4.0254237288135592E-3</v>
      </c>
      <c r="J2" s="1">
        <f t="shared" si="0"/>
        <v>4.5049710024855014E-3</v>
      </c>
      <c r="K2" s="1">
        <f>L5/L6</f>
        <v>5.7938027003259012E-3</v>
      </c>
      <c r="L2" s="1">
        <f>M5/M6</f>
        <v>6.0564567095007377E-3</v>
      </c>
      <c r="M2" s="1">
        <f>N5/N6</f>
        <v>6.8166703613389496E-3</v>
      </c>
      <c r="N2" s="1">
        <f>O5/O6</f>
        <v>7.1361600166684027E-3</v>
      </c>
      <c r="O2" s="1">
        <f>P5/P6</f>
        <v>7.4260189838079287E-3</v>
      </c>
      <c r="P2" s="1" t="e">
        <f>#REF!/#REF!</f>
        <v>#REF!</v>
      </c>
    </row>
    <row r="3" spans="1:16" x14ac:dyDescent="0.25">
      <c r="A3" s="2" t="s">
        <v>11</v>
      </c>
      <c r="B3"/>
      <c r="C3"/>
      <c r="D3"/>
      <c r="E3"/>
      <c r="F3"/>
      <c r="G3" s="1">
        <v>102</v>
      </c>
      <c r="H3" s="1">
        <v>147</v>
      </c>
      <c r="I3" s="1">
        <v>173</v>
      </c>
      <c r="J3" s="1">
        <v>231</v>
      </c>
      <c r="K3" s="1">
        <v>467</v>
      </c>
      <c r="L3" s="1">
        <v>464</v>
      </c>
      <c r="M3" s="1">
        <v>512</v>
      </c>
      <c r="N3" s="1">
        <v>661</v>
      </c>
      <c r="O3" s="1">
        <v>763</v>
      </c>
      <c r="P3" s="1">
        <v>1006</v>
      </c>
    </row>
    <row r="4" spans="1:16" x14ac:dyDescent="0.25">
      <c r="A4" s="2" t="s">
        <v>12</v>
      </c>
      <c r="B4"/>
      <c r="C4"/>
      <c r="D4"/>
      <c r="E4"/>
      <c r="F4"/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6</v>
      </c>
      <c r="P4" s="1">
        <v>11</v>
      </c>
    </row>
    <row r="5" spans="1:16" x14ac:dyDescent="0.25">
      <c r="A5" s="2" t="s">
        <v>7</v>
      </c>
      <c r="B5" s="1">
        <v>37</v>
      </c>
      <c r="C5" s="1">
        <v>39</v>
      </c>
      <c r="D5" s="1">
        <v>43</v>
      </c>
      <c r="E5" s="1">
        <v>47</v>
      </c>
      <c r="F5" s="1">
        <v>52</v>
      </c>
      <c r="G5" s="1">
        <v>61</v>
      </c>
      <c r="H5" s="1">
        <v>65</v>
      </c>
      <c r="I5" s="1">
        <v>76</v>
      </c>
      <c r="J5" s="1">
        <v>87</v>
      </c>
      <c r="K5" s="1">
        <v>101</v>
      </c>
      <c r="L5" s="1">
        <v>112</v>
      </c>
      <c r="M5" s="1">
        <v>115</v>
      </c>
      <c r="N5" s="1">
        <v>123</v>
      </c>
      <c r="O5" s="1">
        <v>137</v>
      </c>
      <c r="P5" s="1">
        <v>133</v>
      </c>
    </row>
    <row r="6" spans="1:16" x14ac:dyDescent="0.25">
      <c r="A6" s="2" t="s">
        <v>13</v>
      </c>
      <c r="B6" s="1">
        <v>20141</v>
      </c>
      <c r="C6" s="1">
        <v>19966</v>
      </c>
      <c r="D6" s="1">
        <v>20083</v>
      </c>
      <c r="E6" s="1">
        <v>20956</v>
      </c>
      <c r="F6" s="1">
        <v>19800</v>
      </c>
      <c r="G6" s="1">
        <v>21193</v>
      </c>
      <c r="H6" s="1">
        <v>18846</v>
      </c>
      <c r="I6" s="1">
        <v>18880</v>
      </c>
      <c r="J6" s="1">
        <v>19312</v>
      </c>
      <c r="K6" s="1">
        <v>20043</v>
      </c>
      <c r="L6" s="1">
        <v>19331</v>
      </c>
      <c r="M6" s="1">
        <v>18988</v>
      </c>
      <c r="N6" s="1">
        <v>18044</v>
      </c>
      <c r="O6" s="1">
        <v>19198</v>
      </c>
      <c r="P6" s="1">
        <v>17910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H27"/>
  <sheetViews>
    <sheetView zoomScale="55" zoomScaleNormal="55" workbookViewId="0">
      <selection activeCell="H31" sqref="H31"/>
    </sheetView>
  </sheetViews>
  <sheetFormatPr defaultRowHeight="15" x14ac:dyDescent="0.25"/>
  <cols>
    <col min="1" max="1" width="36.85546875" style="2" bestFit="1" customWidth="1"/>
    <col min="2" max="2" width="8.5703125" style="1"/>
    <col min="3" max="5" width="8.7109375" style="1"/>
    <col min="6" max="14" width="8.5703125" style="1"/>
    <col min="15" max="1022" width="8.42578125" style="1"/>
    <col min="1023" max="1028" width="8.42578125"/>
  </cols>
  <sheetData>
    <row r="1" spans="1:1022" s="2" customFormat="1" x14ac:dyDescent="0.2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</row>
    <row r="2" spans="1:1022" x14ac:dyDescent="0.25">
      <c r="A2" s="3" t="s">
        <v>1</v>
      </c>
      <c r="B2" s="4">
        <v>773</v>
      </c>
      <c r="C2" s="4">
        <v>837</v>
      </c>
      <c r="D2" s="4">
        <v>966</v>
      </c>
      <c r="E2" s="4">
        <v>1074</v>
      </c>
      <c r="F2" s="5">
        <v>1627</v>
      </c>
      <c r="G2" s="5">
        <v>1687</v>
      </c>
      <c r="H2" s="5">
        <v>1636</v>
      </c>
      <c r="I2" s="5">
        <v>1460</v>
      </c>
      <c r="J2" s="5">
        <v>1209</v>
      </c>
      <c r="K2" s="5">
        <v>1088</v>
      </c>
      <c r="AMC2"/>
      <c r="AMD2"/>
      <c r="AME2"/>
      <c r="AMF2"/>
      <c r="AMG2"/>
      <c r="AMH2"/>
    </row>
    <row r="3" spans="1:1022" x14ac:dyDescent="0.25">
      <c r="A3" s="3" t="s">
        <v>2</v>
      </c>
      <c r="B3" s="4">
        <v>241</v>
      </c>
      <c r="C3" s="4">
        <v>312</v>
      </c>
      <c r="D3" s="4">
        <v>444</v>
      </c>
      <c r="E3" s="4">
        <v>482</v>
      </c>
      <c r="F3" s="5">
        <v>839</v>
      </c>
      <c r="G3" s="5">
        <v>1004</v>
      </c>
      <c r="H3" s="5">
        <v>1158</v>
      </c>
      <c r="I3" s="5">
        <v>911</v>
      </c>
      <c r="J3" s="5">
        <v>730</v>
      </c>
      <c r="K3" s="5">
        <v>682</v>
      </c>
      <c r="AMC3"/>
      <c r="AMD3"/>
      <c r="AME3"/>
      <c r="AMF3"/>
      <c r="AMG3"/>
      <c r="AMH3"/>
    </row>
    <row r="4" spans="1:1022" x14ac:dyDescent="0.25">
      <c r="A4" s="6" t="s">
        <v>3</v>
      </c>
      <c r="B4" s="7">
        <v>698</v>
      </c>
      <c r="C4" s="7">
        <v>815</v>
      </c>
      <c r="D4" s="7">
        <v>798</v>
      </c>
      <c r="E4" s="8">
        <v>916</v>
      </c>
      <c r="F4" s="8">
        <v>1095</v>
      </c>
      <c r="G4" s="8">
        <v>999</v>
      </c>
      <c r="H4" s="8">
        <v>900</v>
      </c>
      <c r="I4" s="8">
        <v>907</v>
      </c>
      <c r="J4" s="8">
        <v>877</v>
      </c>
      <c r="K4" s="8">
        <v>699</v>
      </c>
      <c r="AMC4"/>
      <c r="AMD4"/>
      <c r="AME4"/>
      <c r="AMF4"/>
      <c r="AMG4"/>
      <c r="AMH4"/>
    </row>
    <row r="5" spans="1:1022" x14ac:dyDescent="0.25">
      <c r="A5" s="6" t="s">
        <v>4</v>
      </c>
      <c r="B5" s="7">
        <v>309</v>
      </c>
      <c r="C5" s="7">
        <v>437</v>
      </c>
      <c r="D5" s="7">
        <v>403</v>
      </c>
      <c r="E5" s="7">
        <v>474</v>
      </c>
      <c r="F5" s="7">
        <v>516</v>
      </c>
      <c r="G5" s="7">
        <v>464</v>
      </c>
      <c r="H5" s="7">
        <v>633</v>
      </c>
      <c r="I5" s="7">
        <v>465</v>
      </c>
      <c r="J5" s="7">
        <v>472</v>
      </c>
      <c r="K5" s="7">
        <v>320</v>
      </c>
      <c r="AMC5"/>
      <c r="AMD5"/>
      <c r="AME5"/>
      <c r="AMF5"/>
      <c r="AMG5"/>
      <c r="AMH5"/>
    </row>
    <row r="6" spans="1:1022" x14ac:dyDescent="0.25">
      <c r="A6" s="9" t="s">
        <v>26</v>
      </c>
      <c r="B6" s="10">
        <v>1132</v>
      </c>
      <c r="C6" s="10">
        <v>1227</v>
      </c>
      <c r="D6" s="11">
        <v>1215</v>
      </c>
      <c r="E6" s="11">
        <v>1442</v>
      </c>
      <c r="F6" s="11">
        <v>1810</v>
      </c>
      <c r="G6" s="11">
        <v>1519</v>
      </c>
      <c r="H6" s="11">
        <v>1127</v>
      </c>
      <c r="I6" s="11">
        <v>1396</v>
      </c>
      <c r="J6" s="11">
        <v>1256</v>
      </c>
      <c r="K6" s="11">
        <v>1122</v>
      </c>
      <c r="AMC6"/>
      <c r="AMD6"/>
      <c r="AME6"/>
      <c r="AMF6"/>
      <c r="AMG6"/>
      <c r="AMH6"/>
    </row>
    <row r="7" spans="1:1022" x14ac:dyDescent="0.25">
      <c r="A7" s="9" t="s">
        <v>27</v>
      </c>
      <c r="B7" s="11">
        <v>4</v>
      </c>
      <c r="C7" s="11">
        <v>7</v>
      </c>
      <c r="D7" s="11">
        <v>5</v>
      </c>
      <c r="E7" s="11">
        <v>7</v>
      </c>
      <c r="F7" s="11">
        <v>14</v>
      </c>
      <c r="G7" s="11">
        <v>7</v>
      </c>
      <c r="H7" s="11">
        <v>16</v>
      </c>
      <c r="I7" s="11">
        <v>23</v>
      </c>
      <c r="J7" s="11">
        <v>25</v>
      </c>
      <c r="K7" s="11">
        <v>15</v>
      </c>
      <c r="AMC7"/>
      <c r="AMD7"/>
      <c r="AME7"/>
      <c r="AMF7"/>
      <c r="AMG7"/>
      <c r="AMH7"/>
    </row>
    <row r="8" spans="1:1022" s="24" customFormat="1" x14ac:dyDescent="0.25">
      <c r="A8" s="13" t="s">
        <v>24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2</v>
      </c>
      <c r="I8">
        <v>2</v>
      </c>
      <c r="J8">
        <v>3</v>
      </c>
      <c r="K8">
        <v>3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/>
      <c r="KP8" s="23"/>
      <c r="KQ8" s="23"/>
      <c r="KR8" s="23"/>
      <c r="KS8" s="23"/>
      <c r="KT8" s="23"/>
      <c r="KU8" s="23"/>
      <c r="KV8" s="23"/>
      <c r="KW8" s="23"/>
      <c r="KX8" s="23"/>
      <c r="KY8" s="23"/>
      <c r="KZ8" s="23"/>
      <c r="LA8" s="23"/>
      <c r="LB8" s="23"/>
      <c r="LC8" s="23"/>
      <c r="LD8" s="23"/>
      <c r="LE8" s="23"/>
      <c r="LF8" s="23"/>
      <c r="LG8" s="23"/>
      <c r="LH8" s="23"/>
      <c r="LI8" s="23"/>
      <c r="LJ8" s="23"/>
      <c r="LK8" s="23"/>
      <c r="LL8" s="23"/>
      <c r="LM8" s="23"/>
      <c r="LN8" s="23"/>
      <c r="LO8" s="23"/>
      <c r="LP8" s="23"/>
      <c r="LQ8" s="23"/>
      <c r="LR8" s="23"/>
      <c r="LS8" s="23"/>
      <c r="LT8" s="23"/>
      <c r="LU8" s="23"/>
      <c r="LV8" s="23"/>
      <c r="LW8" s="23"/>
      <c r="LX8" s="23"/>
      <c r="LY8" s="23"/>
      <c r="LZ8" s="23"/>
      <c r="MA8" s="23"/>
      <c r="MB8" s="23"/>
      <c r="MC8" s="23"/>
      <c r="MD8" s="23"/>
      <c r="ME8" s="23"/>
      <c r="MF8" s="23"/>
      <c r="MG8" s="23"/>
      <c r="MH8" s="23"/>
      <c r="MI8" s="23"/>
      <c r="MJ8" s="23"/>
      <c r="MK8" s="23"/>
      <c r="ML8" s="23"/>
      <c r="MM8" s="23"/>
      <c r="MN8" s="23"/>
      <c r="MO8" s="23"/>
      <c r="MP8" s="23"/>
      <c r="MQ8" s="23"/>
      <c r="MR8" s="23"/>
      <c r="MS8" s="23"/>
      <c r="MT8" s="23"/>
      <c r="MU8" s="23"/>
      <c r="MV8" s="23"/>
      <c r="MW8" s="23"/>
      <c r="MX8" s="23"/>
      <c r="MY8" s="23"/>
      <c r="MZ8" s="23"/>
      <c r="NA8" s="23"/>
      <c r="NB8" s="23"/>
      <c r="NC8" s="23"/>
      <c r="ND8" s="23"/>
      <c r="NE8" s="23"/>
      <c r="NF8" s="23"/>
      <c r="NG8" s="23"/>
      <c r="NH8" s="23"/>
      <c r="NI8" s="23"/>
      <c r="NJ8" s="23"/>
      <c r="NK8" s="23"/>
      <c r="NL8" s="23"/>
      <c r="NM8" s="23"/>
      <c r="NN8" s="23"/>
      <c r="NO8" s="23"/>
      <c r="NP8" s="23"/>
      <c r="NQ8" s="23"/>
      <c r="NR8" s="23"/>
      <c r="NS8" s="23"/>
      <c r="NT8" s="23"/>
      <c r="NU8" s="23"/>
      <c r="NV8" s="23"/>
      <c r="NW8" s="23"/>
      <c r="NX8" s="23"/>
      <c r="NY8" s="23"/>
      <c r="NZ8" s="23"/>
      <c r="OA8" s="23"/>
      <c r="OB8" s="23"/>
      <c r="OC8" s="23"/>
      <c r="OD8" s="23"/>
      <c r="OE8" s="23"/>
      <c r="OF8" s="23"/>
      <c r="OG8" s="23"/>
      <c r="OH8" s="23"/>
      <c r="OI8" s="23"/>
      <c r="OJ8" s="23"/>
      <c r="OK8" s="23"/>
      <c r="OL8" s="23"/>
      <c r="OM8" s="23"/>
      <c r="ON8" s="23"/>
      <c r="OO8" s="23"/>
      <c r="OP8" s="23"/>
      <c r="OQ8" s="23"/>
      <c r="OR8" s="23"/>
      <c r="OS8" s="23"/>
      <c r="OT8" s="23"/>
      <c r="OU8" s="23"/>
      <c r="OV8" s="23"/>
      <c r="OW8" s="23"/>
      <c r="OX8" s="23"/>
      <c r="OY8" s="23"/>
      <c r="OZ8" s="23"/>
      <c r="PA8" s="23"/>
      <c r="PB8" s="23"/>
      <c r="PC8" s="23"/>
      <c r="PD8" s="23"/>
      <c r="PE8" s="23"/>
      <c r="PF8" s="23"/>
      <c r="PG8" s="23"/>
      <c r="PH8" s="23"/>
      <c r="PI8" s="23"/>
      <c r="PJ8" s="23"/>
      <c r="PK8" s="23"/>
      <c r="PL8" s="23"/>
      <c r="PM8" s="23"/>
      <c r="PN8" s="23"/>
      <c r="PO8" s="23"/>
      <c r="PP8" s="23"/>
      <c r="PQ8" s="23"/>
      <c r="PR8" s="23"/>
      <c r="PS8" s="23"/>
      <c r="PT8" s="23"/>
      <c r="PU8" s="23"/>
      <c r="PV8" s="23"/>
      <c r="PW8" s="23"/>
      <c r="PX8" s="23"/>
      <c r="PY8" s="23"/>
      <c r="PZ8" s="23"/>
      <c r="QA8" s="23"/>
      <c r="QB8" s="23"/>
      <c r="QC8" s="23"/>
      <c r="QD8" s="23"/>
      <c r="QE8" s="23"/>
      <c r="QF8" s="23"/>
      <c r="QG8" s="23"/>
      <c r="QH8" s="23"/>
      <c r="QI8" s="23"/>
      <c r="QJ8" s="23"/>
      <c r="QK8" s="23"/>
      <c r="QL8" s="23"/>
      <c r="QM8" s="23"/>
      <c r="QN8" s="23"/>
      <c r="QO8" s="23"/>
      <c r="QP8" s="23"/>
      <c r="QQ8" s="23"/>
      <c r="QR8" s="23"/>
      <c r="QS8" s="23"/>
      <c r="QT8" s="23"/>
      <c r="QU8" s="23"/>
      <c r="QV8" s="23"/>
      <c r="QW8" s="23"/>
      <c r="QX8" s="23"/>
      <c r="QY8" s="23"/>
      <c r="QZ8" s="23"/>
      <c r="RA8" s="23"/>
      <c r="RB8" s="23"/>
      <c r="RC8" s="23"/>
      <c r="RD8" s="23"/>
      <c r="RE8" s="23"/>
      <c r="RF8" s="23"/>
      <c r="RG8" s="23"/>
      <c r="RH8" s="23"/>
      <c r="RI8" s="23"/>
      <c r="RJ8" s="23"/>
      <c r="RK8" s="23"/>
      <c r="RL8" s="23"/>
      <c r="RM8" s="23"/>
      <c r="RN8" s="23"/>
      <c r="RO8" s="23"/>
      <c r="RP8" s="23"/>
      <c r="RQ8" s="23"/>
      <c r="RR8" s="23"/>
      <c r="RS8" s="23"/>
      <c r="RT8" s="23"/>
      <c r="RU8" s="23"/>
      <c r="RV8" s="23"/>
      <c r="RW8" s="23"/>
      <c r="RX8" s="23"/>
      <c r="RY8" s="23"/>
      <c r="RZ8" s="23"/>
      <c r="SA8" s="23"/>
      <c r="SB8" s="23"/>
      <c r="SC8" s="23"/>
      <c r="SD8" s="23"/>
      <c r="SE8" s="23"/>
      <c r="SF8" s="23"/>
      <c r="SG8" s="23"/>
      <c r="SH8" s="23"/>
      <c r="SI8" s="23"/>
      <c r="SJ8" s="23"/>
      <c r="SK8" s="23"/>
      <c r="SL8" s="23"/>
      <c r="SM8" s="23"/>
      <c r="SN8" s="23"/>
      <c r="SO8" s="23"/>
      <c r="SP8" s="23"/>
      <c r="SQ8" s="23"/>
      <c r="SR8" s="23"/>
      <c r="SS8" s="23"/>
      <c r="ST8" s="23"/>
      <c r="SU8" s="23"/>
      <c r="SV8" s="23"/>
      <c r="SW8" s="23"/>
      <c r="SX8" s="23"/>
      <c r="SY8" s="23"/>
      <c r="SZ8" s="23"/>
      <c r="TA8" s="23"/>
      <c r="TB8" s="23"/>
      <c r="TC8" s="23"/>
      <c r="TD8" s="23"/>
      <c r="TE8" s="23"/>
      <c r="TF8" s="23"/>
      <c r="TG8" s="23"/>
      <c r="TH8" s="23"/>
      <c r="TI8" s="23"/>
      <c r="TJ8" s="23"/>
      <c r="TK8" s="23"/>
      <c r="TL8" s="23"/>
      <c r="TM8" s="23"/>
      <c r="TN8" s="23"/>
      <c r="TO8" s="23"/>
      <c r="TP8" s="23"/>
      <c r="TQ8" s="23"/>
      <c r="TR8" s="23"/>
      <c r="TS8" s="23"/>
      <c r="TT8" s="23"/>
      <c r="TU8" s="23"/>
      <c r="TV8" s="23"/>
      <c r="TW8" s="23"/>
      <c r="TX8" s="23"/>
      <c r="TY8" s="23"/>
      <c r="TZ8" s="23"/>
      <c r="UA8" s="23"/>
      <c r="UB8" s="23"/>
      <c r="UC8" s="23"/>
      <c r="UD8" s="23"/>
      <c r="UE8" s="23"/>
      <c r="UF8" s="23"/>
      <c r="UG8" s="23"/>
      <c r="UH8" s="23"/>
      <c r="UI8" s="23"/>
      <c r="UJ8" s="23"/>
      <c r="UK8" s="23"/>
      <c r="UL8" s="23"/>
      <c r="UM8" s="23"/>
      <c r="UN8" s="23"/>
      <c r="UO8" s="23"/>
      <c r="UP8" s="2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  <c r="VE8" s="23"/>
      <c r="VF8" s="23"/>
      <c r="VG8" s="23"/>
      <c r="VH8" s="23"/>
      <c r="VI8" s="23"/>
      <c r="VJ8" s="23"/>
      <c r="VK8" s="23"/>
      <c r="VL8" s="23"/>
      <c r="VM8" s="23"/>
      <c r="VN8" s="23"/>
      <c r="VO8" s="23"/>
      <c r="VP8" s="23"/>
      <c r="VQ8" s="23"/>
      <c r="VR8" s="23"/>
      <c r="VS8" s="23"/>
      <c r="VT8" s="23"/>
      <c r="VU8" s="23"/>
      <c r="VV8" s="23"/>
      <c r="VW8" s="23"/>
      <c r="VX8" s="23"/>
      <c r="VY8" s="23"/>
      <c r="VZ8" s="23"/>
      <c r="WA8" s="23"/>
      <c r="WB8" s="23"/>
      <c r="WC8" s="23"/>
      <c r="WD8" s="23"/>
      <c r="WE8" s="23"/>
      <c r="WF8" s="23"/>
      <c r="WG8" s="23"/>
      <c r="WH8" s="23"/>
      <c r="WI8" s="23"/>
      <c r="WJ8" s="23"/>
      <c r="WK8" s="23"/>
      <c r="WL8" s="23"/>
      <c r="WM8" s="23"/>
      <c r="WN8" s="23"/>
      <c r="WO8" s="23"/>
      <c r="WP8" s="23"/>
      <c r="WQ8" s="23"/>
      <c r="WR8" s="23"/>
      <c r="WS8" s="23"/>
      <c r="WT8" s="23"/>
      <c r="WU8" s="23"/>
      <c r="WV8" s="23"/>
      <c r="WW8" s="23"/>
      <c r="WX8" s="23"/>
      <c r="WY8" s="23"/>
      <c r="WZ8" s="23"/>
      <c r="XA8" s="23"/>
      <c r="XB8" s="23"/>
      <c r="XC8" s="23"/>
      <c r="XD8" s="23"/>
      <c r="XE8" s="23"/>
      <c r="XF8" s="23"/>
      <c r="XG8" s="23"/>
      <c r="XH8" s="23"/>
      <c r="XI8" s="23"/>
      <c r="XJ8" s="23"/>
      <c r="XK8" s="23"/>
      <c r="XL8" s="23"/>
      <c r="XM8" s="23"/>
      <c r="XN8" s="23"/>
      <c r="XO8" s="23"/>
      <c r="XP8" s="23"/>
      <c r="XQ8" s="23"/>
      <c r="XR8" s="23"/>
      <c r="XS8" s="23"/>
      <c r="XT8" s="23"/>
      <c r="XU8" s="23"/>
      <c r="XV8" s="23"/>
      <c r="XW8" s="23"/>
      <c r="XX8" s="23"/>
      <c r="XY8" s="23"/>
      <c r="XZ8" s="23"/>
      <c r="YA8" s="23"/>
      <c r="YB8" s="23"/>
      <c r="YC8" s="23"/>
      <c r="YD8" s="23"/>
      <c r="YE8" s="23"/>
      <c r="YF8" s="23"/>
      <c r="YG8" s="23"/>
      <c r="YH8" s="23"/>
      <c r="YI8" s="23"/>
      <c r="YJ8" s="23"/>
      <c r="YK8" s="23"/>
      <c r="YL8" s="23"/>
      <c r="YM8" s="23"/>
      <c r="YN8" s="23"/>
      <c r="YO8" s="23"/>
      <c r="YP8" s="23"/>
      <c r="YQ8" s="23"/>
      <c r="YR8" s="23"/>
      <c r="YS8" s="23"/>
      <c r="YT8" s="23"/>
      <c r="YU8" s="23"/>
      <c r="YV8" s="23"/>
      <c r="YW8" s="23"/>
      <c r="YX8" s="23"/>
      <c r="YY8" s="23"/>
      <c r="YZ8" s="23"/>
      <c r="ZA8" s="23"/>
      <c r="ZB8" s="23"/>
      <c r="ZC8" s="23"/>
      <c r="ZD8" s="23"/>
      <c r="ZE8" s="23"/>
      <c r="ZF8" s="23"/>
      <c r="ZG8" s="23"/>
      <c r="ZH8" s="23"/>
      <c r="ZI8" s="23"/>
      <c r="ZJ8" s="23"/>
      <c r="ZK8" s="23"/>
      <c r="ZL8" s="23"/>
      <c r="ZM8" s="23"/>
      <c r="ZN8" s="23"/>
      <c r="ZO8" s="23"/>
      <c r="ZP8" s="23"/>
      <c r="ZQ8" s="23"/>
      <c r="ZR8" s="23"/>
      <c r="ZS8" s="23"/>
      <c r="ZT8" s="23"/>
      <c r="ZU8" s="23"/>
      <c r="ZV8" s="23"/>
      <c r="ZW8" s="23"/>
      <c r="ZX8" s="23"/>
      <c r="ZY8" s="23"/>
      <c r="ZZ8" s="23"/>
      <c r="AAA8" s="23"/>
      <c r="AAB8" s="23"/>
      <c r="AAC8" s="23"/>
      <c r="AAD8" s="23"/>
      <c r="AAE8" s="23"/>
      <c r="AAF8" s="23"/>
      <c r="AAG8" s="23"/>
      <c r="AAH8" s="23"/>
      <c r="AAI8" s="23"/>
      <c r="AAJ8" s="23"/>
      <c r="AAK8" s="23"/>
      <c r="AAL8" s="23"/>
      <c r="AAM8" s="23"/>
      <c r="AAN8" s="23"/>
      <c r="AAO8" s="23"/>
      <c r="AAP8" s="23"/>
      <c r="AAQ8" s="23"/>
      <c r="AAR8" s="23"/>
      <c r="AAS8" s="23"/>
      <c r="AAT8" s="23"/>
      <c r="AAU8" s="23"/>
      <c r="AAV8" s="23"/>
      <c r="AAW8" s="23"/>
      <c r="AAX8" s="23"/>
      <c r="AAY8" s="23"/>
      <c r="AAZ8" s="23"/>
      <c r="ABA8" s="23"/>
      <c r="ABB8" s="23"/>
      <c r="ABC8" s="23"/>
      <c r="ABD8" s="23"/>
      <c r="ABE8" s="23"/>
      <c r="ABF8" s="23"/>
      <c r="ABG8" s="23"/>
      <c r="ABH8" s="23"/>
      <c r="ABI8" s="23"/>
      <c r="ABJ8" s="23"/>
      <c r="ABK8" s="23"/>
      <c r="ABL8" s="23"/>
      <c r="ABM8" s="23"/>
      <c r="ABN8" s="23"/>
      <c r="ABO8" s="23"/>
      <c r="ABP8" s="23"/>
      <c r="ABQ8" s="23"/>
      <c r="ABR8" s="23"/>
      <c r="ABS8" s="23"/>
      <c r="ABT8" s="23"/>
      <c r="ABU8" s="23"/>
      <c r="ABV8" s="23"/>
      <c r="ABW8" s="23"/>
      <c r="ABX8" s="23"/>
      <c r="ABY8" s="23"/>
      <c r="ABZ8" s="23"/>
      <c r="ACA8" s="23"/>
      <c r="ACB8" s="23"/>
      <c r="ACC8" s="23"/>
      <c r="ACD8" s="23"/>
      <c r="ACE8" s="23"/>
      <c r="ACF8" s="23"/>
      <c r="ACG8" s="23"/>
      <c r="ACH8" s="23"/>
      <c r="ACI8" s="23"/>
      <c r="ACJ8" s="23"/>
      <c r="ACK8" s="23"/>
      <c r="ACL8" s="23"/>
      <c r="ACM8" s="23"/>
      <c r="ACN8" s="23"/>
      <c r="ACO8" s="23"/>
      <c r="ACP8" s="23"/>
      <c r="ACQ8" s="23"/>
      <c r="ACR8" s="23"/>
      <c r="ACS8" s="23"/>
      <c r="ACT8" s="23"/>
      <c r="ACU8" s="23"/>
      <c r="ACV8" s="23"/>
      <c r="ACW8" s="23"/>
      <c r="ACX8" s="23"/>
      <c r="ACY8" s="23"/>
      <c r="ACZ8" s="23"/>
      <c r="ADA8" s="23"/>
      <c r="ADB8" s="23"/>
      <c r="ADC8" s="23"/>
      <c r="ADD8" s="23"/>
      <c r="ADE8" s="23"/>
      <c r="ADF8" s="23"/>
      <c r="ADG8" s="23"/>
      <c r="ADH8" s="23"/>
      <c r="ADI8" s="23"/>
      <c r="ADJ8" s="23"/>
      <c r="ADK8" s="23"/>
      <c r="ADL8" s="23"/>
      <c r="ADM8" s="23"/>
      <c r="ADN8" s="23"/>
      <c r="ADO8" s="23"/>
      <c r="ADP8" s="23"/>
      <c r="ADQ8" s="23"/>
      <c r="ADR8" s="23"/>
      <c r="ADS8" s="23"/>
      <c r="ADT8" s="23"/>
      <c r="ADU8" s="23"/>
      <c r="ADV8" s="23"/>
      <c r="ADW8" s="23"/>
      <c r="ADX8" s="23"/>
      <c r="ADY8" s="23"/>
      <c r="ADZ8" s="23"/>
      <c r="AEA8" s="23"/>
      <c r="AEB8" s="23"/>
      <c r="AEC8" s="23"/>
      <c r="AED8" s="23"/>
      <c r="AEE8" s="23"/>
      <c r="AEF8" s="23"/>
      <c r="AEG8" s="23"/>
      <c r="AEH8" s="23"/>
      <c r="AEI8" s="23"/>
      <c r="AEJ8" s="23"/>
      <c r="AEK8" s="23"/>
      <c r="AEL8" s="23"/>
      <c r="AEM8" s="23"/>
      <c r="AEN8" s="23"/>
      <c r="AEO8" s="23"/>
      <c r="AEP8" s="23"/>
      <c r="AEQ8" s="23"/>
      <c r="AER8" s="23"/>
      <c r="AES8" s="23"/>
      <c r="AET8" s="23"/>
      <c r="AEU8" s="23"/>
      <c r="AEV8" s="23"/>
      <c r="AEW8" s="23"/>
      <c r="AEX8" s="23"/>
      <c r="AEY8" s="23"/>
      <c r="AEZ8" s="23"/>
      <c r="AFA8" s="23"/>
      <c r="AFB8" s="23"/>
      <c r="AFC8" s="23"/>
      <c r="AFD8" s="23"/>
      <c r="AFE8" s="23"/>
      <c r="AFF8" s="23"/>
      <c r="AFG8" s="23"/>
      <c r="AFH8" s="23"/>
      <c r="AFI8" s="23"/>
      <c r="AFJ8" s="23"/>
      <c r="AFK8" s="23"/>
      <c r="AFL8" s="23"/>
      <c r="AFM8" s="23"/>
      <c r="AFN8" s="23"/>
      <c r="AFO8" s="23"/>
      <c r="AFP8" s="23"/>
      <c r="AFQ8" s="23"/>
      <c r="AFR8" s="23"/>
      <c r="AFS8" s="23"/>
      <c r="AFT8" s="23"/>
      <c r="AFU8" s="23"/>
      <c r="AFV8" s="23"/>
      <c r="AFW8" s="23"/>
      <c r="AFX8" s="23"/>
      <c r="AFY8" s="23"/>
      <c r="AFZ8" s="23"/>
      <c r="AGA8" s="23"/>
      <c r="AGB8" s="23"/>
      <c r="AGC8" s="23"/>
      <c r="AGD8" s="23"/>
      <c r="AGE8" s="23"/>
      <c r="AGF8" s="23"/>
      <c r="AGG8" s="23"/>
      <c r="AGH8" s="23"/>
      <c r="AGI8" s="23"/>
      <c r="AGJ8" s="23"/>
      <c r="AGK8" s="23"/>
      <c r="AGL8" s="23"/>
      <c r="AGM8" s="23"/>
      <c r="AGN8" s="23"/>
      <c r="AGO8" s="23"/>
      <c r="AGP8" s="23"/>
      <c r="AGQ8" s="23"/>
      <c r="AGR8" s="23"/>
      <c r="AGS8" s="23"/>
      <c r="AGT8" s="23"/>
      <c r="AGU8" s="23"/>
      <c r="AGV8" s="23"/>
      <c r="AGW8" s="23"/>
      <c r="AGX8" s="23"/>
      <c r="AGY8" s="23"/>
      <c r="AGZ8" s="23"/>
      <c r="AHA8" s="23"/>
      <c r="AHB8" s="23"/>
      <c r="AHC8" s="23"/>
      <c r="AHD8" s="23"/>
      <c r="AHE8" s="23"/>
      <c r="AHF8" s="23"/>
      <c r="AHG8" s="23"/>
      <c r="AHH8" s="23"/>
      <c r="AHI8" s="23"/>
      <c r="AHJ8" s="23"/>
      <c r="AHK8" s="23"/>
      <c r="AHL8" s="23"/>
      <c r="AHM8" s="23"/>
      <c r="AHN8" s="23"/>
      <c r="AHO8" s="23"/>
      <c r="AHP8" s="23"/>
      <c r="AHQ8" s="23"/>
      <c r="AHR8" s="23"/>
      <c r="AHS8" s="23"/>
      <c r="AHT8" s="23"/>
      <c r="AHU8" s="23"/>
      <c r="AHV8" s="23"/>
      <c r="AHW8" s="23"/>
      <c r="AHX8" s="23"/>
      <c r="AHY8" s="23"/>
      <c r="AHZ8" s="23"/>
      <c r="AIA8" s="23"/>
      <c r="AIB8" s="23"/>
      <c r="AIC8" s="23"/>
      <c r="AID8" s="23"/>
      <c r="AIE8" s="23"/>
      <c r="AIF8" s="23"/>
      <c r="AIG8" s="23"/>
      <c r="AIH8" s="23"/>
      <c r="AII8" s="23"/>
      <c r="AIJ8" s="23"/>
      <c r="AIK8" s="23"/>
      <c r="AIL8" s="23"/>
      <c r="AIM8" s="23"/>
      <c r="AIN8" s="23"/>
      <c r="AIO8" s="23"/>
      <c r="AIP8" s="23"/>
      <c r="AIQ8" s="23"/>
      <c r="AIR8" s="23"/>
      <c r="AIS8" s="23"/>
      <c r="AIT8" s="23"/>
      <c r="AIU8" s="23"/>
      <c r="AIV8" s="23"/>
      <c r="AIW8" s="23"/>
      <c r="AIX8" s="23"/>
      <c r="AIY8" s="23"/>
      <c r="AIZ8" s="23"/>
      <c r="AJA8" s="23"/>
      <c r="AJB8" s="23"/>
      <c r="AJC8" s="23"/>
      <c r="AJD8" s="23"/>
      <c r="AJE8" s="23"/>
      <c r="AJF8" s="23"/>
      <c r="AJG8" s="23"/>
      <c r="AJH8" s="23"/>
      <c r="AJI8" s="23"/>
      <c r="AJJ8" s="23"/>
      <c r="AJK8" s="23"/>
      <c r="AJL8" s="23"/>
      <c r="AJM8" s="23"/>
      <c r="AJN8" s="23"/>
      <c r="AJO8" s="23"/>
      <c r="AJP8" s="23"/>
      <c r="AJQ8" s="23"/>
      <c r="AJR8" s="23"/>
      <c r="AJS8" s="23"/>
      <c r="AJT8" s="23"/>
      <c r="AJU8" s="23"/>
      <c r="AJV8" s="23"/>
      <c r="AJW8" s="23"/>
      <c r="AJX8" s="23"/>
      <c r="AJY8" s="23"/>
      <c r="AJZ8" s="23"/>
      <c r="AKA8" s="23"/>
      <c r="AKB8" s="23"/>
      <c r="AKC8" s="23"/>
      <c r="AKD8" s="23"/>
      <c r="AKE8" s="23"/>
      <c r="AKF8" s="23"/>
      <c r="AKG8" s="23"/>
      <c r="AKH8" s="23"/>
      <c r="AKI8" s="23"/>
      <c r="AKJ8" s="23"/>
      <c r="AKK8" s="23"/>
      <c r="AKL8" s="23"/>
      <c r="AKM8" s="23"/>
      <c r="AKN8" s="23"/>
      <c r="AKO8" s="23"/>
      <c r="AKP8" s="23"/>
      <c r="AKQ8" s="23"/>
      <c r="AKR8" s="23"/>
      <c r="AKS8" s="23"/>
      <c r="AKT8" s="23"/>
      <c r="AKU8" s="23"/>
      <c r="AKV8" s="23"/>
      <c r="AKW8" s="23"/>
      <c r="AKX8" s="23"/>
      <c r="AKY8" s="23"/>
      <c r="AKZ8" s="23"/>
      <c r="ALA8" s="23"/>
      <c r="ALB8" s="23"/>
      <c r="ALC8" s="23"/>
      <c r="ALD8" s="23"/>
      <c r="ALE8" s="23"/>
      <c r="ALF8" s="23"/>
      <c r="ALG8" s="23"/>
      <c r="ALH8" s="23"/>
      <c r="ALI8" s="23"/>
      <c r="ALJ8" s="23"/>
      <c r="ALK8" s="23"/>
      <c r="ALL8" s="23"/>
      <c r="ALM8" s="23"/>
      <c r="ALN8" s="23"/>
      <c r="ALO8" s="23"/>
      <c r="ALP8" s="23"/>
      <c r="ALQ8" s="23"/>
      <c r="ALR8" s="23"/>
      <c r="ALS8" s="23"/>
      <c r="ALT8" s="23"/>
      <c r="ALU8" s="23"/>
      <c r="ALV8" s="23"/>
      <c r="ALW8" s="23"/>
      <c r="ALX8" s="23"/>
      <c r="ALY8" s="23"/>
      <c r="ALZ8" s="23"/>
      <c r="AMA8" s="23"/>
      <c r="AMB8" s="23"/>
    </row>
    <row r="9" spans="1:1022" x14ac:dyDescent="0.25">
      <c r="A9" s="13" t="s">
        <v>23</v>
      </c>
      <c r="B9" s="21">
        <v>0.21099999999999999</v>
      </c>
      <c r="C9" s="21">
        <v>0.09</v>
      </c>
      <c r="D9" s="21">
        <v>0.10100000000000001</v>
      </c>
      <c r="E9" s="21">
        <v>0.122</v>
      </c>
      <c r="F9" s="1">
        <v>0.14699999999999999</v>
      </c>
      <c r="G9" s="21">
        <v>0.16300000000000001</v>
      </c>
      <c r="H9" s="1">
        <v>0.157</v>
      </c>
      <c r="I9" s="1">
        <v>0.161</v>
      </c>
      <c r="J9" s="1">
        <v>0.17299999999999999</v>
      </c>
      <c r="K9" s="1">
        <v>0.19400000000000001</v>
      </c>
      <c r="AMA9"/>
      <c r="AMB9"/>
      <c r="AMC9"/>
      <c r="AMD9"/>
      <c r="AME9"/>
      <c r="AMF9"/>
      <c r="AMG9"/>
      <c r="AMH9"/>
    </row>
    <row r="10" spans="1:1022" x14ac:dyDescent="0.25">
      <c r="A10" t="s">
        <v>8</v>
      </c>
    </row>
    <row r="11" spans="1:1022" x14ac:dyDescent="0.25">
      <c r="A11" s="1" t="s">
        <v>9</v>
      </c>
    </row>
    <row r="14" spans="1:1022" x14ac:dyDescent="0.25">
      <c r="A14" s="22" t="s">
        <v>25</v>
      </c>
    </row>
    <row r="16" spans="1:1022" x14ac:dyDescent="0.25">
      <c r="A16" s="2" t="s">
        <v>0</v>
      </c>
      <c r="B16" s="2">
        <v>1997</v>
      </c>
      <c r="C16" s="2">
        <v>1998</v>
      </c>
      <c r="D16" s="2">
        <v>1999</v>
      </c>
      <c r="E16" s="2">
        <v>2000</v>
      </c>
      <c r="F16" s="2">
        <v>2001</v>
      </c>
      <c r="G16" s="2">
        <v>2002</v>
      </c>
      <c r="H16" s="2">
        <v>2003</v>
      </c>
      <c r="I16" s="2">
        <v>2004</v>
      </c>
    </row>
    <row r="17" spans="1:1022" x14ac:dyDescent="0.25">
      <c r="A17" s="2" t="s">
        <v>26</v>
      </c>
      <c r="B17" s="2"/>
      <c r="C17" s="2"/>
      <c r="D17" s="2"/>
      <c r="E17" s="25">
        <v>282</v>
      </c>
      <c r="F17" s="25">
        <v>394</v>
      </c>
      <c r="G17" s="25">
        <v>556</v>
      </c>
      <c r="H17" s="25">
        <v>1050</v>
      </c>
      <c r="I17" s="25">
        <v>1117</v>
      </c>
      <c r="J17" s="25"/>
      <c r="K17" s="25"/>
    </row>
    <row r="18" spans="1:1022" x14ac:dyDescent="0.25">
      <c r="A18" s="2" t="s">
        <v>32</v>
      </c>
      <c r="B18" s="2"/>
      <c r="C18" s="2"/>
      <c r="D18" s="2"/>
      <c r="E18" s="25">
        <v>7</v>
      </c>
      <c r="F18" s="25">
        <v>5</v>
      </c>
      <c r="G18" s="25">
        <v>3</v>
      </c>
      <c r="H18" s="25">
        <v>6</v>
      </c>
      <c r="I18" s="25">
        <v>7</v>
      </c>
      <c r="J18" s="25"/>
      <c r="K18" s="25"/>
    </row>
    <row r="19" spans="1:1022" x14ac:dyDescent="0.25">
      <c r="A19" s="13" t="s">
        <v>24</v>
      </c>
      <c r="B19" s="2"/>
      <c r="C19" s="2"/>
      <c r="D19" s="2"/>
      <c r="E19" s="25">
        <v>1</v>
      </c>
      <c r="F19" s="25">
        <v>1</v>
      </c>
      <c r="G19" s="25">
        <v>3</v>
      </c>
      <c r="H19" s="25">
        <v>4</v>
      </c>
      <c r="I19" s="25">
        <v>4</v>
      </c>
      <c r="J19" s="25"/>
      <c r="K19" s="25"/>
    </row>
    <row r="20" spans="1:1022" x14ac:dyDescent="0.25">
      <c r="A20" s="13" t="s">
        <v>23</v>
      </c>
      <c r="B20" s="1">
        <v>2.9000000000000001E-2</v>
      </c>
      <c r="C20" s="1">
        <v>3.3000000000000002E-2</v>
      </c>
      <c r="D20" s="1">
        <v>3.7999999999999999E-2</v>
      </c>
      <c r="E20" s="1">
        <v>4.2000000000000003E-2</v>
      </c>
      <c r="F20" s="1">
        <v>4.8000000000000001E-2</v>
      </c>
      <c r="G20" s="1">
        <v>5.8000000000000003E-2</v>
      </c>
      <c r="H20" s="1">
        <v>6.4000000000000001E-2</v>
      </c>
      <c r="I20" s="21">
        <v>6.9000000000000006E-2</v>
      </c>
      <c r="AMF20"/>
      <c r="AMG20"/>
      <c r="AMH20"/>
    </row>
    <row r="21" spans="1:1022" x14ac:dyDescent="0.25">
      <c r="A21"/>
      <c r="AMF21"/>
      <c r="AMG21"/>
      <c r="AMH21"/>
    </row>
    <row r="24" spans="1:1022" x14ac:dyDescent="0.25">
      <c r="A24" s="25" t="s">
        <v>31</v>
      </c>
    </row>
    <row r="25" spans="1:1022" x14ac:dyDescent="0.25">
      <c r="A25" s="25" t="s">
        <v>28</v>
      </c>
    </row>
    <row r="26" spans="1:1022" x14ac:dyDescent="0.25">
      <c r="A26" s="25" t="s">
        <v>29</v>
      </c>
    </row>
    <row r="27" spans="1:1022" x14ac:dyDescent="0.25">
      <c r="A27" s="25" t="s"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G32" sqref="G32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7.9992000799920012E-4</v>
      </c>
      <c r="C2" s="1">
        <f t="shared" si="0"/>
        <v>8.1251269551086737E-4</v>
      </c>
      <c r="D2" s="1">
        <f t="shared" si="0"/>
        <v>9.743237047226043E-4</v>
      </c>
      <c r="E2" s="1">
        <f t="shared" si="0"/>
        <v>1.0387054450032801E-3</v>
      </c>
      <c r="F2" s="1">
        <f t="shared" si="0"/>
        <v>1.0580144595309468E-3</v>
      </c>
      <c r="G2" s="1">
        <f t="shared" si="0"/>
        <v>1.1015131311960114E-3</v>
      </c>
      <c r="H2" s="1">
        <f t="shared" si="0"/>
        <v>1.2544566222104847E-3</v>
      </c>
      <c r="I2" s="1">
        <f t="shared" si="0"/>
        <v>1.4001473839351511E-3</v>
      </c>
      <c r="J2" s="1">
        <f t="shared" si="0"/>
        <v>1.7966761491241205E-3</v>
      </c>
      <c r="K2" s="1">
        <f t="shared" si="0"/>
        <v>1.8597442851607904E-3</v>
      </c>
      <c r="L2" s="1">
        <f t="shared" si="0"/>
        <v>2.349890608540637E-3</v>
      </c>
      <c r="M2" s="1">
        <f t="shared" si="0"/>
        <v>2.7588585222864041E-3</v>
      </c>
      <c r="N2" s="1">
        <f t="shared" si="0"/>
        <v>3.3133916244822825E-3</v>
      </c>
      <c r="O2" s="1">
        <f t="shared" si="0"/>
        <v>3.9237156674879091E-3</v>
      </c>
      <c r="P2" s="1">
        <f t="shared" si="0"/>
        <v>4.422781839516202E-3</v>
      </c>
    </row>
    <row r="3" spans="1:16" x14ac:dyDescent="0.25">
      <c r="A3" s="2" t="s">
        <v>11</v>
      </c>
      <c r="B3"/>
      <c r="C3"/>
      <c r="D3"/>
      <c r="E3"/>
      <c r="F3"/>
      <c r="G3" s="1">
        <v>300</v>
      </c>
      <c r="H3" s="1">
        <v>285</v>
      </c>
      <c r="I3" s="1">
        <v>309</v>
      </c>
      <c r="J3" s="1">
        <v>360</v>
      </c>
      <c r="K3" s="1">
        <v>360</v>
      </c>
      <c r="L3" s="1">
        <v>491</v>
      </c>
      <c r="M3" s="1">
        <v>413</v>
      </c>
      <c r="N3" s="1">
        <v>481</v>
      </c>
      <c r="O3" s="1">
        <v>530</v>
      </c>
      <c r="P3" s="1">
        <v>621</v>
      </c>
    </row>
    <row r="4" spans="1:16" x14ac:dyDescent="0.25">
      <c r="A4" s="2" t="s">
        <v>12</v>
      </c>
      <c r="B4"/>
      <c r="C4"/>
      <c r="D4"/>
      <c r="E4"/>
      <c r="F4"/>
      <c r="G4" s="1">
        <v>1</v>
      </c>
      <c r="H4" s="1">
        <v>2</v>
      </c>
      <c r="I4" s="1">
        <v>0</v>
      </c>
      <c r="J4" s="1">
        <v>0</v>
      </c>
      <c r="K4" s="1">
        <v>2</v>
      </c>
      <c r="L4" s="1">
        <v>29</v>
      </c>
      <c r="M4" s="1">
        <v>10</v>
      </c>
      <c r="N4" s="1">
        <v>18</v>
      </c>
      <c r="O4" s="1">
        <v>10</v>
      </c>
      <c r="P4" s="1">
        <v>10</v>
      </c>
    </row>
    <row r="5" spans="1:16" x14ac:dyDescent="0.25">
      <c r="A5" s="2" t="s">
        <v>7</v>
      </c>
      <c r="B5" s="1">
        <v>16</v>
      </c>
      <c r="C5" s="1">
        <v>16</v>
      </c>
      <c r="D5" s="1">
        <v>17</v>
      </c>
      <c r="E5" s="1">
        <v>19</v>
      </c>
      <c r="F5" s="1">
        <v>18</v>
      </c>
      <c r="G5" s="1">
        <v>19</v>
      </c>
      <c r="H5" s="1">
        <v>19</v>
      </c>
      <c r="I5" s="1">
        <v>19</v>
      </c>
      <c r="J5" s="1">
        <v>24</v>
      </c>
      <c r="K5" s="1">
        <v>24</v>
      </c>
      <c r="L5" s="1">
        <v>29</v>
      </c>
      <c r="M5" s="1">
        <v>32</v>
      </c>
      <c r="N5" s="1">
        <v>36</v>
      </c>
      <c r="O5" s="1">
        <v>43</v>
      </c>
      <c r="P5" s="1">
        <v>49</v>
      </c>
    </row>
    <row r="6" spans="1:16" x14ac:dyDescent="0.25">
      <c r="A6" s="2" t="s">
        <v>13</v>
      </c>
      <c r="B6" s="1">
        <v>20002</v>
      </c>
      <c r="C6" s="1">
        <v>19692</v>
      </c>
      <c r="D6" s="1">
        <v>17448</v>
      </c>
      <c r="E6" s="1">
        <v>18292</v>
      </c>
      <c r="F6" s="1">
        <v>17013</v>
      </c>
      <c r="G6" s="1">
        <v>17249</v>
      </c>
      <c r="H6" s="1">
        <v>15146</v>
      </c>
      <c r="I6" s="1">
        <v>13570</v>
      </c>
      <c r="J6" s="1">
        <v>13358</v>
      </c>
      <c r="K6" s="1">
        <v>12905</v>
      </c>
      <c r="L6" s="1">
        <v>12341</v>
      </c>
      <c r="M6" s="1">
        <v>11599</v>
      </c>
      <c r="N6" s="1">
        <v>10865</v>
      </c>
      <c r="O6" s="1">
        <v>10959</v>
      </c>
      <c r="P6" s="1">
        <v>11079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0" sqref="D10"/>
    </sheetView>
  </sheetViews>
  <sheetFormatPr defaultRowHeight="15" x14ac:dyDescent="0.25"/>
  <cols>
    <col min="1" max="1" width="13.42578125" style="2"/>
    <col min="2" max="2" width="11.85546875"/>
    <col min="3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4.4553352639786145E-5</v>
      </c>
      <c r="C2">
        <f t="shared" si="0"/>
        <v>4.3915506565368234E-5</v>
      </c>
      <c r="D2">
        <f t="shared" si="0"/>
        <v>4.4959985612804602E-5</v>
      </c>
      <c r="E2">
        <f t="shared" si="0"/>
        <v>8.5473738193939908E-5</v>
      </c>
      <c r="F2">
        <f t="shared" si="0"/>
        <v>9.0004950272264971E-5</v>
      </c>
      <c r="G2">
        <f t="shared" si="0"/>
        <v>4.451170657883023E-5</v>
      </c>
      <c r="H2">
        <f t="shared" si="0"/>
        <v>9.0844458488032235E-4</v>
      </c>
      <c r="I2">
        <f t="shared" si="0"/>
        <v>1.1561584707877293E-3</v>
      </c>
      <c r="J2">
        <f t="shared" si="0"/>
        <v>1.4884644008930786E-3</v>
      </c>
      <c r="K2">
        <f t="shared" si="0"/>
        <v>1.8390401961642876E-3</v>
      </c>
      <c r="L2">
        <f t="shared" si="0"/>
        <v>2.0821074548499525E-3</v>
      </c>
      <c r="M2">
        <f t="shared" si="0"/>
        <v>1.2171866758631882E-3</v>
      </c>
      <c r="N2">
        <f t="shared" si="0"/>
        <v>1.5332472562943835E-3</v>
      </c>
      <c r="O2">
        <f t="shared" si="0"/>
        <v>1.785367746943528E-3</v>
      </c>
      <c r="P2">
        <f t="shared" si="0"/>
        <v>2.0918025022694082E-3</v>
      </c>
    </row>
    <row r="3" spans="1:16" x14ac:dyDescent="0.25">
      <c r="A3" s="2" t="s">
        <v>11</v>
      </c>
      <c r="G3">
        <v>26</v>
      </c>
      <c r="H3">
        <v>147</v>
      </c>
      <c r="I3">
        <v>174</v>
      </c>
      <c r="J3">
        <v>230</v>
      </c>
      <c r="K3">
        <v>253</v>
      </c>
      <c r="L3">
        <v>301</v>
      </c>
      <c r="M3">
        <v>302</v>
      </c>
      <c r="N3">
        <v>338</v>
      </c>
      <c r="O3">
        <v>317</v>
      </c>
      <c r="P3">
        <v>353</v>
      </c>
    </row>
    <row r="4" spans="1:16" x14ac:dyDescent="0.25">
      <c r="A4" s="2" t="s">
        <v>12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3</v>
      </c>
      <c r="N4">
        <v>0</v>
      </c>
      <c r="O4">
        <v>2</v>
      </c>
      <c r="P4">
        <v>2</v>
      </c>
    </row>
    <row r="5" spans="1:16" x14ac:dyDescent="0.25">
      <c r="A5" s="2" t="s">
        <v>7</v>
      </c>
      <c r="B5">
        <v>1</v>
      </c>
      <c r="C5">
        <v>1</v>
      </c>
      <c r="D5">
        <v>1</v>
      </c>
      <c r="E5">
        <v>2</v>
      </c>
      <c r="F5">
        <v>2</v>
      </c>
      <c r="G5">
        <v>1</v>
      </c>
      <c r="H5">
        <v>23</v>
      </c>
      <c r="I5">
        <v>30</v>
      </c>
      <c r="J5">
        <v>36</v>
      </c>
      <c r="K5">
        <v>42</v>
      </c>
      <c r="L5">
        <v>46</v>
      </c>
      <c r="M5">
        <v>30</v>
      </c>
      <c r="N5">
        <v>38</v>
      </c>
      <c r="O5">
        <v>46</v>
      </c>
      <c r="P5">
        <v>53</v>
      </c>
    </row>
    <row r="6" spans="1:16" x14ac:dyDescent="0.25">
      <c r="A6" s="2" t="s">
        <v>13</v>
      </c>
      <c r="B6">
        <v>22445</v>
      </c>
      <c r="C6">
        <v>22771</v>
      </c>
      <c r="D6">
        <v>22242</v>
      </c>
      <c r="E6">
        <v>23399</v>
      </c>
      <c r="F6">
        <v>22221</v>
      </c>
      <c r="G6" s="1">
        <v>22466</v>
      </c>
      <c r="H6" s="1">
        <v>25318</v>
      </c>
      <c r="I6" s="1">
        <v>25948</v>
      </c>
      <c r="J6" s="1">
        <v>24186</v>
      </c>
      <c r="K6" s="1">
        <v>22838</v>
      </c>
      <c r="L6" s="1">
        <v>22093</v>
      </c>
      <c r="M6" s="1">
        <v>24647</v>
      </c>
      <c r="N6" s="1">
        <v>24784</v>
      </c>
      <c r="O6" s="1">
        <v>25765</v>
      </c>
      <c r="P6" s="1">
        <v>25337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K21"/>
  <sheetViews>
    <sheetView zoomScale="60" zoomScaleNormal="60" workbookViewId="0">
      <selection activeCell="B10" sqref="B10"/>
    </sheetView>
  </sheetViews>
  <sheetFormatPr defaultRowHeight="15" x14ac:dyDescent="0.25"/>
  <cols>
    <col min="1" max="1" width="36.85546875" style="2" customWidth="1"/>
    <col min="2" max="15" width="8.5703125" style="1"/>
    <col min="16" max="1025" width="8.42578125" style="1"/>
  </cols>
  <sheetData>
    <row r="1" spans="1:1025" s="2" customFormat="1" x14ac:dyDescent="0.25">
      <c r="A1" s="13" t="s">
        <v>0</v>
      </c>
      <c r="B1" s="13">
        <v>2006</v>
      </c>
      <c r="C1" s="13">
        <v>2007</v>
      </c>
      <c r="D1" s="13">
        <v>2008</v>
      </c>
      <c r="E1" s="13">
        <v>2009</v>
      </c>
      <c r="F1" s="13">
        <v>2010</v>
      </c>
      <c r="G1" s="13">
        <v>2011</v>
      </c>
      <c r="H1" s="13">
        <v>2012</v>
      </c>
      <c r="I1" s="13">
        <v>2013</v>
      </c>
      <c r="J1" s="13">
        <v>2014</v>
      </c>
    </row>
    <row r="2" spans="1:1025" x14ac:dyDescent="0.25">
      <c r="A2" s="14" t="s">
        <v>1</v>
      </c>
      <c r="B2" s="15">
        <v>305</v>
      </c>
      <c r="C2" s="15">
        <v>360</v>
      </c>
      <c r="D2" s="15">
        <v>309</v>
      </c>
      <c r="E2" s="15">
        <v>304</v>
      </c>
      <c r="F2" s="15">
        <v>731</v>
      </c>
      <c r="G2" s="15">
        <v>615</v>
      </c>
      <c r="H2" s="15">
        <v>845</v>
      </c>
      <c r="I2" s="15">
        <v>1453</v>
      </c>
      <c r="J2" s="15">
        <v>1315</v>
      </c>
      <c r="AMB2"/>
      <c r="AMC2"/>
      <c r="AMD2"/>
      <c r="AME2"/>
      <c r="AMF2"/>
      <c r="AMG2"/>
      <c r="AMH2"/>
      <c r="AMI2"/>
      <c r="AMJ2"/>
      <c r="AMK2"/>
    </row>
    <row r="3" spans="1:1025" x14ac:dyDescent="0.25">
      <c r="A3" s="14" t="s">
        <v>2</v>
      </c>
      <c r="B3" s="15">
        <v>6</v>
      </c>
      <c r="C3" s="15">
        <v>6</v>
      </c>
      <c r="D3" s="15">
        <v>9</v>
      </c>
      <c r="E3" s="15">
        <v>4</v>
      </c>
      <c r="F3" s="15">
        <v>116</v>
      </c>
      <c r="G3" s="15">
        <v>182</v>
      </c>
      <c r="H3" s="15">
        <v>265</v>
      </c>
      <c r="I3" s="15">
        <v>523</v>
      </c>
      <c r="J3" s="15">
        <v>477</v>
      </c>
      <c r="AMB3"/>
      <c r="AMC3"/>
      <c r="AMD3"/>
      <c r="AME3"/>
      <c r="AMF3"/>
      <c r="AMG3"/>
      <c r="AMH3"/>
      <c r="AMI3"/>
      <c r="AMJ3"/>
      <c r="AMK3"/>
    </row>
    <row r="4" spans="1:1025" x14ac:dyDescent="0.25">
      <c r="A4" s="16" t="s">
        <v>3</v>
      </c>
      <c r="B4" s="17">
        <v>183</v>
      </c>
      <c r="C4" s="17">
        <v>184</v>
      </c>
      <c r="D4" s="17">
        <v>161</v>
      </c>
      <c r="E4" s="17">
        <v>188</v>
      </c>
      <c r="F4" s="17">
        <v>509</v>
      </c>
      <c r="G4" s="17">
        <v>316</v>
      </c>
      <c r="H4" s="17">
        <v>682</v>
      </c>
      <c r="I4" s="17">
        <v>788</v>
      </c>
      <c r="J4" s="17">
        <v>753</v>
      </c>
      <c r="AMB4"/>
      <c r="AMC4"/>
      <c r="AMD4"/>
      <c r="AME4"/>
      <c r="AMF4"/>
      <c r="AMG4"/>
      <c r="AMH4"/>
      <c r="AMI4"/>
      <c r="AMJ4"/>
      <c r="AMK4"/>
    </row>
    <row r="5" spans="1:1025" x14ac:dyDescent="0.25">
      <c r="A5" s="16" t="s">
        <v>4</v>
      </c>
      <c r="B5" s="17">
        <v>47</v>
      </c>
      <c r="C5" s="17">
        <v>59</v>
      </c>
      <c r="D5" s="17">
        <v>59</v>
      </c>
      <c r="E5" s="17">
        <v>65</v>
      </c>
      <c r="F5" s="17">
        <v>134</v>
      </c>
      <c r="G5" s="17">
        <v>82</v>
      </c>
      <c r="H5" s="17">
        <v>200</v>
      </c>
      <c r="I5" s="17">
        <v>243</v>
      </c>
      <c r="J5" s="17">
        <v>223</v>
      </c>
      <c r="AMB5"/>
      <c r="AMC5"/>
      <c r="AMD5"/>
      <c r="AME5"/>
      <c r="AMF5"/>
      <c r="AMG5"/>
      <c r="AMH5"/>
      <c r="AMI5"/>
      <c r="AMJ5"/>
      <c r="AMK5"/>
    </row>
    <row r="6" spans="1:1025" x14ac:dyDescent="0.25">
      <c r="A6" s="18" t="s">
        <v>26</v>
      </c>
      <c r="B6" s="27"/>
      <c r="C6" s="19">
        <v>978</v>
      </c>
      <c r="D6" s="19">
        <v>45</v>
      </c>
      <c r="E6" s="19">
        <v>849</v>
      </c>
      <c r="F6" s="19">
        <v>2593</v>
      </c>
      <c r="G6" s="19">
        <v>1854</v>
      </c>
      <c r="H6" s="19">
        <v>3021</v>
      </c>
      <c r="I6" s="19">
        <v>3989</v>
      </c>
      <c r="J6" s="19">
        <v>3696</v>
      </c>
      <c r="AMB6"/>
      <c r="AMC6"/>
      <c r="AMD6"/>
      <c r="AME6"/>
      <c r="AMF6"/>
      <c r="AMG6"/>
      <c r="AMH6"/>
      <c r="AMI6"/>
      <c r="AMJ6"/>
      <c r="AMK6"/>
    </row>
    <row r="7" spans="1:1025" x14ac:dyDescent="0.25">
      <c r="A7" s="18" t="s">
        <v>27</v>
      </c>
      <c r="B7" s="19"/>
      <c r="C7" s="19">
        <v>1</v>
      </c>
      <c r="D7" s="19">
        <v>0</v>
      </c>
      <c r="E7" s="19">
        <v>0</v>
      </c>
      <c r="F7" s="19">
        <v>4</v>
      </c>
      <c r="G7" s="19">
        <v>3</v>
      </c>
      <c r="H7" s="19">
        <v>11</v>
      </c>
      <c r="I7" s="19">
        <v>33</v>
      </c>
      <c r="J7" s="19">
        <v>13</v>
      </c>
      <c r="AMB7"/>
      <c r="AMC7"/>
      <c r="AMD7"/>
      <c r="AME7"/>
      <c r="AMF7"/>
      <c r="AMG7"/>
      <c r="AMH7"/>
      <c r="AMI7"/>
      <c r="AMJ7"/>
      <c r="AMK7"/>
    </row>
    <row r="8" spans="1:1025" x14ac:dyDescent="0.25">
      <c r="A8" s="13" t="s">
        <v>24</v>
      </c>
      <c r="B8" s="20">
        <v>75</v>
      </c>
      <c r="C8" s="20">
        <v>80</v>
      </c>
      <c r="D8" s="20">
        <v>85</v>
      </c>
      <c r="E8" s="20">
        <v>89</v>
      </c>
      <c r="F8" s="20">
        <v>86</v>
      </c>
      <c r="G8" s="20">
        <v>87</v>
      </c>
      <c r="H8" s="20">
        <v>92</v>
      </c>
      <c r="I8" s="20">
        <v>98</v>
      </c>
      <c r="J8" s="20">
        <v>103</v>
      </c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5">
      <c r="A9" s="13" t="s">
        <v>23</v>
      </c>
      <c r="B9" s="20"/>
      <c r="C9" s="20">
        <v>4.8000000000000001E-2</v>
      </c>
      <c r="D9" s="20">
        <v>6.6000000000000003E-2</v>
      </c>
      <c r="E9" s="20"/>
      <c r="F9" s="20">
        <v>6.9000000000000006E-2</v>
      </c>
      <c r="G9" s="20">
        <v>3.9E-2</v>
      </c>
      <c r="H9" s="20">
        <v>7.2999999999999995E-2</v>
      </c>
      <c r="I9" s="20">
        <v>7.5999999999999998E-2</v>
      </c>
      <c r="J9" s="20">
        <v>0</v>
      </c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5">
      <c r="A10" s="20" t="s">
        <v>8</v>
      </c>
      <c r="B10" s="20"/>
      <c r="C10" s="20"/>
      <c r="D10" s="20"/>
      <c r="E10" s="20"/>
      <c r="F10" s="20"/>
      <c r="G10" s="20"/>
      <c r="H10" s="20"/>
      <c r="I10" s="20"/>
      <c r="J10" s="2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25">
      <c r="A11" s="20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AMF11"/>
      <c r="AMG11"/>
      <c r="AMH11"/>
      <c r="AMI11"/>
      <c r="AMJ11"/>
      <c r="AMK11"/>
    </row>
    <row r="13" spans="1:1025" x14ac:dyDescent="0.25">
      <c r="B13"/>
      <c r="C13"/>
      <c r="D13"/>
      <c r="E13"/>
      <c r="F13"/>
      <c r="G13"/>
    </row>
    <row r="14" spans="1:1025" x14ac:dyDescent="0.25">
      <c r="A14" s="13" t="s">
        <v>0</v>
      </c>
      <c r="B14" s="13">
        <v>2000</v>
      </c>
      <c r="C14" s="13">
        <v>2001</v>
      </c>
      <c r="D14" s="13">
        <v>2002</v>
      </c>
      <c r="E14" s="13">
        <v>2003</v>
      </c>
      <c r="F14" s="13">
        <v>2004</v>
      </c>
      <c r="G14" s="13">
        <v>2005</v>
      </c>
    </row>
    <row r="15" spans="1:1025" x14ac:dyDescent="0.25">
      <c r="A15" s="13" t="s">
        <v>24</v>
      </c>
      <c r="B15" s="20">
        <v>66</v>
      </c>
      <c r="C15" s="20">
        <v>65</v>
      </c>
      <c r="D15" s="20">
        <v>64</v>
      </c>
      <c r="E15" s="20">
        <v>65</v>
      </c>
      <c r="F15" s="20">
        <v>64</v>
      </c>
      <c r="G15" s="20">
        <v>70</v>
      </c>
    </row>
    <row r="18" spans="1:1" x14ac:dyDescent="0.25">
      <c r="A18" s="25" t="s">
        <v>31</v>
      </c>
    </row>
    <row r="19" spans="1:1" x14ac:dyDescent="0.25">
      <c r="A19" s="25" t="s">
        <v>28</v>
      </c>
    </row>
    <row r="20" spans="1:1" x14ac:dyDescent="0.25">
      <c r="A20" s="25" t="s">
        <v>29</v>
      </c>
    </row>
    <row r="21" spans="1:1" x14ac:dyDescent="0.25">
      <c r="A21" s="25" t="s">
        <v>30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E14" sqref="E14"/>
    </sheetView>
  </sheetViews>
  <sheetFormatPr defaultRowHeight="15" x14ac:dyDescent="0.25"/>
  <cols>
    <col min="1" max="1" width="13.42578125" style="1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</row>
    <row r="3" spans="1:16" x14ac:dyDescent="0.25">
      <c r="A3" s="2" t="s">
        <v>11</v>
      </c>
      <c r="G3"/>
      <c r="H3">
        <v>26</v>
      </c>
      <c r="I3">
        <v>27</v>
      </c>
      <c r="J3">
        <v>40</v>
      </c>
      <c r="K3">
        <v>44</v>
      </c>
      <c r="L3">
        <v>63</v>
      </c>
      <c r="M3">
        <v>65</v>
      </c>
      <c r="N3">
        <v>77</v>
      </c>
      <c r="O3">
        <v>92</v>
      </c>
      <c r="P3">
        <v>118</v>
      </c>
    </row>
    <row r="4" spans="1:16" x14ac:dyDescent="0.25">
      <c r="A4" s="2" t="s">
        <v>12</v>
      </c>
      <c r="G4"/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3</v>
      </c>
    </row>
    <row r="5" spans="1:16" x14ac:dyDescent="0.2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2" t="s">
        <v>13</v>
      </c>
      <c r="B6">
        <v>11930</v>
      </c>
      <c r="C6">
        <v>9595</v>
      </c>
      <c r="D6">
        <v>7232</v>
      </c>
      <c r="E6">
        <v>7681</v>
      </c>
      <c r="F6">
        <v>8776</v>
      </c>
      <c r="G6" s="1">
        <v>8503</v>
      </c>
      <c r="H6" s="1">
        <v>7932</v>
      </c>
      <c r="I6" s="1">
        <v>8935</v>
      </c>
      <c r="J6" s="1">
        <v>7962</v>
      </c>
      <c r="K6" s="1">
        <v>6972</v>
      </c>
      <c r="L6" s="1">
        <v>7460</v>
      </c>
      <c r="M6" s="1">
        <v>7722</v>
      </c>
      <c r="N6" s="1">
        <v>8274</v>
      </c>
      <c r="O6" s="1">
        <v>8897</v>
      </c>
      <c r="P6" s="1">
        <v>8319</v>
      </c>
    </row>
    <row r="7" spans="1:16" x14ac:dyDescent="0.25">
      <c r="A7"/>
    </row>
    <row r="8" spans="1:16" x14ac:dyDescent="0.25">
      <c r="A8" s="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H35" sqref="H35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024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25">
      <c r="A2" s="2" t="s">
        <v>10</v>
      </c>
      <c r="B2" s="1">
        <f t="shared" ref="B2:P2" si="0">B5/B6</f>
        <v>0</v>
      </c>
      <c r="C2" s="1">
        <f t="shared" si="0"/>
        <v>5.7974375326105859E-5</v>
      </c>
      <c r="D2" s="1">
        <f t="shared" si="0"/>
        <v>1.1914690813773382E-4</v>
      </c>
      <c r="E2" s="1">
        <f t="shared" si="0"/>
        <v>3.0336124256764954E-4</v>
      </c>
      <c r="F2" s="1">
        <f t="shared" si="0"/>
        <v>3.9057414399166774E-4</v>
      </c>
      <c r="G2" s="1">
        <f t="shared" si="0"/>
        <v>3.6268678369360223E-4</v>
      </c>
      <c r="H2" s="1">
        <f t="shared" si="0"/>
        <v>7.7214114740174506E-4</v>
      </c>
      <c r="I2" s="1">
        <f t="shared" si="0"/>
        <v>7.0721357850070724E-4</v>
      </c>
      <c r="J2" s="1">
        <f t="shared" si="0"/>
        <v>1.1226944667201283E-3</v>
      </c>
      <c r="K2" s="1">
        <f t="shared" si="0"/>
        <v>4.3429167028576391E-4</v>
      </c>
      <c r="L2" s="1">
        <f t="shared" si="0"/>
        <v>1.0265982267848811E-3</v>
      </c>
      <c r="M2" s="1">
        <f t="shared" si="0"/>
        <v>7.760627748555661E-4</v>
      </c>
      <c r="N2" s="1">
        <f t="shared" si="0"/>
        <v>1.5458761480403747E-3</v>
      </c>
      <c r="O2" s="1">
        <f t="shared" si="0"/>
        <v>2.1259198691741619E-3</v>
      </c>
      <c r="P2" s="1">
        <f t="shared" si="0"/>
        <v>2.7422303473491772E-3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H3" s="1">
        <v>32</v>
      </c>
      <c r="I3" s="1">
        <v>41</v>
      </c>
      <c r="J3" s="1">
        <v>53</v>
      </c>
      <c r="K3" s="1">
        <v>64</v>
      </c>
      <c r="L3" s="1">
        <v>43</v>
      </c>
      <c r="M3" s="1">
        <v>19</v>
      </c>
      <c r="N3" s="1">
        <v>185</v>
      </c>
      <c r="O3" s="1">
        <v>144</v>
      </c>
      <c r="P3" s="1">
        <v>154</v>
      </c>
    </row>
    <row r="4" spans="1:1024" s="1" customFormat="1" x14ac:dyDescent="0.25">
      <c r="A4" s="2" t="s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2</v>
      </c>
    </row>
    <row r="5" spans="1:1024" x14ac:dyDescent="0.25">
      <c r="A5" s="2" t="s">
        <v>7</v>
      </c>
      <c r="B5" s="1">
        <v>0</v>
      </c>
      <c r="C5" s="1">
        <v>1</v>
      </c>
      <c r="D5" s="1">
        <v>2</v>
      </c>
      <c r="E5" s="1">
        <v>5</v>
      </c>
      <c r="F5" s="1">
        <v>6</v>
      </c>
      <c r="G5" s="1">
        <v>5</v>
      </c>
      <c r="H5" s="1">
        <v>10</v>
      </c>
      <c r="I5" s="1">
        <v>10</v>
      </c>
      <c r="J5" s="1">
        <v>14</v>
      </c>
      <c r="K5" s="1">
        <v>5</v>
      </c>
      <c r="L5" s="1">
        <v>11</v>
      </c>
      <c r="M5" s="1">
        <v>9</v>
      </c>
      <c r="N5" s="1">
        <v>17</v>
      </c>
      <c r="O5" s="1">
        <v>26</v>
      </c>
      <c r="P5" s="1">
        <v>30</v>
      </c>
    </row>
    <row r="6" spans="1:1024" x14ac:dyDescent="0.25">
      <c r="A6" s="2" t="s">
        <v>13</v>
      </c>
      <c r="B6" s="1">
        <v>20490</v>
      </c>
      <c r="C6" s="1">
        <v>17249</v>
      </c>
      <c r="D6" s="1">
        <v>16786</v>
      </c>
      <c r="E6" s="1">
        <v>16482</v>
      </c>
      <c r="F6" s="1">
        <v>15362</v>
      </c>
      <c r="G6" s="1">
        <v>13786</v>
      </c>
      <c r="H6" s="1">
        <v>12951</v>
      </c>
      <c r="I6" s="1">
        <v>14140</v>
      </c>
      <c r="J6" s="1">
        <v>12470</v>
      </c>
      <c r="K6" s="1">
        <v>11513</v>
      </c>
      <c r="L6" s="1">
        <v>10715</v>
      </c>
      <c r="M6" s="1">
        <v>11597</v>
      </c>
      <c r="N6" s="1">
        <v>10997</v>
      </c>
      <c r="O6" s="1">
        <v>12230</v>
      </c>
      <c r="P6" s="1">
        <v>10940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3"/>
  <sheetViews>
    <sheetView topLeftCell="B1" zoomScale="85" zoomScaleNormal="85" workbookViewId="0">
      <selection activeCell="A2" sqref="A1:P17"/>
    </sheetView>
  </sheetViews>
  <sheetFormatPr defaultColWidth="8.7109375" defaultRowHeight="15" x14ac:dyDescent="0.25"/>
  <cols>
    <col min="1" max="1" width="31.7109375" style="23" bestFit="1" customWidth="1"/>
    <col min="2" max="1025" width="9.140625" style="23" customWidth="1"/>
    <col min="1026" max="16384" width="8.7109375" style="24"/>
  </cols>
  <sheetData>
    <row r="1" spans="1:1025" s="28" customFormat="1" x14ac:dyDescent="0.25">
      <c r="A1" s="37" t="s">
        <v>0</v>
      </c>
      <c r="B1" s="37">
        <v>2000</v>
      </c>
      <c r="C1" s="37">
        <v>2001</v>
      </c>
      <c r="D1" s="37">
        <v>2002</v>
      </c>
      <c r="E1" s="37">
        <v>2003</v>
      </c>
      <c r="F1" s="37">
        <v>2004</v>
      </c>
      <c r="G1" s="37">
        <v>2005</v>
      </c>
      <c r="H1" s="37">
        <v>2006</v>
      </c>
      <c r="I1" s="37">
        <v>2007</v>
      </c>
      <c r="J1" s="37">
        <v>2008</v>
      </c>
      <c r="K1" s="37">
        <v>2009</v>
      </c>
      <c r="L1" s="37">
        <v>2010</v>
      </c>
      <c r="M1" s="37">
        <v>2011</v>
      </c>
      <c r="N1" s="37">
        <v>2012</v>
      </c>
      <c r="O1" s="37">
        <v>2013</v>
      </c>
      <c r="P1" s="37">
        <v>2014</v>
      </c>
    </row>
    <row r="2" spans="1:1025" x14ac:dyDescent="0.25">
      <c r="A2" s="38" t="s">
        <v>3</v>
      </c>
      <c r="B2" s="39">
        <v>2486</v>
      </c>
      <c r="C2" s="39">
        <v>2727</v>
      </c>
      <c r="D2" s="39">
        <v>2822</v>
      </c>
      <c r="E2" s="39">
        <v>3101</v>
      </c>
      <c r="F2" s="39">
        <v>3537</v>
      </c>
      <c r="G2" s="39">
        <v>3076</v>
      </c>
      <c r="H2" s="39">
        <v>2714</v>
      </c>
      <c r="I2" s="39">
        <v>2267</v>
      </c>
      <c r="J2" s="39">
        <v>2107</v>
      </c>
      <c r="K2" s="39">
        <v>1829</v>
      </c>
      <c r="L2" s="39">
        <v>1631</v>
      </c>
      <c r="M2" s="39">
        <v>1488</v>
      </c>
      <c r="N2" s="39">
        <v>615</v>
      </c>
      <c r="O2" s="39">
        <v>6849</v>
      </c>
      <c r="P2" s="39">
        <v>6578</v>
      </c>
    </row>
    <row r="3" spans="1:1025" x14ac:dyDescent="0.25">
      <c r="A3" s="40" t="s">
        <v>4</v>
      </c>
      <c r="B3" s="41">
        <v>323.18</v>
      </c>
      <c r="C3" s="41">
        <v>436.32</v>
      </c>
      <c r="D3" s="41">
        <v>507.96</v>
      </c>
      <c r="E3" s="41">
        <v>589.19000000000005</v>
      </c>
      <c r="F3" s="41">
        <v>707.4</v>
      </c>
      <c r="G3" s="41">
        <v>522.91999999999996</v>
      </c>
      <c r="H3" s="41">
        <v>488.52</v>
      </c>
      <c r="I3" s="41">
        <v>385.39</v>
      </c>
      <c r="J3" s="41">
        <v>379.26</v>
      </c>
      <c r="K3" s="41">
        <v>310.93</v>
      </c>
      <c r="L3" s="41">
        <v>326.2</v>
      </c>
      <c r="M3" s="41">
        <v>282.72000000000003</v>
      </c>
      <c r="N3" s="41">
        <v>153.75</v>
      </c>
      <c r="O3" s="41">
        <f>0.2*O2</f>
        <v>1369.8000000000002</v>
      </c>
      <c r="P3" s="41">
        <f>0.19*P2</f>
        <v>1249.82</v>
      </c>
    </row>
    <row r="4" spans="1:1025" x14ac:dyDescent="0.25">
      <c r="A4" s="38" t="s">
        <v>5</v>
      </c>
      <c r="B4" s="39">
        <v>681</v>
      </c>
      <c r="C4" s="39">
        <v>887</v>
      </c>
      <c r="D4" s="39">
        <v>955</v>
      </c>
      <c r="E4" s="39">
        <v>998</v>
      </c>
      <c r="F4" s="39">
        <v>1187</v>
      </c>
      <c r="G4" s="39">
        <v>1143</v>
      </c>
      <c r="H4" s="39">
        <v>890</v>
      </c>
      <c r="I4" s="39">
        <v>860</v>
      </c>
      <c r="J4" s="39">
        <v>757</v>
      </c>
      <c r="K4" s="39">
        <v>603</v>
      </c>
      <c r="L4" s="39">
        <v>419</v>
      </c>
      <c r="M4" s="39">
        <v>365</v>
      </c>
      <c r="N4" s="39">
        <v>163</v>
      </c>
      <c r="O4" s="39">
        <v>831</v>
      </c>
      <c r="P4" s="39">
        <v>738</v>
      </c>
    </row>
    <row r="5" spans="1:1025" x14ac:dyDescent="0.25">
      <c r="A5" s="40" t="s">
        <v>6</v>
      </c>
      <c r="B5" s="41">
        <v>61.29</v>
      </c>
      <c r="C5" s="41">
        <v>124.18</v>
      </c>
      <c r="D5" s="41">
        <v>191</v>
      </c>
      <c r="E5" s="41">
        <v>179.64</v>
      </c>
      <c r="F5" s="41">
        <v>213.66</v>
      </c>
      <c r="G5" s="41">
        <v>262.89</v>
      </c>
      <c r="H5" s="41">
        <v>186.9</v>
      </c>
      <c r="I5" s="41">
        <v>301</v>
      </c>
      <c r="J5" s="41">
        <v>295.23</v>
      </c>
      <c r="K5" s="41">
        <v>301.5</v>
      </c>
      <c r="L5" s="41">
        <v>184.36</v>
      </c>
      <c r="M5" s="41">
        <v>135.05000000000001</v>
      </c>
      <c r="N5" s="41">
        <v>70.09</v>
      </c>
      <c r="O5" s="41">
        <f>0.54*O4</f>
        <v>448.74</v>
      </c>
      <c r="P5" s="41">
        <f>0.49*P4</f>
        <v>361.62</v>
      </c>
    </row>
    <row r="6" spans="1:1025" x14ac:dyDescent="0.25">
      <c r="A6" s="42" t="s">
        <v>1</v>
      </c>
      <c r="B6" s="33">
        <v>3230</v>
      </c>
      <c r="C6" s="33">
        <v>3459</v>
      </c>
      <c r="D6" s="33">
        <v>3697</v>
      </c>
      <c r="E6" s="33">
        <v>3733</v>
      </c>
      <c r="F6" s="33">
        <v>4616</v>
      </c>
      <c r="G6" s="33">
        <v>4696</v>
      </c>
      <c r="H6" s="33">
        <v>4158</v>
      </c>
      <c r="I6" s="33">
        <v>3732</v>
      </c>
      <c r="J6" s="33">
        <v>3745</v>
      </c>
      <c r="K6" s="33">
        <v>3286</v>
      </c>
      <c r="L6" s="33">
        <v>3039</v>
      </c>
      <c r="M6" s="33">
        <v>2503</v>
      </c>
      <c r="N6" s="33">
        <v>1173</v>
      </c>
      <c r="O6" s="33">
        <v>6162</v>
      </c>
      <c r="P6" s="33">
        <v>6395</v>
      </c>
    </row>
    <row r="7" spans="1:1025" x14ac:dyDescent="0.25">
      <c r="A7" s="40" t="s">
        <v>2</v>
      </c>
      <c r="B7" s="41">
        <v>0</v>
      </c>
      <c r="C7" s="41">
        <v>0</v>
      </c>
      <c r="D7" s="41">
        <v>0</v>
      </c>
      <c r="E7" s="41">
        <v>0</v>
      </c>
      <c r="F7" s="41">
        <v>0</v>
      </c>
      <c r="G7" s="41">
        <v>46.96</v>
      </c>
      <c r="H7" s="41">
        <v>41.58</v>
      </c>
      <c r="I7" s="41">
        <v>74.64</v>
      </c>
      <c r="J7" s="41">
        <v>187.25</v>
      </c>
      <c r="K7" s="41">
        <v>164.3</v>
      </c>
      <c r="L7" s="41">
        <v>151.94999999999999</v>
      </c>
      <c r="M7" s="41">
        <v>175.21</v>
      </c>
      <c r="N7" s="41">
        <v>117.3</v>
      </c>
      <c r="O7" s="41">
        <f>0.1*O6</f>
        <v>616.20000000000005</v>
      </c>
      <c r="P7" s="41">
        <f>0.08*P6</f>
        <v>511.6</v>
      </c>
    </row>
    <row r="8" spans="1:1025" s="29" customFormat="1" x14ac:dyDescent="0.25">
      <c r="A8" s="42" t="s">
        <v>34</v>
      </c>
      <c r="B8" s="33">
        <v>2184</v>
      </c>
      <c r="C8" s="33">
        <v>2167</v>
      </c>
      <c r="D8" s="33">
        <v>2182</v>
      </c>
      <c r="E8" s="33">
        <v>2272</v>
      </c>
      <c r="F8" s="33">
        <v>2563</v>
      </c>
      <c r="G8" s="33">
        <v>2617</v>
      </c>
      <c r="H8" s="33">
        <v>2144</v>
      </c>
      <c r="I8" s="33">
        <v>1967</v>
      </c>
      <c r="J8" s="33">
        <v>1837</v>
      </c>
      <c r="K8" s="33">
        <v>1553</v>
      </c>
      <c r="L8" s="33">
        <v>1322</v>
      </c>
      <c r="M8" s="33">
        <v>980</v>
      </c>
      <c r="N8" s="33">
        <v>331</v>
      </c>
      <c r="O8" s="33">
        <v>3276</v>
      </c>
      <c r="P8" s="33">
        <v>3300</v>
      </c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0"/>
      <c r="IV8" s="30"/>
      <c r="IW8" s="30"/>
      <c r="IX8" s="30"/>
      <c r="IY8" s="30"/>
      <c r="IZ8" s="30"/>
      <c r="JA8" s="30"/>
      <c r="JB8" s="30"/>
      <c r="JC8" s="30"/>
      <c r="JD8" s="30"/>
      <c r="JE8" s="30"/>
      <c r="JF8" s="30"/>
      <c r="JG8" s="30"/>
      <c r="JH8" s="30"/>
      <c r="JI8" s="30"/>
      <c r="JJ8" s="30"/>
      <c r="JK8" s="30"/>
      <c r="JL8" s="30"/>
      <c r="JM8" s="30"/>
      <c r="JN8" s="30"/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/>
      <c r="JZ8" s="30"/>
      <c r="KA8" s="30"/>
      <c r="KB8" s="30"/>
      <c r="KC8" s="30"/>
      <c r="KD8" s="30"/>
      <c r="KE8" s="30"/>
      <c r="KF8" s="30"/>
      <c r="KG8" s="30"/>
      <c r="KH8" s="30"/>
      <c r="KI8" s="30"/>
      <c r="KJ8" s="30"/>
      <c r="KK8" s="30"/>
      <c r="KL8" s="30"/>
      <c r="KM8" s="30"/>
      <c r="KN8" s="30"/>
      <c r="KO8" s="30"/>
      <c r="KP8" s="30"/>
      <c r="KQ8" s="30"/>
      <c r="KR8" s="30"/>
      <c r="KS8" s="30"/>
      <c r="KT8" s="30"/>
      <c r="KU8" s="30"/>
      <c r="KV8" s="30"/>
      <c r="KW8" s="30"/>
      <c r="KX8" s="30"/>
      <c r="KY8" s="30"/>
      <c r="KZ8" s="30"/>
      <c r="LA8" s="30"/>
      <c r="LB8" s="30"/>
      <c r="LC8" s="30"/>
      <c r="LD8" s="30"/>
      <c r="LE8" s="30"/>
      <c r="LF8" s="30"/>
      <c r="LG8" s="30"/>
      <c r="LH8" s="30"/>
      <c r="LI8" s="30"/>
      <c r="LJ8" s="30"/>
      <c r="LK8" s="30"/>
      <c r="LL8" s="30"/>
      <c r="LM8" s="30"/>
      <c r="LN8" s="30"/>
      <c r="LO8" s="30"/>
      <c r="LP8" s="30"/>
      <c r="LQ8" s="30"/>
      <c r="LR8" s="30"/>
      <c r="LS8" s="30"/>
      <c r="LT8" s="30"/>
      <c r="LU8" s="30"/>
      <c r="LV8" s="30"/>
      <c r="LW8" s="30"/>
      <c r="LX8" s="30"/>
      <c r="LY8" s="30"/>
      <c r="LZ8" s="30"/>
      <c r="MA8" s="30"/>
      <c r="MB8" s="30"/>
      <c r="MC8" s="30"/>
      <c r="MD8" s="30"/>
      <c r="ME8" s="30"/>
      <c r="MF8" s="30"/>
      <c r="MG8" s="30"/>
      <c r="MH8" s="30"/>
      <c r="MI8" s="30"/>
      <c r="MJ8" s="30"/>
      <c r="MK8" s="30"/>
      <c r="ML8" s="30"/>
      <c r="MM8" s="30"/>
      <c r="MN8" s="30"/>
      <c r="MO8" s="30"/>
      <c r="MP8" s="30"/>
      <c r="MQ8" s="30"/>
      <c r="MR8" s="30"/>
      <c r="MS8" s="30"/>
      <c r="MT8" s="30"/>
      <c r="MU8" s="30"/>
      <c r="MV8" s="30"/>
      <c r="MW8" s="30"/>
      <c r="MX8" s="30"/>
      <c r="MY8" s="30"/>
      <c r="MZ8" s="30"/>
      <c r="NA8" s="30"/>
      <c r="NB8" s="30"/>
      <c r="NC8" s="30"/>
      <c r="ND8" s="30"/>
      <c r="NE8" s="30"/>
      <c r="NF8" s="30"/>
      <c r="NG8" s="30"/>
      <c r="NH8" s="30"/>
      <c r="NI8" s="30"/>
      <c r="NJ8" s="30"/>
      <c r="NK8" s="30"/>
      <c r="NL8" s="30"/>
      <c r="NM8" s="30"/>
      <c r="NN8" s="30"/>
      <c r="NO8" s="30"/>
      <c r="NP8" s="30"/>
      <c r="NQ8" s="30"/>
      <c r="NR8" s="30"/>
      <c r="NS8" s="30"/>
      <c r="NT8" s="30"/>
      <c r="NU8" s="30"/>
      <c r="NV8" s="30"/>
      <c r="NW8" s="30"/>
      <c r="NX8" s="30"/>
      <c r="NY8" s="30"/>
      <c r="NZ8" s="30"/>
      <c r="OA8" s="30"/>
      <c r="OB8" s="30"/>
      <c r="OC8" s="30"/>
      <c r="OD8" s="30"/>
      <c r="OE8" s="30"/>
      <c r="OF8" s="30"/>
      <c r="OG8" s="30"/>
      <c r="OH8" s="30"/>
      <c r="OI8" s="30"/>
      <c r="OJ8" s="30"/>
      <c r="OK8" s="30"/>
      <c r="OL8" s="30"/>
      <c r="OM8" s="30"/>
      <c r="ON8" s="30"/>
      <c r="OO8" s="30"/>
      <c r="OP8" s="30"/>
      <c r="OQ8" s="30"/>
      <c r="OR8" s="30"/>
      <c r="OS8" s="30"/>
      <c r="OT8" s="30"/>
      <c r="OU8" s="30"/>
      <c r="OV8" s="30"/>
      <c r="OW8" s="30"/>
      <c r="OX8" s="30"/>
      <c r="OY8" s="30"/>
      <c r="OZ8" s="30"/>
      <c r="PA8" s="30"/>
      <c r="PB8" s="30"/>
      <c r="PC8" s="30"/>
      <c r="PD8" s="30"/>
      <c r="PE8" s="30"/>
      <c r="PF8" s="30"/>
      <c r="PG8" s="30"/>
      <c r="PH8" s="30"/>
      <c r="PI8" s="30"/>
      <c r="PJ8" s="30"/>
      <c r="PK8" s="30"/>
      <c r="PL8" s="30"/>
      <c r="PM8" s="30"/>
      <c r="PN8" s="30"/>
      <c r="PO8" s="30"/>
      <c r="PP8" s="30"/>
      <c r="PQ8" s="30"/>
      <c r="PR8" s="30"/>
      <c r="PS8" s="30"/>
      <c r="PT8" s="30"/>
      <c r="PU8" s="30"/>
      <c r="PV8" s="30"/>
      <c r="PW8" s="30"/>
      <c r="PX8" s="30"/>
      <c r="PY8" s="30"/>
      <c r="PZ8" s="30"/>
      <c r="QA8" s="30"/>
      <c r="QB8" s="30"/>
      <c r="QC8" s="30"/>
      <c r="QD8" s="30"/>
      <c r="QE8" s="30"/>
      <c r="QF8" s="30"/>
      <c r="QG8" s="30"/>
      <c r="QH8" s="30"/>
      <c r="QI8" s="30"/>
      <c r="QJ8" s="30"/>
      <c r="QK8" s="30"/>
      <c r="QL8" s="30"/>
      <c r="QM8" s="30"/>
      <c r="QN8" s="30"/>
      <c r="QO8" s="30"/>
      <c r="QP8" s="30"/>
      <c r="QQ8" s="30"/>
      <c r="QR8" s="30"/>
      <c r="QS8" s="30"/>
      <c r="QT8" s="30"/>
      <c r="QU8" s="30"/>
      <c r="QV8" s="30"/>
      <c r="QW8" s="30"/>
      <c r="QX8" s="30"/>
      <c r="QY8" s="30"/>
      <c r="QZ8" s="30"/>
      <c r="RA8" s="30"/>
      <c r="RB8" s="30"/>
      <c r="RC8" s="30"/>
      <c r="RD8" s="30"/>
      <c r="RE8" s="30"/>
      <c r="RF8" s="30"/>
      <c r="RG8" s="30"/>
      <c r="RH8" s="30"/>
      <c r="RI8" s="30"/>
      <c r="RJ8" s="30"/>
      <c r="RK8" s="30"/>
      <c r="RL8" s="30"/>
      <c r="RM8" s="30"/>
      <c r="RN8" s="30"/>
      <c r="RO8" s="30"/>
      <c r="RP8" s="30"/>
      <c r="RQ8" s="30"/>
      <c r="RR8" s="30"/>
      <c r="RS8" s="30"/>
      <c r="RT8" s="30"/>
      <c r="RU8" s="30"/>
      <c r="RV8" s="30"/>
      <c r="RW8" s="30"/>
      <c r="RX8" s="30"/>
      <c r="RY8" s="30"/>
      <c r="RZ8" s="30"/>
      <c r="SA8" s="30"/>
      <c r="SB8" s="30"/>
      <c r="SC8" s="30"/>
      <c r="SD8" s="30"/>
      <c r="SE8" s="30"/>
      <c r="SF8" s="30"/>
      <c r="SG8" s="30"/>
      <c r="SH8" s="30"/>
      <c r="SI8" s="30"/>
      <c r="SJ8" s="30"/>
      <c r="SK8" s="30"/>
      <c r="SL8" s="30"/>
      <c r="SM8" s="30"/>
      <c r="SN8" s="30"/>
      <c r="SO8" s="30"/>
      <c r="SP8" s="30"/>
      <c r="SQ8" s="30"/>
      <c r="SR8" s="30"/>
      <c r="SS8" s="30"/>
      <c r="ST8" s="30"/>
      <c r="SU8" s="30"/>
      <c r="SV8" s="30"/>
      <c r="SW8" s="30"/>
      <c r="SX8" s="30"/>
      <c r="SY8" s="30"/>
      <c r="SZ8" s="30"/>
      <c r="TA8" s="30"/>
      <c r="TB8" s="30"/>
      <c r="TC8" s="30"/>
      <c r="TD8" s="30"/>
      <c r="TE8" s="30"/>
      <c r="TF8" s="30"/>
      <c r="TG8" s="30"/>
      <c r="TH8" s="30"/>
      <c r="TI8" s="30"/>
      <c r="TJ8" s="30"/>
      <c r="TK8" s="30"/>
      <c r="TL8" s="30"/>
      <c r="TM8" s="30"/>
      <c r="TN8" s="30"/>
      <c r="TO8" s="30"/>
      <c r="TP8" s="30"/>
      <c r="TQ8" s="30"/>
      <c r="TR8" s="30"/>
      <c r="TS8" s="30"/>
      <c r="TT8" s="30"/>
      <c r="TU8" s="30"/>
      <c r="TV8" s="30"/>
      <c r="TW8" s="30"/>
      <c r="TX8" s="30"/>
      <c r="TY8" s="30"/>
      <c r="TZ8" s="30"/>
      <c r="UA8" s="30"/>
      <c r="UB8" s="30"/>
      <c r="UC8" s="30"/>
      <c r="UD8" s="30"/>
      <c r="UE8" s="30"/>
      <c r="UF8" s="30"/>
      <c r="UG8" s="30"/>
      <c r="UH8" s="30"/>
      <c r="UI8" s="30"/>
      <c r="UJ8" s="30"/>
      <c r="UK8" s="30"/>
      <c r="UL8" s="30"/>
      <c r="UM8" s="30"/>
      <c r="UN8" s="30"/>
      <c r="UO8" s="30"/>
      <c r="UP8" s="30"/>
      <c r="UQ8" s="30"/>
      <c r="UR8" s="30"/>
      <c r="US8" s="30"/>
      <c r="UT8" s="30"/>
      <c r="UU8" s="30"/>
      <c r="UV8" s="30"/>
      <c r="UW8" s="30"/>
      <c r="UX8" s="30"/>
      <c r="UY8" s="30"/>
      <c r="UZ8" s="30"/>
      <c r="VA8" s="30"/>
      <c r="VB8" s="30"/>
      <c r="VC8" s="30"/>
      <c r="VD8" s="30"/>
      <c r="VE8" s="30"/>
      <c r="VF8" s="30"/>
      <c r="VG8" s="30"/>
      <c r="VH8" s="30"/>
      <c r="VI8" s="30"/>
      <c r="VJ8" s="30"/>
      <c r="VK8" s="30"/>
      <c r="VL8" s="30"/>
      <c r="VM8" s="30"/>
      <c r="VN8" s="30"/>
      <c r="VO8" s="30"/>
      <c r="VP8" s="30"/>
      <c r="VQ8" s="30"/>
      <c r="VR8" s="30"/>
      <c r="VS8" s="30"/>
      <c r="VT8" s="30"/>
      <c r="VU8" s="30"/>
      <c r="VV8" s="30"/>
      <c r="VW8" s="30"/>
      <c r="VX8" s="30"/>
      <c r="VY8" s="30"/>
      <c r="VZ8" s="30"/>
      <c r="WA8" s="30"/>
      <c r="WB8" s="30"/>
      <c r="WC8" s="30"/>
      <c r="WD8" s="30"/>
      <c r="WE8" s="30"/>
      <c r="WF8" s="30"/>
      <c r="WG8" s="30"/>
      <c r="WH8" s="30"/>
      <c r="WI8" s="30"/>
      <c r="WJ8" s="30"/>
      <c r="WK8" s="30"/>
      <c r="WL8" s="30"/>
      <c r="WM8" s="30"/>
      <c r="WN8" s="30"/>
      <c r="WO8" s="30"/>
      <c r="WP8" s="30"/>
      <c r="WQ8" s="30"/>
      <c r="WR8" s="30"/>
      <c r="WS8" s="30"/>
      <c r="WT8" s="30"/>
      <c r="WU8" s="30"/>
      <c r="WV8" s="30"/>
      <c r="WW8" s="30"/>
      <c r="WX8" s="30"/>
      <c r="WY8" s="30"/>
      <c r="WZ8" s="30"/>
      <c r="XA8" s="30"/>
      <c r="XB8" s="30"/>
      <c r="XC8" s="30"/>
      <c r="XD8" s="30"/>
      <c r="XE8" s="30"/>
      <c r="XF8" s="30"/>
      <c r="XG8" s="30"/>
      <c r="XH8" s="30"/>
      <c r="XI8" s="30"/>
      <c r="XJ8" s="30"/>
      <c r="XK8" s="30"/>
      <c r="XL8" s="30"/>
      <c r="XM8" s="30"/>
      <c r="XN8" s="30"/>
      <c r="XO8" s="30"/>
      <c r="XP8" s="30"/>
      <c r="XQ8" s="30"/>
      <c r="XR8" s="30"/>
      <c r="XS8" s="30"/>
      <c r="XT8" s="30"/>
      <c r="XU8" s="30"/>
      <c r="XV8" s="30"/>
      <c r="XW8" s="30"/>
      <c r="XX8" s="30"/>
      <c r="XY8" s="30"/>
      <c r="XZ8" s="30"/>
      <c r="YA8" s="30"/>
      <c r="YB8" s="30"/>
      <c r="YC8" s="30"/>
      <c r="YD8" s="30"/>
      <c r="YE8" s="30"/>
      <c r="YF8" s="30"/>
      <c r="YG8" s="30"/>
      <c r="YH8" s="30"/>
      <c r="YI8" s="30"/>
      <c r="YJ8" s="30"/>
      <c r="YK8" s="30"/>
      <c r="YL8" s="30"/>
      <c r="YM8" s="30"/>
      <c r="YN8" s="30"/>
      <c r="YO8" s="30"/>
      <c r="YP8" s="30"/>
      <c r="YQ8" s="30"/>
      <c r="YR8" s="30"/>
      <c r="YS8" s="30"/>
      <c r="YT8" s="30"/>
      <c r="YU8" s="30"/>
      <c r="YV8" s="30"/>
      <c r="YW8" s="30"/>
      <c r="YX8" s="30"/>
      <c r="YY8" s="30"/>
      <c r="YZ8" s="30"/>
      <c r="ZA8" s="30"/>
      <c r="ZB8" s="30"/>
      <c r="ZC8" s="30"/>
      <c r="ZD8" s="30"/>
      <c r="ZE8" s="30"/>
      <c r="ZF8" s="30"/>
      <c r="ZG8" s="30"/>
      <c r="ZH8" s="30"/>
      <c r="ZI8" s="30"/>
      <c r="ZJ8" s="30"/>
      <c r="ZK8" s="30"/>
      <c r="ZL8" s="30"/>
      <c r="ZM8" s="30"/>
      <c r="ZN8" s="30"/>
      <c r="ZO8" s="30"/>
      <c r="ZP8" s="30"/>
      <c r="ZQ8" s="30"/>
      <c r="ZR8" s="30"/>
      <c r="ZS8" s="30"/>
      <c r="ZT8" s="30"/>
      <c r="ZU8" s="30"/>
      <c r="ZV8" s="30"/>
      <c r="ZW8" s="30"/>
      <c r="ZX8" s="30"/>
      <c r="ZY8" s="30"/>
      <c r="ZZ8" s="30"/>
      <c r="AAA8" s="30"/>
      <c r="AAB8" s="30"/>
      <c r="AAC8" s="30"/>
      <c r="AAD8" s="30"/>
      <c r="AAE8" s="30"/>
      <c r="AAF8" s="30"/>
      <c r="AAG8" s="30"/>
      <c r="AAH8" s="30"/>
      <c r="AAI8" s="30"/>
      <c r="AAJ8" s="30"/>
      <c r="AAK8" s="30"/>
      <c r="AAL8" s="30"/>
      <c r="AAM8" s="30"/>
      <c r="AAN8" s="30"/>
      <c r="AAO8" s="30"/>
      <c r="AAP8" s="30"/>
      <c r="AAQ8" s="30"/>
      <c r="AAR8" s="30"/>
      <c r="AAS8" s="30"/>
      <c r="AAT8" s="30"/>
      <c r="AAU8" s="30"/>
      <c r="AAV8" s="30"/>
      <c r="AAW8" s="30"/>
      <c r="AAX8" s="30"/>
      <c r="AAY8" s="30"/>
      <c r="AAZ8" s="30"/>
      <c r="ABA8" s="30"/>
      <c r="ABB8" s="30"/>
      <c r="ABC8" s="30"/>
      <c r="ABD8" s="30"/>
      <c r="ABE8" s="30"/>
      <c r="ABF8" s="30"/>
      <c r="ABG8" s="30"/>
      <c r="ABH8" s="30"/>
      <c r="ABI8" s="30"/>
      <c r="ABJ8" s="30"/>
      <c r="ABK8" s="30"/>
      <c r="ABL8" s="30"/>
      <c r="ABM8" s="30"/>
      <c r="ABN8" s="30"/>
      <c r="ABO8" s="30"/>
      <c r="ABP8" s="30"/>
      <c r="ABQ8" s="30"/>
      <c r="ABR8" s="30"/>
      <c r="ABS8" s="30"/>
      <c r="ABT8" s="30"/>
      <c r="ABU8" s="30"/>
      <c r="ABV8" s="30"/>
      <c r="ABW8" s="30"/>
      <c r="ABX8" s="30"/>
      <c r="ABY8" s="30"/>
      <c r="ABZ8" s="30"/>
      <c r="ACA8" s="30"/>
      <c r="ACB8" s="30"/>
      <c r="ACC8" s="30"/>
      <c r="ACD8" s="30"/>
      <c r="ACE8" s="30"/>
      <c r="ACF8" s="30"/>
      <c r="ACG8" s="30"/>
      <c r="ACH8" s="30"/>
      <c r="ACI8" s="30"/>
      <c r="ACJ8" s="30"/>
      <c r="ACK8" s="30"/>
      <c r="ACL8" s="30"/>
      <c r="ACM8" s="30"/>
      <c r="ACN8" s="30"/>
      <c r="ACO8" s="30"/>
      <c r="ACP8" s="30"/>
      <c r="ACQ8" s="30"/>
      <c r="ACR8" s="30"/>
      <c r="ACS8" s="30"/>
      <c r="ACT8" s="30"/>
      <c r="ACU8" s="30"/>
      <c r="ACV8" s="30"/>
      <c r="ACW8" s="30"/>
      <c r="ACX8" s="30"/>
      <c r="ACY8" s="30"/>
      <c r="ACZ8" s="30"/>
      <c r="ADA8" s="30"/>
      <c r="ADB8" s="30"/>
      <c r="ADC8" s="30"/>
      <c r="ADD8" s="30"/>
      <c r="ADE8" s="30"/>
      <c r="ADF8" s="30"/>
      <c r="ADG8" s="30"/>
      <c r="ADH8" s="30"/>
      <c r="ADI8" s="30"/>
      <c r="ADJ8" s="30"/>
      <c r="ADK8" s="30"/>
      <c r="ADL8" s="30"/>
      <c r="ADM8" s="30"/>
      <c r="ADN8" s="30"/>
      <c r="ADO8" s="30"/>
      <c r="ADP8" s="30"/>
      <c r="ADQ8" s="30"/>
      <c r="ADR8" s="30"/>
      <c r="ADS8" s="30"/>
      <c r="ADT8" s="30"/>
      <c r="ADU8" s="30"/>
      <c r="ADV8" s="30"/>
      <c r="ADW8" s="30"/>
      <c r="ADX8" s="30"/>
      <c r="ADY8" s="30"/>
      <c r="ADZ8" s="30"/>
      <c r="AEA8" s="30"/>
      <c r="AEB8" s="30"/>
      <c r="AEC8" s="30"/>
      <c r="AED8" s="30"/>
      <c r="AEE8" s="30"/>
      <c r="AEF8" s="30"/>
      <c r="AEG8" s="30"/>
      <c r="AEH8" s="30"/>
      <c r="AEI8" s="30"/>
      <c r="AEJ8" s="30"/>
      <c r="AEK8" s="30"/>
      <c r="AEL8" s="30"/>
      <c r="AEM8" s="30"/>
      <c r="AEN8" s="30"/>
      <c r="AEO8" s="30"/>
      <c r="AEP8" s="30"/>
      <c r="AEQ8" s="30"/>
      <c r="AER8" s="30"/>
      <c r="AES8" s="30"/>
      <c r="AET8" s="30"/>
      <c r="AEU8" s="30"/>
      <c r="AEV8" s="30"/>
      <c r="AEW8" s="30"/>
      <c r="AEX8" s="30"/>
      <c r="AEY8" s="30"/>
      <c r="AEZ8" s="30"/>
      <c r="AFA8" s="30"/>
      <c r="AFB8" s="30"/>
      <c r="AFC8" s="30"/>
      <c r="AFD8" s="30"/>
      <c r="AFE8" s="30"/>
      <c r="AFF8" s="30"/>
      <c r="AFG8" s="30"/>
      <c r="AFH8" s="30"/>
      <c r="AFI8" s="30"/>
      <c r="AFJ8" s="30"/>
      <c r="AFK8" s="30"/>
      <c r="AFL8" s="30"/>
      <c r="AFM8" s="30"/>
      <c r="AFN8" s="30"/>
      <c r="AFO8" s="30"/>
      <c r="AFP8" s="30"/>
      <c r="AFQ8" s="30"/>
      <c r="AFR8" s="30"/>
      <c r="AFS8" s="30"/>
      <c r="AFT8" s="30"/>
      <c r="AFU8" s="30"/>
      <c r="AFV8" s="30"/>
      <c r="AFW8" s="30"/>
      <c r="AFX8" s="30"/>
      <c r="AFY8" s="30"/>
      <c r="AFZ8" s="30"/>
      <c r="AGA8" s="30"/>
      <c r="AGB8" s="30"/>
      <c r="AGC8" s="30"/>
      <c r="AGD8" s="30"/>
      <c r="AGE8" s="30"/>
      <c r="AGF8" s="30"/>
      <c r="AGG8" s="30"/>
      <c r="AGH8" s="30"/>
      <c r="AGI8" s="30"/>
      <c r="AGJ8" s="30"/>
      <c r="AGK8" s="30"/>
      <c r="AGL8" s="30"/>
      <c r="AGM8" s="30"/>
      <c r="AGN8" s="30"/>
      <c r="AGO8" s="30"/>
      <c r="AGP8" s="30"/>
      <c r="AGQ8" s="30"/>
      <c r="AGR8" s="30"/>
      <c r="AGS8" s="30"/>
      <c r="AGT8" s="30"/>
      <c r="AGU8" s="30"/>
      <c r="AGV8" s="30"/>
      <c r="AGW8" s="30"/>
      <c r="AGX8" s="30"/>
      <c r="AGY8" s="30"/>
      <c r="AGZ8" s="30"/>
      <c r="AHA8" s="30"/>
      <c r="AHB8" s="30"/>
      <c r="AHC8" s="30"/>
      <c r="AHD8" s="30"/>
      <c r="AHE8" s="30"/>
      <c r="AHF8" s="30"/>
      <c r="AHG8" s="30"/>
      <c r="AHH8" s="30"/>
      <c r="AHI8" s="30"/>
      <c r="AHJ8" s="30"/>
      <c r="AHK8" s="30"/>
      <c r="AHL8" s="30"/>
      <c r="AHM8" s="30"/>
      <c r="AHN8" s="30"/>
      <c r="AHO8" s="30"/>
      <c r="AHP8" s="30"/>
      <c r="AHQ8" s="30"/>
      <c r="AHR8" s="30"/>
      <c r="AHS8" s="30"/>
      <c r="AHT8" s="30"/>
      <c r="AHU8" s="30"/>
      <c r="AHV8" s="30"/>
      <c r="AHW8" s="30"/>
      <c r="AHX8" s="30"/>
      <c r="AHY8" s="30"/>
      <c r="AHZ8" s="30"/>
      <c r="AIA8" s="30"/>
      <c r="AIB8" s="30"/>
      <c r="AIC8" s="30"/>
      <c r="AID8" s="30"/>
      <c r="AIE8" s="30"/>
      <c r="AIF8" s="30"/>
      <c r="AIG8" s="30"/>
      <c r="AIH8" s="30"/>
      <c r="AII8" s="30"/>
      <c r="AIJ8" s="30"/>
      <c r="AIK8" s="30"/>
      <c r="AIL8" s="30"/>
      <c r="AIM8" s="30"/>
      <c r="AIN8" s="30"/>
      <c r="AIO8" s="30"/>
      <c r="AIP8" s="30"/>
      <c r="AIQ8" s="30"/>
      <c r="AIR8" s="30"/>
      <c r="AIS8" s="30"/>
      <c r="AIT8" s="30"/>
      <c r="AIU8" s="30"/>
      <c r="AIV8" s="30"/>
      <c r="AIW8" s="30"/>
      <c r="AIX8" s="30"/>
      <c r="AIY8" s="30"/>
      <c r="AIZ8" s="30"/>
      <c r="AJA8" s="30"/>
      <c r="AJB8" s="30"/>
      <c r="AJC8" s="30"/>
      <c r="AJD8" s="30"/>
      <c r="AJE8" s="30"/>
      <c r="AJF8" s="30"/>
      <c r="AJG8" s="30"/>
      <c r="AJH8" s="30"/>
      <c r="AJI8" s="30"/>
      <c r="AJJ8" s="30"/>
      <c r="AJK8" s="30"/>
      <c r="AJL8" s="30"/>
      <c r="AJM8" s="30"/>
      <c r="AJN8" s="30"/>
      <c r="AJO8" s="30"/>
      <c r="AJP8" s="30"/>
      <c r="AJQ8" s="30"/>
      <c r="AJR8" s="30"/>
      <c r="AJS8" s="30"/>
      <c r="AJT8" s="30"/>
      <c r="AJU8" s="30"/>
      <c r="AJV8" s="30"/>
      <c r="AJW8" s="30"/>
      <c r="AJX8" s="30"/>
      <c r="AJY8" s="30"/>
      <c r="AJZ8" s="30"/>
      <c r="AKA8" s="30"/>
      <c r="AKB8" s="30"/>
      <c r="AKC8" s="30"/>
      <c r="AKD8" s="30"/>
      <c r="AKE8" s="30"/>
      <c r="AKF8" s="30"/>
      <c r="AKG8" s="30"/>
      <c r="AKH8" s="30"/>
      <c r="AKI8" s="30"/>
      <c r="AKJ8" s="30"/>
      <c r="AKK8" s="30"/>
      <c r="AKL8" s="30"/>
      <c r="AKM8" s="30"/>
      <c r="AKN8" s="30"/>
      <c r="AKO8" s="30"/>
      <c r="AKP8" s="30"/>
      <c r="AKQ8" s="30"/>
      <c r="AKR8" s="30"/>
      <c r="AKS8" s="30"/>
      <c r="AKT8" s="30"/>
      <c r="AKU8" s="30"/>
      <c r="AKV8" s="30"/>
      <c r="AKW8" s="30"/>
      <c r="AKX8" s="30"/>
      <c r="AKY8" s="30"/>
      <c r="AKZ8" s="30"/>
      <c r="ALA8" s="30"/>
      <c r="ALB8" s="30"/>
      <c r="ALC8" s="30"/>
      <c r="ALD8" s="30"/>
      <c r="ALE8" s="30"/>
      <c r="ALF8" s="30"/>
      <c r="ALG8" s="30"/>
      <c r="ALH8" s="30"/>
      <c r="ALI8" s="30"/>
      <c r="ALJ8" s="30"/>
      <c r="ALK8" s="30"/>
      <c r="ALL8" s="30"/>
      <c r="ALM8" s="30"/>
      <c r="ALN8" s="30"/>
      <c r="ALO8" s="30"/>
      <c r="ALP8" s="30"/>
      <c r="ALQ8" s="30"/>
      <c r="ALR8" s="30"/>
      <c r="ALS8" s="30"/>
      <c r="ALT8" s="30"/>
      <c r="ALU8" s="30"/>
      <c r="ALV8" s="30"/>
      <c r="ALW8" s="30"/>
      <c r="ALX8" s="30"/>
      <c r="ALY8" s="30"/>
      <c r="ALZ8" s="30"/>
      <c r="AMA8" s="30"/>
      <c r="AMB8" s="30"/>
      <c r="AMC8" s="30"/>
      <c r="AMD8" s="30"/>
      <c r="AME8" s="30"/>
      <c r="AMF8" s="30"/>
      <c r="AMG8" s="30"/>
      <c r="AMH8" s="30"/>
      <c r="AMI8" s="30"/>
      <c r="AMJ8" s="30"/>
      <c r="AMK8" s="30"/>
    </row>
    <row r="9" spans="1:1025" s="31" customFormat="1" x14ac:dyDescent="0.25">
      <c r="A9" s="40" t="s">
        <v>35</v>
      </c>
      <c r="B9" s="41">
        <v>0</v>
      </c>
      <c r="C9" s="41">
        <v>0</v>
      </c>
      <c r="D9" s="41">
        <v>0</v>
      </c>
      <c r="E9" s="41">
        <v>0</v>
      </c>
      <c r="F9" s="41">
        <v>0</v>
      </c>
      <c r="G9" s="41">
        <v>0</v>
      </c>
      <c r="H9" s="41">
        <v>0</v>
      </c>
      <c r="I9" s="41">
        <f>0.01*I8</f>
        <v>19.670000000000002</v>
      </c>
      <c r="J9" s="41">
        <v>0</v>
      </c>
      <c r="K9" s="41">
        <v>15.53</v>
      </c>
      <c r="L9" s="41">
        <v>13.22</v>
      </c>
      <c r="M9" s="41">
        <f>0.06*M8</f>
        <v>58.8</v>
      </c>
      <c r="N9" s="41">
        <f>0.07*N8</f>
        <v>23.17</v>
      </c>
      <c r="O9" s="41">
        <f>0.06*O8</f>
        <v>196.56</v>
      </c>
      <c r="P9" s="41">
        <f>0.05*P8</f>
        <v>165</v>
      </c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  <c r="ALZ9" s="32"/>
      <c r="AMA9" s="32"/>
      <c r="AMB9" s="32"/>
      <c r="AMC9" s="32"/>
      <c r="AMD9" s="32"/>
      <c r="AME9" s="32"/>
      <c r="AMF9" s="32"/>
      <c r="AMG9" s="32"/>
      <c r="AMH9" s="32"/>
      <c r="AMI9" s="32"/>
      <c r="AMJ9" s="32"/>
      <c r="AMK9" s="32"/>
    </row>
    <row r="10" spans="1:1025" x14ac:dyDescent="0.25">
      <c r="A10" s="37" t="s">
        <v>7</v>
      </c>
      <c r="B10" s="43">
        <v>28</v>
      </c>
      <c r="C10" s="43">
        <v>33</v>
      </c>
      <c r="D10" s="43">
        <v>40</v>
      </c>
      <c r="E10" s="43">
        <v>41</v>
      </c>
      <c r="F10" s="43">
        <v>44</v>
      </c>
      <c r="G10" s="43">
        <v>48</v>
      </c>
      <c r="H10" s="43">
        <v>53</v>
      </c>
      <c r="I10" s="43">
        <v>55</v>
      </c>
      <c r="J10" s="43">
        <v>59</v>
      </c>
      <c r="K10" s="43">
        <v>62</v>
      </c>
      <c r="L10" s="43">
        <v>63</v>
      </c>
      <c r="M10" s="43">
        <v>66</v>
      </c>
      <c r="N10" s="43">
        <v>67</v>
      </c>
      <c r="O10" s="43">
        <v>61</v>
      </c>
      <c r="P10" s="43">
        <v>64</v>
      </c>
    </row>
    <row r="11" spans="1:1025" x14ac:dyDescent="0.25">
      <c r="A11" s="25" t="s">
        <v>33</v>
      </c>
      <c r="B11" s="43">
        <v>6.8223934999999999E-2</v>
      </c>
      <c r="C11" s="43">
        <v>7.3936685000000002E-2</v>
      </c>
      <c r="D11" s="43">
        <v>8.5411685000000001E-2</v>
      </c>
      <c r="E11" s="43">
        <v>8.4051122000000006E-2</v>
      </c>
      <c r="F11" s="43">
        <v>9.2109112000000007E-2</v>
      </c>
      <c r="G11" s="43">
        <v>9.7155783999999995E-2</v>
      </c>
      <c r="H11" s="43">
        <v>0.108660435</v>
      </c>
      <c r="I11" s="43">
        <v>0.109467303</v>
      </c>
      <c r="J11" s="43">
        <v>0.113163925</v>
      </c>
      <c r="K11" s="43">
        <v>0.108742466</v>
      </c>
      <c r="L11" s="43">
        <v>0.124107856</v>
      </c>
      <c r="M11" s="43">
        <v>0.12151754100000001</v>
      </c>
      <c r="N11" s="43">
        <v>0.12963685599999999</v>
      </c>
      <c r="O11" s="25">
        <v>0.125379031</v>
      </c>
      <c r="P11" s="25">
        <v>0.131918217</v>
      </c>
    </row>
    <row r="12" spans="1:1025" x14ac:dyDescent="0.25">
      <c r="A12" s="25" t="s">
        <v>37</v>
      </c>
      <c r="B12" s="34">
        <f>29/156</f>
        <v>0.1858974358974359</v>
      </c>
      <c r="C12" s="34">
        <f t="shared" ref="C12:P12" si="0">29/156</f>
        <v>0.1858974358974359</v>
      </c>
      <c r="D12" s="34">
        <f t="shared" si="0"/>
        <v>0.1858974358974359</v>
      </c>
      <c r="E12" s="34">
        <f t="shared" si="0"/>
        <v>0.1858974358974359</v>
      </c>
      <c r="F12" s="34">
        <f t="shared" si="0"/>
        <v>0.1858974358974359</v>
      </c>
      <c r="G12" s="34">
        <f t="shared" si="0"/>
        <v>0.1858974358974359</v>
      </c>
      <c r="H12" s="34">
        <f t="shared" si="0"/>
        <v>0.1858974358974359</v>
      </c>
      <c r="I12" s="34">
        <f t="shared" si="0"/>
        <v>0.1858974358974359</v>
      </c>
      <c r="J12" s="34">
        <f t="shared" si="0"/>
        <v>0.1858974358974359</v>
      </c>
      <c r="K12" s="34">
        <f t="shared" si="0"/>
        <v>0.1858974358974359</v>
      </c>
      <c r="L12" s="34">
        <f t="shared" si="0"/>
        <v>0.1858974358974359</v>
      </c>
      <c r="M12" s="34">
        <f t="shared" si="0"/>
        <v>0.1858974358974359</v>
      </c>
      <c r="N12" s="33">
        <f>29/156</f>
        <v>0.1858974358974359</v>
      </c>
      <c r="O12" s="34">
        <f t="shared" si="0"/>
        <v>0.1858974358974359</v>
      </c>
      <c r="P12" s="34">
        <f t="shared" si="0"/>
        <v>0.1858974358974359</v>
      </c>
      <c r="Q12" s="34"/>
    </row>
    <row r="13" spans="1:1025" x14ac:dyDescent="0.25">
      <c r="A13" s="25" t="s">
        <v>38</v>
      </c>
      <c r="B13" s="34">
        <v>0.18099999999999999</v>
      </c>
      <c r="C13" s="34">
        <v>0.18099999999999999</v>
      </c>
      <c r="D13" s="34">
        <v>0.18099999999999999</v>
      </c>
      <c r="E13" s="33">
        <v>0.18099999999999999</v>
      </c>
      <c r="F13" s="34">
        <v>0.17899999999999999</v>
      </c>
      <c r="G13" s="34">
        <v>0.17699999999999999</v>
      </c>
      <c r="H13" s="34">
        <v>0.17499999999999999</v>
      </c>
      <c r="I13" s="34">
        <v>0.17299999999999999</v>
      </c>
      <c r="J13" s="34">
        <v>0.17099999999999999</v>
      </c>
      <c r="K13" s="34">
        <v>0.16899999999999998</v>
      </c>
      <c r="L13" s="34">
        <v>0.16699999999999998</v>
      </c>
      <c r="M13" s="33">
        <v>0.16500000000000001</v>
      </c>
      <c r="N13" s="33">
        <v>0.16500000000000001</v>
      </c>
      <c r="O13" s="34">
        <v>0.16500000000000001</v>
      </c>
      <c r="P13" s="34">
        <v>0.16500000000000001</v>
      </c>
    </row>
    <row r="14" spans="1:1025" x14ac:dyDescent="0.25">
      <c r="A14" s="25" t="s">
        <v>39</v>
      </c>
      <c r="B14" s="34">
        <v>7.1999999999999995E-2</v>
      </c>
      <c r="C14" s="34">
        <v>7.1999999999999995E-2</v>
      </c>
      <c r="D14" s="34">
        <v>7.1999999999999995E-2</v>
      </c>
      <c r="E14" s="33">
        <v>7.1999999999999995E-2</v>
      </c>
      <c r="F14" s="34">
        <v>7.5749999999999998E-2</v>
      </c>
      <c r="G14" s="34">
        <v>7.9500000000000001E-2</v>
      </c>
      <c r="H14" s="34">
        <v>8.3250000000000005E-2</v>
      </c>
      <c r="I14" s="34">
        <v>8.7000000000000008E-2</v>
      </c>
      <c r="J14" s="34">
        <v>9.0750000000000011E-2</v>
      </c>
      <c r="K14" s="34">
        <v>9.4500000000000015E-2</v>
      </c>
      <c r="L14" s="34">
        <v>9.8250000000000018E-2</v>
      </c>
      <c r="M14" s="33">
        <v>0.10199999999999999</v>
      </c>
      <c r="N14" s="33">
        <v>0.10199999999999999</v>
      </c>
      <c r="O14" s="34">
        <v>0.10199999999999999</v>
      </c>
      <c r="P14" s="34">
        <v>0.10199999999999999</v>
      </c>
    </row>
    <row r="15" spans="1:1025" x14ac:dyDescent="0.25">
      <c r="A15" s="25" t="s">
        <v>40</v>
      </c>
      <c r="B15" s="34">
        <v>6.9000000000000006E-2</v>
      </c>
      <c r="C15" s="34">
        <v>6.9000000000000006E-2</v>
      </c>
      <c r="D15" s="34">
        <v>6.9000000000000006E-2</v>
      </c>
      <c r="E15" s="33">
        <v>6.9000000000000006E-2</v>
      </c>
      <c r="F15" s="34">
        <v>6.8000000000000005E-2</v>
      </c>
      <c r="G15" s="34">
        <v>6.7000000000000004E-2</v>
      </c>
      <c r="H15" s="34">
        <v>6.6000000000000003E-2</v>
      </c>
      <c r="I15" s="34">
        <v>6.5000000000000002E-2</v>
      </c>
      <c r="J15" s="34">
        <v>6.4000000000000001E-2</v>
      </c>
      <c r="K15" s="34">
        <v>6.3E-2</v>
      </c>
      <c r="L15" s="34">
        <v>6.2E-2</v>
      </c>
      <c r="M15" s="33">
        <v>6.0999999999999999E-2</v>
      </c>
      <c r="N15" s="33">
        <v>6.0999999999999999E-2</v>
      </c>
      <c r="O15" s="34">
        <v>6.0999999999999999E-2</v>
      </c>
      <c r="P15" s="34">
        <v>6.0999999999999999E-2</v>
      </c>
    </row>
    <row r="16" spans="1:1025" x14ac:dyDescent="0.25">
      <c r="A16" s="25" t="s">
        <v>41</v>
      </c>
      <c r="B16" s="35">
        <v>0.1</v>
      </c>
      <c r="C16" s="35">
        <v>0.1</v>
      </c>
      <c r="D16" s="35">
        <v>0.1</v>
      </c>
      <c r="E16" s="36">
        <v>0.1</v>
      </c>
      <c r="F16" s="35">
        <v>9.7870000000000013E-2</v>
      </c>
      <c r="G16" s="35">
        <v>9.574000000000002E-2</v>
      </c>
      <c r="H16" s="35">
        <v>9.3610000000000027E-2</v>
      </c>
      <c r="I16" s="35">
        <v>9.1480000000000034E-2</v>
      </c>
      <c r="J16" s="35">
        <v>8.9350000000000041E-2</v>
      </c>
      <c r="K16" s="35">
        <v>8.7220000000000047E-2</v>
      </c>
      <c r="L16" s="35">
        <v>8.5090000000000054E-2</v>
      </c>
      <c r="M16" s="36">
        <v>8.3000000000000004E-2</v>
      </c>
      <c r="N16" s="36">
        <v>8.3000000000000004E-2</v>
      </c>
      <c r="O16" s="35">
        <v>8.3000000000000004E-2</v>
      </c>
      <c r="P16" s="35">
        <v>8.3000000000000004E-2</v>
      </c>
    </row>
    <row r="17" spans="1:16" x14ac:dyDescent="0.25">
      <c r="A17" s="25" t="s">
        <v>36</v>
      </c>
      <c r="B17" s="33">
        <v>717555</v>
      </c>
      <c r="C17" s="33">
        <v>788109</v>
      </c>
      <c r="D17" s="33">
        <v>834650</v>
      </c>
      <c r="E17" s="33">
        <v>876869</v>
      </c>
      <c r="F17" s="33">
        <v>866690</v>
      </c>
      <c r="G17" s="33">
        <v>904668</v>
      </c>
      <c r="H17" s="33">
        <v>901797</v>
      </c>
      <c r="I17" s="33">
        <v>937806</v>
      </c>
      <c r="J17" s="33">
        <v>982396</v>
      </c>
      <c r="K17" s="33">
        <v>1083783</v>
      </c>
      <c r="L17" s="33">
        <v>973020</v>
      </c>
      <c r="M17" s="33">
        <v>1049066</v>
      </c>
      <c r="N17" s="33">
        <v>1005895</v>
      </c>
      <c r="O17" s="33">
        <v>953924</v>
      </c>
      <c r="P17" s="33">
        <v>958682</v>
      </c>
    </row>
    <row r="33" spans="5:5" x14ac:dyDescent="0.25">
      <c r="E33" s="44"/>
    </row>
  </sheetData>
  <pageMargins left="0.7" right="0.7" top="0.75" bottom="0.75" header="0.3" footer="0.3"/>
  <pageSetup orientation="portrait" r:id="rId1"/>
  <ignoredErrors>
    <ignoredError sqref="N9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C10" sqref="C10"/>
    </sheetView>
  </sheetViews>
  <sheetFormatPr defaultRowHeight="15" x14ac:dyDescent="0.25"/>
  <cols>
    <col min="1" max="1" width="13.42578125" style="1"/>
    <col min="2" max="6" width="8.28515625"/>
    <col min="7" max="16" width="8.5703125" style="1"/>
    <col min="17" max="1025" width="8.42578125" style="1"/>
  </cols>
  <sheetData>
    <row r="1" spans="1:1024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/>
      <c r="R1" s="2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6.5116884808230771E-5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6.5197548572173682E-5</v>
      </c>
      <c r="N2" s="1">
        <f t="shared" si="0"/>
        <v>0</v>
      </c>
      <c r="O2" s="1">
        <f t="shared" si="0"/>
        <v>0</v>
      </c>
      <c r="P2" s="1">
        <f t="shared" si="0"/>
        <v>0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H3" s="1">
        <v>2</v>
      </c>
      <c r="I3" s="1">
        <v>19</v>
      </c>
      <c r="J3" s="1">
        <v>2</v>
      </c>
      <c r="K3" s="1">
        <v>27</v>
      </c>
      <c r="L3" s="1">
        <v>57</v>
      </c>
      <c r="M3" s="1">
        <v>48</v>
      </c>
      <c r="N3" s="1">
        <v>48</v>
      </c>
      <c r="O3" s="1">
        <v>53</v>
      </c>
      <c r="P3" s="1">
        <v>66</v>
      </c>
    </row>
    <row r="4" spans="1:1024" s="1" customFormat="1" x14ac:dyDescent="0.25">
      <c r="A4" s="2" t="s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2</v>
      </c>
    </row>
    <row r="5" spans="1:1024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</row>
    <row r="6" spans="1:1024" x14ac:dyDescent="0.25">
      <c r="A6" s="2" t="s">
        <v>13</v>
      </c>
      <c r="B6" s="1">
        <v>17754</v>
      </c>
      <c r="C6" s="1">
        <v>16990</v>
      </c>
      <c r="D6" s="1">
        <v>16800</v>
      </c>
      <c r="E6" s="1">
        <v>18074</v>
      </c>
      <c r="F6" s="1">
        <v>15357</v>
      </c>
      <c r="G6" s="1">
        <v>15961</v>
      </c>
      <c r="H6" s="1">
        <v>15271</v>
      </c>
      <c r="I6" s="1">
        <v>15783</v>
      </c>
      <c r="J6" s="1">
        <v>15522</v>
      </c>
      <c r="K6" s="1">
        <v>15867</v>
      </c>
      <c r="L6" s="1">
        <v>15545</v>
      </c>
      <c r="M6" s="1">
        <v>15338</v>
      </c>
      <c r="N6" s="1">
        <v>15389</v>
      </c>
      <c r="O6" s="1">
        <v>15246</v>
      </c>
      <c r="P6" s="1">
        <v>14628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="55" zoomScaleNormal="55" workbookViewId="0">
      <selection activeCell="F7" sqref="F7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f t="shared" ref="G2:P2" si="0">G5/G6</f>
        <v>7.622677465459743E-4</v>
      </c>
      <c r="H2">
        <f t="shared" si="0"/>
        <v>6.8399452804377564E-4</v>
      </c>
      <c r="I2">
        <f t="shared" si="0"/>
        <v>1.2319485319279995E-3</v>
      </c>
      <c r="J2">
        <f t="shared" si="0"/>
        <v>1.3776951160708135E-3</v>
      </c>
      <c r="K2">
        <f t="shared" si="0"/>
        <v>1.2259075120888102E-3</v>
      </c>
      <c r="L2">
        <f t="shared" si="0"/>
        <v>1.1007911936704506E-3</v>
      </c>
      <c r="M2">
        <f t="shared" si="0"/>
        <v>2.0738820479585226E-3</v>
      </c>
      <c r="N2">
        <f t="shared" si="0"/>
        <v>2.1618080576482151E-3</v>
      </c>
      <c r="O2">
        <f t="shared" si="0"/>
        <v>2.1916716477385933E-3</v>
      </c>
      <c r="P2">
        <f t="shared" si="0"/>
        <v>2.2514839325919354E-3</v>
      </c>
    </row>
    <row r="3" spans="1:16" x14ac:dyDescent="0.25">
      <c r="A3" s="2" t="s">
        <v>11</v>
      </c>
      <c r="G3">
        <v>230</v>
      </c>
      <c r="H3">
        <v>329</v>
      </c>
      <c r="I3">
        <v>336</v>
      </c>
      <c r="J3">
        <v>420</v>
      </c>
      <c r="K3">
        <v>398</v>
      </c>
      <c r="L3">
        <v>640</v>
      </c>
      <c r="M3">
        <v>722</v>
      </c>
      <c r="N3">
        <v>684</v>
      </c>
      <c r="O3">
        <v>646</v>
      </c>
      <c r="P3">
        <v>903</v>
      </c>
    </row>
    <row r="4" spans="1:16" x14ac:dyDescent="0.25">
      <c r="A4" s="2" t="s">
        <v>12</v>
      </c>
      <c r="G4">
        <v>0</v>
      </c>
      <c r="H4">
        <v>1</v>
      </c>
      <c r="I4">
        <v>0</v>
      </c>
      <c r="J4">
        <v>1</v>
      </c>
      <c r="K4">
        <v>0</v>
      </c>
      <c r="L4">
        <v>2</v>
      </c>
      <c r="M4">
        <v>2</v>
      </c>
      <c r="N4">
        <v>1</v>
      </c>
      <c r="O4">
        <v>2</v>
      </c>
      <c r="P4">
        <v>2</v>
      </c>
    </row>
    <row r="5" spans="1:16" x14ac:dyDescent="0.2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8</v>
      </c>
      <c r="H5">
        <v>10</v>
      </c>
      <c r="I5">
        <v>18</v>
      </c>
      <c r="J5">
        <v>20</v>
      </c>
      <c r="K5">
        <v>18</v>
      </c>
      <c r="L5">
        <v>16</v>
      </c>
      <c r="M5">
        <v>32</v>
      </c>
      <c r="N5">
        <v>33</v>
      </c>
      <c r="O5">
        <v>33</v>
      </c>
      <c r="P5">
        <v>33</v>
      </c>
    </row>
    <row r="6" spans="1:16" x14ac:dyDescent="0.25">
      <c r="A6" s="2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1">
        <v>10495</v>
      </c>
      <c r="H6" s="1">
        <v>14620</v>
      </c>
      <c r="I6" s="1">
        <v>14611</v>
      </c>
      <c r="J6" s="1">
        <v>14517</v>
      </c>
      <c r="K6" s="1">
        <v>14683</v>
      </c>
      <c r="L6" s="1">
        <v>14535</v>
      </c>
      <c r="M6" s="1">
        <v>15430</v>
      </c>
      <c r="N6" s="1">
        <v>15265</v>
      </c>
      <c r="O6" s="1">
        <v>15057</v>
      </c>
      <c r="P6" s="1">
        <v>14657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J11"/>
  <sheetViews>
    <sheetView zoomScale="55" zoomScaleNormal="55" workbookViewId="0">
      <selection activeCell="A10" sqref="A10"/>
    </sheetView>
  </sheetViews>
  <sheetFormatPr defaultRowHeight="15" x14ac:dyDescent="0.25"/>
  <cols>
    <col min="1" max="1" width="36.85546875" style="2" bestFit="1" customWidth="1"/>
    <col min="2" max="1022" width="8.42578125" style="1"/>
  </cols>
  <sheetData>
    <row r="1" spans="1:1024" s="2" customFormat="1" x14ac:dyDescent="0.25">
      <c r="A1" s="13" t="s">
        <v>0</v>
      </c>
      <c r="B1" s="13">
        <v>2001</v>
      </c>
      <c r="C1" s="13">
        <v>2002</v>
      </c>
      <c r="D1" s="13">
        <v>2003</v>
      </c>
      <c r="E1" s="13">
        <v>2004</v>
      </c>
      <c r="F1" s="13">
        <v>2005</v>
      </c>
      <c r="G1" s="13">
        <v>2006</v>
      </c>
      <c r="H1" s="13">
        <v>2007</v>
      </c>
      <c r="I1" s="13">
        <v>2008</v>
      </c>
      <c r="J1" s="13">
        <v>2009</v>
      </c>
      <c r="K1" s="13">
        <v>2010</v>
      </c>
      <c r="L1" s="13">
        <v>2011</v>
      </c>
      <c r="M1" s="13">
        <v>2012</v>
      </c>
      <c r="N1" s="13">
        <v>2013</v>
      </c>
      <c r="O1" s="13">
        <v>2014</v>
      </c>
    </row>
    <row r="2" spans="1:1024" x14ac:dyDescent="0.25">
      <c r="A2" s="14" t="s">
        <v>1</v>
      </c>
      <c r="B2" s="15">
        <v>9</v>
      </c>
      <c r="C2" s="15">
        <v>15</v>
      </c>
      <c r="D2" s="15">
        <v>21</v>
      </c>
      <c r="E2" s="15">
        <v>30</v>
      </c>
      <c r="F2" s="15">
        <v>161</v>
      </c>
      <c r="G2" s="15">
        <v>221</v>
      </c>
      <c r="H2" s="15">
        <v>274</v>
      </c>
      <c r="I2" s="15">
        <v>297</v>
      </c>
      <c r="J2" s="15">
        <v>352</v>
      </c>
      <c r="K2" s="15">
        <v>448</v>
      </c>
      <c r="L2" s="15">
        <v>443</v>
      </c>
      <c r="M2" s="15">
        <v>623</v>
      </c>
      <c r="N2" s="15">
        <v>645</v>
      </c>
      <c r="O2" s="15">
        <v>746</v>
      </c>
      <c r="AMG2"/>
      <c r="AMH2"/>
    </row>
    <row r="3" spans="1:1024" x14ac:dyDescent="0.25">
      <c r="A3" s="14" t="s">
        <v>2</v>
      </c>
      <c r="B3" s="15">
        <v>0</v>
      </c>
      <c r="C3" s="15">
        <v>0</v>
      </c>
      <c r="D3" s="15">
        <v>0</v>
      </c>
      <c r="E3" s="15">
        <v>1</v>
      </c>
      <c r="F3" s="15">
        <v>1</v>
      </c>
      <c r="G3" s="15">
        <v>2</v>
      </c>
      <c r="H3" s="15">
        <v>0</v>
      </c>
      <c r="I3" s="15">
        <v>2</v>
      </c>
      <c r="J3" s="15">
        <v>2</v>
      </c>
      <c r="K3" s="15">
        <v>0</v>
      </c>
      <c r="L3" s="15">
        <v>1</v>
      </c>
      <c r="M3" s="15">
        <v>3</v>
      </c>
      <c r="N3" s="15">
        <v>1</v>
      </c>
      <c r="O3" s="15">
        <v>1</v>
      </c>
      <c r="AMG3"/>
      <c r="AMH3"/>
    </row>
    <row r="4" spans="1:1024" x14ac:dyDescent="0.25">
      <c r="A4" s="16" t="s">
        <v>3</v>
      </c>
      <c r="B4" s="17">
        <v>15</v>
      </c>
      <c r="C4" s="17">
        <v>20</v>
      </c>
      <c r="D4" s="17">
        <v>21</v>
      </c>
      <c r="E4" s="17">
        <v>26</v>
      </c>
      <c r="F4" s="17">
        <v>87</v>
      </c>
      <c r="G4" s="17">
        <v>85</v>
      </c>
      <c r="H4" s="17">
        <v>97</v>
      </c>
      <c r="I4" s="17">
        <v>146</v>
      </c>
      <c r="J4" s="17">
        <v>166</v>
      </c>
      <c r="K4" s="17">
        <v>168</v>
      </c>
      <c r="L4" s="17">
        <v>148</v>
      </c>
      <c r="M4" s="17">
        <v>208</v>
      </c>
      <c r="N4" s="17">
        <v>206</v>
      </c>
      <c r="O4" s="17">
        <v>256</v>
      </c>
      <c r="AMG4"/>
      <c r="AMH4"/>
    </row>
    <row r="5" spans="1:1024" x14ac:dyDescent="0.25">
      <c r="A5" s="16" t="s">
        <v>4</v>
      </c>
      <c r="B5" s="17">
        <v>1</v>
      </c>
      <c r="C5" s="17">
        <v>0</v>
      </c>
      <c r="D5" s="17">
        <v>0</v>
      </c>
      <c r="E5" s="17">
        <v>1</v>
      </c>
      <c r="F5" s="17">
        <v>12</v>
      </c>
      <c r="G5" s="17">
        <v>12</v>
      </c>
      <c r="H5" s="17">
        <v>14</v>
      </c>
      <c r="I5" s="17">
        <v>17</v>
      </c>
      <c r="J5" s="17">
        <v>15</v>
      </c>
      <c r="K5" s="17">
        <v>5</v>
      </c>
      <c r="L5" s="17">
        <v>11</v>
      </c>
      <c r="M5" s="17">
        <v>20</v>
      </c>
      <c r="N5" s="17">
        <v>23</v>
      </c>
      <c r="O5" s="17">
        <v>35</v>
      </c>
      <c r="AMG5"/>
      <c r="AMH5"/>
    </row>
    <row r="6" spans="1:1024" x14ac:dyDescent="0.25">
      <c r="A6" s="18" t="s">
        <v>26</v>
      </c>
      <c r="B6" s="19">
        <v>622</v>
      </c>
      <c r="C6" s="19">
        <v>753</v>
      </c>
      <c r="D6" s="19">
        <v>782</v>
      </c>
      <c r="E6" s="19">
        <v>936</v>
      </c>
      <c r="F6" s="19">
        <v>1110</v>
      </c>
      <c r="G6" s="19">
        <v>1383</v>
      </c>
      <c r="H6" s="19">
        <v>1456</v>
      </c>
      <c r="I6" s="19">
        <v>1544</v>
      </c>
      <c r="J6" s="19">
        <v>1577</v>
      </c>
      <c r="K6" s="19">
        <v>2089</v>
      </c>
      <c r="L6" s="19">
        <v>2588</v>
      </c>
      <c r="M6" s="19">
        <v>3023</v>
      </c>
      <c r="N6" s="19">
        <v>3079</v>
      </c>
      <c r="O6" s="19">
        <v>3420</v>
      </c>
      <c r="AMG6"/>
      <c r="AMH6"/>
    </row>
    <row r="7" spans="1:1024" x14ac:dyDescent="0.25">
      <c r="A7" s="18" t="s">
        <v>27</v>
      </c>
      <c r="B7" s="19">
        <v>0</v>
      </c>
      <c r="C7" s="19">
        <v>1</v>
      </c>
      <c r="D7" s="19">
        <v>2</v>
      </c>
      <c r="E7" s="19">
        <v>9</v>
      </c>
      <c r="F7" s="19">
        <v>3</v>
      </c>
      <c r="G7" s="19">
        <v>3</v>
      </c>
      <c r="H7" s="19">
        <v>0</v>
      </c>
      <c r="I7" s="19">
        <v>3</v>
      </c>
      <c r="J7" s="19">
        <v>0</v>
      </c>
      <c r="K7" s="19">
        <v>0</v>
      </c>
      <c r="L7" s="19">
        <v>2</v>
      </c>
      <c r="M7" s="19">
        <v>1</v>
      </c>
      <c r="N7" s="19">
        <v>4</v>
      </c>
      <c r="O7" s="19">
        <v>1</v>
      </c>
      <c r="AMG7"/>
      <c r="AMH7"/>
    </row>
    <row r="8" spans="1:1024" x14ac:dyDescent="0.25">
      <c r="A8" s="13" t="s">
        <v>23</v>
      </c>
      <c r="B8" s="20">
        <v>1.4E-2</v>
      </c>
      <c r="C8" s="20">
        <v>1.4E-2</v>
      </c>
      <c r="D8" s="20">
        <v>2.4E-2</v>
      </c>
      <c r="E8" s="20">
        <v>2.4E-2</v>
      </c>
      <c r="F8" s="20">
        <v>2.8000000000000001E-2</v>
      </c>
      <c r="G8" s="20">
        <v>3.5000000000000003E-2</v>
      </c>
      <c r="H8" s="20">
        <v>3.7999999999999999E-2</v>
      </c>
      <c r="I8" s="20">
        <v>4.1000000000000002E-2</v>
      </c>
      <c r="J8" s="20">
        <v>4.3999999999999997E-2</v>
      </c>
      <c r="K8" s="20">
        <v>4.4999999999999998E-2</v>
      </c>
      <c r="L8" s="20">
        <v>4.4999999999999998E-2</v>
      </c>
      <c r="M8" s="20">
        <v>4.5999999999999999E-2</v>
      </c>
      <c r="N8" s="20">
        <v>4.8000000000000001E-2</v>
      </c>
      <c r="O8" s="20">
        <v>4.9000000000000002E-2</v>
      </c>
      <c r="AME8"/>
      <c r="AMF8"/>
      <c r="AMG8"/>
      <c r="AMH8"/>
    </row>
    <row r="9" spans="1:1024" x14ac:dyDescent="0.25">
      <c r="A9" s="20" t="s">
        <v>8</v>
      </c>
      <c r="B9" s="1">
        <v>0.29825000000000002</v>
      </c>
      <c r="C9" s="1">
        <v>0.45613999999999999</v>
      </c>
      <c r="D9" s="1">
        <v>0.17544000000000001</v>
      </c>
      <c r="G9" s="20"/>
      <c r="H9" s="20"/>
      <c r="I9" s="20"/>
      <c r="J9" s="20"/>
      <c r="K9" s="20"/>
      <c r="L9" s="20"/>
      <c r="M9" s="20"/>
      <c r="N9" s="20"/>
      <c r="O9" s="20"/>
      <c r="AME9"/>
      <c r="AMF9"/>
      <c r="AMG9"/>
      <c r="AMH9"/>
    </row>
    <row r="10" spans="1:1024" x14ac:dyDescent="0.25">
      <c r="A10" s="20" t="s">
        <v>9</v>
      </c>
      <c r="B10" s="1">
        <v>0.21</v>
      </c>
      <c r="G10" s="20"/>
      <c r="H10" s="20"/>
      <c r="I10" s="20"/>
      <c r="J10" s="20"/>
      <c r="K10" s="20"/>
      <c r="L10" s="20"/>
      <c r="M10" s="20"/>
      <c r="N10" s="20"/>
      <c r="O10" s="20"/>
      <c r="AME10"/>
      <c r="AMF10"/>
      <c r="AMG10"/>
      <c r="AMH10"/>
    </row>
    <row r="11" spans="1:1024" x14ac:dyDescent="0.25">
      <c r="AMI11" s="1"/>
      <c r="AMJ1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topLeftCell="E1" zoomScaleNormal="100" workbookViewId="0">
      <selection activeCell="K37" sqref="K37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3.7650602409638556E-4</v>
      </c>
      <c r="C2">
        <f t="shared" si="0"/>
        <v>5.1193447238753438E-4</v>
      </c>
      <c r="D2">
        <f t="shared" si="0"/>
        <v>5.6661236631489484E-4</v>
      </c>
      <c r="E2">
        <f t="shared" si="0"/>
        <v>6.672894701721607E-4</v>
      </c>
      <c r="F2">
        <f t="shared" si="0"/>
        <v>8.8555858310626699E-4</v>
      </c>
      <c r="G2">
        <f t="shared" si="0"/>
        <v>8.8843761898718112E-4</v>
      </c>
      <c r="H2">
        <f t="shared" si="0"/>
        <v>1.0173629951166576E-3</v>
      </c>
      <c r="I2">
        <f t="shared" si="0"/>
        <v>1.1426394972386211E-3</v>
      </c>
      <c r="J2">
        <f t="shared" si="0"/>
        <v>1.3386880856760374E-3</v>
      </c>
      <c r="K2">
        <f t="shared" si="0"/>
        <v>1.4494663328501779E-3</v>
      </c>
      <c r="L2">
        <f t="shared" si="0"/>
        <v>1.9991115059973343E-3</v>
      </c>
      <c r="M2">
        <f t="shared" si="0"/>
        <v>1.8944914019236375E-3</v>
      </c>
      <c r="N2">
        <f t="shared" si="0"/>
        <v>2.2753128555176336E-3</v>
      </c>
      <c r="O2">
        <f t="shared" si="0"/>
        <v>2.1608272881617533E-3</v>
      </c>
      <c r="P2">
        <f t="shared" si="0"/>
        <v>0</v>
      </c>
    </row>
    <row r="3" spans="1:16" x14ac:dyDescent="0.25">
      <c r="A3" s="2" t="s">
        <v>11</v>
      </c>
      <c r="G3">
        <v>33</v>
      </c>
      <c r="H3">
        <v>17</v>
      </c>
      <c r="I3">
        <v>13</v>
      </c>
      <c r="J3">
        <v>8</v>
      </c>
      <c r="K3">
        <v>139</v>
      </c>
      <c r="L3">
        <v>238</v>
      </c>
      <c r="M3">
        <v>376</v>
      </c>
      <c r="N3">
        <v>359</v>
      </c>
      <c r="O3">
        <v>370</v>
      </c>
      <c r="P3"/>
    </row>
    <row r="4" spans="1:16" x14ac:dyDescent="0.25">
      <c r="A4" s="2" t="s">
        <v>12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7</v>
      </c>
      <c r="N4">
        <v>7</v>
      </c>
      <c r="O4">
        <v>4</v>
      </c>
      <c r="P4"/>
    </row>
    <row r="5" spans="1:16" x14ac:dyDescent="0.25">
      <c r="A5" s="2" t="s">
        <v>7</v>
      </c>
      <c r="B5">
        <v>6</v>
      </c>
      <c r="C5">
        <v>8</v>
      </c>
      <c r="D5">
        <v>8</v>
      </c>
      <c r="E5">
        <v>10</v>
      </c>
      <c r="F5">
        <v>13</v>
      </c>
      <c r="G5">
        <v>14</v>
      </c>
      <c r="H5">
        <v>15</v>
      </c>
      <c r="I5">
        <v>18</v>
      </c>
      <c r="J5">
        <v>20</v>
      </c>
      <c r="K5">
        <v>22</v>
      </c>
      <c r="L5">
        <v>27</v>
      </c>
      <c r="M5">
        <v>26</v>
      </c>
      <c r="N5">
        <v>28</v>
      </c>
      <c r="O5">
        <v>28</v>
      </c>
      <c r="P5">
        <v>0</v>
      </c>
    </row>
    <row r="6" spans="1:16" x14ac:dyDescent="0.25">
      <c r="A6" s="2" t="s">
        <v>13</v>
      </c>
      <c r="B6">
        <v>15936</v>
      </c>
      <c r="C6">
        <v>15627</v>
      </c>
      <c r="D6">
        <v>14119</v>
      </c>
      <c r="E6">
        <v>14986</v>
      </c>
      <c r="F6">
        <v>14680</v>
      </c>
      <c r="G6" s="1">
        <v>15758</v>
      </c>
      <c r="H6" s="1">
        <v>14744</v>
      </c>
      <c r="I6" s="1">
        <v>15753</v>
      </c>
      <c r="J6" s="1">
        <v>14940</v>
      </c>
      <c r="K6" s="1">
        <v>15178</v>
      </c>
      <c r="L6" s="1">
        <v>13506</v>
      </c>
      <c r="M6" s="1">
        <v>13724</v>
      </c>
      <c r="N6" s="1">
        <v>12306</v>
      </c>
      <c r="O6" s="1">
        <v>12958</v>
      </c>
      <c r="P6" s="1">
        <v>12460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F8" sqref="F8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7.6940315231194441E-3</v>
      </c>
      <c r="M2" s="1">
        <f t="shared" si="0"/>
        <v>7.6610381488430267E-3</v>
      </c>
      <c r="N2" s="1">
        <f t="shared" si="0"/>
        <v>8.8509816543289339E-3</v>
      </c>
      <c r="O2" s="1">
        <f t="shared" si="0"/>
        <v>8.4339341822391271E-3</v>
      </c>
      <c r="P2" s="1">
        <f t="shared" si="0"/>
        <v>8.1076418837329658E-3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 s="1">
        <v>57</v>
      </c>
      <c r="J3" s="1">
        <v>138</v>
      </c>
      <c r="K3" s="1">
        <v>485</v>
      </c>
      <c r="L3" s="1">
        <v>443</v>
      </c>
      <c r="M3" s="1">
        <v>580</v>
      </c>
      <c r="N3" s="1">
        <v>749</v>
      </c>
      <c r="O3" s="1">
        <v>904</v>
      </c>
      <c r="P3" s="1">
        <v>1701</v>
      </c>
    </row>
    <row r="4" spans="1:16" x14ac:dyDescent="0.25">
      <c r="A4" s="2" t="s">
        <v>12</v>
      </c>
      <c r="B4"/>
      <c r="C4"/>
      <c r="D4"/>
      <c r="E4"/>
      <c r="F4"/>
      <c r="G4"/>
      <c r="H4"/>
      <c r="I4" s="1">
        <v>0</v>
      </c>
      <c r="J4" s="1">
        <v>1</v>
      </c>
      <c r="K4" s="1">
        <v>4</v>
      </c>
      <c r="L4" s="1">
        <v>7</v>
      </c>
      <c r="M4" s="1">
        <v>3</v>
      </c>
      <c r="N4" s="1">
        <v>6</v>
      </c>
      <c r="O4" s="1">
        <v>22</v>
      </c>
      <c r="P4" s="1">
        <v>36</v>
      </c>
    </row>
    <row r="5" spans="1:16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103</v>
      </c>
      <c r="M5" s="1">
        <v>98</v>
      </c>
      <c r="N5" s="1">
        <v>110</v>
      </c>
      <c r="O5" s="1">
        <v>102</v>
      </c>
      <c r="P5" s="1">
        <v>94</v>
      </c>
    </row>
    <row r="6" spans="1:16" x14ac:dyDescent="0.25">
      <c r="A6" s="2" t="s">
        <v>13</v>
      </c>
      <c r="B6" s="1">
        <v>19203</v>
      </c>
      <c r="C6" s="1">
        <v>17995</v>
      </c>
      <c r="D6" s="1">
        <v>17858</v>
      </c>
      <c r="E6" s="1">
        <v>17857</v>
      </c>
      <c r="F6" s="1">
        <v>16201</v>
      </c>
      <c r="G6" s="1">
        <v>17041</v>
      </c>
      <c r="H6" s="1">
        <v>16168</v>
      </c>
      <c r="I6" s="1">
        <v>15673</v>
      </c>
      <c r="J6" s="1">
        <v>15171</v>
      </c>
      <c r="K6" s="1">
        <v>14523</v>
      </c>
      <c r="L6" s="1">
        <v>13387</v>
      </c>
      <c r="M6" s="1">
        <v>12792</v>
      </c>
      <c r="N6" s="1">
        <v>12428</v>
      </c>
      <c r="O6" s="1">
        <v>12094</v>
      </c>
      <c r="P6" s="1">
        <v>11594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N22" sqref="N22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2.6997840172786179E-4</v>
      </c>
      <c r="H2">
        <f t="shared" si="0"/>
        <v>3.8736811038146538E-4</v>
      </c>
      <c r="I2">
        <f t="shared" si="0"/>
        <v>4.6805145338046125E-4</v>
      </c>
      <c r="J2">
        <f t="shared" si="0"/>
        <v>4.4005890019125634E-4</v>
      </c>
      <c r="K2">
        <f t="shared" si="0"/>
        <v>4.7858797404138828E-4</v>
      </c>
      <c r="L2">
        <f t="shared" si="0"/>
        <v>4.5258177329767537E-4</v>
      </c>
      <c r="M2">
        <f t="shared" si="0"/>
        <v>4.4838479567920104E-4</v>
      </c>
      <c r="N2">
        <f t="shared" si="0"/>
        <v>4.3295666103823009E-4</v>
      </c>
      <c r="O2">
        <f t="shared" si="0"/>
        <v>5.4069251897830744E-4</v>
      </c>
      <c r="P2">
        <f t="shared" si="0"/>
        <v>7.3943987429522135E-7</v>
      </c>
    </row>
    <row r="3" spans="1:16" x14ac:dyDescent="0.25">
      <c r="A3" s="2" t="s">
        <v>11</v>
      </c>
      <c r="G3">
        <v>1</v>
      </c>
      <c r="H3">
        <v>32</v>
      </c>
      <c r="I3">
        <v>23</v>
      </c>
      <c r="J3">
        <v>5</v>
      </c>
      <c r="K3">
        <v>1</v>
      </c>
      <c r="L3">
        <v>14</v>
      </c>
      <c r="M3">
        <v>10</v>
      </c>
      <c r="N3">
        <v>102</v>
      </c>
      <c r="O3">
        <v>215</v>
      </c>
      <c r="P3">
        <v>257</v>
      </c>
    </row>
    <row r="4" spans="1:16" x14ac:dyDescent="0.25">
      <c r="A4" s="2" t="s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15</v>
      </c>
      <c r="O4">
        <v>48</v>
      </c>
      <c r="P4">
        <v>89</v>
      </c>
    </row>
    <row r="5" spans="1:16" x14ac:dyDescent="0.2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15</v>
      </c>
      <c r="H5">
        <v>21</v>
      </c>
      <c r="I5">
        <v>29</v>
      </c>
      <c r="J5">
        <v>26</v>
      </c>
      <c r="K5">
        <v>25</v>
      </c>
      <c r="L5">
        <v>22</v>
      </c>
      <c r="M5">
        <v>22</v>
      </c>
      <c r="N5">
        <v>20</v>
      </c>
      <c r="O5">
        <v>25</v>
      </c>
      <c r="P5">
        <v>3.2000000000000001E-2</v>
      </c>
    </row>
    <row r="6" spans="1:16" x14ac:dyDescent="0.25">
      <c r="A6" s="2" t="s">
        <v>13</v>
      </c>
      <c r="B6">
        <v>44769</v>
      </c>
      <c r="C6">
        <v>52077</v>
      </c>
      <c r="D6">
        <v>50432</v>
      </c>
      <c r="E6">
        <v>50426</v>
      </c>
      <c r="F6">
        <v>53149</v>
      </c>
      <c r="G6" s="1">
        <v>55560</v>
      </c>
      <c r="H6" s="1">
        <v>54212</v>
      </c>
      <c r="I6" s="1">
        <v>61959</v>
      </c>
      <c r="J6" s="1">
        <v>59083</v>
      </c>
      <c r="K6" s="1">
        <v>52237</v>
      </c>
      <c r="L6" s="1">
        <v>48610</v>
      </c>
      <c r="M6" s="1">
        <v>49065</v>
      </c>
      <c r="N6" s="1">
        <v>46194</v>
      </c>
      <c r="O6" s="1">
        <v>46237</v>
      </c>
      <c r="P6" s="1">
        <v>43276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5" x14ac:dyDescent="0.25"/>
  <cols>
    <col min="1" max="1" width="13.42578125" style="1"/>
    <col min="2" max="16" width="8.5703125" style="1"/>
    <col min="17" max="1025" width="8.42578125" style="1"/>
  </cols>
  <sheetData>
    <row r="1" spans="1:16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2.4982304201190826E-4</v>
      </c>
      <c r="C2" s="1">
        <f t="shared" si="0"/>
        <v>2.9113292297454666E-4</v>
      </c>
      <c r="D2" s="1">
        <f t="shared" si="0"/>
        <v>2.4680388962930054E-4</v>
      </c>
      <c r="E2" s="1">
        <f t="shared" si="0"/>
        <v>2.4526635926616305E-4</v>
      </c>
      <c r="F2" s="1">
        <f t="shared" si="0"/>
        <v>3.3244680851063829E-4</v>
      </c>
      <c r="G2" s="1">
        <f t="shared" si="0"/>
        <v>3.7614185921547554E-4</v>
      </c>
      <c r="H2" s="1">
        <f t="shared" si="0"/>
        <v>5.1587756505789293E-4</v>
      </c>
      <c r="I2" s="1">
        <f t="shared" si="0"/>
        <v>7.8094494338149163E-4</v>
      </c>
      <c r="J2" s="1">
        <f t="shared" si="0"/>
        <v>1.1923214498628829E-3</v>
      </c>
      <c r="K2" s="1">
        <f t="shared" si="0"/>
        <v>1.5855592145383583E-3</v>
      </c>
      <c r="L2" s="1">
        <f t="shared" si="0"/>
        <v>1.7952127659574468E-3</v>
      </c>
      <c r="M2" s="1">
        <f t="shared" si="0"/>
        <v>1.2590053857452611E-3</v>
      </c>
      <c r="N2" s="1">
        <f t="shared" si="0"/>
        <v>1.1682242990654205E-3</v>
      </c>
      <c r="O2" s="1">
        <f t="shared" si="0"/>
        <v>1.1733848702374379E-3</v>
      </c>
      <c r="P2" s="1">
        <f t="shared" si="0"/>
        <v>1.5139499675582151E-3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/>
      <c r="K3"/>
      <c r="L3"/>
      <c r="M3" s="1">
        <v>434</v>
      </c>
      <c r="N3" s="1">
        <v>331</v>
      </c>
      <c r="O3" s="1">
        <v>342</v>
      </c>
      <c r="P3" s="1">
        <v>456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/>
      <c r="K4"/>
      <c r="L4"/>
      <c r="M4" s="1">
        <v>3</v>
      </c>
      <c r="N4" s="1">
        <v>23</v>
      </c>
      <c r="O4" s="1">
        <v>2</v>
      </c>
      <c r="P4" s="1">
        <v>14</v>
      </c>
    </row>
    <row r="5" spans="1:16" x14ac:dyDescent="0.25">
      <c r="A5" s="2" t="s">
        <v>7</v>
      </c>
      <c r="B5" s="1">
        <v>6</v>
      </c>
      <c r="C5" s="1">
        <v>7</v>
      </c>
      <c r="D5" s="1">
        <v>5</v>
      </c>
      <c r="E5" s="1">
        <v>5</v>
      </c>
      <c r="F5" s="1">
        <v>6</v>
      </c>
      <c r="G5" s="1">
        <v>7</v>
      </c>
      <c r="H5" s="1">
        <v>9</v>
      </c>
      <c r="I5" s="1">
        <v>14</v>
      </c>
      <c r="J5" s="1">
        <v>20</v>
      </c>
      <c r="K5" s="1">
        <v>26</v>
      </c>
      <c r="L5" s="1">
        <v>27</v>
      </c>
      <c r="M5" s="1">
        <v>18</v>
      </c>
      <c r="N5" s="1">
        <v>16</v>
      </c>
      <c r="O5" s="1">
        <v>17</v>
      </c>
      <c r="P5" s="1">
        <v>21</v>
      </c>
    </row>
    <row r="6" spans="1:16" x14ac:dyDescent="0.25">
      <c r="A6" s="2" t="s">
        <v>13</v>
      </c>
      <c r="B6" s="1">
        <v>24017</v>
      </c>
      <c r="C6" s="1">
        <v>24044</v>
      </c>
      <c r="D6" s="1">
        <v>20259</v>
      </c>
      <c r="E6" s="1">
        <v>20386</v>
      </c>
      <c r="F6" s="1">
        <v>18048</v>
      </c>
      <c r="G6" s="1">
        <v>18610</v>
      </c>
      <c r="H6" s="1">
        <v>17446</v>
      </c>
      <c r="I6" s="1">
        <v>17927</v>
      </c>
      <c r="J6" s="1">
        <v>16774</v>
      </c>
      <c r="K6" s="1">
        <v>16398</v>
      </c>
      <c r="L6" s="1">
        <v>15040</v>
      </c>
      <c r="M6" s="1">
        <v>14297</v>
      </c>
      <c r="N6" s="1">
        <v>13696</v>
      </c>
      <c r="O6" s="1">
        <v>14488</v>
      </c>
      <c r="P6" s="1">
        <v>13871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A6" sqref="A6"/>
    </sheetView>
  </sheetViews>
  <sheetFormatPr defaultRowHeight="15" x14ac:dyDescent="0.25"/>
  <cols>
    <col min="1" max="1" width="13.42578125" style="1"/>
    <col min="2" max="16" width="8.5703125" style="1"/>
    <col min="17" max="1025" width="8.42578125" style="1"/>
  </cols>
  <sheetData>
    <row r="1" spans="1:16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9.3902591711531242E-4</v>
      </c>
      <c r="C2" s="1">
        <f t="shared" si="0"/>
        <v>1.1131482451545312E-3</v>
      </c>
      <c r="D2" s="1">
        <f t="shared" si="0"/>
        <v>1.5554298642533936E-3</v>
      </c>
      <c r="E2" s="1">
        <f t="shared" si="0"/>
        <v>1.550187314300478E-3</v>
      </c>
      <c r="F2" s="1">
        <f t="shared" si="0"/>
        <v>1.8057784911717496E-3</v>
      </c>
      <c r="G2" s="1">
        <f t="shared" si="0"/>
        <v>2.383121889675475E-3</v>
      </c>
      <c r="H2" s="1">
        <f t="shared" si="0"/>
        <v>3.0905077262693157E-3</v>
      </c>
      <c r="I2" s="1">
        <f t="shared" si="0"/>
        <v>3.4239396268604572E-3</v>
      </c>
      <c r="J2" s="1">
        <f t="shared" si="0"/>
        <v>4.0461103901061153E-3</v>
      </c>
      <c r="K2" s="1">
        <f t="shared" si="0"/>
        <v>5.0365556458164098E-3</v>
      </c>
      <c r="L2" s="1">
        <f t="shared" si="0"/>
        <v>5.0513415038092088E-3</v>
      </c>
      <c r="M2" s="1">
        <f t="shared" si="0"/>
        <v>5.9803502776591203E-3</v>
      </c>
      <c r="N2" s="1">
        <f t="shared" si="0"/>
        <v>5.0833853562828862E-3</v>
      </c>
      <c r="O2" s="1">
        <f t="shared" si="0"/>
        <v>3.784465669489998E-3</v>
      </c>
      <c r="P2" s="1">
        <f t="shared" si="0"/>
        <v>3.7306472673008769E-3</v>
      </c>
    </row>
    <row r="3" spans="1:16" x14ac:dyDescent="0.25">
      <c r="A3" s="2" t="s">
        <v>11</v>
      </c>
      <c r="B3"/>
      <c r="C3"/>
      <c r="D3"/>
      <c r="E3"/>
      <c r="F3"/>
      <c r="G3" s="1">
        <v>44</v>
      </c>
      <c r="H3" s="1">
        <v>117</v>
      </c>
      <c r="I3" s="1">
        <v>145</v>
      </c>
      <c r="J3" s="1">
        <v>157</v>
      </c>
      <c r="K3" s="1">
        <v>189</v>
      </c>
      <c r="L3" s="1">
        <v>195</v>
      </c>
      <c r="M3" s="1">
        <v>232</v>
      </c>
      <c r="N3" s="1">
        <v>254</v>
      </c>
      <c r="O3" s="1">
        <v>245</v>
      </c>
      <c r="P3" s="1">
        <v>233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2</v>
      </c>
      <c r="O4" s="1">
        <v>1</v>
      </c>
      <c r="P4" s="1">
        <v>3</v>
      </c>
    </row>
    <row r="5" spans="1:16" x14ac:dyDescent="0.25">
      <c r="A5" s="2" t="s">
        <v>7</v>
      </c>
      <c r="B5" s="1">
        <v>15</v>
      </c>
      <c r="C5" s="1">
        <v>17</v>
      </c>
      <c r="D5" s="1">
        <v>22</v>
      </c>
      <c r="E5" s="1">
        <v>24</v>
      </c>
      <c r="F5" s="1">
        <v>27</v>
      </c>
      <c r="G5" s="1">
        <v>34</v>
      </c>
      <c r="H5" s="1">
        <v>42</v>
      </c>
      <c r="I5" s="1">
        <v>49</v>
      </c>
      <c r="J5" s="1">
        <v>53</v>
      </c>
      <c r="K5" s="1">
        <v>62</v>
      </c>
      <c r="L5" s="1">
        <v>61</v>
      </c>
      <c r="M5" s="1">
        <v>70</v>
      </c>
      <c r="N5" s="1">
        <v>57</v>
      </c>
      <c r="O5" s="1">
        <v>42</v>
      </c>
      <c r="P5" s="1">
        <v>40</v>
      </c>
    </row>
    <row r="6" spans="1:16" x14ac:dyDescent="0.25">
      <c r="A6" s="2" t="s">
        <v>13</v>
      </c>
      <c r="B6" s="1">
        <v>15974</v>
      </c>
      <c r="C6" s="1">
        <v>15272</v>
      </c>
      <c r="D6" s="1">
        <v>14144</v>
      </c>
      <c r="E6" s="1">
        <v>15482</v>
      </c>
      <c r="F6" s="1">
        <v>14952</v>
      </c>
      <c r="G6" s="1">
        <v>14267</v>
      </c>
      <c r="H6" s="1">
        <v>13590</v>
      </c>
      <c r="I6" s="1">
        <v>14311</v>
      </c>
      <c r="J6" s="1">
        <v>13099</v>
      </c>
      <c r="K6" s="1">
        <v>12310</v>
      </c>
      <c r="L6" s="1">
        <v>12076</v>
      </c>
      <c r="M6" s="1">
        <v>11705</v>
      </c>
      <c r="N6" s="1">
        <v>11213</v>
      </c>
      <c r="O6" s="1">
        <v>11098</v>
      </c>
      <c r="P6" s="1">
        <v>10722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3" sqref="E13"/>
    </sheetView>
  </sheetViews>
  <sheetFormatPr defaultRowHeight="15" x14ac:dyDescent="0.25"/>
  <cols>
    <col min="1" max="1" width="8.42578125" style="1"/>
    <col min="2" max="6" width="8.28515625"/>
    <col min="7" max="16" width="8.5703125" style="1"/>
    <col min="17" max="1025" width="8.42578125" style="1"/>
  </cols>
  <sheetData>
    <row r="1" spans="1:1024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2" t="s">
        <v>10</v>
      </c>
      <c r="B2" s="1">
        <f t="shared" ref="B2:P2" si="0">B5/B6</f>
        <v>1.0977841024598495E-3</v>
      </c>
      <c r="C2" s="1">
        <f t="shared" si="0"/>
        <v>1.2321549966009518E-3</v>
      </c>
      <c r="D2" s="1">
        <f t="shared" si="0"/>
        <v>1.5274034141958669E-3</v>
      </c>
      <c r="E2" s="1">
        <f t="shared" si="0"/>
        <v>1.6113658027325133E-3</v>
      </c>
      <c r="F2" s="1">
        <f t="shared" si="0"/>
        <v>1.7088885296630719E-3</v>
      </c>
      <c r="G2" s="1">
        <f t="shared" si="0"/>
        <v>1.8714763609142162E-3</v>
      </c>
      <c r="H2" s="1">
        <f t="shared" si="0"/>
        <v>2.1415942425978035E-3</v>
      </c>
      <c r="I2" s="1">
        <f t="shared" si="0"/>
        <v>2.1813126228486506E-3</v>
      </c>
      <c r="J2" s="1">
        <f t="shared" si="0"/>
        <v>2.4542950162784872E-3</v>
      </c>
      <c r="K2" s="1">
        <f t="shared" si="0"/>
        <v>2.7329654001273613E-3</v>
      </c>
      <c r="L2" s="1">
        <f t="shared" si="0"/>
        <v>2.9106835948328434E-3</v>
      </c>
      <c r="M2" s="1">
        <f t="shared" si="0"/>
        <v>2.8098235755005E-3</v>
      </c>
      <c r="N2" s="1">
        <f t="shared" si="0"/>
        <v>2.6835881810303862E-3</v>
      </c>
      <c r="O2" s="1">
        <f t="shared" si="0"/>
        <v>2.8912770716272981E-3</v>
      </c>
      <c r="P2" s="1">
        <f t="shared" si="0"/>
        <v>2.999705386078153E-3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G3" s="1">
        <v>54</v>
      </c>
      <c r="H3" s="1">
        <v>468</v>
      </c>
      <c r="I3" s="1">
        <v>570</v>
      </c>
      <c r="J3" s="1">
        <v>586</v>
      </c>
      <c r="K3" s="1">
        <v>575</v>
      </c>
      <c r="L3" s="1">
        <v>1161</v>
      </c>
      <c r="M3" s="1">
        <v>1144</v>
      </c>
      <c r="N3" s="1">
        <v>1152</v>
      </c>
      <c r="O3" s="1">
        <v>1241</v>
      </c>
      <c r="P3" s="1">
        <v>1266</v>
      </c>
    </row>
    <row r="4" spans="1:1024" s="1" customFormat="1" x14ac:dyDescent="0.25">
      <c r="A4" s="2" t="s">
        <v>12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6</v>
      </c>
      <c r="N4" s="1">
        <v>16</v>
      </c>
      <c r="O4" s="1">
        <v>29</v>
      </c>
      <c r="P4" s="1">
        <v>41</v>
      </c>
    </row>
    <row r="5" spans="1:1024" x14ac:dyDescent="0.25">
      <c r="A5" s="2" t="s">
        <v>7</v>
      </c>
      <c r="B5" s="1">
        <v>54</v>
      </c>
      <c r="C5" s="1">
        <v>58</v>
      </c>
      <c r="D5" s="1">
        <v>68</v>
      </c>
      <c r="E5" s="1">
        <v>71</v>
      </c>
      <c r="F5" s="1">
        <v>74</v>
      </c>
      <c r="G5" s="1">
        <v>80</v>
      </c>
      <c r="H5" s="1">
        <v>86</v>
      </c>
      <c r="I5" s="1">
        <v>91</v>
      </c>
      <c r="J5" s="1">
        <v>98</v>
      </c>
      <c r="K5" s="1">
        <v>103</v>
      </c>
      <c r="L5" s="1">
        <v>105</v>
      </c>
      <c r="M5" s="1">
        <v>104</v>
      </c>
      <c r="N5" s="1">
        <v>96</v>
      </c>
      <c r="O5" s="1">
        <v>106</v>
      </c>
      <c r="P5" s="1">
        <v>112</v>
      </c>
    </row>
    <row r="6" spans="1:1024" x14ac:dyDescent="0.25">
      <c r="A6" s="2" t="s">
        <v>13</v>
      </c>
      <c r="B6" s="1">
        <v>49190</v>
      </c>
      <c r="C6" s="1">
        <v>47072</v>
      </c>
      <c r="D6" s="1">
        <v>44520</v>
      </c>
      <c r="E6" s="1">
        <v>44062</v>
      </c>
      <c r="F6" s="1">
        <v>43303</v>
      </c>
      <c r="G6" s="1">
        <v>42747</v>
      </c>
      <c r="H6" s="1">
        <v>40157</v>
      </c>
      <c r="I6" s="1">
        <v>41718</v>
      </c>
      <c r="J6" s="1">
        <v>39930</v>
      </c>
      <c r="K6" s="1">
        <v>37688</v>
      </c>
      <c r="L6" s="1">
        <v>36074</v>
      </c>
      <c r="M6" s="1">
        <v>37013</v>
      </c>
      <c r="N6" s="1">
        <v>35773</v>
      </c>
      <c r="O6" s="1">
        <v>36662</v>
      </c>
      <c r="P6" s="1">
        <v>37337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23" sqref="E23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2.9973772948669914E-3</v>
      </c>
      <c r="C2">
        <f t="shared" si="0"/>
        <v>2.923327412670219E-3</v>
      </c>
      <c r="D2">
        <f t="shared" si="0"/>
        <v>3.0979882199954102E-3</v>
      </c>
      <c r="E2">
        <f t="shared" si="0"/>
        <v>3.4207525655644243E-3</v>
      </c>
      <c r="F2">
        <f t="shared" si="0"/>
        <v>3.7279803359278984E-3</v>
      </c>
      <c r="G2">
        <f t="shared" si="0"/>
        <v>3.9268075459476968E-3</v>
      </c>
      <c r="H2">
        <f t="shared" si="0"/>
        <v>4.0338372366256758E-3</v>
      </c>
      <c r="I2">
        <f t="shared" si="0"/>
        <v>4.0473463153875523E-3</v>
      </c>
      <c r="J2">
        <f t="shared" si="0"/>
        <v>4.2564717718531131E-3</v>
      </c>
      <c r="K2">
        <f t="shared" si="0"/>
        <v>4.5818542062247176E-3</v>
      </c>
      <c r="L2">
        <f t="shared" si="0"/>
        <v>4.7640747338332156E-3</v>
      </c>
      <c r="M2">
        <f t="shared" si="0"/>
        <v>4.7642928786359078E-3</v>
      </c>
      <c r="N2">
        <f t="shared" si="0"/>
        <v>4.9980776624375242E-3</v>
      </c>
      <c r="O2">
        <f t="shared" si="0"/>
        <v>5.3364269141531325E-3</v>
      </c>
      <c r="P2">
        <f t="shared" si="0"/>
        <v>5.6581874455943516E-3</v>
      </c>
    </row>
    <row r="3" spans="1:16" x14ac:dyDescent="0.25">
      <c r="A3" s="2" t="s">
        <v>11</v>
      </c>
      <c r="G3">
        <v>16</v>
      </c>
      <c r="H3">
        <v>3</v>
      </c>
      <c r="I3">
        <v>525</v>
      </c>
      <c r="J3">
        <v>639</v>
      </c>
      <c r="K3">
        <v>1</v>
      </c>
      <c r="L3">
        <v>708</v>
      </c>
      <c r="M3">
        <v>941</v>
      </c>
      <c r="N3">
        <v>977</v>
      </c>
      <c r="O3">
        <v>1269</v>
      </c>
      <c r="P3">
        <v>978</v>
      </c>
    </row>
    <row r="4" spans="1:16" x14ac:dyDescent="0.25">
      <c r="A4" s="2" t="s">
        <v>12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0</v>
      </c>
      <c r="N4">
        <v>1</v>
      </c>
      <c r="O4">
        <v>0</v>
      </c>
      <c r="P4">
        <v>2</v>
      </c>
    </row>
    <row r="5" spans="1:16" x14ac:dyDescent="0.25">
      <c r="A5" s="2" t="s">
        <v>7</v>
      </c>
      <c r="B5">
        <v>80</v>
      </c>
      <c r="C5">
        <v>79</v>
      </c>
      <c r="D5">
        <v>81</v>
      </c>
      <c r="E5">
        <v>87</v>
      </c>
      <c r="F5">
        <v>91</v>
      </c>
      <c r="G5">
        <v>97</v>
      </c>
      <c r="H5">
        <v>103</v>
      </c>
      <c r="I5">
        <v>106</v>
      </c>
      <c r="J5">
        <v>110</v>
      </c>
      <c r="K5">
        <v>111</v>
      </c>
      <c r="L5">
        <v>115</v>
      </c>
      <c r="M5">
        <v>114</v>
      </c>
      <c r="N5">
        <v>117</v>
      </c>
      <c r="O5">
        <v>115</v>
      </c>
      <c r="P5">
        <v>117</v>
      </c>
    </row>
    <row r="6" spans="1:16" x14ac:dyDescent="0.25">
      <c r="A6" s="2" t="s">
        <v>13</v>
      </c>
      <c r="B6">
        <v>26690</v>
      </c>
      <c r="C6">
        <v>27024</v>
      </c>
      <c r="D6">
        <v>26146</v>
      </c>
      <c r="E6">
        <v>25433</v>
      </c>
      <c r="F6">
        <v>24410</v>
      </c>
      <c r="G6" s="1">
        <v>24702</v>
      </c>
      <c r="H6" s="1">
        <v>25534</v>
      </c>
      <c r="I6" s="1">
        <v>26190</v>
      </c>
      <c r="J6" s="1">
        <v>25843</v>
      </c>
      <c r="K6" s="1">
        <v>24226</v>
      </c>
      <c r="L6" s="1">
        <v>24139</v>
      </c>
      <c r="M6" s="1">
        <v>23928</v>
      </c>
      <c r="N6" s="1">
        <v>23409</v>
      </c>
      <c r="O6" s="1">
        <v>21550</v>
      </c>
      <c r="P6" s="1">
        <v>20678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tabSelected="1" zoomScale="70" zoomScaleNormal="70" workbookViewId="0">
      <selection activeCell="A10" sqref="A10"/>
    </sheetView>
  </sheetViews>
  <sheetFormatPr defaultRowHeight="15" x14ac:dyDescent="0.25"/>
  <cols>
    <col min="1" max="1" width="16.42578125" style="2"/>
    <col min="2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1.9256691700365878E-3</v>
      </c>
      <c r="C2" s="1">
        <f t="shared" si="0"/>
        <v>4.236035858536105E-3</v>
      </c>
      <c r="D2" s="1">
        <f t="shared" si="0"/>
        <v>5.0425153252916747E-3</v>
      </c>
      <c r="E2" s="1">
        <f t="shared" si="0"/>
        <v>3.6059973429493262E-3</v>
      </c>
      <c r="F2" s="1">
        <f t="shared" si="0"/>
        <v>3.9870894247199546E-3</v>
      </c>
      <c r="G2" s="1">
        <f t="shared" si="0"/>
        <v>1.6794837797224431E-3</v>
      </c>
      <c r="H2" s="1">
        <f t="shared" si="0"/>
        <v>2.9045254380211751E-3</v>
      </c>
      <c r="I2" s="1">
        <f t="shared" si="0"/>
        <v>4.4800551391401744E-3</v>
      </c>
      <c r="J2" s="1">
        <f t="shared" si="0"/>
        <v>6.0225634065654426E-3</v>
      </c>
      <c r="K2" s="1">
        <f t="shared" si="0"/>
        <v>6.232859636000997E-3</v>
      </c>
      <c r="L2" s="1">
        <f t="shared" si="0"/>
        <v>8.0936042931292335E-3</v>
      </c>
      <c r="M2" s="1">
        <f t="shared" si="0"/>
        <v>7.8913562121490175E-3</v>
      </c>
      <c r="N2" s="1">
        <f t="shared" si="0"/>
        <v>8.1491195204196325E-3</v>
      </c>
      <c r="O2" s="1">
        <f t="shared" si="0"/>
        <v>9.9601593625498006E-3</v>
      </c>
      <c r="P2" s="1">
        <f t="shared" si="0"/>
        <v>1.0201135598113753E-2</v>
      </c>
    </row>
    <row r="3" spans="1:16" x14ac:dyDescent="0.25">
      <c r="A3" s="2" t="s">
        <v>11</v>
      </c>
      <c r="B3"/>
      <c r="C3"/>
      <c r="D3"/>
      <c r="E3"/>
      <c r="F3"/>
      <c r="G3" s="1">
        <v>80</v>
      </c>
      <c r="H3" s="1">
        <v>269</v>
      </c>
      <c r="I3" s="1">
        <v>306</v>
      </c>
      <c r="J3" s="1">
        <v>397</v>
      </c>
      <c r="K3" s="1">
        <v>463</v>
      </c>
      <c r="L3" s="1">
        <v>509</v>
      </c>
      <c r="M3" s="1">
        <v>610</v>
      </c>
      <c r="N3" s="1">
        <v>738</v>
      </c>
      <c r="O3" s="1">
        <v>910</v>
      </c>
      <c r="P3" s="1">
        <v>971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3</v>
      </c>
      <c r="M4" s="1">
        <v>2</v>
      </c>
      <c r="N4" s="1">
        <v>11</v>
      </c>
      <c r="O4" s="1">
        <v>13</v>
      </c>
      <c r="P4" s="1">
        <v>7</v>
      </c>
    </row>
    <row r="5" spans="1:16" x14ac:dyDescent="0.25">
      <c r="A5" s="2" t="s">
        <v>7</v>
      </c>
      <c r="B5" s="1">
        <v>20</v>
      </c>
      <c r="C5" s="1">
        <v>43</v>
      </c>
      <c r="D5" s="1">
        <v>51</v>
      </c>
      <c r="E5" s="1">
        <v>38</v>
      </c>
      <c r="F5" s="1">
        <v>42</v>
      </c>
      <c r="G5" s="1">
        <v>19</v>
      </c>
      <c r="H5" s="1">
        <v>31</v>
      </c>
      <c r="I5" s="1">
        <v>52</v>
      </c>
      <c r="J5" s="1">
        <v>71</v>
      </c>
      <c r="K5" s="1">
        <v>75</v>
      </c>
      <c r="L5" s="1">
        <v>92</v>
      </c>
      <c r="M5" s="1">
        <v>86</v>
      </c>
      <c r="N5" s="1">
        <v>87</v>
      </c>
      <c r="O5" s="1">
        <v>110</v>
      </c>
      <c r="P5" s="1">
        <v>106</v>
      </c>
    </row>
    <row r="6" spans="1:16" x14ac:dyDescent="0.25">
      <c r="A6" s="2" t="s">
        <v>13</v>
      </c>
      <c r="B6" s="1">
        <v>10386</v>
      </c>
      <c r="C6" s="1">
        <v>10151</v>
      </c>
      <c r="D6" s="1">
        <v>10114</v>
      </c>
      <c r="E6" s="1">
        <v>10538</v>
      </c>
      <c r="F6" s="1">
        <v>10534</v>
      </c>
      <c r="G6" s="1">
        <v>11313</v>
      </c>
      <c r="H6" s="1">
        <v>10673</v>
      </c>
      <c r="I6" s="1">
        <v>11607</v>
      </c>
      <c r="J6" s="1">
        <v>11789</v>
      </c>
      <c r="K6" s="1">
        <v>12033</v>
      </c>
      <c r="L6" s="1">
        <v>11367</v>
      </c>
      <c r="M6" s="1">
        <v>10898</v>
      </c>
      <c r="N6" s="1">
        <v>10676</v>
      </c>
      <c r="O6" s="1">
        <v>11044</v>
      </c>
      <c r="P6" s="1">
        <v>10391</v>
      </c>
    </row>
    <row r="7" spans="1:16" x14ac:dyDescent="0.25">
      <c r="A7"/>
    </row>
    <row r="8" spans="1:16" x14ac:dyDescent="0.25">
      <c r="A8"/>
    </row>
    <row r="9" spans="1:16" x14ac:dyDescent="0.25">
      <c r="A9"/>
    </row>
    <row r="10" spans="1:16" x14ac:dyDescent="0.25">
      <c r="A10" s="1" t="s">
        <v>14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K21"/>
  <sheetViews>
    <sheetView zoomScale="55" zoomScaleNormal="55" workbookViewId="0">
      <selection activeCell="D28" sqref="D28"/>
    </sheetView>
  </sheetViews>
  <sheetFormatPr defaultRowHeight="15" x14ac:dyDescent="0.25"/>
  <cols>
    <col min="1" max="1" width="36.85546875" style="2" bestFit="1" customWidth="1"/>
    <col min="2" max="6" width="8.28515625"/>
    <col min="7" max="16" width="8.5703125" style="1"/>
    <col min="17" max="1025" width="10.7109375" style="1"/>
  </cols>
  <sheetData>
    <row r="1" spans="1:1025" s="2" customFormat="1" x14ac:dyDescent="0.25">
      <c r="A1" s="13" t="s">
        <v>0</v>
      </c>
      <c r="B1" s="13">
        <v>2005</v>
      </c>
      <c r="C1" s="13">
        <v>2006</v>
      </c>
      <c r="D1" s="13">
        <v>2007</v>
      </c>
      <c r="E1" s="13">
        <v>2008</v>
      </c>
      <c r="F1" s="13">
        <v>2009</v>
      </c>
      <c r="G1" s="13">
        <v>2010</v>
      </c>
      <c r="H1" s="13">
        <v>2011</v>
      </c>
      <c r="I1" s="13">
        <v>2012</v>
      </c>
      <c r="J1" s="13">
        <v>2013</v>
      </c>
      <c r="K1" s="13">
        <v>2014</v>
      </c>
    </row>
    <row r="2" spans="1:1025" x14ac:dyDescent="0.25">
      <c r="A2" s="14" t="s">
        <v>1</v>
      </c>
      <c r="B2" s="15">
        <v>275</v>
      </c>
      <c r="C2" s="15">
        <v>286</v>
      </c>
      <c r="D2" s="15">
        <v>302</v>
      </c>
      <c r="E2" s="15">
        <v>242</v>
      </c>
      <c r="F2" s="15">
        <v>591</v>
      </c>
      <c r="G2" s="15">
        <v>677</v>
      </c>
      <c r="H2" s="15">
        <v>825</v>
      </c>
      <c r="I2" s="15">
        <v>888</v>
      </c>
      <c r="J2" s="15">
        <v>1051</v>
      </c>
      <c r="K2" s="15">
        <v>1069</v>
      </c>
      <c r="AMC2"/>
      <c r="AMD2"/>
      <c r="AME2"/>
      <c r="AMF2"/>
      <c r="AMG2"/>
      <c r="AMH2"/>
      <c r="AMI2"/>
      <c r="AMJ2"/>
      <c r="AMK2"/>
    </row>
    <row r="3" spans="1:1025" x14ac:dyDescent="0.25">
      <c r="A3" s="14" t="s">
        <v>2</v>
      </c>
      <c r="B3" s="15">
        <v>0</v>
      </c>
      <c r="C3" s="15">
        <v>1</v>
      </c>
      <c r="D3" s="15">
        <v>1</v>
      </c>
      <c r="E3" s="15">
        <v>3</v>
      </c>
      <c r="F3" s="15">
        <v>3</v>
      </c>
      <c r="G3" s="15">
        <v>3</v>
      </c>
      <c r="H3" s="15">
        <v>4</v>
      </c>
      <c r="I3" s="15">
        <v>8</v>
      </c>
      <c r="J3" s="15">
        <v>7</v>
      </c>
      <c r="K3" s="15">
        <v>12</v>
      </c>
      <c r="AMC3"/>
      <c r="AMD3"/>
      <c r="AME3"/>
      <c r="AMF3"/>
      <c r="AMG3"/>
      <c r="AMH3"/>
      <c r="AMI3"/>
      <c r="AMJ3"/>
      <c r="AMK3"/>
    </row>
    <row r="4" spans="1:1025" x14ac:dyDescent="0.25">
      <c r="A4" s="16" t="s">
        <v>3</v>
      </c>
      <c r="B4" s="17">
        <v>358</v>
      </c>
      <c r="C4" s="17">
        <v>258</v>
      </c>
      <c r="D4" s="17">
        <v>261</v>
      </c>
      <c r="E4" s="17">
        <v>251</v>
      </c>
      <c r="F4" s="17">
        <v>508</v>
      </c>
      <c r="G4" s="17">
        <v>493</v>
      </c>
      <c r="H4" s="17">
        <v>540</v>
      </c>
      <c r="I4" s="17">
        <v>603</v>
      </c>
      <c r="J4" s="17">
        <v>671</v>
      </c>
      <c r="K4" s="17">
        <v>590</v>
      </c>
      <c r="AMC4"/>
      <c r="AMD4"/>
      <c r="AME4"/>
      <c r="AMF4"/>
      <c r="AMG4"/>
      <c r="AMH4"/>
      <c r="AMI4"/>
      <c r="AMJ4"/>
      <c r="AMK4"/>
    </row>
    <row r="5" spans="1:1025" x14ac:dyDescent="0.25">
      <c r="A5" s="16" t="s">
        <v>4</v>
      </c>
      <c r="B5" s="17">
        <v>33</v>
      </c>
      <c r="C5" s="17">
        <v>16</v>
      </c>
      <c r="D5" s="17">
        <v>45</v>
      </c>
      <c r="E5" s="17">
        <v>28</v>
      </c>
      <c r="F5" s="17">
        <v>76</v>
      </c>
      <c r="G5" s="17">
        <v>59</v>
      </c>
      <c r="H5" s="17">
        <v>37</v>
      </c>
      <c r="I5" s="17">
        <v>44</v>
      </c>
      <c r="J5" s="17">
        <v>50</v>
      </c>
      <c r="K5" s="17">
        <v>48</v>
      </c>
      <c r="AMC5"/>
      <c r="AMD5"/>
      <c r="AME5"/>
      <c r="AMF5"/>
      <c r="AMG5"/>
      <c r="AMH5"/>
      <c r="AMI5"/>
      <c r="AMJ5"/>
      <c r="AMK5"/>
    </row>
    <row r="6" spans="1:1025" x14ac:dyDescent="0.25">
      <c r="A6" s="18" t="s">
        <v>26</v>
      </c>
      <c r="B6" s="26"/>
      <c r="C6" s="19">
        <v>1469</v>
      </c>
      <c r="D6" s="19">
        <v>1543</v>
      </c>
      <c r="E6" s="19">
        <v>1436</v>
      </c>
      <c r="F6" s="19">
        <v>3459</v>
      </c>
      <c r="G6" s="19">
        <v>4025</v>
      </c>
      <c r="H6" s="19">
        <v>4640</v>
      </c>
      <c r="I6" s="19">
        <v>5182</v>
      </c>
      <c r="J6" s="19">
        <v>6251</v>
      </c>
      <c r="K6" s="19">
        <v>6367</v>
      </c>
      <c r="AMC6"/>
      <c r="AMD6"/>
      <c r="AME6"/>
      <c r="AMF6"/>
      <c r="AMG6"/>
      <c r="AMH6"/>
      <c r="AMI6"/>
      <c r="AMJ6"/>
      <c r="AMK6"/>
    </row>
    <row r="7" spans="1:1025" x14ac:dyDescent="0.25">
      <c r="A7" s="18" t="s">
        <v>27</v>
      </c>
      <c r="B7" s="19"/>
      <c r="C7" s="19">
        <v>3</v>
      </c>
      <c r="D7" s="19">
        <v>1</v>
      </c>
      <c r="E7" s="19">
        <v>2</v>
      </c>
      <c r="F7" s="19">
        <v>2</v>
      </c>
      <c r="G7" s="19">
        <v>1</v>
      </c>
      <c r="H7" s="19">
        <v>7</v>
      </c>
      <c r="I7" s="19">
        <v>11</v>
      </c>
      <c r="J7" s="19">
        <v>3</v>
      </c>
      <c r="K7" s="19">
        <v>9</v>
      </c>
      <c r="AMC7"/>
      <c r="AMD7"/>
      <c r="AME7"/>
      <c r="AMF7"/>
      <c r="AMG7"/>
      <c r="AMH7"/>
      <c r="AMI7"/>
      <c r="AMJ7"/>
      <c r="AMK7"/>
    </row>
    <row r="8" spans="1:1025" x14ac:dyDescent="0.25">
      <c r="A8" s="13" t="s">
        <v>24</v>
      </c>
      <c r="B8" s="1">
        <v>26</v>
      </c>
      <c r="C8" s="1">
        <v>30</v>
      </c>
      <c r="D8" s="1">
        <v>34</v>
      </c>
      <c r="E8" s="1">
        <v>40</v>
      </c>
      <c r="F8" s="1">
        <v>45</v>
      </c>
      <c r="G8" s="1">
        <v>50</v>
      </c>
      <c r="H8" s="1">
        <v>55</v>
      </c>
      <c r="I8" s="1">
        <v>58</v>
      </c>
      <c r="J8" s="1">
        <v>61</v>
      </c>
      <c r="K8" s="1">
        <v>64</v>
      </c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5">
      <c r="A9" s="20" t="s">
        <v>8</v>
      </c>
      <c r="B9" s="20"/>
      <c r="C9" s="20"/>
      <c r="D9" s="20"/>
      <c r="E9" s="20"/>
      <c r="F9" s="20"/>
      <c r="G9" s="20"/>
      <c r="H9" s="20"/>
      <c r="I9" s="20"/>
      <c r="J9" s="20"/>
      <c r="K9" s="20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5">
      <c r="A10" s="20" t="s">
        <v>9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AMA10"/>
      <c r="AMB10"/>
      <c r="AMC10"/>
      <c r="AMD10"/>
      <c r="AME10"/>
      <c r="AMF10"/>
      <c r="AMG10"/>
      <c r="AMH10"/>
      <c r="AMI10"/>
      <c r="AMJ10"/>
      <c r="AMK10"/>
    </row>
    <row r="14" spans="1:1025" s="2" customFormat="1" x14ac:dyDescent="0.25">
      <c r="A14" s="13" t="s">
        <v>0</v>
      </c>
      <c r="B14" s="13">
        <v>2000</v>
      </c>
      <c r="C14" s="13">
        <v>2001</v>
      </c>
      <c r="D14" s="13">
        <v>2002</v>
      </c>
      <c r="E14" s="13">
        <v>2003</v>
      </c>
      <c r="F14" s="13">
        <v>2004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025" x14ac:dyDescent="0.25">
      <c r="A15" s="13" t="s">
        <v>24</v>
      </c>
      <c r="B15">
        <v>11</v>
      </c>
      <c r="C15">
        <v>14</v>
      </c>
      <c r="D15">
        <v>19</v>
      </c>
      <c r="E15">
        <v>20</v>
      </c>
      <c r="F15">
        <v>24</v>
      </c>
      <c r="AMF15"/>
      <c r="AMG15"/>
      <c r="AMH15"/>
      <c r="AMI15"/>
      <c r="AMJ15"/>
      <c r="AMK15"/>
    </row>
    <row r="16" spans="1:1025" x14ac:dyDescent="0.25">
      <c r="G16"/>
      <c r="H16"/>
      <c r="I16"/>
      <c r="J16"/>
      <c r="K16"/>
      <c r="L16"/>
      <c r="M16"/>
      <c r="N16"/>
      <c r="O16"/>
      <c r="P16"/>
    </row>
    <row r="17" spans="1:1" x14ac:dyDescent="0.25">
      <c r="A17" s="25" t="s">
        <v>31</v>
      </c>
    </row>
    <row r="18" spans="1:1" x14ac:dyDescent="0.25">
      <c r="A18" s="25" t="s">
        <v>28</v>
      </c>
    </row>
    <row r="19" spans="1:1" x14ac:dyDescent="0.25">
      <c r="A19" s="25" t="s">
        <v>29</v>
      </c>
    </row>
    <row r="20" spans="1:1" x14ac:dyDescent="0.25">
      <c r="A20" s="25" t="s">
        <v>30</v>
      </c>
    </row>
    <row r="21" spans="1:1" x14ac:dyDescent="0.25">
      <c r="A21" s="25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20" sqref="D20"/>
    </sheetView>
  </sheetViews>
  <sheetFormatPr defaultRowHeight="15" x14ac:dyDescent="0.25"/>
  <cols>
    <col min="1" max="1" width="8.5703125" style="2"/>
    <col min="2" max="1025" width="8.5703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6.4119004873044365E-5</v>
      </c>
      <c r="H2" s="1">
        <f t="shared" si="0"/>
        <v>2.2323920080366113E-4</v>
      </c>
      <c r="I2" s="1">
        <f t="shared" si="0"/>
        <v>4.3393360815795185E-4</v>
      </c>
      <c r="J2" s="1">
        <f t="shared" si="0"/>
        <v>4.1906757464641174E-4</v>
      </c>
      <c r="K2" s="1">
        <f t="shared" si="0"/>
        <v>4.4163109082879436E-4</v>
      </c>
      <c r="L2" s="1">
        <f t="shared" si="0"/>
        <v>5.1469212053153655E-4</v>
      </c>
      <c r="M2" s="1">
        <f t="shared" si="0"/>
        <v>6.0182398963010977E-4</v>
      </c>
      <c r="N2" s="1">
        <f t="shared" si="0"/>
        <v>7.8402435087395654E-4</v>
      </c>
      <c r="O2" s="1">
        <f t="shared" si="0"/>
        <v>9.921572332986866E-4</v>
      </c>
      <c r="P2" s="1">
        <f t="shared" si="0"/>
        <v>1.2611518520248494E-3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 s="1">
        <v>41</v>
      </c>
      <c r="K3" s="1">
        <v>68</v>
      </c>
      <c r="L3" s="1">
        <v>121</v>
      </c>
      <c r="M3" s="1">
        <v>174</v>
      </c>
      <c r="N3" s="1">
        <v>225</v>
      </c>
      <c r="O3" s="1">
        <v>271</v>
      </c>
      <c r="P3" s="1">
        <v>277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 s="1">
        <v>9.84</v>
      </c>
      <c r="K4" s="1">
        <v>23.12</v>
      </c>
      <c r="L4" s="1">
        <v>41.14</v>
      </c>
      <c r="M4" s="1">
        <v>76.56</v>
      </c>
      <c r="N4" s="1">
        <v>114.75</v>
      </c>
      <c r="O4" s="1">
        <v>162.6</v>
      </c>
      <c r="P4" s="1">
        <v>157.88999999999999</v>
      </c>
    </row>
    <row r="5" spans="1:16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4</v>
      </c>
      <c r="I5" s="1">
        <v>8</v>
      </c>
      <c r="J5" s="1">
        <v>8</v>
      </c>
      <c r="K5" s="1">
        <v>9</v>
      </c>
      <c r="L5" s="1">
        <v>11</v>
      </c>
      <c r="M5" s="1">
        <v>13</v>
      </c>
      <c r="N5" s="1">
        <v>17</v>
      </c>
      <c r="O5" s="1">
        <v>21</v>
      </c>
      <c r="P5" s="1">
        <v>27</v>
      </c>
    </row>
    <row r="6" spans="1:16" x14ac:dyDescent="0.25">
      <c r="A6" s="2" t="s">
        <v>13</v>
      </c>
      <c r="B6" s="1">
        <v>14924</v>
      </c>
      <c r="C6" s="1">
        <v>14185</v>
      </c>
      <c r="D6" s="1">
        <v>14955</v>
      </c>
      <c r="E6" s="1">
        <v>15197</v>
      </c>
      <c r="F6" s="1">
        <v>14845</v>
      </c>
      <c r="G6" s="1">
        <v>15596</v>
      </c>
      <c r="H6" s="1">
        <v>17918</v>
      </c>
      <c r="I6" s="1">
        <v>18436</v>
      </c>
      <c r="J6" s="1">
        <v>19090</v>
      </c>
      <c r="K6" s="1">
        <v>20379</v>
      </c>
      <c r="L6" s="1">
        <v>21372</v>
      </c>
      <c r="M6" s="1">
        <v>21601</v>
      </c>
      <c r="N6" s="1">
        <v>21683</v>
      </c>
      <c r="O6" s="1">
        <v>21166</v>
      </c>
      <c r="P6" s="1">
        <v>21409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31" zoomScaleNormal="131" workbookViewId="0">
      <selection activeCell="B1" sqref="B1"/>
    </sheetView>
  </sheetViews>
  <sheetFormatPr defaultRowHeight="12.75" x14ac:dyDescent="0.2"/>
  <cols>
    <col min="1" max="1025" width="8.5703125"/>
  </cols>
  <sheetData>
    <row r="1" spans="1:9" s="1" customFormat="1" ht="15" x14ac:dyDescent="0.2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</row>
    <row r="2" spans="1:9" s="1" customFormat="1" ht="15" x14ac:dyDescent="0.25">
      <c r="A2" s="1" t="s">
        <v>10</v>
      </c>
      <c r="B2" s="1">
        <v>1.9771800469580302E-3</v>
      </c>
      <c r="C2" s="1">
        <v>2.18990166101975E-3</v>
      </c>
      <c r="D2" s="1">
        <v>2.4048972452995199E-3</v>
      </c>
      <c r="E2" s="1">
        <v>2.6168721724474401E-3</v>
      </c>
      <c r="F2" s="1">
        <v>2.6919069121222601E-3</v>
      </c>
      <c r="G2" s="1">
        <v>2.8483588027850598E-3</v>
      </c>
      <c r="H2" s="1">
        <v>2.9876420261644998E-3</v>
      </c>
      <c r="I2" s="1">
        <v>3.3306820441439699E-3</v>
      </c>
    </row>
    <row r="3" spans="1:9" ht="15" x14ac:dyDescent="0.25">
      <c r="A3" s="1" t="s">
        <v>11</v>
      </c>
      <c r="B3">
        <v>4696</v>
      </c>
      <c r="C3">
        <v>4158</v>
      </c>
      <c r="D3">
        <v>3732</v>
      </c>
      <c r="E3">
        <v>3745</v>
      </c>
      <c r="F3" s="1">
        <v>3286</v>
      </c>
      <c r="G3" s="1">
        <v>3039</v>
      </c>
      <c r="H3" s="1">
        <v>2503</v>
      </c>
      <c r="I3" s="1">
        <v>1173</v>
      </c>
    </row>
    <row r="4" spans="1:9" ht="15" x14ac:dyDescent="0.25">
      <c r="A4" s="1" t="s">
        <v>12</v>
      </c>
      <c r="B4">
        <f>0.01*B3</f>
        <v>46.96</v>
      </c>
      <c r="C4">
        <f>0.01*C3</f>
        <v>41.58</v>
      </c>
      <c r="D4">
        <f>0.02*D3</f>
        <v>74.64</v>
      </c>
      <c r="E4">
        <f>0.05*E3</f>
        <v>187.25</v>
      </c>
      <c r="F4" s="1">
        <f>0.05*F3</f>
        <v>164.3</v>
      </c>
      <c r="G4" s="1">
        <f>0.05*G3</f>
        <v>151.95000000000002</v>
      </c>
      <c r="H4" s="1">
        <f>0.07*H3</f>
        <v>175.21</v>
      </c>
      <c r="I4" s="1">
        <f>0.1*I3</f>
        <v>117.30000000000001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5" x14ac:dyDescent="0.25"/>
  <cols>
    <col min="1" max="1" width="8.42578125" style="2"/>
    <col min="2" max="5" width="8.28515625"/>
    <col min="6" max="6" width="8.425781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G2"/>
      <c r="H2"/>
      <c r="I2"/>
      <c r="J2"/>
      <c r="K2"/>
      <c r="L2"/>
      <c r="M2"/>
      <c r="N2"/>
      <c r="O2"/>
      <c r="P2"/>
    </row>
    <row r="3" spans="1:16" x14ac:dyDescent="0.25">
      <c r="A3" s="2" t="s">
        <v>11</v>
      </c>
      <c r="G3">
        <v>21</v>
      </c>
      <c r="H3">
        <v>12</v>
      </c>
      <c r="I3">
        <v>26</v>
      </c>
      <c r="J3">
        <v>24</v>
      </c>
      <c r="K3">
        <v>26</v>
      </c>
      <c r="L3">
        <v>13</v>
      </c>
      <c r="M3"/>
      <c r="N3"/>
      <c r="O3"/>
      <c r="P3"/>
    </row>
    <row r="4" spans="1:16" x14ac:dyDescent="0.25">
      <c r="A4" s="2" t="s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/>
      <c r="N4"/>
      <c r="O4"/>
      <c r="P4"/>
    </row>
    <row r="5" spans="1:16" x14ac:dyDescent="0.25">
      <c r="A5" s="2" t="s">
        <v>7</v>
      </c>
      <c r="G5" s="1">
        <v>1.9099999999999999E-2</v>
      </c>
      <c r="H5" s="1">
        <v>0</v>
      </c>
      <c r="I5" s="1">
        <v>0</v>
      </c>
      <c r="J5" s="1">
        <v>0</v>
      </c>
      <c r="K5" s="1">
        <v>0</v>
      </c>
      <c r="L5" s="1">
        <v>2.3699999999999999E-2</v>
      </c>
      <c r="M5" s="1">
        <v>3.3500000000000002E-2</v>
      </c>
      <c r="N5" s="1">
        <v>3.3399999999999999E-2</v>
      </c>
      <c r="O5" s="1">
        <v>3.6999999999999998E-2</v>
      </c>
      <c r="P5" s="1">
        <v>0</v>
      </c>
    </row>
    <row r="6" spans="1:16" x14ac:dyDescent="0.25">
      <c r="A6" s="2" t="s">
        <v>13</v>
      </c>
    </row>
    <row r="7" spans="1:16" x14ac:dyDescent="0.25">
      <c r="A7"/>
    </row>
    <row r="8" spans="1:16" x14ac:dyDescent="0.25">
      <c r="A8" s="1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5" x14ac:dyDescent="0.25"/>
  <cols>
    <col min="1" max="1025" width="8.42578125" style="1"/>
  </cols>
  <sheetData>
    <row r="1" spans="1:11" x14ac:dyDescent="0.2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25">
      <c r="A2" s="1" t="s">
        <v>7</v>
      </c>
      <c r="D2" s="1">
        <v>0</v>
      </c>
      <c r="E2" s="1">
        <v>2.0000000000000001E-4</v>
      </c>
      <c r="F2" s="1">
        <v>2.0000000000000001E-4</v>
      </c>
      <c r="G2" s="1">
        <v>6.4000000000000003E-3</v>
      </c>
      <c r="H2" s="1">
        <v>4.5999999999999999E-3</v>
      </c>
      <c r="I2" s="1">
        <v>0</v>
      </c>
      <c r="J2" s="1">
        <v>2.8E-3</v>
      </c>
      <c r="K2" s="1">
        <v>8.0000000000000004E-4</v>
      </c>
    </row>
    <row r="3" spans="1:11" x14ac:dyDescent="0.25">
      <c r="A3" s="1" t="s">
        <v>11</v>
      </c>
      <c r="B3" s="1">
        <v>18</v>
      </c>
      <c r="C3" s="1">
        <v>32</v>
      </c>
      <c r="D3" s="1">
        <v>28</v>
      </c>
      <c r="E3" s="1">
        <v>36</v>
      </c>
      <c r="F3" s="1">
        <v>38</v>
      </c>
      <c r="G3" s="1">
        <v>57</v>
      </c>
      <c r="H3" s="1">
        <v>52</v>
      </c>
      <c r="I3" s="1">
        <v>57</v>
      </c>
      <c r="J3" s="1">
        <v>69</v>
      </c>
      <c r="K3" s="1">
        <v>101</v>
      </c>
    </row>
    <row r="4" spans="1:11" x14ac:dyDescent="0.25">
      <c r="A4" s="1" t="s">
        <v>12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3</v>
      </c>
      <c r="I4" s="1">
        <v>4</v>
      </c>
      <c r="J4" s="1">
        <v>10</v>
      </c>
      <c r="K4" s="1">
        <v>14</v>
      </c>
    </row>
    <row r="5" spans="1:11" x14ac:dyDescent="0.25">
      <c r="A5"/>
    </row>
    <row r="6" spans="1:11" x14ac:dyDescent="0.25">
      <c r="A6"/>
    </row>
    <row r="7" spans="1:11" x14ac:dyDescent="0.25">
      <c r="A7"/>
    </row>
    <row r="8" spans="1:11" x14ac:dyDescent="0.25">
      <c r="A8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Normal="100" workbookViewId="0">
      <selection activeCell="D18" sqref="D18"/>
    </sheetView>
  </sheetViews>
  <sheetFormatPr defaultRowHeight="15" x14ac:dyDescent="0.25"/>
  <cols>
    <col min="1" max="1" width="13" style="2"/>
    <col min="2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2.204261572373255E-3</v>
      </c>
      <c r="C2" s="1">
        <f t="shared" si="0"/>
        <v>2.7298083199810102E-3</v>
      </c>
      <c r="D2" s="1">
        <f t="shared" si="0"/>
        <v>2.8493482873598059E-3</v>
      </c>
      <c r="E2" s="1">
        <f t="shared" si="0"/>
        <v>2.6546003016591252E-3</v>
      </c>
      <c r="F2" s="1">
        <f t="shared" si="0"/>
        <v>3.0264308292420471E-3</v>
      </c>
      <c r="G2" s="1">
        <f t="shared" si="0"/>
        <v>2.9358485851708415E-3</v>
      </c>
      <c r="H2" s="1">
        <f t="shared" si="0"/>
        <v>2.8774218300402837E-3</v>
      </c>
      <c r="I2" s="1">
        <f t="shared" si="0"/>
        <v>3.0429821224800305E-3</v>
      </c>
      <c r="J2" s="1">
        <f t="shared" si="0"/>
        <v>3.1553704404897135E-3</v>
      </c>
      <c r="K2" s="1">
        <f t="shared" si="0"/>
        <v>3.259131718115853E-3</v>
      </c>
      <c r="L2" s="1">
        <f t="shared" si="0"/>
        <v>3.453038674033149E-3</v>
      </c>
      <c r="M2" s="1">
        <f t="shared" si="0"/>
        <v>3.2545287073994472E-3</v>
      </c>
      <c r="N2" s="1">
        <f t="shared" si="0"/>
        <v>3.311879022683247E-3</v>
      </c>
      <c r="O2" s="1">
        <f t="shared" si="0"/>
        <v>3.3596714987867852E-3</v>
      </c>
      <c r="P2" s="1">
        <f t="shared" si="0"/>
        <v>3.7487073422957599E-3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/>
      <c r="K3" s="1">
        <v>83</v>
      </c>
      <c r="L3" s="1">
        <v>116</v>
      </c>
      <c r="M3" s="1">
        <v>646</v>
      </c>
      <c r="N3" s="1">
        <v>545</v>
      </c>
      <c r="O3" s="1">
        <v>618</v>
      </c>
      <c r="P3" s="1">
        <v>429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/>
      <c r="K4" s="1">
        <v>1</v>
      </c>
      <c r="L4" s="1">
        <v>0</v>
      </c>
      <c r="M4" s="1">
        <v>2</v>
      </c>
      <c r="N4" s="1">
        <v>5</v>
      </c>
      <c r="O4" s="1">
        <v>6</v>
      </c>
      <c r="P4" s="1">
        <v>4</v>
      </c>
    </row>
    <row r="5" spans="1:16" x14ac:dyDescent="0.25">
      <c r="A5" s="2" t="s">
        <v>7</v>
      </c>
      <c r="B5" s="1">
        <v>42</v>
      </c>
      <c r="C5" s="1">
        <v>46</v>
      </c>
      <c r="D5" s="1">
        <v>47</v>
      </c>
      <c r="E5" s="1">
        <v>44</v>
      </c>
      <c r="F5" s="1">
        <v>45</v>
      </c>
      <c r="G5" s="1">
        <v>47</v>
      </c>
      <c r="H5" s="1">
        <v>45</v>
      </c>
      <c r="I5" s="1">
        <v>48</v>
      </c>
      <c r="J5" s="1">
        <v>50</v>
      </c>
      <c r="K5" s="1">
        <v>53</v>
      </c>
      <c r="L5" s="1">
        <v>55</v>
      </c>
      <c r="M5" s="1">
        <v>53</v>
      </c>
      <c r="N5" s="1">
        <v>53</v>
      </c>
      <c r="O5" s="1">
        <v>54</v>
      </c>
      <c r="P5" s="1">
        <v>58</v>
      </c>
    </row>
    <row r="6" spans="1:16" x14ac:dyDescent="0.25">
      <c r="A6" s="2" t="s">
        <v>13</v>
      </c>
      <c r="B6" s="1">
        <v>19054</v>
      </c>
      <c r="C6" s="1">
        <v>16851</v>
      </c>
      <c r="D6" s="1">
        <v>16495</v>
      </c>
      <c r="E6" s="1">
        <v>16575</v>
      </c>
      <c r="F6" s="1">
        <v>14869</v>
      </c>
      <c r="G6" s="1">
        <v>16009</v>
      </c>
      <c r="H6" s="1">
        <v>15639</v>
      </c>
      <c r="I6" s="1">
        <v>15774</v>
      </c>
      <c r="J6" s="1">
        <v>15846</v>
      </c>
      <c r="K6" s="1">
        <v>16262</v>
      </c>
      <c r="L6" s="1">
        <v>15928</v>
      </c>
      <c r="M6" s="1">
        <v>16285</v>
      </c>
      <c r="N6" s="1">
        <v>16003</v>
      </c>
      <c r="O6" s="1">
        <v>16073</v>
      </c>
      <c r="P6" s="1">
        <v>15472</v>
      </c>
    </row>
    <row r="7" spans="1:16" x14ac:dyDescent="0.25">
      <c r="A7"/>
    </row>
    <row r="8" spans="1:16" x14ac:dyDescent="0.25">
      <c r="A8"/>
    </row>
    <row r="9" spans="1:16" x14ac:dyDescent="0.25">
      <c r="A9"/>
    </row>
    <row r="10" spans="1:16" x14ac:dyDescent="0.25">
      <c r="A10" s="1" t="s">
        <v>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5" x14ac:dyDescent="0.25"/>
  <cols>
    <col min="1" max="1" width="19.85546875" style="2"/>
    <col min="2" max="8" width="8.7109375" style="1"/>
    <col min="9" max="9" width="11" style="1"/>
    <col min="10" max="16" width="8.710937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3.9379380956131369E-4</v>
      </c>
      <c r="C2" s="1">
        <f t="shared" si="0"/>
        <v>4.7615268629473852E-4</v>
      </c>
      <c r="D2" s="1">
        <f t="shared" si="0"/>
        <v>5.9478290423995242E-4</v>
      </c>
      <c r="E2" s="1">
        <f t="shared" si="0"/>
        <v>1.1671335200746965E-3</v>
      </c>
      <c r="F2" s="1">
        <f t="shared" si="0"/>
        <v>1.6572504708097929E-3</v>
      </c>
      <c r="G2" s="1">
        <f t="shared" si="0"/>
        <v>7.3211314475873544E-4</v>
      </c>
      <c r="H2" s="1">
        <f t="shared" si="0"/>
        <v>4.5167118337850043E-4</v>
      </c>
      <c r="I2" s="1">
        <f t="shared" si="0"/>
        <v>7.7252555772053458E-5</v>
      </c>
      <c r="J2" s="1">
        <f t="shared" si="0"/>
        <v>5.9488399762046404E-4</v>
      </c>
      <c r="K2" s="1">
        <f t="shared" si="0"/>
        <v>6.5798131333070142E-4</v>
      </c>
      <c r="L2" s="1">
        <f t="shared" si="0"/>
        <v>6.2504340579206893E-4</v>
      </c>
      <c r="M2" s="1">
        <f t="shared" si="0"/>
        <v>8.0128205128205125E-4</v>
      </c>
      <c r="N2" s="1">
        <f t="shared" si="0"/>
        <v>7.7931278781438187E-4</v>
      </c>
      <c r="O2" s="1">
        <f t="shared" si="0"/>
        <v>8.2981813152617381E-4</v>
      </c>
      <c r="P2" s="1">
        <f t="shared" si="0"/>
        <v>1.2172854534388314E-3</v>
      </c>
    </row>
    <row r="3" spans="1:16" x14ac:dyDescent="0.25">
      <c r="A3" s="2" t="s">
        <v>11</v>
      </c>
      <c r="B3"/>
      <c r="C3"/>
      <c r="D3"/>
      <c r="E3"/>
      <c r="F3"/>
      <c r="G3" s="1">
        <v>30</v>
      </c>
      <c r="H3" s="1">
        <v>47</v>
      </c>
      <c r="I3" s="1">
        <v>27</v>
      </c>
      <c r="J3" s="1">
        <v>45</v>
      </c>
      <c r="K3" s="1">
        <v>88</v>
      </c>
      <c r="L3" s="1">
        <v>126</v>
      </c>
      <c r="M3" s="1">
        <v>116</v>
      </c>
      <c r="N3" s="1">
        <v>108</v>
      </c>
      <c r="O3" s="1">
        <v>129</v>
      </c>
      <c r="P3" s="1">
        <v>139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2</v>
      </c>
      <c r="O4" s="1">
        <v>0</v>
      </c>
      <c r="P4" s="1">
        <v>10</v>
      </c>
    </row>
    <row r="5" spans="1:16" x14ac:dyDescent="0.25">
      <c r="A5" s="2" t="s">
        <v>7</v>
      </c>
      <c r="B5" s="1">
        <v>5</v>
      </c>
      <c r="C5" s="1">
        <v>6</v>
      </c>
      <c r="D5" s="1">
        <v>7</v>
      </c>
      <c r="E5" s="1">
        <v>15</v>
      </c>
      <c r="F5" s="1">
        <v>22</v>
      </c>
      <c r="G5" s="1">
        <v>11</v>
      </c>
      <c r="H5" s="1">
        <v>7</v>
      </c>
      <c r="I5" s="1">
        <v>9</v>
      </c>
      <c r="J5" s="1">
        <v>10</v>
      </c>
      <c r="K5" s="1">
        <v>10</v>
      </c>
      <c r="L5" s="1">
        <v>9</v>
      </c>
      <c r="M5" s="1">
        <v>12</v>
      </c>
      <c r="N5" s="1">
        <v>11</v>
      </c>
      <c r="O5" s="1">
        <v>12</v>
      </c>
      <c r="P5" s="1">
        <v>18</v>
      </c>
    </row>
    <row r="6" spans="1:16" x14ac:dyDescent="0.25">
      <c r="A6" s="2" t="s">
        <v>15</v>
      </c>
      <c r="B6" s="1">
        <v>12697</v>
      </c>
      <c r="C6" s="1">
        <v>12601</v>
      </c>
      <c r="D6" s="1">
        <v>11769</v>
      </c>
      <c r="E6" s="1">
        <v>12852</v>
      </c>
      <c r="F6" s="1">
        <v>13275</v>
      </c>
      <c r="G6" s="1">
        <v>15025</v>
      </c>
      <c r="H6" s="1">
        <v>15498</v>
      </c>
      <c r="I6" s="1">
        <v>116501</v>
      </c>
      <c r="J6" s="1">
        <v>16810</v>
      </c>
      <c r="K6" s="1">
        <v>15198</v>
      </c>
      <c r="L6" s="1">
        <v>14399</v>
      </c>
      <c r="M6" s="1">
        <v>14976</v>
      </c>
      <c r="N6" s="1">
        <v>14115</v>
      </c>
      <c r="O6" s="1">
        <v>14461</v>
      </c>
      <c r="P6" s="1">
        <v>14787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G19" sqref="G19"/>
    </sheetView>
  </sheetViews>
  <sheetFormatPr defaultRowHeight="15" x14ac:dyDescent="0.25"/>
  <cols>
    <col min="1" max="1" width="18.28515625" style="1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f t="shared" ref="G2:P2" si="0">G5/G6</f>
        <v>1.1131209127591484E-3</v>
      </c>
      <c r="H2" s="1">
        <f t="shared" si="0"/>
        <v>1.3065490772497142E-3</v>
      </c>
      <c r="I2" s="1">
        <f t="shared" si="0"/>
        <v>1.7453747568942303E-3</v>
      </c>
      <c r="J2" s="1">
        <f t="shared" si="0"/>
        <v>1.94001677852349E-3</v>
      </c>
      <c r="K2" s="1">
        <f t="shared" si="0"/>
        <v>2.3734646650447992E-3</v>
      </c>
      <c r="L2" s="1">
        <f t="shared" si="0"/>
        <v>2.735194962152535E-3</v>
      </c>
      <c r="M2" s="1">
        <f t="shared" si="0"/>
        <v>3.0116537907555322E-3</v>
      </c>
      <c r="N2" s="1">
        <f t="shared" si="0"/>
        <v>3.439026067817594E-3</v>
      </c>
      <c r="O2" s="1">
        <f t="shared" si="0"/>
        <v>3.3589923023093072E-3</v>
      </c>
      <c r="P2" s="1">
        <f t="shared" si="0"/>
        <v>3.8319327731092439E-3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/>
      <c r="K3"/>
      <c r="L3" s="1">
        <v>279</v>
      </c>
      <c r="M3" s="1">
        <v>299</v>
      </c>
      <c r="N3" s="1">
        <v>331</v>
      </c>
      <c r="O3" s="1">
        <v>376</v>
      </c>
      <c r="P3" s="1">
        <v>334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/>
      <c r="K4"/>
      <c r="L4" s="1">
        <v>19</v>
      </c>
      <c r="M4" s="1">
        <v>1</v>
      </c>
      <c r="N4" s="1">
        <v>2</v>
      </c>
      <c r="O4" s="1">
        <v>5</v>
      </c>
      <c r="P4" s="1">
        <v>7</v>
      </c>
    </row>
    <row r="5" spans="1:16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24</v>
      </c>
      <c r="H5" s="1">
        <v>24</v>
      </c>
      <c r="I5" s="1">
        <v>35</v>
      </c>
      <c r="J5" s="1">
        <v>37</v>
      </c>
      <c r="K5" s="1">
        <v>40</v>
      </c>
      <c r="L5" s="1">
        <v>43</v>
      </c>
      <c r="M5" s="1">
        <v>46</v>
      </c>
      <c r="N5" s="1">
        <v>50</v>
      </c>
      <c r="O5" s="1">
        <v>48</v>
      </c>
      <c r="P5" s="1">
        <v>57</v>
      </c>
    </row>
    <row r="6" spans="1:16" x14ac:dyDescent="0.25">
      <c r="A6" s="2" t="s">
        <v>15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21561</v>
      </c>
      <c r="H6" s="1">
        <v>18369</v>
      </c>
      <c r="I6" s="1">
        <v>20053</v>
      </c>
      <c r="J6" s="1">
        <v>19072</v>
      </c>
      <c r="K6" s="1">
        <v>16853</v>
      </c>
      <c r="L6" s="1">
        <v>15721</v>
      </c>
      <c r="M6" s="1">
        <v>15274</v>
      </c>
      <c r="N6" s="1">
        <v>14539</v>
      </c>
      <c r="O6" s="1">
        <v>14290</v>
      </c>
      <c r="P6" s="1">
        <v>14875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Normal="100" workbookViewId="0">
      <selection activeCell="E16" sqref="E16"/>
    </sheetView>
  </sheetViews>
  <sheetFormatPr defaultRowHeight="15" x14ac:dyDescent="0.25"/>
  <cols>
    <col min="1" max="1025" width="8.42578125" style="1"/>
  </cols>
  <sheetData>
    <row r="1" spans="1:11" x14ac:dyDescent="0.2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25">
      <c r="A2" s="1" t="s">
        <v>7</v>
      </c>
      <c r="B2"/>
      <c r="C2" s="1">
        <v>4.9000000000000002E-2</v>
      </c>
      <c r="D2" s="1">
        <v>7.2999999999999995E-2</v>
      </c>
      <c r="E2" s="1">
        <v>8.3000000000000004E-2</v>
      </c>
      <c r="F2" s="1">
        <v>7.9000000000000001E-2</v>
      </c>
      <c r="G2" s="1">
        <v>8.3000000000000004E-2</v>
      </c>
      <c r="H2" s="1">
        <v>8.6999999999999994E-2</v>
      </c>
      <c r="I2" s="1">
        <v>0.10199999999999999</v>
      </c>
      <c r="J2" s="1">
        <v>0.11799999999999999</v>
      </c>
      <c r="K2" s="1">
        <v>0.121</v>
      </c>
    </row>
    <row r="3" spans="1:11" x14ac:dyDescent="0.25">
      <c r="A3" s="1" t="s">
        <v>11</v>
      </c>
      <c r="B3" s="1">
        <v>9</v>
      </c>
      <c r="C3" s="1">
        <v>26</v>
      </c>
      <c r="D3" s="1">
        <v>39</v>
      </c>
      <c r="E3" s="1">
        <v>62</v>
      </c>
      <c r="F3" s="1">
        <v>53</v>
      </c>
      <c r="G3" s="1">
        <v>67</v>
      </c>
      <c r="H3" s="1">
        <v>83</v>
      </c>
      <c r="I3" s="1">
        <v>65</v>
      </c>
      <c r="J3" s="1">
        <v>68</v>
      </c>
      <c r="K3" s="1">
        <v>80</v>
      </c>
    </row>
    <row r="4" spans="1:11" x14ac:dyDescent="0.25">
      <c r="A4" s="1" t="s">
        <v>12</v>
      </c>
      <c r="B4" s="1">
        <v>0</v>
      </c>
      <c r="C4" s="1">
        <v>0</v>
      </c>
      <c r="D4" s="1">
        <v>1</v>
      </c>
      <c r="E4" s="1">
        <v>6</v>
      </c>
      <c r="F4" s="1">
        <v>10</v>
      </c>
      <c r="G4" s="1">
        <v>12</v>
      </c>
      <c r="H4" s="1">
        <v>14</v>
      </c>
      <c r="I4" s="1">
        <v>6</v>
      </c>
      <c r="J4" s="1">
        <v>5</v>
      </c>
      <c r="K4" s="1">
        <v>5</v>
      </c>
    </row>
    <row r="5" spans="1:11" x14ac:dyDescent="0.25">
      <c r="A5"/>
    </row>
    <row r="6" spans="1:11" x14ac:dyDescent="0.25">
      <c r="A6"/>
    </row>
    <row r="7" spans="1:11" x14ac:dyDescent="0.25">
      <c r="A7"/>
    </row>
    <row r="8" spans="1:11" x14ac:dyDescent="0.25">
      <c r="A8" s="1" t="s">
        <v>16</v>
      </c>
    </row>
    <row r="9" spans="1:11" x14ac:dyDescent="0.25">
      <c r="A9" s="1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K42" sqref="K42"/>
    </sheetView>
  </sheetViews>
  <sheetFormatPr defaultRowHeight="15" x14ac:dyDescent="0.25"/>
  <cols>
    <col min="1" max="1" width="8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7.5987841945288754E-4</v>
      </c>
      <c r="C2" s="1">
        <f t="shared" si="0"/>
        <v>7.6219512195121954E-4</v>
      </c>
      <c r="D2" s="1">
        <f t="shared" si="0"/>
        <v>9.5008404589636778E-4</v>
      </c>
      <c r="E2" s="1">
        <f t="shared" si="0"/>
        <v>1.0316115245744602E-3</v>
      </c>
      <c r="F2" s="1">
        <f t="shared" si="0"/>
        <v>1.278363694471077E-3</v>
      </c>
      <c r="G2" s="1">
        <f t="shared" si="0"/>
        <v>1.3179316226064035E-3</v>
      </c>
      <c r="H2" s="1">
        <f t="shared" si="0"/>
        <v>1.5886287625418061E-3</v>
      </c>
      <c r="I2" s="1">
        <f t="shared" si="0"/>
        <v>1.7237133710908644E-3</v>
      </c>
      <c r="J2" s="1">
        <f t="shared" si="0"/>
        <v>2.1512778590482748E-3</v>
      </c>
      <c r="K2" s="1">
        <f t="shared" si="0"/>
        <v>2.7626694293360959E-3</v>
      </c>
      <c r="L2" s="1">
        <f t="shared" si="0"/>
        <v>2.8151107882310208E-3</v>
      </c>
      <c r="M2" s="1">
        <f t="shared" si="0"/>
        <v>2.7504214355425429E-3</v>
      </c>
      <c r="N2" s="1">
        <f t="shared" si="0"/>
        <v>2.6370314560180824E-3</v>
      </c>
      <c r="O2" s="1">
        <f t="shared" si="0"/>
        <v>2.1253985122210413E-3</v>
      </c>
      <c r="P2" s="1">
        <f t="shared" si="0"/>
        <v>2.7825150345570414E-3</v>
      </c>
    </row>
    <row r="3" spans="1:16" x14ac:dyDescent="0.25">
      <c r="A3" s="2" t="s">
        <v>11</v>
      </c>
      <c r="B3"/>
      <c r="C3"/>
      <c r="D3"/>
      <c r="E3"/>
      <c r="F3"/>
      <c r="G3" s="1">
        <v>44</v>
      </c>
      <c r="H3" s="1">
        <v>15</v>
      </c>
      <c r="I3" s="1">
        <v>287</v>
      </c>
      <c r="J3" s="1">
        <v>1260</v>
      </c>
      <c r="K3" s="1">
        <v>1214</v>
      </c>
      <c r="L3" s="1">
        <v>1103</v>
      </c>
      <c r="M3" s="1">
        <v>1193</v>
      </c>
      <c r="N3" s="1">
        <v>1307</v>
      </c>
      <c r="O3" s="1">
        <v>1133</v>
      </c>
      <c r="P3" s="1">
        <v>1148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3</v>
      </c>
      <c r="K4" s="1">
        <v>3</v>
      </c>
      <c r="L4" s="1">
        <v>3</v>
      </c>
      <c r="M4" s="1">
        <v>6</v>
      </c>
      <c r="N4" s="1">
        <v>9</v>
      </c>
      <c r="O4" s="1">
        <v>12</v>
      </c>
      <c r="P4" s="1">
        <v>7</v>
      </c>
    </row>
    <row r="5" spans="1:16" x14ac:dyDescent="0.25">
      <c r="A5" s="2" t="s">
        <v>7</v>
      </c>
      <c r="B5" s="1">
        <v>12</v>
      </c>
      <c r="C5" s="1">
        <v>12</v>
      </c>
      <c r="D5" s="1">
        <v>13</v>
      </c>
      <c r="E5" s="1">
        <v>14</v>
      </c>
      <c r="F5" s="1">
        <v>16</v>
      </c>
      <c r="G5" s="1">
        <v>17</v>
      </c>
      <c r="H5" s="1">
        <v>19</v>
      </c>
      <c r="I5" s="1">
        <v>21</v>
      </c>
      <c r="J5" s="1">
        <v>25</v>
      </c>
      <c r="K5" s="1">
        <v>32</v>
      </c>
      <c r="L5" s="1">
        <v>31</v>
      </c>
      <c r="M5" s="1">
        <v>31</v>
      </c>
      <c r="N5" s="1">
        <v>28</v>
      </c>
      <c r="O5" s="1">
        <v>24</v>
      </c>
      <c r="P5" s="1">
        <v>31</v>
      </c>
    </row>
    <row r="6" spans="1:16" x14ac:dyDescent="0.25">
      <c r="A6" s="2" t="s">
        <v>13</v>
      </c>
      <c r="B6" s="1">
        <v>15792</v>
      </c>
      <c r="C6" s="1">
        <v>15744</v>
      </c>
      <c r="D6" s="1">
        <v>13683</v>
      </c>
      <c r="E6" s="1">
        <v>13571</v>
      </c>
      <c r="F6" s="1">
        <v>12516</v>
      </c>
      <c r="G6" s="1">
        <v>12899</v>
      </c>
      <c r="H6" s="1">
        <v>11960</v>
      </c>
      <c r="I6" s="1">
        <v>12183</v>
      </c>
      <c r="J6" s="1">
        <v>11621</v>
      </c>
      <c r="K6" s="1">
        <v>11583</v>
      </c>
      <c r="L6" s="1">
        <v>11012</v>
      </c>
      <c r="M6" s="1">
        <v>11271</v>
      </c>
      <c r="N6" s="1">
        <v>10618</v>
      </c>
      <c r="O6" s="1">
        <v>11292</v>
      </c>
      <c r="P6" s="1">
        <v>11141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I45" sqref="I45"/>
    </sheetView>
  </sheetViews>
  <sheetFormatPr defaultRowHeight="15" x14ac:dyDescent="0.25"/>
  <cols>
    <col min="1" max="1" width="8.42578125" style="2"/>
    <col min="2" max="6" width="8.28515625"/>
    <col min="7" max="16" width="8.5703125" style="1"/>
    <col min="17" max="1025" width="8.42578125" style="1"/>
  </cols>
  <sheetData>
    <row r="1" spans="1:1024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25">
      <c r="A2" s="2" t="s">
        <v>10</v>
      </c>
      <c r="B2" s="1">
        <f t="shared" ref="B2:P2" si="0">B5/B6</f>
        <v>1.0921964447122628E-3</v>
      </c>
      <c r="C2" s="1">
        <f t="shared" si="0"/>
        <v>1.1431429285892901E-3</v>
      </c>
      <c r="D2" s="1">
        <f t="shared" si="0"/>
        <v>1.448975367418754E-3</v>
      </c>
      <c r="E2" s="1">
        <f t="shared" si="0"/>
        <v>1.5590577868157939E-3</v>
      </c>
      <c r="F2" s="1">
        <f t="shared" si="0"/>
        <v>1.6263940520446097E-3</v>
      </c>
      <c r="G2" s="1">
        <f t="shared" si="0"/>
        <v>1.8539236055617708E-3</v>
      </c>
      <c r="H2" s="1">
        <f t="shared" si="0"/>
        <v>2.202506514455888E-3</v>
      </c>
      <c r="I2" s="1">
        <f t="shared" si="0"/>
        <v>2.4914726382915618E-3</v>
      </c>
      <c r="J2" s="1">
        <f t="shared" si="0"/>
        <v>3.2443455691509083E-3</v>
      </c>
      <c r="K2" s="1">
        <f t="shared" si="0"/>
        <v>3.4741609280972766E-3</v>
      </c>
      <c r="L2" s="1">
        <f t="shared" si="0"/>
        <v>3.4283389988087973E-3</v>
      </c>
      <c r="M2" s="1">
        <f t="shared" si="0"/>
        <v>3.586821324231292E-3</v>
      </c>
      <c r="N2" s="1">
        <f t="shared" si="0"/>
        <v>4.2336217552533997E-3</v>
      </c>
      <c r="O2" s="1">
        <f t="shared" si="0"/>
        <v>1.5916609450096748E-3</v>
      </c>
      <c r="P2" s="1">
        <f t="shared" si="0"/>
        <v>1.983873032125944E-3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H3" s="1">
        <v>44</v>
      </c>
      <c r="I3" s="1">
        <v>93</v>
      </c>
      <c r="J3" s="1">
        <v>523</v>
      </c>
      <c r="K3" s="1">
        <v>504</v>
      </c>
      <c r="L3" s="1">
        <v>491</v>
      </c>
      <c r="M3" s="1">
        <v>589</v>
      </c>
      <c r="N3" s="1">
        <v>680</v>
      </c>
      <c r="O3" s="1">
        <v>645</v>
      </c>
      <c r="P3" s="1">
        <v>830</v>
      </c>
    </row>
    <row r="4" spans="1:1024" s="1" customFormat="1" x14ac:dyDescent="0.25">
      <c r="A4" s="2" t="s">
        <v>12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2</v>
      </c>
      <c r="O4" s="1">
        <v>2</v>
      </c>
      <c r="P4" s="1">
        <v>3</v>
      </c>
    </row>
    <row r="5" spans="1:1024" x14ac:dyDescent="0.25">
      <c r="A5" s="2" t="s">
        <v>7</v>
      </c>
      <c r="B5" s="1">
        <v>29</v>
      </c>
      <c r="C5" s="1">
        <v>32</v>
      </c>
      <c r="D5" s="1">
        <v>42</v>
      </c>
      <c r="E5" s="1">
        <v>46</v>
      </c>
      <c r="F5" s="1">
        <v>49</v>
      </c>
      <c r="G5" s="1">
        <v>58</v>
      </c>
      <c r="H5" s="1">
        <v>71</v>
      </c>
      <c r="I5" s="1">
        <v>84</v>
      </c>
      <c r="J5" s="1">
        <v>105</v>
      </c>
      <c r="K5" s="1">
        <v>112</v>
      </c>
      <c r="L5" s="1">
        <v>118</v>
      </c>
      <c r="M5" s="1">
        <v>124</v>
      </c>
      <c r="N5" s="1">
        <v>137</v>
      </c>
      <c r="O5" s="1">
        <v>51</v>
      </c>
      <c r="P5" s="1">
        <v>62</v>
      </c>
    </row>
    <row r="6" spans="1:1024" x14ac:dyDescent="0.25">
      <c r="A6" s="2" t="s">
        <v>13</v>
      </c>
      <c r="B6" s="1">
        <v>26552</v>
      </c>
      <c r="C6" s="1">
        <v>27993</v>
      </c>
      <c r="D6" s="1">
        <v>28986</v>
      </c>
      <c r="E6" s="1">
        <v>29505</v>
      </c>
      <c r="F6" s="1">
        <v>30128</v>
      </c>
      <c r="G6" s="1">
        <v>31285</v>
      </c>
      <c r="H6" s="1">
        <v>32236</v>
      </c>
      <c r="I6" s="1">
        <v>33715</v>
      </c>
      <c r="J6" s="1">
        <v>32364</v>
      </c>
      <c r="K6" s="1">
        <v>32238</v>
      </c>
      <c r="L6" s="1">
        <v>34419</v>
      </c>
      <c r="M6" s="1">
        <v>34571</v>
      </c>
      <c r="N6" s="1">
        <v>32360</v>
      </c>
      <c r="O6" s="1">
        <v>32042</v>
      </c>
      <c r="P6" s="1">
        <v>31252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United States</vt:lpstr>
      <vt:lpstr>US_DDD</vt:lpstr>
      <vt:lpstr>Austria</vt:lpstr>
      <vt:lpstr>Belgium</vt:lpstr>
      <vt:lpstr>Bulgaria</vt:lpstr>
      <vt:lpstr>Croatia</vt:lpstr>
      <vt:lpstr>Cyprus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Ireland</vt:lpstr>
      <vt:lpstr>Italy</vt:lpstr>
      <vt:lpstr>Latvia</vt:lpstr>
      <vt:lpstr>Lithuania</vt:lpstr>
      <vt:lpstr>Luxembourg</vt:lpstr>
      <vt:lpstr>Netherlands</vt:lpstr>
      <vt:lpstr>Norway</vt:lpstr>
      <vt:lpstr>Poland</vt:lpstr>
      <vt:lpstr>Portugal</vt:lpstr>
      <vt:lpstr>Romania</vt:lpstr>
      <vt:lpstr>Slovakia</vt:lpstr>
      <vt:lpstr>Slovenia</vt:lpstr>
      <vt:lpstr>Spain</vt:lpstr>
      <vt:lpstr>Sweden</vt:lpstr>
      <vt:lpstr>UK</vt:lpstr>
      <vt:lpstr>India</vt:lpstr>
      <vt:lpstr>Temp</vt:lpstr>
      <vt:lpstr>Iceland</vt:lpstr>
      <vt:lpstr>Malta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Amber</dc:creator>
  <dc:description/>
  <cp:lastModifiedBy>Amber</cp:lastModifiedBy>
  <cp:revision>16</cp:revision>
  <dcterms:created xsi:type="dcterms:W3CDTF">2016-09-19T17:02:12Z</dcterms:created>
  <dcterms:modified xsi:type="dcterms:W3CDTF">2017-11-03T19:19:48Z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