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28800" windowHeight="12435"/>
  </bookViews>
  <sheets>
    <sheet name="Pneumonia-Data" sheetId="2" r:id="rId1"/>
    <sheet name="Pneumonia-Sources" sheetId="3" r:id="rId2"/>
    <sheet name="cIAIs-Data" sheetId="4" r:id="rId3"/>
    <sheet name="cIAIs-Sources" sheetId="5" r:id="rId4"/>
    <sheet name="UTIs-Data" sheetId="6" r:id="rId5"/>
    <sheet name="UTIs-Sources" sheetId="7" r:id="rId6"/>
    <sheet name="Bacteremia-Data" sheetId="8" r:id="rId7"/>
    <sheet name="Bacteremia-Sourc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P24" i="2"/>
  <c r="O24" i="2"/>
  <c r="E14" i="6" l="1"/>
  <c r="N31" i="2" l="1"/>
  <c r="C14" i="8" l="1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B14" i="8"/>
  <c r="C14" i="6" l="1"/>
  <c r="D14" i="6"/>
  <c r="F14" i="6"/>
  <c r="G14" i="6"/>
  <c r="H14" i="6"/>
  <c r="I14" i="6"/>
  <c r="J14" i="6"/>
  <c r="K14" i="6"/>
  <c r="L14" i="6"/>
  <c r="M14" i="6"/>
  <c r="N14" i="6"/>
  <c r="O14" i="6"/>
  <c r="P14" i="6"/>
  <c r="B14" i="6"/>
  <c r="P10" i="8"/>
  <c r="O10" i="8"/>
  <c r="N10" i="8"/>
  <c r="M10" i="8"/>
  <c r="I10" i="8"/>
  <c r="P8" i="8"/>
  <c r="O8" i="8"/>
  <c r="P6" i="8"/>
  <c r="O6" i="8"/>
  <c r="P4" i="8"/>
  <c r="O4" i="8"/>
  <c r="P10" i="6"/>
  <c r="O10" i="6"/>
  <c r="N10" i="6"/>
  <c r="M10" i="6"/>
  <c r="I10" i="6"/>
  <c r="P8" i="6"/>
  <c r="O8" i="6"/>
  <c r="P6" i="6"/>
  <c r="O6" i="6"/>
  <c r="P4" i="6"/>
  <c r="O4" i="6"/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4" i="4"/>
  <c r="O4" i="4"/>
  <c r="P4" i="4"/>
  <c r="O6" i="4"/>
  <c r="P6" i="4"/>
  <c r="O8" i="4"/>
  <c r="P8" i="4"/>
  <c r="I10" i="4"/>
  <c r="M10" i="4"/>
  <c r="N10" i="4"/>
  <c r="O10" i="4"/>
  <c r="P10" i="4"/>
  <c r="B55" i="2"/>
  <c r="C31" i="2"/>
  <c r="D31" i="2"/>
  <c r="E31" i="2"/>
  <c r="F31" i="2"/>
  <c r="G31" i="2"/>
  <c r="H31" i="2"/>
  <c r="I31" i="2"/>
  <c r="J31" i="2"/>
  <c r="K31" i="2"/>
  <c r="L31" i="2"/>
  <c r="M31" i="2"/>
  <c r="O31" i="2"/>
  <c r="P31" i="2"/>
  <c r="B31" i="2"/>
  <c r="P19" i="2" l="1"/>
  <c r="O19" i="2"/>
  <c r="N19" i="2"/>
  <c r="M19" i="2"/>
  <c r="I19" i="2"/>
  <c r="P14" i="2"/>
  <c r="O14" i="2"/>
  <c r="P4" i="2"/>
  <c r="O4" i="2"/>
  <c r="P9" i="2"/>
  <c r="O9" i="2"/>
</calcChain>
</file>

<file path=xl/sharedStrings.xml><?xml version="1.0" encoding="utf-8"?>
<sst xmlns="http://schemas.openxmlformats.org/spreadsheetml/2006/main" count="836" uniqueCount="207">
  <si>
    <t>Van Hollebeke, 2016</t>
  </si>
  <si>
    <t>Treatment length for pneumonia</t>
  </si>
  <si>
    <t>Klebsiella pneumoniae</t>
  </si>
  <si>
    <t>Pseudomonas aeruginosa</t>
  </si>
  <si>
    <t>Enterobacter aerogenes/cloacae</t>
  </si>
  <si>
    <t>Average age at death</t>
  </si>
  <si>
    <t xml:space="preserve"> </t>
  </si>
  <si>
    <t>Cost of ICU bed/day ($)</t>
  </si>
  <si>
    <t>Cost of general ward bed/day ($)</t>
  </si>
  <si>
    <t>N (4893, 31.66)</t>
  </si>
  <si>
    <t>N (2877, 25.43)</t>
  </si>
  <si>
    <t>Bartsch, 2016</t>
  </si>
  <si>
    <t>Tzouvelekis et al. 2014</t>
  </si>
  <si>
    <t>Beta (21,24)</t>
  </si>
  <si>
    <t>Resistance</t>
  </si>
  <si>
    <t>KP Total Isolates</t>
  </si>
  <si>
    <t>KP Resistant Isolates</t>
  </si>
  <si>
    <t>PA Total Isolates</t>
  </si>
  <si>
    <t>PA Resistant Isolates</t>
  </si>
  <si>
    <t>AB Total Isolates</t>
  </si>
  <si>
    <t>AB Resistant Isolates</t>
  </si>
  <si>
    <t>EA/C Total Isolates</t>
  </si>
  <si>
    <t>EA/C Resistant Isolates</t>
  </si>
  <si>
    <t xml:space="preserve">CBP prescribed to pneumonia </t>
  </si>
  <si>
    <t>CBP prescribed to KP</t>
  </si>
  <si>
    <t>CBP prescribed to PA</t>
  </si>
  <si>
    <t>Prescription</t>
  </si>
  <si>
    <t>CBP prescribed to EA/C</t>
  </si>
  <si>
    <t>Interventions</t>
  </si>
  <si>
    <t>SOURCE</t>
  </si>
  <si>
    <t>CDDEP</t>
  </si>
  <si>
    <t>NOTES</t>
  </si>
  <si>
    <t xml:space="preserve">Calculated from CDDEP data using World Bank population, dosing, and pneumonia prevalence estimates </t>
  </si>
  <si>
    <t>Reduction by year n</t>
  </si>
  <si>
    <t>CBP Consumption (DDDs)*</t>
  </si>
  <si>
    <t>KP</t>
  </si>
  <si>
    <t>AB</t>
  </si>
  <si>
    <t>PA</t>
  </si>
  <si>
    <t>EA/C</t>
  </si>
  <si>
    <t>Acinetobacter baumanni</t>
  </si>
  <si>
    <t>PATHOGENS</t>
  </si>
  <si>
    <t>A) % Reduction of CBP consumption</t>
  </si>
  <si>
    <t>B) % Reduction of CBP consumption</t>
  </si>
  <si>
    <t>C) % Reduction of CBP consumption</t>
  </si>
  <si>
    <t>D) % Reduction of CBP consumption</t>
  </si>
  <si>
    <t>2. Vaccine</t>
  </si>
  <si>
    <t>3. Handwashing Intervention</t>
  </si>
  <si>
    <t>N/A</t>
  </si>
  <si>
    <t>Start year</t>
  </si>
  <si>
    <t>Start Year</t>
  </si>
  <si>
    <t>1. Formulary restrictions</t>
  </si>
  <si>
    <t>Lipworth, 2006</t>
  </si>
  <si>
    <t>Restricted use of ceftriaxone (except empirical prescrip for meningitis)-&gt; 86-95% decrease in use (1997-8 study)</t>
  </si>
  <si>
    <t>Carling, 2003</t>
  </si>
  <si>
    <t>Monitor use of 3rd-gen cephalosporins, aztreonam, FQs, imipenem + recommendations to modify prescription</t>
  </si>
  <si>
    <t>Neto, 2011</t>
  </si>
  <si>
    <t>1996 intervention: vaccination of adults &gt;60 yo against S. pneumonia in Brazil; used % cases averted compared to base case as % reduction in CBP use over 5 years</t>
  </si>
  <si>
    <t>Pittet, 2000</t>
  </si>
  <si>
    <t>1994-1998 study in Geneva:  hand-hygeien promotion program beginning in 1995 (posters, promotional material)</t>
  </si>
  <si>
    <t>Pneumonia prevalence</t>
  </si>
  <si>
    <t>HCUPnet (HHS)</t>
  </si>
  <si>
    <t>Inpatient statistics- total # of discharges (nosocomial)</t>
  </si>
  <si>
    <t>Economic Analysis</t>
  </si>
  <si>
    <t>Pneumonia patients prescribed CBP</t>
  </si>
  <si>
    <t>Kollef, 2006</t>
  </si>
  <si>
    <t>(11.8 according to Jary, 2012 for VAP)</t>
  </si>
  <si>
    <t>Cost of carbapenems (1 dose)</t>
  </si>
  <si>
    <t>Cost of alternative (1 dose)</t>
  </si>
  <si>
    <t>N (0.969, 0.046)</t>
  </si>
  <si>
    <t>Proportion on CBP combination therapy</t>
  </si>
  <si>
    <t>Proportion on CBP monotherapy</t>
  </si>
  <si>
    <t>Proportion on alternative monotherpay</t>
  </si>
  <si>
    <t>Proportion on alternative combination therapy</t>
  </si>
  <si>
    <t>Status Quo</t>
  </si>
  <si>
    <t>Mortality with CBP monotherapy (resistant)</t>
  </si>
  <si>
    <t>Mortality with CBP combination (susceptible)</t>
  </si>
  <si>
    <t>Mortality with CBP combination (resistant)</t>
  </si>
  <si>
    <t>Mortality with CBP monotherapy (susceptible)</t>
  </si>
  <si>
    <t>Intervention</t>
  </si>
  <si>
    <t>Mortality with alt monotherapy (resistant)</t>
  </si>
  <si>
    <t>Mortality with alt combination (resistant)</t>
  </si>
  <si>
    <t>Mortality with alt monotherapy (susceptible)</t>
  </si>
  <si>
    <t>Mortality with alt combination (susceptible)</t>
  </si>
  <si>
    <t xml:space="preserve">Attributable length of stay (monotherapy, resistant) </t>
  </si>
  <si>
    <t>Attributable length of stay (combo, resistant)</t>
  </si>
  <si>
    <t xml:space="preserve">Attributable length of stay (monotherapy, susceptible) </t>
  </si>
  <si>
    <t>Attributable length of stay (combo, susceptible)</t>
  </si>
  <si>
    <t>Utility weight for pneumonia (QALY while sick)</t>
  </si>
  <si>
    <t>Beta (5,13)</t>
  </si>
  <si>
    <t xml:space="preserve">Beta (17,54) </t>
  </si>
  <si>
    <t>cIAI prevalence</t>
  </si>
  <si>
    <t>CBP consumption among cIAI patients (DDDs)</t>
  </si>
  <si>
    <t>CBP prescribed to cIAIs</t>
  </si>
  <si>
    <t>abdominal infections</t>
  </si>
  <si>
    <t>E. coli</t>
  </si>
  <si>
    <t>CBP prescribed to E. coli</t>
  </si>
  <si>
    <t>Hawser, 2015</t>
  </si>
  <si>
    <t>Klebsiella pseudomonas</t>
  </si>
  <si>
    <t>cIAI patients prescribed CBP</t>
  </si>
  <si>
    <t>Treatment length for cIAI</t>
  </si>
  <si>
    <t>Utility weight for cIAI (QALY while sick)</t>
  </si>
  <si>
    <t>E. Coli</t>
  </si>
  <si>
    <t>CBP consumption among UTI patients (DDDs)</t>
  </si>
  <si>
    <t>CBP prescribed to UTIs</t>
  </si>
  <si>
    <t>UTI patients prescribed CBP</t>
  </si>
  <si>
    <t>Treatment length for UTI</t>
  </si>
  <si>
    <t>Utility weight for UTI (QALY while sick)</t>
  </si>
  <si>
    <t>UTI prevalence</t>
  </si>
  <si>
    <t>PM</t>
  </si>
  <si>
    <t>CS</t>
  </si>
  <si>
    <t>Citrobacter spp.</t>
  </si>
  <si>
    <t>Proteus mirabilis</t>
  </si>
  <si>
    <t>CBP consumption among bacteremia patients (DDDs)</t>
  </si>
  <si>
    <t>Treatment length for bacteremia</t>
  </si>
  <si>
    <t>Utility weight for bacteremia (QALY while sick)</t>
  </si>
  <si>
    <t>Bacteremia prevalence</t>
  </si>
  <si>
    <t>CBP prescribed to bacteremia</t>
  </si>
  <si>
    <t>Bacteremia patients prescribed CBP</t>
  </si>
  <si>
    <t>Jary, 2012</t>
  </si>
  <si>
    <t>teaching hospital (2010 data)</t>
  </si>
  <si>
    <t>Indirect productivity costs for caregivers</t>
  </si>
  <si>
    <t>YEAR</t>
  </si>
  <si>
    <t>CBP consumption- pneumonia patients (DDDs)</t>
  </si>
  <si>
    <t>2012 data (university hospital) (n=156)</t>
  </si>
  <si>
    <t>cIAIs attrbiuted to E. coli</t>
  </si>
  <si>
    <t>cIAIs attributed to KP</t>
  </si>
  <si>
    <t>cIAIs attributed to PA</t>
  </si>
  <si>
    <t>cIAIs attributed to EA/C</t>
  </si>
  <si>
    <t>UTIs attributed to PA</t>
  </si>
  <si>
    <t>UTIs attributed to E. coli</t>
  </si>
  <si>
    <t>UTIs attributed to KP</t>
  </si>
  <si>
    <t>UTIs attributed to Enterobacter spp.</t>
  </si>
  <si>
    <t>Pneumonia attributed to Enterobacter spp.</t>
  </si>
  <si>
    <t>Bacteremia attributed to PA</t>
  </si>
  <si>
    <t>Bacteremia attributed to KP</t>
  </si>
  <si>
    <t>Bacteremia attributed to Enterobacter spp.</t>
  </si>
  <si>
    <t>Pneumonia attributed to E. coli</t>
  </si>
  <si>
    <t>Pneumonia attributed to Acinetobacter spp.</t>
  </si>
  <si>
    <t>Pneumonia attributed to Pseudomonas aeruginosa</t>
  </si>
  <si>
    <t>Pneumonia attributed to  Klebsiella pneumoniae</t>
  </si>
  <si>
    <t>2003 data from NNIS (n=4365); VAP 2011-2012 only (n=1449)</t>
  </si>
  <si>
    <t>2003 data from NNIS (n=4365); VAP 2011-2012 only (n=898) (K. pneumoniae/oxytoca)</t>
  </si>
  <si>
    <t>2003 data from NNIS (n=4365); VAP 2011-2012 only (n=539)</t>
  </si>
  <si>
    <t>2003 data from NNIS (n=4365); VAP 2011-2012 only (n=727)</t>
  </si>
  <si>
    <t>2003 data from NNIS (n=4365); VAP 2011-2012 only (n=476)</t>
  </si>
  <si>
    <t>UTIs attributed to Acinetobacter spp.</t>
  </si>
  <si>
    <t>Gaynes, 2005; NHSN (2011-2014)</t>
  </si>
  <si>
    <t>2003 data from NNIS (n=4109); catheter associated UTIs (n=15848)</t>
  </si>
  <si>
    <t>2003 data from NNIS (n=4109); catheter associated UTIs (n=15471) (pneumoniae/oxytoca)</t>
  </si>
  <si>
    <t>2003 data from NNIS (n=4109); catheter associated UTIs (n=1073)</t>
  </si>
  <si>
    <t>2003 data from NNIS (n=4109); catheter associated UTIs (n=5689)</t>
  </si>
  <si>
    <t>2003 data from NNIS (n=4109); catheter associated UTIs (n=36806)</t>
  </si>
  <si>
    <t>Bacteremia attributed to Acinetobacter spp.</t>
  </si>
  <si>
    <t>Bacteremia attributed to E. coli</t>
  </si>
  <si>
    <t>2003 data from NNIS (n=4109); central line associated bloodstream infections (n=3881)</t>
  </si>
  <si>
    <t>2003 data from NNIS (n=4109); central line associated bloodstream infections (n=8062)</t>
  </si>
  <si>
    <t>2003 data from NNIS (n=4109); central line associated bloodstream infections (n=2149)</t>
  </si>
  <si>
    <t>2003 data from NNIS (n=4109); central line associated bloodstream infections (n=4204)</t>
  </si>
  <si>
    <t>2003 data from NNIS (n=4109); central line associated bloodstream infections (n=5193)</t>
  </si>
  <si>
    <t>% resistance for PA (VAP)</t>
  </si>
  <si>
    <t>% resistance for KP (VAP)</t>
  </si>
  <si>
    <t>% resistance for AB (VAP)</t>
  </si>
  <si>
    <t>% resistance for EA/C (VAP)</t>
  </si>
  <si>
    <t>% resistance for E. coli (VAP)</t>
  </si>
  <si>
    <t>PA Total Isolates (total)</t>
  </si>
  <si>
    <t>PA Resistant Isolates (total)</t>
  </si>
  <si>
    <t>KP Total Isolates (total)</t>
  </si>
  <si>
    <t>KP Resistant Isolates (total)</t>
  </si>
  <si>
    <t>AB Total Isolates (total)</t>
  </si>
  <si>
    <t>AB Resistant Isolates (total)</t>
  </si>
  <si>
    <t>EA/C Total Isolates (total)</t>
  </si>
  <si>
    <t>EA/C Resistant Isolates (total)</t>
  </si>
  <si>
    <t>E. coli Total Isolates (total)</t>
  </si>
  <si>
    <t>E. coli Resistant Isolates (total)</t>
  </si>
  <si>
    <t>% resistance for PA (UTIs)</t>
  </si>
  <si>
    <t>% resistance for KP (UTIs)</t>
  </si>
  <si>
    <t>% resistance for EA/C (UTIs)</t>
  </si>
  <si>
    <t>% resistance for E. coli (UTIs)</t>
  </si>
  <si>
    <t>% resistance for PA (bacteremia)</t>
  </si>
  <si>
    <t>% resistance for KP (bacteremia)</t>
  </si>
  <si>
    <t>% resistance for EA/C (bacteremia)</t>
  </si>
  <si>
    <t>% resistance for E. coli (bacteremia)</t>
  </si>
  <si>
    <t>NHSN (2011-2014)</t>
  </si>
  <si>
    <t>Gaynes, 2005; NHSN 2011-2014 data</t>
  </si>
  <si>
    <t>2011-2012 only</t>
  </si>
  <si>
    <t xml:space="preserve">catheter associated </t>
  </si>
  <si>
    <t>central-line associated</t>
  </si>
  <si>
    <t>Klebsiella</t>
  </si>
  <si>
    <t>Acinetobacter spp.</t>
  </si>
  <si>
    <t>n=322; 356</t>
  </si>
  <si>
    <t>n=174; 178</t>
  </si>
  <si>
    <t>n=259; 281</t>
  </si>
  <si>
    <t>n=613; 610</t>
  </si>
  <si>
    <t>n=244; 209</t>
  </si>
  <si>
    <t>n=1369, 2994, 3229, 3251</t>
  </si>
  <si>
    <t>n=3079, 6959, 7174, 7219</t>
  </si>
  <si>
    <t>Enterobacter spp.</t>
  </si>
  <si>
    <t>n=488, 1109, 1159, 1160</t>
  </si>
  <si>
    <t>n=116, 222, 272, 225</t>
  </si>
  <si>
    <t>n=1590, 3491, 3980, 3754</t>
  </si>
  <si>
    <t>n=453, 473, 429, 378</t>
  </si>
  <si>
    <t>n=744, 739, 914, 822</t>
  </si>
  <si>
    <t>n=767, 854,1050,1131</t>
  </si>
  <si>
    <t>n=711,854,1050,1131</t>
  </si>
  <si>
    <t>n=1385,1468,1552,1613</t>
  </si>
  <si>
    <t>2014 data (acute care hospitals + long-term acute care + inpatient rehab)- catheter associated only</t>
  </si>
  <si>
    <t>2014 data (acute care hospitals + long-term acute care )- central line associated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</si>
</sst>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i/>
      <u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3"/>
    </xf>
    <xf numFmtId="0" fontId="4" fillId="0" borderId="0" xfId="0" applyFont="1" applyFill="1" applyBorder="1" applyAlignment="1">
      <alignment horizontal="left"/>
    </xf>
    <xf numFmtId="0" fontId="9" fillId="0" borderId="0" xfId="0" applyFont="1"/>
    <xf numFmtId="0" fontId="4" fillId="0" borderId="0" xfId="0" applyFont="1" applyFill="1" applyBorder="1" applyAlignment="1">
      <alignment horizontal="left" indent="5"/>
    </xf>
    <xf numFmtId="9" fontId="0" fillId="0" borderId="0" xfId="0" applyNumberFormat="1"/>
    <xf numFmtId="0" fontId="10" fillId="0" borderId="0" xfId="0" applyFont="1" applyFill="1" applyBorder="1"/>
    <xf numFmtId="0" fontId="11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12" fillId="0" borderId="0" xfId="0" applyFont="1"/>
    <xf numFmtId="0" fontId="12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2" borderId="0" xfId="0" applyFont="1" applyFill="1"/>
    <xf numFmtId="9" fontId="0" fillId="0" borderId="0" xfId="0" applyNumberFormat="1" applyFont="1"/>
    <xf numFmtId="0" fontId="0" fillId="0" borderId="0" xfId="0" applyFont="1" applyBorder="1" applyAlignment="1">
      <alignment horizontal="right"/>
    </xf>
    <xf numFmtId="0" fontId="13" fillId="0" borderId="0" xfId="0" applyFont="1" applyFill="1" applyBorder="1"/>
    <xf numFmtId="0" fontId="13" fillId="2" borderId="0" xfId="0" applyFont="1" applyFill="1"/>
    <xf numFmtId="0" fontId="13" fillId="0" borderId="0" xfId="0" applyFont="1"/>
    <xf numFmtId="9" fontId="13" fillId="0" borderId="0" xfId="0" applyNumberFormat="1" applyFont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  <xf numFmtId="0" fontId="4" fillId="3" borderId="0" xfId="0" applyFont="1" applyFill="1" applyBorder="1" applyAlignment="1">
      <alignment horizontal="left"/>
    </xf>
    <xf numFmtId="0" fontId="0" fillId="3" borderId="0" xfId="0" applyFont="1" applyFill="1" applyBorder="1"/>
    <xf numFmtId="0" fontId="4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6"/>
  <sheetViews>
    <sheetView tabSelected="1" zoomScale="70" zoomScaleNormal="70" workbookViewId="0">
      <selection activeCell="I49" sqref="I49"/>
    </sheetView>
  </sheetViews>
  <sheetFormatPr defaultColWidth="8.7109375" defaultRowHeight="15" x14ac:dyDescent="0.25"/>
  <cols>
    <col min="1" max="1" width="55.7109375" style="9" bestFit="1" customWidth="1"/>
    <col min="2" max="10" width="9.85546875" style="9" bestFit="1" customWidth="1"/>
    <col min="11" max="11" width="11.28515625" style="9" bestFit="1" customWidth="1"/>
    <col min="12" max="12" width="9.85546875" style="9" bestFit="1" customWidth="1"/>
    <col min="13" max="14" width="11.28515625" style="9" bestFit="1" customWidth="1"/>
    <col min="15" max="16" width="9.85546875" style="9" bestFit="1" customWidth="1"/>
    <col min="17" max="1025" width="8.7109375" style="9"/>
    <col min="1026" max="16384" width="8.7109375" style="37"/>
  </cols>
  <sheetData>
    <row r="1" spans="1:16" s="10" customFormat="1" x14ac:dyDescent="0.25">
      <c r="A1" s="10" t="s">
        <v>121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6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25">
      <c r="A3" s="49" t="s">
        <v>164</v>
      </c>
      <c r="B3" s="50">
        <v>2486</v>
      </c>
      <c r="C3" s="50">
        <v>2727</v>
      </c>
      <c r="D3" s="50">
        <v>2822</v>
      </c>
      <c r="E3" s="50">
        <v>3101</v>
      </c>
      <c r="F3" s="50">
        <v>3537</v>
      </c>
      <c r="G3" s="50">
        <v>3076</v>
      </c>
      <c r="H3" s="50">
        <v>2714</v>
      </c>
      <c r="I3" s="50">
        <v>2267</v>
      </c>
      <c r="J3" s="51">
        <v>2107</v>
      </c>
      <c r="K3" s="51">
        <v>1829</v>
      </c>
      <c r="L3" s="51">
        <v>1631</v>
      </c>
      <c r="M3" s="51">
        <v>1488</v>
      </c>
      <c r="N3" s="51">
        <v>615</v>
      </c>
      <c r="O3" s="51">
        <v>6849</v>
      </c>
      <c r="P3" s="51">
        <v>6578</v>
      </c>
    </row>
    <row r="4" spans="1:16" x14ac:dyDescent="0.25">
      <c r="A4" s="49" t="s">
        <v>165</v>
      </c>
      <c r="B4" s="50">
        <v>323.18</v>
      </c>
      <c r="C4" s="50">
        <v>436.32</v>
      </c>
      <c r="D4" s="50">
        <v>507.96</v>
      </c>
      <c r="E4" s="50">
        <v>589.19000000000005</v>
      </c>
      <c r="F4" s="50">
        <v>707.4</v>
      </c>
      <c r="G4" s="50">
        <v>522.91999999999996</v>
      </c>
      <c r="H4" s="50">
        <v>488.52</v>
      </c>
      <c r="I4" s="50">
        <v>385.39</v>
      </c>
      <c r="J4" s="50">
        <v>379.26</v>
      </c>
      <c r="K4" s="50">
        <v>310.93</v>
      </c>
      <c r="L4" s="50">
        <v>326.2</v>
      </c>
      <c r="M4" s="50">
        <v>282.72000000000003</v>
      </c>
      <c r="N4" s="50">
        <v>153.75</v>
      </c>
      <c r="O4" s="51">
        <f>0.2*O3</f>
        <v>1369.8000000000002</v>
      </c>
      <c r="P4" s="51">
        <f>0.19*P3</f>
        <v>1249.82</v>
      </c>
    </row>
    <row r="5" spans="1:16" x14ac:dyDescent="0.25">
      <c r="A5" s="48" t="s">
        <v>159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>
        <v>27.6</v>
      </c>
      <c r="N5" s="37">
        <v>28.4</v>
      </c>
    </row>
    <row r="6" spans="1:16" x14ac:dyDescent="0.25">
      <c r="A6" s="48" t="s">
        <v>174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>
        <v>22.3</v>
      </c>
      <c r="N6" s="37">
        <v>20.9</v>
      </c>
      <c r="O6" s="9">
        <v>24.8</v>
      </c>
      <c r="P6" s="9">
        <v>23.9</v>
      </c>
    </row>
    <row r="7" spans="1:16" x14ac:dyDescent="0.25">
      <c r="A7" s="48" t="s">
        <v>178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>
        <v>28.4</v>
      </c>
      <c r="N7" s="37">
        <v>23.7</v>
      </c>
      <c r="O7" s="9">
        <v>25.4</v>
      </c>
      <c r="P7" s="9">
        <v>25.8</v>
      </c>
    </row>
    <row r="8" spans="1:16" x14ac:dyDescent="0.25">
      <c r="A8" s="49" t="s">
        <v>166</v>
      </c>
      <c r="B8" s="50">
        <v>3230</v>
      </c>
      <c r="C8" s="50">
        <v>3459</v>
      </c>
      <c r="D8" s="50">
        <v>3697</v>
      </c>
      <c r="E8" s="50">
        <v>3733</v>
      </c>
      <c r="F8" s="50">
        <v>4616</v>
      </c>
      <c r="G8" s="50">
        <v>4696</v>
      </c>
      <c r="H8" s="50">
        <v>4158</v>
      </c>
      <c r="I8" s="50">
        <v>3732</v>
      </c>
      <c r="J8" s="50">
        <v>3745</v>
      </c>
      <c r="K8" s="51">
        <v>3286</v>
      </c>
      <c r="L8" s="51">
        <v>3039</v>
      </c>
      <c r="M8" s="51">
        <v>2503</v>
      </c>
      <c r="N8" s="51">
        <v>1173</v>
      </c>
      <c r="O8" s="51">
        <v>6162</v>
      </c>
      <c r="P8" s="51">
        <v>6395</v>
      </c>
    </row>
    <row r="9" spans="1:16" x14ac:dyDescent="0.25">
      <c r="A9" s="49" t="s">
        <v>167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46.96</v>
      </c>
      <c r="H9" s="50">
        <v>41.58</v>
      </c>
      <c r="I9" s="50">
        <v>74.64</v>
      </c>
      <c r="J9" s="50">
        <v>187.25</v>
      </c>
      <c r="K9" s="51">
        <v>164.3</v>
      </c>
      <c r="L9" s="51">
        <v>151.94999999999999</v>
      </c>
      <c r="M9" s="51">
        <v>175.21</v>
      </c>
      <c r="N9" s="51">
        <v>117.3</v>
      </c>
      <c r="O9" s="51">
        <f>0.1*O8</f>
        <v>616.20000000000005</v>
      </c>
      <c r="P9" s="51">
        <f>0.08*P8</f>
        <v>511.6</v>
      </c>
    </row>
    <row r="10" spans="1:16" x14ac:dyDescent="0.25">
      <c r="A10" s="48" t="s">
        <v>160</v>
      </c>
      <c r="B10" s="37"/>
      <c r="C10" s="37"/>
      <c r="D10" s="37"/>
      <c r="E10" s="37"/>
      <c r="F10" s="37"/>
      <c r="G10" s="37"/>
      <c r="H10" s="37"/>
      <c r="I10" s="37"/>
      <c r="J10" s="37"/>
      <c r="M10" s="9">
        <v>11.5</v>
      </c>
      <c r="N10" s="9">
        <v>10.1</v>
      </c>
    </row>
    <row r="11" spans="1:16" x14ac:dyDescent="0.25">
      <c r="A11" s="48" t="s">
        <v>175</v>
      </c>
      <c r="B11" s="37"/>
      <c r="C11" s="37"/>
      <c r="D11" s="37"/>
      <c r="E11" s="37"/>
      <c r="F11" s="37"/>
      <c r="G11" s="37"/>
      <c r="H11" s="37"/>
      <c r="I11" s="37"/>
      <c r="J11" s="37"/>
      <c r="M11" s="9">
        <v>10.7</v>
      </c>
      <c r="N11" s="9">
        <v>9.1</v>
      </c>
      <c r="O11" s="9">
        <v>10.9</v>
      </c>
      <c r="P11" s="9">
        <v>9.5</v>
      </c>
    </row>
    <row r="12" spans="1:16" x14ac:dyDescent="0.25">
      <c r="A12" s="48" t="s">
        <v>179</v>
      </c>
      <c r="B12" s="37"/>
      <c r="C12" s="37"/>
      <c r="D12" s="37"/>
      <c r="E12" s="37"/>
      <c r="F12" s="37"/>
      <c r="G12" s="37"/>
      <c r="H12" s="37"/>
      <c r="I12" s="37"/>
      <c r="J12" s="37"/>
      <c r="M12" s="9">
        <v>11.3</v>
      </c>
      <c r="N12" s="9">
        <v>13</v>
      </c>
      <c r="O12" s="9">
        <v>13.1</v>
      </c>
      <c r="P12" s="9">
        <v>10.9</v>
      </c>
    </row>
    <row r="13" spans="1:16" x14ac:dyDescent="0.25">
      <c r="A13" s="49" t="s">
        <v>168</v>
      </c>
      <c r="B13" s="50">
        <v>681</v>
      </c>
      <c r="C13" s="50">
        <v>887</v>
      </c>
      <c r="D13" s="50">
        <v>955</v>
      </c>
      <c r="E13" s="50">
        <v>998</v>
      </c>
      <c r="F13" s="50">
        <v>1187</v>
      </c>
      <c r="G13" s="50">
        <v>1143</v>
      </c>
      <c r="H13" s="50">
        <v>890</v>
      </c>
      <c r="I13" s="51">
        <v>860</v>
      </c>
      <c r="J13" s="51">
        <v>757</v>
      </c>
      <c r="K13" s="51">
        <v>603</v>
      </c>
      <c r="L13" s="51">
        <v>419</v>
      </c>
      <c r="M13" s="51">
        <v>365</v>
      </c>
      <c r="N13" s="51">
        <v>163</v>
      </c>
      <c r="O13" s="51">
        <v>831</v>
      </c>
      <c r="P13" s="51">
        <v>738</v>
      </c>
    </row>
    <row r="14" spans="1:16" x14ac:dyDescent="0.25">
      <c r="A14" s="49" t="s">
        <v>169</v>
      </c>
      <c r="B14" s="51">
        <v>61.29</v>
      </c>
      <c r="C14" s="51">
        <v>124.18</v>
      </c>
      <c r="D14" s="51">
        <v>191</v>
      </c>
      <c r="E14" s="51">
        <v>179.64</v>
      </c>
      <c r="F14" s="51">
        <v>213.66</v>
      </c>
      <c r="G14" s="51">
        <v>262.89</v>
      </c>
      <c r="H14" s="51">
        <v>186.9</v>
      </c>
      <c r="I14" s="51">
        <v>301</v>
      </c>
      <c r="J14" s="51">
        <v>295.23</v>
      </c>
      <c r="K14" s="51">
        <v>301.5</v>
      </c>
      <c r="L14" s="51">
        <v>184.36</v>
      </c>
      <c r="M14" s="51">
        <v>135.05000000000001</v>
      </c>
      <c r="N14" s="51">
        <v>70.09</v>
      </c>
      <c r="O14" s="51">
        <f>0.54*O13</f>
        <v>448.74</v>
      </c>
      <c r="P14" s="51">
        <f>0.49*P13</f>
        <v>361.62</v>
      </c>
    </row>
    <row r="15" spans="1:16" x14ac:dyDescent="0.25">
      <c r="A15" s="48" t="s">
        <v>161</v>
      </c>
      <c r="M15" s="9">
        <v>63.5</v>
      </c>
      <c r="N15" s="9">
        <v>55.5</v>
      </c>
    </row>
    <row r="16" spans="1:16" x14ac:dyDescent="0.25">
      <c r="A16" s="48" t="s">
        <v>175</v>
      </c>
      <c r="M16" s="9">
        <v>69</v>
      </c>
      <c r="N16" s="9">
        <v>57.7</v>
      </c>
      <c r="O16" s="9">
        <v>66.5</v>
      </c>
      <c r="P16" s="9">
        <v>64</v>
      </c>
    </row>
    <row r="17" spans="1:1025" x14ac:dyDescent="0.25">
      <c r="A17" s="48" t="s">
        <v>179</v>
      </c>
      <c r="M17" s="9">
        <v>57.2</v>
      </c>
      <c r="N17" s="9">
        <v>49.5</v>
      </c>
      <c r="O17" s="9">
        <v>53.1</v>
      </c>
      <c r="P17" s="9">
        <v>46.6</v>
      </c>
    </row>
    <row r="18" spans="1:1025" x14ac:dyDescent="0.25">
      <c r="A18" s="49" t="s">
        <v>170</v>
      </c>
      <c r="B18" s="51">
        <v>2184</v>
      </c>
      <c r="C18" s="51">
        <v>2167</v>
      </c>
      <c r="D18" s="51">
        <v>2182</v>
      </c>
      <c r="E18" s="51">
        <v>2272</v>
      </c>
      <c r="F18" s="51">
        <v>2563</v>
      </c>
      <c r="G18" s="51">
        <v>2617</v>
      </c>
      <c r="H18" s="51">
        <v>2144</v>
      </c>
      <c r="I18" s="51">
        <v>1967</v>
      </c>
      <c r="J18" s="51">
        <v>1837</v>
      </c>
      <c r="K18" s="51">
        <v>1553</v>
      </c>
      <c r="L18" s="51">
        <v>1322</v>
      </c>
      <c r="M18" s="51">
        <v>980</v>
      </c>
      <c r="N18" s="51">
        <v>331</v>
      </c>
      <c r="O18" s="51">
        <v>3276</v>
      </c>
      <c r="P18" s="51">
        <v>3300</v>
      </c>
      <c r="Q18" s="37"/>
    </row>
    <row r="19" spans="1:1025" x14ac:dyDescent="0.25">
      <c r="A19" s="49" t="s">
        <v>171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f>0.01*I18</f>
        <v>19.670000000000002</v>
      </c>
      <c r="J19" s="51">
        <v>0</v>
      </c>
      <c r="K19" s="51">
        <v>15.53</v>
      </c>
      <c r="L19" s="51">
        <v>13.22</v>
      </c>
      <c r="M19" s="51">
        <f>0.06*M18</f>
        <v>58.8</v>
      </c>
      <c r="N19" s="51">
        <f>0.07*N18</f>
        <v>23.17</v>
      </c>
      <c r="O19" s="51">
        <f>0.06*O18</f>
        <v>196.56</v>
      </c>
      <c r="P19" s="51">
        <f>0.05*P18</f>
        <v>165</v>
      </c>
    </row>
    <row r="20" spans="1:1025" x14ac:dyDescent="0.25">
      <c r="A20" s="48" t="s">
        <v>162</v>
      </c>
      <c r="M20" s="9">
        <v>1.9</v>
      </c>
      <c r="N20" s="9">
        <v>3.2</v>
      </c>
    </row>
    <row r="21" spans="1:1025" x14ac:dyDescent="0.25">
      <c r="A21" s="48" t="s">
        <v>176</v>
      </c>
      <c r="M21" s="9">
        <v>3.9</v>
      </c>
      <c r="N21" s="9">
        <v>4.2</v>
      </c>
      <c r="O21" s="9">
        <v>7.1</v>
      </c>
      <c r="P21" s="9">
        <v>6.5</v>
      </c>
    </row>
    <row r="22" spans="1:1025" x14ac:dyDescent="0.25">
      <c r="A22" s="48" t="s">
        <v>180</v>
      </c>
      <c r="M22" s="9">
        <v>3</v>
      </c>
      <c r="N22" s="9">
        <v>5.2</v>
      </c>
      <c r="O22" s="9">
        <v>6.2</v>
      </c>
      <c r="P22" s="9">
        <v>6.6</v>
      </c>
    </row>
    <row r="23" spans="1:1025" x14ac:dyDescent="0.25">
      <c r="A23" s="49" t="s">
        <v>172</v>
      </c>
      <c r="B23" s="51">
        <v>8228</v>
      </c>
      <c r="C23" s="51">
        <v>8515</v>
      </c>
      <c r="D23" s="51">
        <v>9105</v>
      </c>
      <c r="E23" s="51">
        <v>9130</v>
      </c>
      <c r="F23" s="51">
        <v>10205</v>
      </c>
      <c r="G23" s="51">
        <v>10078</v>
      </c>
      <c r="H23" s="51">
        <v>9728</v>
      </c>
      <c r="I23" s="51">
        <v>9390</v>
      </c>
      <c r="J23" s="51">
        <v>8798</v>
      </c>
      <c r="K23" s="51">
        <v>7761</v>
      </c>
      <c r="L23" s="51">
        <v>7631</v>
      </c>
      <c r="M23" s="51">
        <v>6962</v>
      </c>
      <c r="N23" s="51">
        <v>3273</v>
      </c>
      <c r="O23" s="51">
        <v>12521</v>
      </c>
      <c r="P23" s="51">
        <v>12903</v>
      </c>
    </row>
    <row r="24" spans="1:1025" x14ac:dyDescent="0.25">
      <c r="A24" s="49" t="s">
        <v>173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f>0.01*N23</f>
        <v>32.730000000000004</v>
      </c>
      <c r="O24" s="51">
        <f>0.01*O23</f>
        <v>125.21000000000001</v>
      </c>
      <c r="P24" s="51">
        <f>0.01*P23</f>
        <v>129.03</v>
      </c>
    </row>
    <row r="25" spans="1:1025" x14ac:dyDescent="0.25">
      <c r="A25" s="48" t="s">
        <v>163</v>
      </c>
      <c r="M25" s="9">
        <v>1.1000000000000001</v>
      </c>
      <c r="N25" s="9">
        <v>2.2000000000000002</v>
      </c>
    </row>
    <row r="26" spans="1:1025" x14ac:dyDescent="0.25">
      <c r="A26" s="48" t="s">
        <v>177</v>
      </c>
      <c r="M26" s="9">
        <v>1.2</v>
      </c>
      <c r="N26" s="9">
        <v>0.8</v>
      </c>
      <c r="O26" s="9">
        <v>1</v>
      </c>
      <c r="P26" s="9">
        <v>1.1000000000000001</v>
      </c>
    </row>
    <row r="27" spans="1:1025" x14ac:dyDescent="0.25">
      <c r="A27" s="48" t="s">
        <v>181</v>
      </c>
      <c r="M27" s="9">
        <v>1.3</v>
      </c>
      <c r="N27" s="9">
        <v>1.3</v>
      </c>
      <c r="O27" s="9">
        <v>2.1</v>
      </c>
      <c r="P27" s="9">
        <v>1.9</v>
      </c>
    </row>
    <row r="28" spans="1:1025" x14ac:dyDescent="0.25">
      <c r="A28" s="22" t="s">
        <v>26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025" s="20" customFormat="1" x14ac:dyDescent="0.25">
      <c r="A29" s="16" t="s">
        <v>59</v>
      </c>
      <c r="B29" s="9">
        <v>717555</v>
      </c>
      <c r="C29" s="9">
        <v>788109</v>
      </c>
      <c r="D29" s="9">
        <v>834650</v>
      </c>
      <c r="E29" s="9">
        <v>876869</v>
      </c>
      <c r="F29" s="9">
        <v>866690</v>
      </c>
      <c r="G29" s="9">
        <v>904668</v>
      </c>
      <c r="H29" s="9">
        <v>901797</v>
      </c>
      <c r="I29" s="9">
        <v>937806</v>
      </c>
      <c r="J29" s="9">
        <v>982396</v>
      </c>
      <c r="K29" s="9">
        <v>1083783</v>
      </c>
      <c r="L29" s="9">
        <v>973020</v>
      </c>
      <c r="M29" s="9">
        <v>1049066</v>
      </c>
      <c r="N29" s="9">
        <v>1005895</v>
      </c>
      <c r="O29" s="9">
        <v>953924</v>
      </c>
      <c r="P29" s="9">
        <v>958682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x14ac:dyDescent="0.25">
      <c r="A30" s="16" t="s">
        <v>122</v>
      </c>
      <c r="B30" s="9">
        <v>5.116795146E-2</v>
      </c>
      <c r="C30" s="9">
        <v>5.545251382E-2</v>
      </c>
      <c r="D30" s="9">
        <v>6.4058763709999994E-2</v>
      </c>
      <c r="E30" s="9">
        <v>6.3038341819999996E-2</v>
      </c>
      <c r="F30" s="9">
        <v>6.9081833790000005E-2</v>
      </c>
      <c r="G30" s="9">
        <v>7.2866838119999999E-2</v>
      </c>
      <c r="H30" s="9">
        <v>8.1495325930000001E-2</v>
      </c>
      <c r="I30" s="9">
        <v>8.2100477039999994E-2</v>
      </c>
      <c r="J30" s="9">
        <v>8.4872943630000003E-2</v>
      </c>
      <c r="K30" s="9">
        <v>8.1556849720000005E-2</v>
      </c>
      <c r="L30" s="9">
        <v>9.3080891629999996E-2</v>
      </c>
      <c r="M30" s="9">
        <v>9.1138155499999998E-2</v>
      </c>
      <c r="N30" s="9">
        <v>9.7227641840000004E-2</v>
      </c>
      <c r="O30" s="9">
        <v>9.4034273060000007E-2</v>
      </c>
      <c r="P30" s="9">
        <v>9.8938662489999996E-2</v>
      </c>
    </row>
    <row r="31" spans="1:1025" x14ac:dyDescent="0.25">
      <c r="A31" s="16" t="s">
        <v>23</v>
      </c>
      <c r="B31" s="12">
        <f>29/156</f>
        <v>0.1858974358974359</v>
      </c>
      <c r="C31" s="12">
        <f t="shared" ref="C31:P31" si="0">29/156</f>
        <v>0.1858974358974359</v>
      </c>
      <c r="D31" s="12">
        <f t="shared" si="0"/>
        <v>0.1858974358974359</v>
      </c>
      <c r="E31" s="12">
        <f t="shared" si="0"/>
        <v>0.1858974358974359</v>
      </c>
      <c r="F31" s="12">
        <f t="shared" si="0"/>
        <v>0.1858974358974359</v>
      </c>
      <c r="G31" s="12">
        <f t="shared" si="0"/>
        <v>0.1858974358974359</v>
      </c>
      <c r="H31" s="12">
        <f t="shared" si="0"/>
        <v>0.1858974358974359</v>
      </c>
      <c r="I31" s="12">
        <f t="shared" si="0"/>
        <v>0.1858974358974359</v>
      </c>
      <c r="J31" s="12">
        <f t="shared" si="0"/>
        <v>0.1858974358974359</v>
      </c>
      <c r="K31" s="12">
        <f t="shared" si="0"/>
        <v>0.1858974358974359</v>
      </c>
      <c r="L31" s="12">
        <f t="shared" si="0"/>
        <v>0.1858974358974359</v>
      </c>
      <c r="M31" s="12">
        <f t="shared" si="0"/>
        <v>0.1858974358974359</v>
      </c>
      <c r="N31" s="9">
        <f>29/156</f>
        <v>0.1858974358974359</v>
      </c>
      <c r="O31" s="12">
        <f t="shared" si="0"/>
        <v>0.1858974358974359</v>
      </c>
      <c r="P31" s="12">
        <f t="shared" si="0"/>
        <v>0.1858974358974359</v>
      </c>
    </row>
    <row r="32" spans="1:1025" x14ac:dyDescent="0.25">
      <c r="A32" s="16" t="s">
        <v>138</v>
      </c>
      <c r="B32" s="12"/>
      <c r="C32" s="12"/>
      <c r="D32" s="12"/>
      <c r="E32" s="9">
        <v>0.18099999999999999</v>
      </c>
      <c r="F32" s="12"/>
      <c r="G32" s="12"/>
      <c r="H32" s="12"/>
      <c r="I32" s="12"/>
      <c r="J32" s="12"/>
      <c r="K32" s="12"/>
      <c r="L32" s="12"/>
      <c r="M32" s="9">
        <v>0.16500000000000001</v>
      </c>
      <c r="N32" s="9">
        <v>0.16500000000000001</v>
      </c>
      <c r="O32" s="12"/>
      <c r="P32" s="12"/>
    </row>
    <row r="33" spans="1:23" x14ac:dyDescent="0.25">
      <c r="A33" s="29" t="s">
        <v>139</v>
      </c>
      <c r="B33" s="12"/>
      <c r="C33" s="12"/>
      <c r="D33" s="12"/>
      <c r="E33" s="9">
        <v>7.1999999999999995E-2</v>
      </c>
      <c r="F33" s="12"/>
      <c r="G33" s="12"/>
      <c r="H33" s="12"/>
      <c r="I33" s="12"/>
      <c r="J33" s="12"/>
      <c r="K33" s="12"/>
      <c r="L33" s="12"/>
      <c r="M33" s="9">
        <v>0.10199999999999999</v>
      </c>
      <c r="N33" s="9">
        <v>0.10199999999999999</v>
      </c>
      <c r="O33" s="12"/>
      <c r="P33" s="12"/>
      <c r="W33" s="9" t="s">
        <v>6</v>
      </c>
    </row>
    <row r="34" spans="1:23" x14ac:dyDescent="0.25">
      <c r="A34" s="16" t="s">
        <v>137</v>
      </c>
      <c r="B34" s="12"/>
      <c r="C34" s="12"/>
      <c r="D34" s="12"/>
      <c r="E34" s="9">
        <v>6.9000000000000006E-2</v>
      </c>
      <c r="F34" s="12"/>
      <c r="G34" s="12"/>
      <c r="H34" s="12"/>
      <c r="I34" s="12"/>
      <c r="J34" s="12"/>
      <c r="K34" s="12"/>
      <c r="L34" s="12"/>
      <c r="M34" s="9">
        <v>6.0999999999999999E-2</v>
      </c>
      <c r="N34" s="9">
        <v>6.0999999999999999E-2</v>
      </c>
      <c r="O34" s="12"/>
      <c r="P34" s="12"/>
    </row>
    <row r="35" spans="1:23" x14ac:dyDescent="0.25">
      <c r="A35" s="16" t="s">
        <v>132</v>
      </c>
      <c r="B35" s="13"/>
      <c r="C35" s="13"/>
      <c r="D35" s="13"/>
      <c r="E35" s="30">
        <v>0.1</v>
      </c>
      <c r="F35" s="13"/>
      <c r="G35" s="13"/>
      <c r="H35" s="13"/>
      <c r="I35" s="13"/>
      <c r="J35" s="13"/>
      <c r="K35" s="13"/>
      <c r="L35" s="13"/>
      <c r="M35" s="30">
        <v>8.3000000000000004E-2</v>
      </c>
      <c r="N35" s="30">
        <v>8.3000000000000004E-2</v>
      </c>
      <c r="O35" s="13"/>
      <c r="P35" s="13"/>
    </row>
    <row r="36" spans="1:23" x14ac:dyDescent="0.25">
      <c r="A36" s="16" t="s">
        <v>136</v>
      </c>
      <c r="B36" s="12"/>
      <c r="C36" s="12"/>
      <c r="D36" s="12"/>
      <c r="E36" s="9">
        <v>0.05</v>
      </c>
      <c r="F36" s="12"/>
      <c r="G36" s="12"/>
      <c r="H36" s="12" t="s">
        <v>6</v>
      </c>
      <c r="I36" s="12"/>
      <c r="J36" s="12"/>
      <c r="K36" s="12"/>
      <c r="L36" s="12"/>
      <c r="M36" s="9">
        <v>5.3999999999999999E-2</v>
      </c>
      <c r="N36" s="9">
        <v>5.3999999999999999E-2</v>
      </c>
      <c r="O36" s="12"/>
      <c r="P36" s="12"/>
    </row>
    <row r="37" spans="1:23" x14ac:dyDescent="0.25">
      <c r="A37" s="22" t="s">
        <v>28</v>
      </c>
      <c r="B37" s="3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3" x14ac:dyDescent="0.25">
      <c r="A38" s="16" t="s">
        <v>48</v>
      </c>
      <c r="B38" s="9">
        <v>2017</v>
      </c>
    </row>
    <row r="39" spans="1:23" x14ac:dyDescent="0.25">
      <c r="A39" s="14" t="s">
        <v>50</v>
      </c>
      <c r="B39" s="36"/>
    </row>
    <row r="40" spans="1:23" x14ac:dyDescent="0.25">
      <c r="A40" s="15" t="s">
        <v>41</v>
      </c>
      <c r="B40" s="39">
        <v>0.95</v>
      </c>
    </row>
    <row r="41" spans="1:23" x14ac:dyDescent="0.25">
      <c r="A41" s="18" t="s">
        <v>33</v>
      </c>
      <c r="B41" s="36">
        <v>2018</v>
      </c>
    </row>
    <row r="42" spans="1:23" x14ac:dyDescent="0.25">
      <c r="A42" s="15" t="s">
        <v>42</v>
      </c>
      <c r="B42" s="39">
        <v>0.95</v>
      </c>
    </row>
    <row r="43" spans="1:23" x14ac:dyDescent="0.25">
      <c r="A43" s="18" t="s">
        <v>33</v>
      </c>
      <c r="B43" s="36">
        <v>2020</v>
      </c>
    </row>
    <row r="44" spans="1:23" x14ac:dyDescent="0.25">
      <c r="A44" s="15" t="s">
        <v>43</v>
      </c>
      <c r="B44" s="39">
        <v>0.22</v>
      </c>
      <c r="N44" s="9" t="s">
        <v>6</v>
      </c>
    </row>
    <row r="45" spans="1:23" x14ac:dyDescent="0.25">
      <c r="A45" s="18" t="s">
        <v>33</v>
      </c>
      <c r="B45" s="36">
        <v>2018</v>
      </c>
    </row>
    <row r="46" spans="1:23" x14ac:dyDescent="0.25">
      <c r="A46" s="15" t="s">
        <v>44</v>
      </c>
      <c r="B46" s="39">
        <v>0.22</v>
      </c>
    </row>
    <row r="47" spans="1:23" x14ac:dyDescent="0.25">
      <c r="A47" s="18" t="s">
        <v>33</v>
      </c>
      <c r="B47" s="36">
        <v>2020</v>
      </c>
    </row>
    <row r="48" spans="1:23" x14ac:dyDescent="0.25">
      <c r="A48" s="14" t="s">
        <v>45</v>
      </c>
      <c r="B48" s="36"/>
    </row>
    <row r="49" spans="1:25" x14ac:dyDescent="0.25">
      <c r="A49" s="15" t="s">
        <v>41</v>
      </c>
      <c r="B49" s="36">
        <v>9.5699999999999993E-2</v>
      </c>
    </row>
    <row r="50" spans="1:25" x14ac:dyDescent="0.25">
      <c r="A50" s="18" t="s">
        <v>33</v>
      </c>
      <c r="B50" s="36">
        <v>2022</v>
      </c>
    </row>
    <row r="51" spans="1:25" x14ac:dyDescent="0.25">
      <c r="A51" s="14" t="s">
        <v>46</v>
      </c>
      <c r="B51" s="36"/>
    </row>
    <row r="52" spans="1:25" x14ac:dyDescent="0.25">
      <c r="A52" s="15" t="s">
        <v>41</v>
      </c>
      <c r="B52" s="36">
        <v>7.0000000000000007E-2</v>
      </c>
    </row>
    <row r="53" spans="1:25" x14ac:dyDescent="0.25">
      <c r="A53" s="18" t="s">
        <v>33</v>
      </c>
      <c r="B53" s="36">
        <v>2020</v>
      </c>
    </row>
    <row r="54" spans="1:25" x14ac:dyDescent="0.25">
      <c r="A54" s="26" t="s">
        <v>62</v>
      </c>
      <c r="B54" s="28"/>
      <c r="C54" s="28"/>
      <c r="D54" s="28"/>
      <c r="E54" s="28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</row>
    <row r="55" spans="1:25" x14ac:dyDescent="0.25">
      <c r="A55" s="9" t="s">
        <v>63</v>
      </c>
      <c r="B55" s="31">
        <f>44/398</f>
        <v>0.11055276381909548</v>
      </c>
      <c r="C55" s="10"/>
      <c r="D55" s="10"/>
      <c r="E55" s="10"/>
    </row>
    <row r="56" spans="1:25" x14ac:dyDescent="0.25">
      <c r="A56" s="9" t="s">
        <v>1</v>
      </c>
      <c r="B56" s="31">
        <v>7.5</v>
      </c>
    </row>
    <row r="57" spans="1:25" x14ac:dyDescent="0.25">
      <c r="A57" s="9" t="s">
        <v>5</v>
      </c>
      <c r="B57" s="31"/>
    </row>
    <row r="58" spans="1:25" x14ac:dyDescent="0.25">
      <c r="A58" s="9" t="s">
        <v>87</v>
      </c>
      <c r="B58" s="31">
        <v>0.96899999999999997</v>
      </c>
      <c r="C58" s="3"/>
    </row>
    <row r="59" spans="1:25" x14ac:dyDescent="0.25">
      <c r="A59" s="9" t="s">
        <v>120</v>
      </c>
      <c r="B59" s="31"/>
      <c r="C59" s="3"/>
    </row>
    <row r="60" spans="1:25" x14ac:dyDescent="0.25">
      <c r="A60" s="9" t="s">
        <v>7</v>
      </c>
      <c r="B60" s="40">
        <v>4893</v>
      </c>
    </row>
    <row r="61" spans="1:25" x14ac:dyDescent="0.25">
      <c r="A61" s="9" t="s">
        <v>8</v>
      </c>
      <c r="B61" s="40">
        <v>2877</v>
      </c>
      <c r="V61" s="10"/>
      <c r="W61" s="10"/>
      <c r="X61" s="10"/>
      <c r="Y61" s="10"/>
    </row>
    <row r="62" spans="1:25" x14ac:dyDescent="0.25">
      <c r="A62" s="9" t="s">
        <v>66</v>
      </c>
      <c r="B62" s="40"/>
      <c r="V62" s="10"/>
      <c r="W62" s="10"/>
      <c r="X62" s="10"/>
      <c r="Y62" s="10"/>
    </row>
    <row r="63" spans="1:25" x14ac:dyDescent="0.25">
      <c r="A63" s="9" t="s">
        <v>67</v>
      </c>
      <c r="B63" s="40"/>
      <c r="V63" s="10"/>
      <c r="W63" s="10"/>
      <c r="X63" s="10"/>
      <c r="Y63" s="10"/>
    </row>
    <row r="64" spans="1:25" x14ac:dyDescent="0.25">
      <c r="A64" s="9" t="s">
        <v>70</v>
      </c>
    </row>
    <row r="65" spans="1:9" x14ac:dyDescent="0.25">
      <c r="A65" s="16" t="s">
        <v>69</v>
      </c>
    </row>
    <row r="66" spans="1:9" x14ac:dyDescent="0.25">
      <c r="A66" s="9" t="s">
        <v>71</v>
      </c>
    </row>
    <row r="67" spans="1:9" x14ac:dyDescent="0.25">
      <c r="A67" s="9" t="s">
        <v>72</v>
      </c>
    </row>
    <row r="68" spans="1:9" x14ac:dyDescent="0.25">
      <c r="B68" s="10" t="s">
        <v>37</v>
      </c>
      <c r="C68" s="10" t="s">
        <v>36</v>
      </c>
      <c r="D68" s="10" t="s">
        <v>35</v>
      </c>
      <c r="E68" s="10" t="s">
        <v>38</v>
      </c>
    </row>
    <row r="69" spans="1:9" x14ac:dyDescent="0.25">
      <c r="A69" s="21" t="s">
        <v>73</v>
      </c>
    </row>
    <row r="70" spans="1:9" x14ac:dyDescent="0.25">
      <c r="A70" s="14" t="s">
        <v>74</v>
      </c>
    </row>
    <row r="71" spans="1:9" x14ac:dyDescent="0.25">
      <c r="A71" s="14" t="s">
        <v>76</v>
      </c>
      <c r="D71" s="9">
        <v>0.27800000000000002</v>
      </c>
      <c r="I71" s="9" t="s">
        <v>6</v>
      </c>
    </row>
    <row r="72" spans="1:9" x14ac:dyDescent="0.25">
      <c r="A72" s="14" t="s">
        <v>77</v>
      </c>
    </row>
    <row r="73" spans="1:9" x14ac:dyDescent="0.25">
      <c r="A73" s="14" t="s">
        <v>75</v>
      </c>
    </row>
    <row r="74" spans="1:9" x14ac:dyDescent="0.25">
      <c r="A74" s="14" t="s">
        <v>83</v>
      </c>
    </row>
    <row r="75" spans="1:9" x14ac:dyDescent="0.25">
      <c r="A75" s="14" t="s">
        <v>84</v>
      </c>
    </row>
    <row r="76" spans="1:9" x14ac:dyDescent="0.25">
      <c r="A76" s="14" t="s">
        <v>85</v>
      </c>
    </row>
    <row r="77" spans="1:9" x14ac:dyDescent="0.25">
      <c r="A77" s="14" t="s">
        <v>86</v>
      </c>
    </row>
    <row r="78" spans="1:9" x14ac:dyDescent="0.25">
      <c r="A78" s="21" t="s">
        <v>78</v>
      </c>
    </row>
    <row r="79" spans="1:9" x14ac:dyDescent="0.25">
      <c r="A79" s="14" t="s">
        <v>79</v>
      </c>
      <c r="D79" s="9">
        <v>0.46700000000000003</v>
      </c>
    </row>
    <row r="80" spans="1:9" x14ac:dyDescent="0.25">
      <c r="A80" s="14" t="s">
        <v>80</v>
      </c>
      <c r="D80" s="9">
        <v>0.30399999999999999</v>
      </c>
    </row>
    <row r="81" spans="1:1" x14ac:dyDescent="0.25">
      <c r="A81" s="14" t="s">
        <v>81</v>
      </c>
    </row>
    <row r="82" spans="1:1" x14ac:dyDescent="0.25">
      <c r="A82" s="14" t="s">
        <v>82</v>
      </c>
    </row>
    <row r="83" spans="1:1" x14ac:dyDescent="0.25">
      <c r="A83" s="14" t="s">
        <v>83</v>
      </c>
    </row>
    <row r="84" spans="1:1" x14ac:dyDescent="0.25">
      <c r="A84" s="14" t="s">
        <v>84</v>
      </c>
    </row>
    <row r="85" spans="1:1" x14ac:dyDescent="0.25">
      <c r="A85" s="14" t="s">
        <v>85</v>
      </c>
    </row>
    <row r="86" spans="1:1" x14ac:dyDescent="0.25">
      <c r="A86" s="14" t="s">
        <v>86</v>
      </c>
    </row>
  </sheetData>
  <pageMargins left="0.7" right="0.7" top="0.75" bottom="0.75" header="0.3" footer="0.3"/>
  <pageSetup orientation="portrait" r:id="rId1"/>
  <ignoredErrors>
    <ignoredError sqref="N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6"/>
  <sheetViews>
    <sheetView topLeftCell="A37" zoomScale="70" zoomScaleNormal="70" workbookViewId="0">
      <selection activeCell="B73" sqref="B73"/>
    </sheetView>
  </sheetViews>
  <sheetFormatPr defaultRowHeight="15" x14ac:dyDescent="0.25"/>
  <cols>
    <col min="1" max="1" width="55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/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164</v>
      </c>
      <c r="B3" t="s">
        <v>30</v>
      </c>
    </row>
    <row r="4" spans="1:9" x14ac:dyDescent="0.25">
      <c r="A4" s="16" t="s">
        <v>165</v>
      </c>
      <c r="B4" t="s">
        <v>30</v>
      </c>
    </row>
    <row r="5" spans="1:9" x14ac:dyDescent="0.25">
      <c r="A5" s="48" t="s">
        <v>159</v>
      </c>
      <c r="B5" t="s">
        <v>182</v>
      </c>
      <c r="C5" t="s">
        <v>192</v>
      </c>
      <c r="D5" t="s">
        <v>184</v>
      </c>
      <c r="F5" s="1" t="s">
        <v>40</v>
      </c>
    </row>
    <row r="6" spans="1:9" x14ac:dyDescent="0.25">
      <c r="A6" s="48" t="s">
        <v>174</v>
      </c>
      <c r="B6" t="s">
        <v>182</v>
      </c>
      <c r="C6" t="s">
        <v>199</v>
      </c>
      <c r="D6" t="s">
        <v>185</v>
      </c>
      <c r="F6" t="s">
        <v>37</v>
      </c>
      <c r="G6" s="17" t="s">
        <v>3</v>
      </c>
    </row>
    <row r="7" spans="1:9" x14ac:dyDescent="0.25">
      <c r="A7" s="48" t="s">
        <v>178</v>
      </c>
      <c r="B7" t="s">
        <v>182</v>
      </c>
      <c r="C7" t="s">
        <v>201</v>
      </c>
      <c r="D7" t="s">
        <v>186</v>
      </c>
      <c r="F7" t="s">
        <v>35</v>
      </c>
      <c r="G7" s="17" t="s">
        <v>2</v>
      </c>
    </row>
    <row r="8" spans="1:9" x14ac:dyDescent="0.25">
      <c r="A8" s="16" t="s">
        <v>166</v>
      </c>
      <c r="B8" t="s">
        <v>30</v>
      </c>
      <c r="F8" t="s">
        <v>36</v>
      </c>
      <c r="G8" s="17" t="s">
        <v>39</v>
      </c>
    </row>
    <row r="9" spans="1:9" x14ac:dyDescent="0.25">
      <c r="A9" s="16" t="s">
        <v>167</v>
      </c>
      <c r="B9" t="s">
        <v>30</v>
      </c>
      <c r="C9" t="s">
        <v>6</v>
      </c>
      <c r="F9" t="s">
        <v>38</v>
      </c>
      <c r="G9" s="17" t="s">
        <v>4</v>
      </c>
    </row>
    <row r="10" spans="1:9" x14ac:dyDescent="0.25">
      <c r="A10" s="48" t="s">
        <v>160</v>
      </c>
      <c r="B10" t="s">
        <v>182</v>
      </c>
      <c r="C10" t="s">
        <v>189</v>
      </c>
      <c r="D10" t="s">
        <v>187</v>
      </c>
    </row>
    <row r="11" spans="1:9" x14ac:dyDescent="0.25">
      <c r="A11" s="48" t="s">
        <v>175</v>
      </c>
      <c r="B11" t="s">
        <v>182</v>
      </c>
      <c r="C11" t="s">
        <v>194</v>
      </c>
      <c r="F11" s="17"/>
    </row>
    <row r="12" spans="1:9" x14ac:dyDescent="0.25">
      <c r="A12" s="48" t="s">
        <v>179</v>
      </c>
      <c r="B12" t="s">
        <v>182</v>
      </c>
      <c r="C12" t="s">
        <v>204</v>
      </c>
    </row>
    <row r="13" spans="1:9" x14ac:dyDescent="0.25">
      <c r="A13" s="16" t="s">
        <v>168</v>
      </c>
      <c r="B13" t="s">
        <v>30</v>
      </c>
    </row>
    <row r="14" spans="1:9" x14ac:dyDescent="0.25">
      <c r="A14" s="16" t="s">
        <v>169</v>
      </c>
      <c r="B14" t="s">
        <v>30</v>
      </c>
    </row>
    <row r="15" spans="1:9" x14ac:dyDescent="0.25">
      <c r="A15" s="48" t="s">
        <v>161</v>
      </c>
      <c r="B15" t="s">
        <v>182</v>
      </c>
      <c r="C15" t="s">
        <v>193</v>
      </c>
      <c r="D15" t="s">
        <v>188</v>
      </c>
    </row>
    <row r="16" spans="1:9" x14ac:dyDescent="0.25">
      <c r="A16" s="48" t="s">
        <v>175</v>
      </c>
      <c r="B16" t="s">
        <v>182</v>
      </c>
      <c r="C16" t="s">
        <v>198</v>
      </c>
    </row>
    <row r="17" spans="1:9" x14ac:dyDescent="0.25">
      <c r="A17" s="48" t="s">
        <v>179</v>
      </c>
      <c r="B17" t="s">
        <v>182</v>
      </c>
      <c r="C17" t="s">
        <v>200</v>
      </c>
    </row>
    <row r="18" spans="1:9" x14ac:dyDescent="0.25">
      <c r="A18" s="16" t="s">
        <v>170</v>
      </c>
      <c r="B18" t="s">
        <v>30</v>
      </c>
    </row>
    <row r="19" spans="1:9" x14ac:dyDescent="0.25">
      <c r="A19" s="16" t="s">
        <v>171</v>
      </c>
      <c r="B19" t="s">
        <v>30</v>
      </c>
    </row>
    <row r="20" spans="1:9" x14ac:dyDescent="0.25">
      <c r="A20" s="48" t="s">
        <v>162</v>
      </c>
      <c r="B20" t="s">
        <v>182</v>
      </c>
      <c r="C20" t="s">
        <v>191</v>
      </c>
      <c r="D20" t="s">
        <v>196</v>
      </c>
    </row>
    <row r="21" spans="1:9" x14ac:dyDescent="0.25">
      <c r="A21" s="48" t="s">
        <v>176</v>
      </c>
      <c r="B21" t="s">
        <v>182</v>
      </c>
      <c r="C21" t="s">
        <v>197</v>
      </c>
    </row>
    <row r="22" spans="1:9" x14ac:dyDescent="0.25">
      <c r="A22" s="48" t="s">
        <v>180</v>
      </c>
      <c r="B22" t="s">
        <v>182</v>
      </c>
      <c r="C22" t="s">
        <v>202</v>
      </c>
    </row>
    <row r="23" spans="1:9" x14ac:dyDescent="0.25">
      <c r="A23" s="16" t="s">
        <v>172</v>
      </c>
      <c r="B23" t="s">
        <v>30</v>
      </c>
    </row>
    <row r="24" spans="1:9" x14ac:dyDescent="0.25">
      <c r="A24" s="16" t="s">
        <v>173</v>
      </c>
      <c r="B24" t="s">
        <v>30</v>
      </c>
    </row>
    <row r="25" spans="1:9" x14ac:dyDescent="0.25">
      <c r="A25" s="48" t="s">
        <v>163</v>
      </c>
      <c r="B25" t="s">
        <v>182</v>
      </c>
      <c r="C25" t="s">
        <v>190</v>
      </c>
    </row>
    <row r="26" spans="1:9" x14ac:dyDescent="0.25">
      <c r="A26" s="48" t="s">
        <v>177</v>
      </c>
      <c r="B26" t="s">
        <v>182</v>
      </c>
      <c r="C26" t="s">
        <v>195</v>
      </c>
    </row>
    <row r="27" spans="1:9" x14ac:dyDescent="0.25">
      <c r="A27" s="48" t="s">
        <v>181</v>
      </c>
      <c r="B27" t="s">
        <v>182</v>
      </c>
      <c r="C27" t="s">
        <v>203</v>
      </c>
    </row>
    <row r="28" spans="1:9" x14ac:dyDescent="0.25">
      <c r="A28" s="22" t="s">
        <v>26</v>
      </c>
      <c r="B28" s="25"/>
      <c r="C28" s="25"/>
      <c r="D28" s="25"/>
      <c r="E28" s="25"/>
      <c r="F28" s="25"/>
      <c r="G28" s="25"/>
      <c r="H28" s="25"/>
      <c r="I28" s="25"/>
    </row>
    <row r="29" spans="1:9" x14ac:dyDescent="0.25">
      <c r="A29" s="16" t="s">
        <v>59</v>
      </c>
      <c r="B29" s="4" t="s">
        <v>60</v>
      </c>
      <c r="C29" s="4" t="s">
        <v>61</v>
      </c>
    </row>
    <row r="30" spans="1:9" x14ac:dyDescent="0.25">
      <c r="A30" s="16" t="s">
        <v>34</v>
      </c>
      <c r="B30" t="s">
        <v>30</v>
      </c>
      <c r="C30" t="s">
        <v>32</v>
      </c>
    </row>
    <row r="31" spans="1:9" x14ac:dyDescent="0.25">
      <c r="A31" s="16" t="s">
        <v>23</v>
      </c>
      <c r="B31" s="4" t="s">
        <v>0</v>
      </c>
      <c r="C31" t="s">
        <v>123</v>
      </c>
    </row>
    <row r="32" spans="1:9" x14ac:dyDescent="0.25">
      <c r="A32" s="16" t="s">
        <v>138</v>
      </c>
      <c r="B32" t="s">
        <v>183</v>
      </c>
      <c r="C32" t="s">
        <v>140</v>
      </c>
    </row>
    <row r="33" spans="1:9" x14ac:dyDescent="0.25">
      <c r="A33" s="29" t="s">
        <v>139</v>
      </c>
      <c r="B33" t="s">
        <v>183</v>
      </c>
      <c r="C33" t="s">
        <v>141</v>
      </c>
    </row>
    <row r="34" spans="1:9" x14ac:dyDescent="0.25">
      <c r="A34" s="16" t="s">
        <v>137</v>
      </c>
      <c r="B34" t="s">
        <v>183</v>
      </c>
      <c r="C34" t="s">
        <v>142</v>
      </c>
    </row>
    <row r="35" spans="1:9" x14ac:dyDescent="0.25">
      <c r="A35" s="16" t="s">
        <v>132</v>
      </c>
      <c r="B35" t="s">
        <v>183</v>
      </c>
      <c r="C35" t="s">
        <v>143</v>
      </c>
    </row>
    <row r="36" spans="1:9" x14ac:dyDescent="0.25">
      <c r="A36" s="16" t="s">
        <v>136</v>
      </c>
      <c r="B36" t="s">
        <v>183</v>
      </c>
      <c r="C36" t="s">
        <v>144</v>
      </c>
    </row>
    <row r="37" spans="1:9" x14ac:dyDescent="0.25">
      <c r="A37" s="22" t="s">
        <v>28</v>
      </c>
      <c r="B37" s="25"/>
      <c r="C37" s="25"/>
      <c r="D37" s="25"/>
      <c r="E37" s="25"/>
      <c r="F37" s="25"/>
      <c r="G37" s="25"/>
      <c r="H37" s="25"/>
      <c r="I37" s="25"/>
    </row>
    <row r="38" spans="1:9" x14ac:dyDescent="0.25">
      <c r="A38" s="16" t="s">
        <v>49</v>
      </c>
      <c r="B38" t="s">
        <v>47</v>
      </c>
    </row>
    <row r="39" spans="1:9" x14ac:dyDescent="0.25">
      <c r="A39" s="14" t="s">
        <v>50</v>
      </c>
    </row>
    <row r="40" spans="1:9" x14ac:dyDescent="0.25">
      <c r="A40" s="15" t="s">
        <v>41</v>
      </c>
      <c r="B40" s="19" t="s">
        <v>51</v>
      </c>
      <c r="C40" t="s">
        <v>52</v>
      </c>
    </row>
    <row r="41" spans="1:9" x14ac:dyDescent="0.25">
      <c r="A41" s="18" t="s">
        <v>33</v>
      </c>
    </row>
    <row r="42" spans="1:9" x14ac:dyDescent="0.25">
      <c r="A42" s="15" t="s">
        <v>42</v>
      </c>
    </row>
    <row r="43" spans="1:9" x14ac:dyDescent="0.25">
      <c r="A43" s="18" t="s">
        <v>33</v>
      </c>
    </row>
    <row r="44" spans="1:9" x14ac:dyDescent="0.25">
      <c r="A44" s="15" t="s">
        <v>43</v>
      </c>
      <c r="B44" t="s">
        <v>53</v>
      </c>
      <c r="C44" t="s">
        <v>54</v>
      </c>
    </row>
    <row r="45" spans="1:9" x14ac:dyDescent="0.25">
      <c r="A45" s="18" t="s">
        <v>33</v>
      </c>
    </row>
    <row r="46" spans="1:9" x14ac:dyDescent="0.25">
      <c r="A46" s="15" t="s">
        <v>44</v>
      </c>
    </row>
    <row r="47" spans="1:9" x14ac:dyDescent="0.25">
      <c r="A47" s="18" t="s">
        <v>33</v>
      </c>
    </row>
    <row r="48" spans="1:9" x14ac:dyDescent="0.25">
      <c r="A48" s="14" t="s">
        <v>45</v>
      </c>
    </row>
    <row r="49" spans="1:1025" x14ac:dyDescent="0.25">
      <c r="A49" s="15" t="s">
        <v>41</v>
      </c>
      <c r="B49" t="s">
        <v>55</v>
      </c>
      <c r="C49" t="s">
        <v>56</v>
      </c>
    </row>
    <row r="50" spans="1:1025" x14ac:dyDescent="0.25">
      <c r="A50" s="18" t="s">
        <v>33</v>
      </c>
    </row>
    <row r="51" spans="1:1025" x14ac:dyDescent="0.25">
      <c r="A51" s="14" t="s">
        <v>46</v>
      </c>
    </row>
    <row r="52" spans="1:1025" x14ac:dyDescent="0.25">
      <c r="A52" s="15" t="s">
        <v>41</v>
      </c>
      <c r="B52" t="s">
        <v>57</v>
      </c>
      <c r="C52" t="s">
        <v>58</v>
      </c>
    </row>
    <row r="53" spans="1:1025" x14ac:dyDescent="0.25">
      <c r="A53" s="18" t="s">
        <v>33</v>
      </c>
    </row>
    <row r="54" spans="1:1025" x14ac:dyDescent="0.25">
      <c r="A54" s="26" t="s">
        <v>62</v>
      </c>
      <c r="B54" s="25"/>
      <c r="C54" s="25"/>
      <c r="D54" s="25"/>
      <c r="E54" s="25"/>
      <c r="F54" s="25"/>
      <c r="G54" s="25"/>
      <c r="H54" s="25"/>
      <c r="I54" s="25"/>
    </row>
    <row r="55" spans="1:1025" x14ac:dyDescent="0.25">
      <c r="A55" s="9" t="s">
        <v>63</v>
      </c>
      <c r="B55" s="35" t="s">
        <v>64</v>
      </c>
      <c r="C55" s="6"/>
      <c r="F55" s="9"/>
      <c r="G55" s="31"/>
      <c r="H55" s="10"/>
      <c r="I55" s="10"/>
      <c r="J55" s="10"/>
      <c r="K55" s="8"/>
    </row>
    <row r="56" spans="1:1025" x14ac:dyDescent="0.25">
      <c r="A56" s="9" t="s">
        <v>1</v>
      </c>
      <c r="B56" s="3" t="s">
        <v>0</v>
      </c>
      <c r="C56" t="s">
        <v>65</v>
      </c>
      <c r="F56" s="9"/>
      <c r="G56" s="32"/>
      <c r="H56" s="8"/>
      <c r="I56" s="8"/>
      <c r="J56" s="8"/>
      <c r="K56" s="8"/>
    </row>
    <row r="57" spans="1:1025" x14ac:dyDescent="0.25">
      <c r="A57" s="9" t="s">
        <v>5</v>
      </c>
      <c r="B57" s="36"/>
      <c r="F57" s="9"/>
      <c r="G57" s="32"/>
      <c r="H57" s="8"/>
      <c r="I57" s="8"/>
      <c r="J57" s="8"/>
      <c r="K57" s="8"/>
    </row>
    <row r="58" spans="1:1025" x14ac:dyDescent="0.25">
      <c r="A58" s="9" t="s">
        <v>87</v>
      </c>
      <c r="B58" s="3" t="s">
        <v>11</v>
      </c>
      <c r="C58" s="34" t="s">
        <v>68</v>
      </c>
      <c r="F58" s="9"/>
      <c r="G58" s="32"/>
      <c r="H58" s="8"/>
      <c r="I58" s="8"/>
      <c r="J58" s="8"/>
      <c r="K58" s="8"/>
    </row>
    <row r="59" spans="1:1025" s="5" customFormat="1" x14ac:dyDescent="0.25">
      <c r="A59" s="9" t="s">
        <v>120</v>
      </c>
      <c r="B59" s="32"/>
      <c r="C59" s="4"/>
      <c r="D59" s="8"/>
      <c r="E59" s="8"/>
      <c r="F59" s="8"/>
      <c r="G59" s="8"/>
      <c r="H59" s="8"/>
      <c r="I59" s="8"/>
      <c r="J59" s="8"/>
      <c r="K59" s="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x14ac:dyDescent="0.25">
      <c r="A60" s="9" t="s">
        <v>7</v>
      </c>
      <c r="B60" s="3" t="s">
        <v>11</v>
      </c>
      <c r="C60" s="4" t="s">
        <v>9</v>
      </c>
      <c r="F60" s="9"/>
      <c r="G60" s="32"/>
      <c r="H60" s="4"/>
      <c r="I60" s="8"/>
      <c r="J60" s="8"/>
      <c r="K60" s="8"/>
    </row>
    <row r="61" spans="1:1025" x14ac:dyDescent="0.25">
      <c r="A61" s="9" t="s">
        <v>8</v>
      </c>
      <c r="B61" s="4" t="s">
        <v>11</v>
      </c>
      <c r="C61" s="2" t="s">
        <v>10</v>
      </c>
      <c r="F61" s="9"/>
      <c r="G61" s="33"/>
      <c r="H61" s="8"/>
      <c r="I61" s="8"/>
      <c r="J61" s="8"/>
      <c r="K61" s="8"/>
    </row>
    <row r="62" spans="1:1025" x14ac:dyDescent="0.25">
      <c r="A62" s="9" t="s">
        <v>66</v>
      </c>
      <c r="C62" t="s">
        <v>6</v>
      </c>
      <c r="F62" s="9"/>
      <c r="G62" s="33"/>
      <c r="H62" s="8"/>
      <c r="I62" s="8"/>
      <c r="J62" s="8"/>
      <c r="K62" s="8"/>
    </row>
    <row r="63" spans="1:1025" x14ac:dyDescent="0.25">
      <c r="A63" s="9" t="s">
        <v>67</v>
      </c>
      <c r="F63" s="9"/>
      <c r="G63" s="33"/>
      <c r="H63" s="8"/>
      <c r="I63" s="8"/>
      <c r="J63" s="8"/>
      <c r="K63" s="8"/>
    </row>
    <row r="64" spans="1:1025" x14ac:dyDescent="0.25">
      <c r="A64" s="9" t="s">
        <v>70</v>
      </c>
      <c r="F64" s="9"/>
      <c r="G64" s="33"/>
      <c r="H64" s="8"/>
      <c r="I64" s="8"/>
      <c r="J64" s="8"/>
      <c r="K64" s="8"/>
    </row>
    <row r="65" spans="1:11" x14ac:dyDescent="0.25">
      <c r="A65" s="16" t="s">
        <v>69</v>
      </c>
      <c r="F65" s="9"/>
      <c r="G65" s="33"/>
      <c r="H65" s="8"/>
      <c r="I65" s="8"/>
      <c r="J65" s="8"/>
      <c r="K65" s="8"/>
    </row>
    <row r="66" spans="1:11" x14ac:dyDescent="0.25">
      <c r="A66" s="9" t="s">
        <v>71</v>
      </c>
      <c r="F66" s="9"/>
      <c r="G66" s="33"/>
      <c r="H66" s="8"/>
      <c r="I66" s="8"/>
      <c r="J66" s="8"/>
      <c r="K66" s="8"/>
    </row>
    <row r="67" spans="1:11" x14ac:dyDescent="0.25">
      <c r="A67" s="9" t="s">
        <v>72</v>
      </c>
      <c r="F67" s="9"/>
      <c r="G67" s="33"/>
      <c r="H67" s="8"/>
      <c r="I67" s="8"/>
      <c r="J67" s="8"/>
      <c r="K67" s="8"/>
    </row>
    <row r="68" spans="1:11" x14ac:dyDescent="0.25">
      <c r="B68" s="10" t="s">
        <v>36</v>
      </c>
      <c r="D68" s="1" t="s">
        <v>37</v>
      </c>
      <c r="F68" s="10" t="s">
        <v>35</v>
      </c>
      <c r="H68" s="10" t="s">
        <v>38</v>
      </c>
      <c r="I68" s="8"/>
      <c r="J68" s="8"/>
      <c r="K68" s="8"/>
    </row>
    <row r="69" spans="1:11" x14ac:dyDescent="0.25">
      <c r="A69" s="21" t="s">
        <v>73</v>
      </c>
      <c r="G69" s="10"/>
      <c r="H69" s="10"/>
      <c r="I69" s="10"/>
      <c r="J69" s="10"/>
      <c r="K69" s="8"/>
    </row>
    <row r="70" spans="1:11" x14ac:dyDescent="0.25">
      <c r="A70" s="14" t="s">
        <v>74</v>
      </c>
      <c r="G70" s="8"/>
      <c r="H70" s="8"/>
      <c r="I70" s="8"/>
      <c r="J70" s="8"/>
      <c r="K70" s="8"/>
    </row>
    <row r="71" spans="1:11" x14ac:dyDescent="0.25">
      <c r="A71" s="14" t="s">
        <v>76</v>
      </c>
      <c r="F71" s="34" t="s">
        <v>12</v>
      </c>
      <c r="G71" s="34" t="s">
        <v>88</v>
      </c>
      <c r="H71" s="8"/>
      <c r="I71" s="8"/>
      <c r="J71" s="8"/>
      <c r="K71" s="8"/>
    </row>
    <row r="72" spans="1:11" x14ac:dyDescent="0.25">
      <c r="A72" s="14" t="s">
        <v>77</v>
      </c>
      <c r="H72" s="8"/>
      <c r="I72" s="8"/>
      <c r="J72" s="8"/>
      <c r="K72" s="8"/>
    </row>
    <row r="73" spans="1:11" x14ac:dyDescent="0.25">
      <c r="A73" s="14" t="s">
        <v>75</v>
      </c>
      <c r="H73" s="8"/>
      <c r="I73" s="8"/>
      <c r="J73" s="8"/>
      <c r="K73" s="8"/>
    </row>
    <row r="74" spans="1:11" x14ac:dyDescent="0.25">
      <c r="A74" s="14" t="s">
        <v>83</v>
      </c>
      <c r="H74" s="8"/>
      <c r="I74" s="8"/>
      <c r="J74" s="8"/>
      <c r="K74" s="8"/>
    </row>
    <row r="75" spans="1:11" x14ac:dyDescent="0.25">
      <c r="A75" s="14" t="s">
        <v>84</v>
      </c>
      <c r="H75" s="8"/>
      <c r="I75" s="8"/>
      <c r="J75" s="8"/>
      <c r="K75" s="8"/>
    </row>
    <row r="76" spans="1:11" x14ac:dyDescent="0.25">
      <c r="A76" s="14" t="s">
        <v>85</v>
      </c>
    </row>
    <row r="77" spans="1:11" x14ac:dyDescent="0.25">
      <c r="A77" s="14" t="s">
        <v>86</v>
      </c>
    </row>
    <row r="78" spans="1:11" x14ac:dyDescent="0.25">
      <c r="A78" s="21" t="s">
        <v>78</v>
      </c>
    </row>
    <row r="79" spans="1:11" x14ac:dyDescent="0.25">
      <c r="A79" s="14" t="s">
        <v>79</v>
      </c>
      <c r="F79" s="34" t="s">
        <v>12</v>
      </c>
      <c r="G79" s="34" t="s">
        <v>13</v>
      </c>
    </row>
    <row r="80" spans="1:11" x14ac:dyDescent="0.25">
      <c r="A80" s="14" t="s">
        <v>80</v>
      </c>
      <c r="F80" s="34" t="s">
        <v>12</v>
      </c>
      <c r="G80" s="34" t="s">
        <v>89</v>
      </c>
    </row>
    <row r="81" spans="1:7" x14ac:dyDescent="0.25">
      <c r="A81" s="14" t="s">
        <v>81</v>
      </c>
      <c r="G81" t="s">
        <v>6</v>
      </c>
    </row>
    <row r="82" spans="1:7" x14ac:dyDescent="0.25">
      <c r="A82" s="14" t="s">
        <v>82</v>
      </c>
    </row>
    <row r="83" spans="1:7" x14ac:dyDescent="0.25">
      <c r="A83" s="14" t="s">
        <v>83</v>
      </c>
    </row>
    <row r="84" spans="1:7" x14ac:dyDescent="0.25">
      <c r="A84" s="14" t="s">
        <v>84</v>
      </c>
    </row>
    <row r="85" spans="1:7" x14ac:dyDescent="0.25">
      <c r="A85" s="14" t="s">
        <v>85</v>
      </c>
    </row>
    <row r="86" spans="1:7" x14ac:dyDescent="0.25">
      <c r="A86" s="1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70" zoomScaleNormal="70" workbookViewId="0">
      <selection activeCell="C15" sqref="C15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025" x14ac:dyDescent="0.25">
      <c r="A3" s="16" t="s">
        <v>15</v>
      </c>
      <c r="B3" s="5">
        <v>3230</v>
      </c>
      <c r="C3" s="5">
        <v>3459</v>
      </c>
      <c r="D3" s="5">
        <v>3697</v>
      </c>
      <c r="E3" s="5">
        <v>3733</v>
      </c>
      <c r="F3" s="5">
        <v>4616</v>
      </c>
      <c r="G3" s="5">
        <v>4696</v>
      </c>
      <c r="H3" s="5">
        <v>4158</v>
      </c>
      <c r="I3" s="5">
        <v>3732</v>
      </c>
      <c r="J3" s="5">
        <v>3745</v>
      </c>
      <c r="K3" s="8">
        <v>3286</v>
      </c>
      <c r="L3" s="8">
        <v>3039</v>
      </c>
      <c r="M3" s="8">
        <v>2503</v>
      </c>
      <c r="N3" s="8">
        <v>1173</v>
      </c>
      <c r="O3" s="8">
        <v>6162</v>
      </c>
      <c r="P3" s="8">
        <v>6395</v>
      </c>
    </row>
    <row r="4" spans="1:1025" x14ac:dyDescent="0.25">
      <c r="A4" s="16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46.96</v>
      </c>
      <c r="H4" s="5">
        <v>41.58</v>
      </c>
      <c r="I4" s="5">
        <v>74.64</v>
      </c>
      <c r="J4" s="5">
        <v>187.25</v>
      </c>
      <c r="K4" s="8">
        <v>164.3</v>
      </c>
      <c r="L4" s="8">
        <v>151.94999999999999</v>
      </c>
      <c r="M4" s="8">
        <v>175.21</v>
      </c>
      <c r="N4" s="8">
        <v>117.3</v>
      </c>
      <c r="O4" s="8">
        <f>0.1*O3</f>
        <v>616.20000000000005</v>
      </c>
      <c r="P4" s="8">
        <f>0.08*P3</f>
        <v>511.6</v>
      </c>
    </row>
    <row r="5" spans="1:1025" x14ac:dyDescent="0.25">
      <c r="A5" s="16" t="s">
        <v>17</v>
      </c>
      <c r="B5" s="5">
        <v>2486</v>
      </c>
      <c r="C5" s="5">
        <v>2727</v>
      </c>
      <c r="D5" s="5">
        <v>2822</v>
      </c>
      <c r="E5" s="5">
        <v>3101</v>
      </c>
      <c r="F5" s="5">
        <v>3537</v>
      </c>
      <c r="G5" s="5">
        <v>3076</v>
      </c>
      <c r="H5" s="5">
        <v>2714</v>
      </c>
      <c r="I5" s="5">
        <v>2267</v>
      </c>
      <c r="J5" s="8">
        <v>2107</v>
      </c>
      <c r="K5" s="8">
        <v>1829</v>
      </c>
      <c r="L5" s="8">
        <v>1631</v>
      </c>
      <c r="M5" s="8">
        <v>1488</v>
      </c>
      <c r="N5" s="8">
        <v>615</v>
      </c>
      <c r="O5" s="8">
        <v>6849</v>
      </c>
      <c r="P5" s="8">
        <v>6578</v>
      </c>
    </row>
    <row r="6" spans="1:1025" x14ac:dyDescent="0.25">
      <c r="A6" s="16" t="s">
        <v>18</v>
      </c>
      <c r="B6" s="5">
        <v>323.18</v>
      </c>
      <c r="C6" s="5">
        <v>436.32</v>
      </c>
      <c r="D6" s="5">
        <v>507.96</v>
      </c>
      <c r="E6" s="5">
        <v>589.19000000000005</v>
      </c>
      <c r="F6" s="5">
        <v>707.4</v>
      </c>
      <c r="G6" s="5">
        <v>522.91999999999996</v>
      </c>
      <c r="H6" s="5">
        <v>488.52</v>
      </c>
      <c r="I6" s="5">
        <v>385.39</v>
      </c>
      <c r="J6" s="5">
        <v>379.26</v>
      </c>
      <c r="K6" s="5">
        <v>310.93</v>
      </c>
      <c r="L6" s="5">
        <v>326.2</v>
      </c>
      <c r="M6" s="5">
        <v>282.72000000000003</v>
      </c>
      <c r="N6" s="5">
        <v>153.75</v>
      </c>
      <c r="O6" s="8">
        <f>0.2*O5</f>
        <v>1369.8000000000002</v>
      </c>
      <c r="P6" s="8">
        <f>0.19*P5</f>
        <v>1249.82</v>
      </c>
    </row>
    <row r="7" spans="1:1025" x14ac:dyDescent="0.25">
      <c r="A7" s="16" t="s">
        <v>19</v>
      </c>
      <c r="B7" s="5">
        <v>681</v>
      </c>
      <c r="C7" s="5">
        <v>887</v>
      </c>
      <c r="D7" s="5">
        <v>955</v>
      </c>
      <c r="E7" s="5">
        <v>998</v>
      </c>
      <c r="F7" s="5">
        <v>1187</v>
      </c>
      <c r="G7" s="5">
        <v>1143</v>
      </c>
      <c r="H7" s="5">
        <v>890</v>
      </c>
      <c r="I7" s="8">
        <v>860</v>
      </c>
      <c r="J7" s="8">
        <v>757</v>
      </c>
      <c r="K7" s="8">
        <v>603</v>
      </c>
      <c r="L7" s="8">
        <v>419</v>
      </c>
      <c r="M7" s="8">
        <v>365</v>
      </c>
      <c r="N7" s="8">
        <v>163</v>
      </c>
      <c r="O7" s="8">
        <v>831</v>
      </c>
      <c r="P7" s="8">
        <v>738</v>
      </c>
    </row>
    <row r="8" spans="1:1025" x14ac:dyDescent="0.25">
      <c r="A8" s="16" t="s">
        <v>20</v>
      </c>
      <c r="B8" s="8">
        <v>61.29</v>
      </c>
      <c r="C8" s="8">
        <v>124.18</v>
      </c>
      <c r="D8" s="8">
        <v>191</v>
      </c>
      <c r="E8" s="8">
        <v>179.64</v>
      </c>
      <c r="F8" s="8">
        <v>213.66</v>
      </c>
      <c r="G8" s="8">
        <v>262.89</v>
      </c>
      <c r="H8" s="8">
        <v>186.9</v>
      </c>
      <c r="I8" s="8">
        <v>301</v>
      </c>
      <c r="J8" s="8">
        <v>295.23</v>
      </c>
      <c r="K8" s="8">
        <v>301.5</v>
      </c>
      <c r="L8" s="8">
        <v>184.36</v>
      </c>
      <c r="M8" s="8">
        <v>135.05000000000001</v>
      </c>
      <c r="N8" s="8">
        <v>70.09</v>
      </c>
      <c r="O8" s="8">
        <f>0.54*O7</f>
        <v>448.74</v>
      </c>
      <c r="P8" s="8">
        <f>0.49*P7</f>
        <v>361.62</v>
      </c>
    </row>
    <row r="9" spans="1:1025" x14ac:dyDescent="0.25">
      <c r="A9" s="16" t="s">
        <v>21</v>
      </c>
      <c r="B9" s="8">
        <v>2184</v>
      </c>
      <c r="C9" s="8">
        <v>2167</v>
      </c>
      <c r="D9" s="8">
        <v>2182</v>
      </c>
      <c r="E9" s="8">
        <v>2272</v>
      </c>
      <c r="F9" s="8">
        <v>2563</v>
      </c>
      <c r="G9" s="8">
        <v>2617</v>
      </c>
      <c r="H9" s="8">
        <v>2144</v>
      </c>
      <c r="I9" s="8">
        <v>1967</v>
      </c>
      <c r="J9" s="8">
        <v>1837</v>
      </c>
      <c r="K9" s="8">
        <v>1553</v>
      </c>
      <c r="L9" s="8">
        <v>1322</v>
      </c>
      <c r="M9" s="8">
        <v>980</v>
      </c>
      <c r="N9" s="8">
        <v>331</v>
      </c>
      <c r="O9" s="8">
        <v>3276</v>
      </c>
      <c r="P9" s="8">
        <v>3300</v>
      </c>
      <c r="Q9" s="5"/>
    </row>
    <row r="10" spans="1:1025" x14ac:dyDescent="0.25">
      <c r="A10" s="16" t="s">
        <v>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f>0.01*I9</f>
        <v>19.670000000000002</v>
      </c>
      <c r="J10" s="8">
        <v>0</v>
      </c>
      <c r="K10" s="8">
        <v>15.53</v>
      </c>
      <c r="L10" s="8">
        <v>13.22</v>
      </c>
      <c r="M10" s="8">
        <f>0.06*M9</f>
        <v>58.8</v>
      </c>
      <c r="N10" s="8">
        <f>0.07*N9</f>
        <v>23.17</v>
      </c>
      <c r="O10" s="8">
        <f>0.06*O9</f>
        <v>196.56</v>
      </c>
      <c r="P10" s="8">
        <f>0.05*P9</f>
        <v>165</v>
      </c>
    </row>
    <row r="11" spans="1:1025" x14ac:dyDescent="0.25">
      <c r="A11" s="22" t="s">
        <v>26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025" s="20" customFormat="1" x14ac:dyDescent="0.25">
      <c r="A12" s="16" t="s">
        <v>90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91</v>
      </c>
    </row>
    <row r="14" spans="1:1025" x14ac:dyDescent="0.25">
      <c r="A14" s="16" t="s">
        <v>92</v>
      </c>
      <c r="B14" s="11">
        <f>22/156</f>
        <v>0.14102564102564102</v>
      </c>
      <c r="C14" s="11">
        <f t="shared" ref="C14:P14" si="0">22/156</f>
        <v>0.14102564102564102</v>
      </c>
      <c r="D14" s="11">
        <f t="shared" si="0"/>
        <v>0.14102564102564102</v>
      </c>
      <c r="E14" s="11">
        <f t="shared" si="0"/>
        <v>0.14102564102564102</v>
      </c>
      <c r="F14" s="11">
        <f t="shared" si="0"/>
        <v>0.14102564102564102</v>
      </c>
      <c r="G14" s="11">
        <f t="shared" si="0"/>
        <v>0.14102564102564102</v>
      </c>
      <c r="H14" s="11">
        <f t="shared" si="0"/>
        <v>0.14102564102564102</v>
      </c>
      <c r="I14" s="11">
        <f t="shared" si="0"/>
        <v>0.14102564102564102</v>
      </c>
      <c r="J14" s="11">
        <f t="shared" si="0"/>
        <v>0.14102564102564102</v>
      </c>
      <c r="K14" s="11">
        <f t="shared" si="0"/>
        <v>0.14102564102564102</v>
      </c>
      <c r="L14" s="11">
        <f t="shared" si="0"/>
        <v>0.14102564102564102</v>
      </c>
      <c r="M14" s="11">
        <f t="shared" si="0"/>
        <v>0.14102564102564102</v>
      </c>
      <c r="N14" s="8">
        <f t="shared" si="0"/>
        <v>0.14102564102564102</v>
      </c>
      <c r="O14" s="11">
        <f t="shared" si="0"/>
        <v>0.14102564102564102</v>
      </c>
      <c r="P14" s="11">
        <f t="shared" si="0"/>
        <v>0.14102564102564102</v>
      </c>
    </row>
    <row r="15" spans="1:1025" x14ac:dyDescent="0.25">
      <c r="A15" s="29" t="s">
        <v>124</v>
      </c>
      <c r="B15" s="12">
        <v>0.39</v>
      </c>
      <c r="C15" s="12">
        <v>0.39</v>
      </c>
      <c r="D15" s="12">
        <v>0.39</v>
      </c>
      <c r="E15" s="12">
        <v>0.39</v>
      </c>
      <c r="F15" s="12">
        <v>0.39</v>
      </c>
      <c r="G15" s="12">
        <v>0.39</v>
      </c>
      <c r="H15" s="12">
        <v>0.39</v>
      </c>
      <c r="I15" s="12">
        <v>0.39</v>
      </c>
      <c r="J15" s="12">
        <v>0.39</v>
      </c>
      <c r="K15" s="12">
        <v>0.39</v>
      </c>
      <c r="L15" s="9">
        <v>0.39</v>
      </c>
      <c r="M15" s="12">
        <v>0.39</v>
      </c>
      <c r="N15" s="12">
        <v>0.39</v>
      </c>
      <c r="O15" s="12">
        <v>0.39</v>
      </c>
      <c r="P15" s="12">
        <v>0.39</v>
      </c>
      <c r="W15" s="8" t="s">
        <v>6</v>
      </c>
    </row>
    <row r="16" spans="1:1025" x14ac:dyDescent="0.25">
      <c r="A16" s="16" t="s">
        <v>125</v>
      </c>
      <c r="B16" s="12">
        <v>0.16</v>
      </c>
      <c r="C16" s="12">
        <v>0.16</v>
      </c>
      <c r="D16" s="12">
        <v>0.16</v>
      </c>
      <c r="E16" s="12">
        <v>0.16</v>
      </c>
      <c r="F16" s="12">
        <v>0.16</v>
      </c>
      <c r="G16" s="12">
        <v>0.16</v>
      </c>
      <c r="H16" s="12">
        <v>0.16</v>
      </c>
      <c r="I16" s="12">
        <v>0.16</v>
      </c>
      <c r="J16" s="12">
        <v>0.16</v>
      </c>
      <c r="K16" s="12">
        <v>0.16</v>
      </c>
      <c r="L16" s="9">
        <v>0.16</v>
      </c>
      <c r="M16" s="12">
        <v>0.16</v>
      </c>
      <c r="N16" s="12">
        <v>0.16</v>
      </c>
      <c r="O16" s="12">
        <v>0.16</v>
      </c>
      <c r="P16" s="12">
        <v>0.16</v>
      </c>
    </row>
    <row r="17" spans="1:16" x14ac:dyDescent="0.25">
      <c r="A17" s="16" t="s">
        <v>126</v>
      </c>
      <c r="B17" s="12">
        <v>0.11</v>
      </c>
      <c r="C17" s="12">
        <v>0.11</v>
      </c>
      <c r="D17" s="12">
        <v>0.11</v>
      </c>
      <c r="E17" s="12">
        <v>0.11</v>
      </c>
      <c r="F17" s="12">
        <v>0.11</v>
      </c>
      <c r="G17" s="12">
        <v>0.11</v>
      </c>
      <c r="H17" s="12">
        <v>0.11</v>
      </c>
      <c r="I17" s="12">
        <v>0.11</v>
      </c>
      <c r="J17" s="12">
        <v>0.11</v>
      </c>
      <c r="K17" s="12">
        <v>0.11</v>
      </c>
      <c r="L17" s="9">
        <v>0.11</v>
      </c>
      <c r="M17" s="12">
        <v>0.11</v>
      </c>
      <c r="N17" s="12">
        <v>0.11</v>
      </c>
      <c r="O17" s="12">
        <v>0.11</v>
      </c>
      <c r="P17" s="12">
        <v>0.11</v>
      </c>
    </row>
    <row r="18" spans="1:16" x14ac:dyDescent="0.25">
      <c r="A18" s="16" t="s">
        <v>127</v>
      </c>
      <c r="B18" s="13">
        <v>0.1</v>
      </c>
      <c r="C18" s="13">
        <v>0.1</v>
      </c>
      <c r="D18" s="13">
        <v>0.1</v>
      </c>
      <c r="E18" s="13">
        <v>0.1</v>
      </c>
      <c r="F18" s="13">
        <v>0.1</v>
      </c>
      <c r="G18" s="13">
        <v>0.1</v>
      </c>
      <c r="H18" s="13">
        <v>0.1</v>
      </c>
      <c r="I18" s="13">
        <v>0.1</v>
      </c>
      <c r="J18" s="13">
        <v>0.1</v>
      </c>
      <c r="K18" s="13">
        <v>0.1</v>
      </c>
      <c r="L18" s="30">
        <v>0.1</v>
      </c>
      <c r="M18" s="13">
        <v>0.1</v>
      </c>
      <c r="N18" s="13">
        <v>0.1</v>
      </c>
      <c r="O18" s="13">
        <v>0.1</v>
      </c>
      <c r="P18" s="13">
        <v>0.1</v>
      </c>
    </row>
    <row r="19" spans="1:16" x14ac:dyDescent="0.25">
      <c r="A19" s="22" t="s">
        <v>28</v>
      </c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 x14ac:dyDescent="0.25">
      <c r="A20" s="16" t="s">
        <v>48</v>
      </c>
      <c r="B20" s="9">
        <v>2017</v>
      </c>
    </row>
    <row r="21" spans="1:16" x14ac:dyDescent="0.25">
      <c r="A21" s="14" t="s">
        <v>50</v>
      </c>
      <c r="B21"/>
    </row>
    <row r="22" spans="1:16" x14ac:dyDescent="0.25">
      <c r="A22" s="15" t="s">
        <v>41</v>
      </c>
      <c r="B22" s="19">
        <v>0.95</v>
      </c>
    </row>
    <row r="23" spans="1:16" x14ac:dyDescent="0.25">
      <c r="A23" s="18" t="s">
        <v>33</v>
      </c>
      <c r="B23">
        <v>2018</v>
      </c>
    </row>
    <row r="24" spans="1:16" x14ac:dyDescent="0.25">
      <c r="A24" s="15" t="s">
        <v>42</v>
      </c>
      <c r="B24" s="19">
        <v>0.95</v>
      </c>
    </row>
    <row r="25" spans="1:16" x14ac:dyDescent="0.25">
      <c r="A25" s="18" t="s">
        <v>33</v>
      </c>
      <c r="B25">
        <v>2020</v>
      </c>
    </row>
    <row r="26" spans="1:16" x14ac:dyDescent="0.25">
      <c r="A26" s="15" t="s">
        <v>43</v>
      </c>
      <c r="B26" s="19">
        <v>0.22</v>
      </c>
      <c r="K26" s="9"/>
    </row>
    <row r="27" spans="1:16" x14ac:dyDescent="0.25">
      <c r="A27" s="18" t="s">
        <v>33</v>
      </c>
      <c r="B27">
        <v>2018</v>
      </c>
      <c r="K27" s="9"/>
    </row>
    <row r="28" spans="1:16" x14ac:dyDescent="0.25">
      <c r="A28" s="15" t="s">
        <v>44</v>
      </c>
      <c r="B28" s="19">
        <v>0.22</v>
      </c>
      <c r="K28" s="9"/>
    </row>
    <row r="29" spans="1:16" x14ac:dyDescent="0.25">
      <c r="A29" s="18" t="s">
        <v>33</v>
      </c>
      <c r="B29">
        <v>2020</v>
      </c>
      <c r="K29" s="9"/>
    </row>
    <row r="30" spans="1:16" x14ac:dyDescent="0.25">
      <c r="A30" s="14" t="s">
        <v>45</v>
      </c>
      <c r="B30"/>
      <c r="K30" s="9"/>
    </row>
    <row r="31" spans="1:16" x14ac:dyDescent="0.25">
      <c r="A31" s="15" t="s">
        <v>41</v>
      </c>
      <c r="B31">
        <v>9.5699999999999993E-2</v>
      </c>
      <c r="K31" s="9"/>
    </row>
    <row r="32" spans="1:16" x14ac:dyDescent="0.25">
      <c r="A32" s="18" t="s">
        <v>33</v>
      </c>
      <c r="B32">
        <v>2022</v>
      </c>
      <c r="K32" s="9"/>
    </row>
    <row r="33" spans="1:25" x14ac:dyDescent="0.25">
      <c r="A33" s="14" t="s">
        <v>46</v>
      </c>
      <c r="B33"/>
      <c r="K33" s="9"/>
    </row>
    <row r="34" spans="1:25" x14ac:dyDescent="0.25">
      <c r="A34" s="15" t="s">
        <v>41</v>
      </c>
      <c r="B34">
        <v>7.0000000000000007E-2</v>
      </c>
      <c r="K34" s="9"/>
    </row>
    <row r="35" spans="1:25" x14ac:dyDescent="0.25">
      <c r="A35" s="18" t="s">
        <v>33</v>
      </c>
      <c r="B35">
        <v>2020</v>
      </c>
      <c r="K35" s="9"/>
    </row>
    <row r="36" spans="1:25" x14ac:dyDescent="0.25">
      <c r="A36" s="26" t="s">
        <v>62</v>
      </c>
      <c r="B36" s="28"/>
      <c r="C36" s="28"/>
      <c r="D36" s="28"/>
      <c r="E36" s="28"/>
      <c r="F36" s="24"/>
      <c r="G36" s="24"/>
      <c r="H36" s="24"/>
      <c r="I36" s="24"/>
      <c r="J36" s="24"/>
      <c r="K36" s="27"/>
      <c r="L36" s="24"/>
      <c r="M36" s="24"/>
      <c r="N36" s="24"/>
      <c r="O36" s="24"/>
      <c r="P36" s="24"/>
    </row>
    <row r="37" spans="1:25" x14ac:dyDescent="0.25">
      <c r="A37" s="9" t="s">
        <v>98</v>
      </c>
      <c r="B37" s="31"/>
      <c r="C37" s="10"/>
      <c r="D37" s="10"/>
      <c r="E37" s="10"/>
      <c r="K37" s="9"/>
    </row>
    <row r="38" spans="1:25" x14ac:dyDescent="0.25">
      <c r="A38" s="9" t="s">
        <v>99</v>
      </c>
      <c r="B38" s="32"/>
      <c r="K38" s="9"/>
    </row>
    <row r="39" spans="1:25" x14ac:dyDescent="0.25">
      <c r="A39" s="9" t="s">
        <v>5</v>
      </c>
      <c r="B39" s="32"/>
      <c r="K39" s="9"/>
    </row>
    <row r="40" spans="1:25" x14ac:dyDescent="0.25">
      <c r="A40" s="9" t="s">
        <v>100</v>
      </c>
      <c r="B40" s="32"/>
      <c r="C40" s="4"/>
      <c r="K40" s="9"/>
    </row>
    <row r="41" spans="1:25" x14ac:dyDescent="0.25">
      <c r="A41" s="9" t="s">
        <v>7</v>
      </c>
      <c r="B41" s="33">
        <v>4893</v>
      </c>
    </row>
    <row r="42" spans="1:25" x14ac:dyDescent="0.25">
      <c r="A42" s="9" t="s">
        <v>8</v>
      </c>
      <c r="B42" s="33">
        <v>2877</v>
      </c>
      <c r="V42" s="10"/>
      <c r="W42" s="10"/>
      <c r="X42" s="10"/>
      <c r="Y42" s="10"/>
    </row>
    <row r="43" spans="1:25" x14ac:dyDescent="0.25">
      <c r="A43" s="9" t="s">
        <v>66</v>
      </c>
      <c r="B43" s="33"/>
      <c r="V43" s="10"/>
      <c r="W43" s="10"/>
      <c r="X43" s="10"/>
      <c r="Y43" s="10"/>
    </row>
    <row r="44" spans="1:25" x14ac:dyDescent="0.25">
      <c r="A44" s="9" t="s">
        <v>67</v>
      </c>
      <c r="B44" s="33"/>
      <c r="V44" s="10"/>
      <c r="W44" s="10"/>
      <c r="X44" s="10"/>
      <c r="Y44" s="10"/>
    </row>
    <row r="45" spans="1:25" x14ac:dyDescent="0.25">
      <c r="A45" s="9" t="s">
        <v>70</v>
      </c>
    </row>
    <row r="46" spans="1:25" x14ac:dyDescent="0.25">
      <c r="A46" s="16" t="s">
        <v>69</v>
      </c>
    </row>
    <row r="47" spans="1:25" x14ac:dyDescent="0.25">
      <c r="A47" s="9" t="s">
        <v>71</v>
      </c>
    </row>
    <row r="48" spans="1:25" x14ac:dyDescent="0.25">
      <c r="A48" s="9" t="s">
        <v>72</v>
      </c>
    </row>
    <row r="49" spans="1:9" x14ac:dyDescent="0.25">
      <c r="B49" s="10" t="s">
        <v>94</v>
      </c>
      <c r="C49" s="10" t="s">
        <v>35</v>
      </c>
      <c r="D49" s="10" t="s">
        <v>37</v>
      </c>
      <c r="E49" s="10" t="s">
        <v>38</v>
      </c>
    </row>
    <row r="50" spans="1:9" x14ac:dyDescent="0.25">
      <c r="A50" s="21" t="s">
        <v>73</v>
      </c>
    </row>
    <row r="51" spans="1:9" x14ac:dyDescent="0.25">
      <c r="A51" s="14" t="s">
        <v>74</v>
      </c>
    </row>
    <row r="52" spans="1:9" x14ac:dyDescent="0.25">
      <c r="A52" s="14" t="s">
        <v>76</v>
      </c>
      <c r="I52" s="8" t="s">
        <v>6</v>
      </c>
    </row>
    <row r="53" spans="1:9" x14ac:dyDescent="0.25">
      <c r="A53" s="14" t="s">
        <v>77</v>
      </c>
    </row>
    <row r="54" spans="1:9" x14ac:dyDescent="0.25">
      <c r="A54" s="14" t="s">
        <v>75</v>
      </c>
    </row>
    <row r="55" spans="1:9" x14ac:dyDescent="0.25">
      <c r="A55" s="14" t="s">
        <v>83</v>
      </c>
    </row>
    <row r="56" spans="1:9" x14ac:dyDescent="0.25">
      <c r="A56" s="14" t="s">
        <v>84</v>
      </c>
    </row>
    <row r="57" spans="1:9" x14ac:dyDescent="0.25">
      <c r="A57" s="14" t="s">
        <v>85</v>
      </c>
    </row>
    <row r="58" spans="1:9" x14ac:dyDescent="0.25">
      <c r="A58" s="14" t="s">
        <v>86</v>
      </c>
    </row>
    <row r="59" spans="1:9" x14ac:dyDescent="0.25">
      <c r="A59" s="21" t="s">
        <v>78</v>
      </c>
    </row>
    <row r="60" spans="1:9" x14ac:dyDescent="0.25">
      <c r="A60" s="14" t="s">
        <v>79</v>
      </c>
    </row>
    <row r="61" spans="1:9" x14ac:dyDescent="0.25">
      <c r="A61" s="14" t="s">
        <v>80</v>
      </c>
    </row>
    <row r="62" spans="1:9" x14ac:dyDescent="0.25">
      <c r="A62" s="14" t="s">
        <v>81</v>
      </c>
    </row>
    <row r="63" spans="1:9" x14ac:dyDescent="0.25">
      <c r="A63" s="14" t="s">
        <v>82</v>
      </c>
    </row>
    <row r="64" spans="1:9" x14ac:dyDescent="0.25">
      <c r="A64" s="14" t="s">
        <v>83</v>
      </c>
    </row>
    <row r="65" spans="1:1" x14ac:dyDescent="0.25">
      <c r="A65" s="14" t="s">
        <v>84</v>
      </c>
    </row>
    <row r="66" spans="1:1" x14ac:dyDescent="0.25">
      <c r="A66" s="14" t="s">
        <v>85</v>
      </c>
    </row>
    <row r="67" spans="1:1" x14ac:dyDescent="0.25">
      <c r="A67" s="14" t="s">
        <v>86</v>
      </c>
    </row>
  </sheetData>
  <pageMargins left="0.7" right="0.7" top="0.75" bottom="0.75" header="0.3" footer="0.3"/>
  <pageSetup orientation="portrait" r:id="rId1"/>
  <ignoredErrors>
    <ignoredError sqref="N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workbookViewId="0">
      <selection activeCell="B23" sqref="B2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40</v>
      </c>
    </row>
    <row r="5" spans="1:9" x14ac:dyDescent="0.25">
      <c r="A5" s="16" t="s">
        <v>17</v>
      </c>
      <c r="B5" t="s">
        <v>30</v>
      </c>
      <c r="D5" t="s">
        <v>94</v>
      </c>
      <c r="E5" s="17" t="s">
        <v>94</v>
      </c>
    </row>
    <row r="6" spans="1:9" x14ac:dyDescent="0.25">
      <c r="A6" s="16" t="s">
        <v>18</v>
      </c>
      <c r="B6" t="s">
        <v>30</v>
      </c>
      <c r="D6" t="s">
        <v>35</v>
      </c>
      <c r="E6" s="17" t="s">
        <v>97</v>
      </c>
    </row>
    <row r="7" spans="1:9" x14ac:dyDescent="0.25">
      <c r="A7" s="16" t="s">
        <v>19</v>
      </c>
      <c r="B7" t="s">
        <v>30</v>
      </c>
      <c r="D7" t="s">
        <v>37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38</v>
      </c>
      <c r="E8" s="17" t="s">
        <v>4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90</v>
      </c>
      <c r="B12" s="4"/>
      <c r="C12" s="4"/>
    </row>
    <row r="13" spans="1:9" x14ac:dyDescent="0.25">
      <c r="A13" s="16" t="s">
        <v>91</v>
      </c>
    </row>
    <row r="14" spans="1:9" x14ac:dyDescent="0.25">
      <c r="A14" s="16" t="s">
        <v>92</v>
      </c>
      <c r="B14" s="4" t="s">
        <v>0</v>
      </c>
      <c r="C14" t="s">
        <v>93</v>
      </c>
    </row>
    <row r="15" spans="1:9" x14ac:dyDescent="0.25">
      <c r="A15" s="29" t="s">
        <v>95</v>
      </c>
      <c r="B15" t="s">
        <v>96</v>
      </c>
    </row>
    <row r="16" spans="1:9" x14ac:dyDescent="0.25">
      <c r="A16" s="16" t="s">
        <v>24</v>
      </c>
      <c r="B16" t="s">
        <v>96</v>
      </c>
    </row>
    <row r="17" spans="1:9" x14ac:dyDescent="0.25">
      <c r="A17" s="16" t="s">
        <v>25</v>
      </c>
      <c r="B17" t="s">
        <v>96</v>
      </c>
    </row>
    <row r="18" spans="1:9" x14ac:dyDescent="0.25">
      <c r="A18" s="16" t="s">
        <v>27</v>
      </c>
      <c r="B18" t="s">
        <v>96</v>
      </c>
    </row>
    <row r="19" spans="1:9" x14ac:dyDescent="0.25">
      <c r="A19" s="22" t="s">
        <v>28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16" t="s">
        <v>48</v>
      </c>
      <c r="B20" t="s">
        <v>47</v>
      </c>
    </row>
    <row r="21" spans="1:9" x14ac:dyDescent="0.25">
      <c r="A21" s="14" t="s">
        <v>50</v>
      </c>
    </row>
    <row r="22" spans="1:9" x14ac:dyDescent="0.25">
      <c r="A22" s="15" t="s">
        <v>41</v>
      </c>
      <c r="B22" s="19" t="s">
        <v>51</v>
      </c>
      <c r="C22" t="s">
        <v>52</v>
      </c>
    </row>
    <row r="23" spans="1:9" x14ac:dyDescent="0.25">
      <c r="A23" s="18" t="s">
        <v>33</v>
      </c>
    </row>
    <row r="24" spans="1:9" x14ac:dyDescent="0.25">
      <c r="A24" s="15" t="s">
        <v>42</v>
      </c>
    </row>
    <row r="25" spans="1:9" x14ac:dyDescent="0.25">
      <c r="A25" s="18" t="s">
        <v>33</v>
      </c>
    </row>
    <row r="26" spans="1:9" x14ac:dyDescent="0.25">
      <c r="A26" s="15" t="s">
        <v>43</v>
      </c>
      <c r="B26" t="s">
        <v>53</v>
      </c>
      <c r="C26" t="s">
        <v>54</v>
      </c>
    </row>
    <row r="27" spans="1:9" x14ac:dyDescent="0.25">
      <c r="A27" s="18" t="s">
        <v>33</v>
      </c>
    </row>
    <row r="28" spans="1:9" x14ac:dyDescent="0.25">
      <c r="A28" s="15" t="s">
        <v>44</v>
      </c>
    </row>
    <row r="29" spans="1:9" x14ac:dyDescent="0.25">
      <c r="A29" s="18" t="s">
        <v>33</v>
      </c>
    </row>
    <row r="30" spans="1:9" x14ac:dyDescent="0.25">
      <c r="A30" s="14" t="s">
        <v>45</v>
      </c>
    </row>
    <row r="31" spans="1:9" x14ac:dyDescent="0.25">
      <c r="A31" s="15" t="s">
        <v>41</v>
      </c>
      <c r="B31" t="s">
        <v>55</v>
      </c>
      <c r="C31" t="s">
        <v>56</v>
      </c>
    </row>
    <row r="32" spans="1:9" x14ac:dyDescent="0.25">
      <c r="A32" s="18" t="s">
        <v>33</v>
      </c>
    </row>
    <row r="33" spans="1:11" x14ac:dyDescent="0.25">
      <c r="A33" s="14" t="s">
        <v>46</v>
      </c>
    </row>
    <row r="34" spans="1:11" x14ac:dyDescent="0.25">
      <c r="A34" s="15" t="s">
        <v>41</v>
      </c>
      <c r="B34" t="s">
        <v>57</v>
      </c>
      <c r="C34" t="s">
        <v>58</v>
      </c>
    </row>
    <row r="35" spans="1:11" x14ac:dyDescent="0.25">
      <c r="A35" s="18" t="s">
        <v>33</v>
      </c>
    </row>
    <row r="36" spans="1:11" x14ac:dyDescent="0.25">
      <c r="A36" s="26" t="s">
        <v>62</v>
      </c>
      <c r="B36" s="25"/>
      <c r="C36" s="25"/>
      <c r="D36" s="25"/>
      <c r="E36" s="25"/>
      <c r="F36" s="25"/>
      <c r="G36" s="25"/>
      <c r="H36" s="25"/>
      <c r="I36" s="25"/>
    </row>
    <row r="37" spans="1:11" x14ac:dyDescent="0.25">
      <c r="A37" s="9" t="s">
        <v>98</v>
      </c>
      <c r="B37" s="35"/>
      <c r="C37" s="6"/>
      <c r="F37" s="9"/>
      <c r="G37" s="31"/>
      <c r="H37" s="10"/>
      <c r="I37" s="10"/>
      <c r="J37" s="10"/>
      <c r="K37" s="8"/>
    </row>
    <row r="38" spans="1:11" x14ac:dyDescent="0.25">
      <c r="A38" s="9" t="s">
        <v>99</v>
      </c>
      <c r="B38" s="3"/>
      <c r="F38" s="9"/>
      <c r="G38" s="32"/>
      <c r="H38" s="8"/>
      <c r="I38" s="8"/>
      <c r="J38" s="8"/>
      <c r="K38" s="8"/>
    </row>
    <row r="39" spans="1:11" x14ac:dyDescent="0.25">
      <c r="A39" s="9" t="s">
        <v>5</v>
      </c>
      <c r="B39" s="36"/>
      <c r="F39" s="9"/>
      <c r="G39" s="32"/>
      <c r="H39" s="8"/>
      <c r="I39" s="8"/>
      <c r="J39" s="8"/>
      <c r="K39" s="8"/>
    </row>
    <row r="40" spans="1:11" x14ac:dyDescent="0.25">
      <c r="A40" s="9" t="s">
        <v>100</v>
      </c>
      <c r="B40" s="3"/>
      <c r="C40" s="34"/>
      <c r="F40" s="9"/>
      <c r="G40" s="32"/>
      <c r="H40" s="8"/>
      <c r="I40" s="8"/>
      <c r="J40" s="8"/>
      <c r="K40" s="8"/>
    </row>
    <row r="41" spans="1:11" x14ac:dyDescent="0.25">
      <c r="A41" s="9" t="s">
        <v>7</v>
      </c>
      <c r="B41" s="3" t="s">
        <v>11</v>
      </c>
      <c r="C41" s="4" t="s">
        <v>9</v>
      </c>
      <c r="F41" s="9"/>
      <c r="G41" s="32"/>
      <c r="H41" s="4"/>
      <c r="I41" s="8"/>
      <c r="J41" s="8"/>
      <c r="K41" s="8"/>
    </row>
    <row r="42" spans="1:11" x14ac:dyDescent="0.25">
      <c r="A42" s="9" t="s">
        <v>8</v>
      </c>
      <c r="B42" s="4" t="s">
        <v>11</v>
      </c>
      <c r="C42" s="2" t="s">
        <v>10</v>
      </c>
      <c r="F42" s="9"/>
      <c r="G42" s="33"/>
      <c r="H42" s="8"/>
      <c r="I42" s="8"/>
      <c r="J42" s="8"/>
      <c r="K42" s="8"/>
    </row>
    <row r="43" spans="1:11" x14ac:dyDescent="0.25">
      <c r="A43" s="9" t="s">
        <v>66</v>
      </c>
      <c r="C43" t="s">
        <v>6</v>
      </c>
      <c r="F43" s="9"/>
      <c r="G43" s="33"/>
      <c r="H43" s="8"/>
      <c r="I43" s="8"/>
      <c r="J43" s="8"/>
      <c r="K43" s="8"/>
    </row>
    <row r="44" spans="1:11" x14ac:dyDescent="0.25">
      <c r="A44" s="9" t="s">
        <v>67</v>
      </c>
      <c r="F44" s="9"/>
      <c r="G44" s="33"/>
      <c r="H44" s="8"/>
      <c r="I44" s="8"/>
      <c r="J44" s="8"/>
      <c r="K44" s="8"/>
    </row>
    <row r="45" spans="1:11" x14ac:dyDescent="0.25">
      <c r="A45" s="9" t="s">
        <v>70</v>
      </c>
      <c r="F45" s="9"/>
      <c r="G45" s="33"/>
      <c r="H45" s="8"/>
      <c r="I45" s="8"/>
      <c r="J45" s="8"/>
      <c r="K45" s="8"/>
    </row>
    <row r="46" spans="1:11" x14ac:dyDescent="0.25">
      <c r="A46" s="16" t="s">
        <v>69</v>
      </c>
      <c r="F46" s="9"/>
      <c r="G46" s="33"/>
      <c r="H46" s="8"/>
      <c r="I46" s="8"/>
      <c r="J46" s="8"/>
      <c r="K46" s="8"/>
    </row>
    <row r="47" spans="1:11" x14ac:dyDescent="0.25">
      <c r="A47" s="9" t="s">
        <v>71</v>
      </c>
      <c r="F47" s="9"/>
      <c r="G47" s="33"/>
      <c r="H47" s="8"/>
      <c r="I47" s="8"/>
      <c r="J47" s="8"/>
      <c r="K47" s="8"/>
    </row>
    <row r="48" spans="1:11" x14ac:dyDescent="0.25">
      <c r="A48" s="9" t="s">
        <v>72</v>
      </c>
      <c r="F48" s="9"/>
      <c r="G48" s="33"/>
      <c r="H48" s="8"/>
      <c r="I48" s="8"/>
      <c r="J48" s="8"/>
      <c r="K48" s="8"/>
    </row>
    <row r="49" spans="1:11" x14ac:dyDescent="0.25">
      <c r="B49" s="10" t="s">
        <v>101</v>
      </c>
      <c r="D49" s="10" t="s">
        <v>35</v>
      </c>
      <c r="F49" s="10" t="s">
        <v>37</v>
      </c>
      <c r="H49" s="10" t="s">
        <v>38</v>
      </c>
      <c r="I49" s="8"/>
      <c r="J49" s="8"/>
      <c r="K49" s="8"/>
    </row>
    <row r="50" spans="1:11" x14ac:dyDescent="0.25">
      <c r="A50" s="21" t="s">
        <v>73</v>
      </c>
      <c r="F50" s="9"/>
      <c r="G50" s="10"/>
      <c r="H50" s="10"/>
      <c r="I50" s="10"/>
      <c r="J50" s="10"/>
      <c r="K50" s="8"/>
    </row>
    <row r="51" spans="1:11" x14ac:dyDescent="0.25">
      <c r="A51" s="14" t="s">
        <v>74</v>
      </c>
      <c r="F51" s="9"/>
      <c r="G51" s="8"/>
      <c r="H51" s="8"/>
      <c r="I51" s="8"/>
      <c r="J51" s="8"/>
      <c r="K51" s="8"/>
    </row>
    <row r="52" spans="1:11" x14ac:dyDescent="0.25">
      <c r="A52" s="14" t="s">
        <v>76</v>
      </c>
      <c r="D52" s="34"/>
      <c r="E52" s="34"/>
      <c r="F52" s="9"/>
      <c r="G52" s="8"/>
      <c r="H52" s="8"/>
      <c r="I52" s="8"/>
      <c r="J52" s="8"/>
      <c r="K52" s="8"/>
    </row>
    <row r="53" spans="1:11" x14ac:dyDescent="0.25">
      <c r="A53" s="14" t="s">
        <v>77</v>
      </c>
      <c r="F53" s="9"/>
      <c r="G53" s="8"/>
      <c r="H53" s="8"/>
      <c r="I53" s="8"/>
      <c r="J53" s="8"/>
      <c r="K53" s="8"/>
    </row>
    <row r="54" spans="1:11" x14ac:dyDescent="0.25">
      <c r="A54" s="14" t="s">
        <v>75</v>
      </c>
      <c r="F54" s="9"/>
      <c r="G54" s="8"/>
      <c r="H54" s="8"/>
      <c r="I54" s="8"/>
      <c r="J54" s="8"/>
      <c r="K54" s="8"/>
    </row>
    <row r="55" spans="1:11" x14ac:dyDescent="0.25">
      <c r="A55" s="14" t="s">
        <v>83</v>
      </c>
      <c r="F55" s="9"/>
      <c r="G55" s="8"/>
      <c r="H55" s="8"/>
      <c r="I55" s="8"/>
      <c r="J55" s="8"/>
      <c r="K55" s="8"/>
    </row>
    <row r="56" spans="1:11" x14ac:dyDescent="0.25">
      <c r="A56" s="14" t="s">
        <v>84</v>
      </c>
      <c r="F56" s="9"/>
      <c r="G56" s="8"/>
      <c r="H56" s="8"/>
      <c r="I56" s="8"/>
      <c r="J56" s="8"/>
      <c r="K56" s="8"/>
    </row>
    <row r="57" spans="1:11" x14ac:dyDescent="0.25">
      <c r="A57" s="14" t="s">
        <v>85</v>
      </c>
    </row>
    <row r="58" spans="1:11" x14ac:dyDescent="0.25">
      <c r="A58" s="14" t="s">
        <v>86</v>
      </c>
    </row>
    <row r="59" spans="1:11" x14ac:dyDescent="0.25">
      <c r="A59" s="21" t="s">
        <v>78</v>
      </c>
    </row>
    <row r="60" spans="1:11" x14ac:dyDescent="0.25">
      <c r="A60" s="14" t="s">
        <v>79</v>
      </c>
      <c r="D60" s="34"/>
      <c r="E60" s="34"/>
    </row>
    <row r="61" spans="1:11" x14ac:dyDescent="0.25">
      <c r="A61" s="14" t="s">
        <v>80</v>
      </c>
      <c r="D61" s="34"/>
      <c r="E61" s="34"/>
    </row>
    <row r="62" spans="1:11" x14ac:dyDescent="0.25">
      <c r="A62" s="14" t="s">
        <v>81</v>
      </c>
      <c r="G62" t="s">
        <v>6</v>
      </c>
    </row>
    <row r="63" spans="1:11" x14ac:dyDescent="0.25">
      <c r="A63" s="14" t="s">
        <v>82</v>
      </c>
    </row>
    <row r="64" spans="1:11" x14ac:dyDescent="0.25">
      <c r="A64" s="14" t="s">
        <v>83</v>
      </c>
    </row>
    <row r="65" spans="1:1" x14ac:dyDescent="0.25">
      <c r="A65" s="14" t="s">
        <v>84</v>
      </c>
    </row>
    <row r="66" spans="1:1" x14ac:dyDescent="0.25">
      <c r="A66" s="14" t="s">
        <v>85</v>
      </c>
    </row>
    <row r="67" spans="1:1" x14ac:dyDescent="0.25">
      <c r="A67" s="14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="70" zoomScaleNormal="70" workbookViewId="0">
      <selection activeCell="F57" sqref="F57"/>
    </sheetView>
  </sheetViews>
  <sheetFormatPr defaultColWidth="8.7109375" defaultRowHeight="15" x14ac:dyDescent="0.25"/>
  <cols>
    <col min="1" max="1" width="54.140625" style="9" customWidth="1"/>
    <col min="2" max="1025" width="8.7109375" style="9"/>
    <col min="1026" max="16384" width="8.7109375" style="41"/>
  </cols>
  <sheetData>
    <row r="1" spans="1:23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23" s="10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23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23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23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23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23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23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23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41"/>
    </row>
    <row r="10" spans="1:23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23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23" s="9" customFormat="1" x14ac:dyDescent="0.25">
      <c r="A12" s="16" t="s">
        <v>107</v>
      </c>
      <c r="P12" s="9">
        <v>42455</v>
      </c>
    </row>
    <row r="13" spans="1:23" x14ac:dyDescent="0.25">
      <c r="A13" s="16" t="s">
        <v>102</v>
      </c>
    </row>
    <row r="14" spans="1:23" x14ac:dyDescent="0.25">
      <c r="A14" s="16" t="s">
        <v>103</v>
      </c>
      <c r="B14" s="12">
        <f>23/99</f>
        <v>0.23232323232323232</v>
      </c>
      <c r="C14" s="12">
        <f t="shared" ref="C14:P14" si="0">23/99</f>
        <v>0.23232323232323232</v>
      </c>
      <c r="D14" s="12">
        <f t="shared" si="0"/>
        <v>0.23232323232323232</v>
      </c>
      <c r="E14" s="12">
        <f t="shared" si="0"/>
        <v>0.23232323232323232</v>
      </c>
      <c r="F14" s="12">
        <f t="shared" si="0"/>
        <v>0.23232323232323232</v>
      </c>
      <c r="G14" s="12">
        <f t="shared" si="0"/>
        <v>0.23232323232323232</v>
      </c>
      <c r="H14" s="12">
        <f t="shared" si="0"/>
        <v>0.23232323232323232</v>
      </c>
      <c r="I14" s="12">
        <f t="shared" si="0"/>
        <v>0.23232323232323232</v>
      </c>
      <c r="J14" s="12">
        <f t="shared" si="0"/>
        <v>0.23232323232323232</v>
      </c>
      <c r="K14" s="12">
        <f t="shared" si="0"/>
        <v>0.23232323232323232</v>
      </c>
      <c r="L14" s="9">
        <f t="shared" si="0"/>
        <v>0.23232323232323232</v>
      </c>
      <c r="M14" s="12">
        <f t="shared" si="0"/>
        <v>0.23232323232323232</v>
      </c>
      <c r="N14" s="12">
        <f t="shared" si="0"/>
        <v>0.23232323232323232</v>
      </c>
      <c r="O14" s="12">
        <f t="shared" si="0"/>
        <v>0.23232323232323232</v>
      </c>
      <c r="P14" s="12">
        <f t="shared" si="0"/>
        <v>0.23232323232323232</v>
      </c>
    </row>
    <row r="15" spans="1:23" x14ac:dyDescent="0.25">
      <c r="A15" s="16" t="s">
        <v>128</v>
      </c>
      <c r="B15" s="12"/>
      <c r="C15" s="12"/>
      <c r="D15" s="12"/>
      <c r="E15" s="9">
        <v>0.16300000000000001</v>
      </c>
      <c r="M15" s="9">
        <v>0.10299999999999999</v>
      </c>
      <c r="N15" s="9">
        <v>0.10299999999999999</v>
      </c>
      <c r="O15" s="9">
        <v>0.10299999999999999</v>
      </c>
      <c r="P15" s="9">
        <v>0.10299999999999999</v>
      </c>
      <c r="W15" s="9" t="s">
        <v>6</v>
      </c>
    </row>
    <row r="16" spans="1:23" x14ac:dyDescent="0.25">
      <c r="A16" s="16" t="s">
        <v>130</v>
      </c>
      <c r="B16" s="12"/>
      <c r="C16" s="12"/>
      <c r="D16" s="12"/>
      <c r="E16" s="9">
        <v>9.8000000000000004E-2</v>
      </c>
      <c r="M16" s="9">
        <v>0.10100000000000001</v>
      </c>
      <c r="N16" s="9">
        <v>0.10100000000000001</v>
      </c>
      <c r="O16" s="9">
        <v>0.10100000000000001</v>
      </c>
      <c r="P16" s="9">
        <v>0.10100000000000001</v>
      </c>
    </row>
    <row r="17" spans="1:16" x14ac:dyDescent="0.25">
      <c r="A17" s="16" t="s">
        <v>145</v>
      </c>
      <c r="B17" s="12"/>
      <c r="C17" s="12"/>
      <c r="D17" s="12"/>
      <c r="E17" s="9">
        <v>1.6E-2</v>
      </c>
      <c r="M17" s="9">
        <v>7.0000000000000001E-3</v>
      </c>
      <c r="N17" s="9">
        <v>7.0000000000000001E-3</v>
      </c>
      <c r="O17" s="9">
        <v>7.0000000000000001E-3</v>
      </c>
      <c r="P17" s="9">
        <v>7.0000000000000001E-3</v>
      </c>
    </row>
    <row r="18" spans="1:16" x14ac:dyDescent="0.25">
      <c r="A18" s="16" t="s">
        <v>131</v>
      </c>
      <c r="B18" s="12"/>
      <c r="C18" s="12"/>
      <c r="D18" s="12"/>
      <c r="E18" s="9">
        <v>6.9000000000000006E-2</v>
      </c>
      <c r="M18" s="9">
        <v>3.6999999999999998E-2</v>
      </c>
      <c r="N18" s="9">
        <v>3.6999999999999998E-2</v>
      </c>
      <c r="O18" s="9">
        <v>3.6999999999999998E-2</v>
      </c>
      <c r="P18" s="9">
        <v>3.6999999999999998E-2</v>
      </c>
    </row>
    <row r="19" spans="1:16" x14ac:dyDescent="0.25">
      <c r="A19" s="9" t="s">
        <v>129</v>
      </c>
      <c r="B19" s="12"/>
      <c r="C19" s="12"/>
      <c r="D19" s="12"/>
      <c r="E19" s="9">
        <v>0.26</v>
      </c>
      <c r="M19" s="9">
        <v>0.23899999999999999</v>
      </c>
      <c r="N19" s="9">
        <v>0.23899999999999999</v>
      </c>
      <c r="O19" s="9">
        <v>0.23899999999999999</v>
      </c>
      <c r="P19" s="9">
        <v>0.23899999999999999</v>
      </c>
    </row>
    <row r="20" spans="1:16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25">
      <c r="A21" s="16" t="s">
        <v>48</v>
      </c>
      <c r="B21" s="9">
        <v>2017</v>
      </c>
    </row>
    <row r="22" spans="1:16" x14ac:dyDescent="0.25">
      <c r="A22" s="14" t="s">
        <v>50</v>
      </c>
      <c r="B22" s="43"/>
    </row>
    <row r="23" spans="1:16" x14ac:dyDescent="0.25">
      <c r="A23" s="15" t="s">
        <v>41</v>
      </c>
      <c r="B23" s="44">
        <v>0.95</v>
      </c>
    </row>
    <row r="24" spans="1:16" x14ac:dyDescent="0.25">
      <c r="A24" s="18" t="s">
        <v>33</v>
      </c>
      <c r="B24" s="43">
        <v>2018</v>
      </c>
    </row>
    <row r="25" spans="1:16" x14ac:dyDescent="0.25">
      <c r="A25" s="15" t="s">
        <v>42</v>
      </c>
      <c r="B25" s="44">
        <v>0.95</v>
      </c>
    </row>
    <row r="26" spans="1:16" x14ac:dyDescent="0.25">
      <c r="A26" s="18" t="s">
        <v>33</v>
      </c>
      <c r="B26" s="43">
        <v>2020</v>
      </c>
    </row>
    <row r="27" spans="1:16" x14ac:dyDescent="0.25">
      <c r="A27" s="15" t="s">
        <v>43</v>
      </c>
      <c r="B27" s="44">
        <v>0.22</v>
      </c>
    </row>
    <row r="28" spans="1:16" x14ac:dyDescent="0.25">
      <c r="A28" s="18" t="s">
        <v>33</v>
      </c>
      <c r="B28" s="43">
        <v>2018</v>
      </c>
    </row>
    <row r="29" spans="1:16" x14ac:dyDescent="0.25">
      <c r="A29" s="15" t="s">
        <v>44</v>
      </c>
      <c r="B29" s="44">
        <v>0.22</v>
      </c>
    </row>
    <row r="30" spans="1:16" x14ac:dyDescent="0.25">
      <c r="A30" s="18" t="s">
        <v>33</v>
      </c>
      <c r="B30" s="43">
        <v>2020</v>
      </c>
    </row>
    <row r="31" spans="1:16" x14ac:dyDescent="0.25">
      <c r="A31" s="14" t="s">
        <v>45</v>
      </c>
      <c r="B31" s="43"/>
    </row>
    <row r="32" spans="1:16" x14ac:dyDescent="0.25">
      <c r="A32" s="15" t="s">
        <v>41</v>
      </c>
      <c r="B32" s="43">
        <v>9.5699999999999993E-2</v>
      </c>
    </row>
    <row r="33" spans="1:25" x14ac:dyDescent="0.25">
      <c r="A33" s="18" t="s">
        <v>33</v>
      </c>
      <c r="B33" s="43">
        <v>2022</v>
      </c>
    </row>
    <row r="34" spans="1:25" x14ac:dyDescent="0.25">
      <c r="A34" s="14" t="s">
        <v>46</v>
      </c>
      <c r="B34" s="43"/>
    </row>
    <row r="35" spans="1:25" x14ac:dyDescent="0.25">
      <c r="A35" s="15" t="s">
        <v>41</v>
      </c>
      <c r="B35" s="43">
        <v>7.0000000000000007E-2</v>
      </c>
    </row>
    <row r="36" spans="1:25" x14ac:dyDescent="0.25">
      <c r="A36" s="18" t="s">
        <v>33</v>
      </c>
      <c r="B36" s="43">
        <v>2020</v>
      </c>
    </row>
    <row r="37" spans="1:25" x14ac:dyDescent="0.25">
      <c r="A37" s="26" t="s">
        <v>62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104</v>
      </c>
      <c r="B38" s="31"/>
      <c r="C38" s="10"/>
      <c r="D38" s="10"/>
      <c r="E38" s="10"/>
    </row>
    <row r="39" spans="1:25" x14ac:dyDescent="0.25">
      <c r="A39" s="9" t="s">
        <v>105</v>
      </c>
      <c r="B39" s="31"/>
    </row>
    <row r="40" spans="1:25" x14ac:dyDescent="0.25">
      <c r="A40" s="9" t="s">
        <v>5</v>
      </c>
      <c r="B40" s="31"/>
    </row>
    <row r="41" spans="1:25" x14ac:dyDescent="0.25">
      <c r="A41" s="9" t="s">
        <v>106</v>
      </c>
      <c r="B41" s="31"/>
      <c r="C41" s="45"/>
    </row>
    <row r="42" spans="1:25" x14ac:dyDescent="0.25">
      <c r="A42" s="9" t="s">
        <v>7</v>
      </c>
      <c r="B42" s="46">
        <v>4893</v>
      </c>
    </row>
    <row r="43" spans="1:25" x14ac:dyDescent="0.25">
      <c r="A43" s="9" t="s">
        <v>8</v>
      </c>
      <c r="B43" s="46">
        <v>2877</v>
      </c>
      <c r="V43" s="10"/>
      <c r="W43" s="10"/>
      <c r="X43" s="10"/>
      <c r="Y43" s="10"/>
    </row>
    <row r="44" spans="1:25" x14ac:dyDescent="0.25">
      <c r="A44" s="9" t="s">
        <v>66</v>
      </c>
      <c r="B44" s="46"/>
      <c r="V44" s="10"/>
      <c r="W44" s="10"/>
      <c r="X44" s="10"/>
      <c r="Y44" s="10"/>
    </row>
    <row r="45" spans="1:25" x14ac:dyDescent="0.25">
      <c r="A45" s="9" t="s">
        <v>67</v>
      </c>
      <c r="B45" s="46"/>
      <c r="V45" s="10"/>
      <c r="W45" s="10"/>
      <c r="X45" s="10"/>
      <c r="Y45" s="10"/>
    </row>
    <row r="46" spans="1:25" x14ac:dyDescent="0.25">
      <c r="A46" s="9" t="s">
        <v>70</v>
      </c>
    </row>
    <row r="47" spans="1:25" x14ac:dyDescent="0.25">
      <c r="A47" s="16" t="s">
        <v>69</v>
      </c>
    </row>
    <row r="48" spans="1:25" x14ac:dyDescent="0.25">
      <c r="A48" s="9" t="s">
        <v>71</v>
      </c>
    </row>
    <row r="49" spans="1:9" x14ac:dyDescent="0.25">
      <c r="A49" s="9" t="s">
        <v>72</v>
      </c>
    </row>
    <row r="50" spans="1:9" x14ac:dyDescent="0.25">
      <c r="B50" s="10" t="s">
        <v>94</v>
      </c>
      <c r="C50" s="10" t="s">
        <v>108</v>
      </c>
      <c r="D50" s="10" t="s">
        <v>37</v>
      </c>
      <c r="E50" s="10" t="s">
        <v>109</v>
      </c>
    </row>
    <row r="51" spans="1:9" x14ac:dyDescent="0.25">
      <c r="A51" s="21" t="s">
        <v>73</v>
      </c>
    </row>
    <row r="52" spans="1:9" x14ac:dyDescent="0.25">
      <c r="A52" s="14" t="s">
        <v>74</v>
      </c>
    </row>
    <row r="53" spans="1:9" x14ac:dyDescent="0.25">
      <c r="A53" s="14" t="s">
        <v>76</v>
      </c>
      <c r="I53" s="9" t="s">
        <v>6</v>
      </c>
    </row>
    <row r="54" spans="1:9" x14ac:dyDescent="0.25">
      <c r="A54" s="14" t="s">
        <v>77</v>
      </c>
    </row>
    <row r="55" spans="1:9" x14ac:dyDescent="0.25">
      <c r="A55" s="14" t="s">
        <v>75</v>
      </c>
    </row>
    <row r="56" spans="1:9" x14ac:dyDescent="0.25">
      <c r="A56" s="14" t="s">
        <v>83</v>
      </c>
    </row>
    <row r="57" spans="1:9" x14ac:dyDescent="0.25">
      <c r="A57" s="14" t="s">
        <v>84</v>
      </c>
    </row>
    <row r="58" spans="1:9" x14ac:dyDescent="0.25">
      <c r="A58" s="14" t="s">
        <v>85</v>
      </c>
    </row>
    <row r="59" spans="1:9" x14ac:dyDescent="0.25">
      <c r="A59" s="14" t="s">
        <v>86</v>
      </c>
    </row>
    <row r="60" spans="1:9" x14ac:dyDescent="0.25">
      <c r="A60" s="21" t="s">
        <v>78</v>
      </c>
    </row>
    <row r="61" spans="1:9" x14ac:dyDescent="0.25">
      <c r="A61" s="14" t="s">
        <v>79</v>
      </c>
    </row>
    <row r="62" spans="1:9" x14ac:dyDescent="0.25">
      <c r="A62" s="14" t="s">
        <v>80</v>
      </c>
    </row>
    <row r="63" spans="1:9" x14ac:dyDescent="0.25">
      <c r="A63" s="14" t="s">
        <v>81</v>
      </c>
    </row>
    <row r="64" spans="1:9" x14ac:dyDescent="0.25">
      <c r="A64" s="14" t="s">
        <v>82</v>
      </c>
    </row>
    <row r="65" spans="1:1" x14ac:dyDescent="0.25">
      <c r="A65" s="14" t="s">
        <v>83</v>
      </c>
    </row>
    <row r="66" spans="1:1" x14ac:dyDescent="0.25">
      <c r="A66" s="14" t="s">
        <v>84</v>
      </c>
    </row>
    <row r="67" spans="1:1" x14ac:dyDescent="0.25">
      <c r="A67" s="14" t="s">
        <v>85</v>
      </c>
    </row>
    <row r="68" spans="1:1" x14ac:dyDescent="0.25">
      <c r="A68" s="14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C12" sqref="C12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40</v>
      </c>
    </row>
    <row r="5" spans="1:9" x14ac:dyDescent="0.25">
      <c r="A5" s="16" t="s">
        <v>17</v>
      </c>
      <c r="B5" t="s">
        <v>30</v>
      </c>
      <c r="D5" t="s">
        <v>94</v>
      </c>
      <c r="E5" s="17" t="s">
        <v>94</v>
      </c>
    </row>
    <row r="6" spans="1:9" x14ac:dyDescent="0.25">
      <c r="A6" s="16" t="s">
        <v>18</v>
      </c>
      <c r="B6" t="s">
        <v>30</v>
      </c>
      <c r="D6" t="s">
        <v>108</v>
      </c>
      <c r="E6" s="17" t="s">
        <v>111</v>
      </c>
    </row>
    <row r="7" spans="1:9" x14ac:dyDescent="0.25">
      <c r="A7" s="16" t="s">
        <v>19</v>
      </c>
      <c r="B7" t="s">
        <v>30</v>
      </c>
      <c r="D7" t="s">
        <v>37</v>
      </c>
      <c r="E7" s="17" t="s">
        <v>3</v>
      </c>
    </row>
    <row r="8" spans="1:9" x14ac:dyDescent="0.25">
      <c r="A8" s="16" t="s">
        <v>20</v>
      </c>
      <c r="B8" t="s">
        <v>30</v>
      </c>
      <c r="D8" t="s">
        <v>109</v>
      </c>
      <c r="E8" s="17" t="s">
        <v>110</v>
      </c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107</v>
      </c>
      <c r="B12" s="4" t="s">
        <v>182</v>
      </c>
      <c r="C12" s="4" t="s">
        <v>205</v>
      </c>
    </row>
    <row r="13" spans="1:9" x14ac:dyDescent="0.25">
      <c r="A13" s="16" t="s">
        <v>102</v>
      </c>
    </row>
    <row r="14" spans="1:9" x14ac:dyDescent="0.25">
      <c r="A14" s="16" t="s">
        <v>103</v>
      </c>
      <c r="B14" s="4" t="s">
        <v>118</v>
      </c>
      <c r="C14" t="s">
        <v>119</v>
      </c>
      <c r="F14" t="s">
        <v>6</v>
      </c>
    </row>
    <row r="15" spans="1:9" x14ac:dyDescent="0.25">
      <c r="A15" s="16" t="s">
        <v>128</v>
      </c>
      <c r="B15" t="s">
        <v>146</v>
      </c>
      <c r="C15" t="s">
        <v>147</v>
      </c>
    </row>
    <row r="16" spans="1:9" x14ac:dyDescent="0.25">
      <c r="A16" s="16" t="s">
        <v>130</v>
      </c>
      <c r="B16" t="s">
        <v>146</v>
      </c>
      <c r="C16" t="s">
        <v>148</v>
      </c>
    </row>
    <row r="17" spans="1:9" x14ac:dyDescent="0.25">
      <c r="A17" s="16" t="s">
        <v>145</v>
      </c>
      <c r="B17" t="s">
        <v>146</v>
      </c>
      <c r="C17" t="s">
        <v>149</v>
      </c>
    </row>
    <row r="18" spans="1:9" x14ac:dyDescent="0.25">
      <c r="A18" s="16" t="s">
        <v>131</v>
      </c>
      <c r="B18" t="s">
        <v>146</v>
      </c>
      <c r="C18" t="s">
        <v>150</v>
      </c>
    </row>
    <row r="19" spans="1:9" x14ac:dyDescent="0.25">
      <c r="A19" s="9" t="s">
        <v>129</v>
      </c>
      <c r="B19" t="s">
        <v>146</v>
      </c>
      <c r="C19" t="s">
        <v>151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48</v>
      </c>
      <c r="B21" t="s">
        <v>47</v>
      </c>
    </row>
    <row r="22" spans="1:9" x14ac:dyDescent="0.25">
      <c r="A22" s="14" t="s">
        <v>50</v>
      </c>
    </row>
    <row r="23" spans="1:9" x14ac:dyDescent="0.25">
      <c r="A23" s="15" t="s">
        <v>41</v>
      </c>
      <c r="B23" s="19" t="s">
        <v>51</v>
      </c>
      <c r="C23" t="s">
        <v>52</v>
      </c>
    </row>
    <row r="24" spans="1:9" x14ac:dyDescent="0.25">
      <c r="A24" s="18" t="s">
        <v>33</v>
      </c>
    </row>
    <row r="25" spans="1:9" x14ac:dyDescent="0.25">
      <c r="A25" s="15" t="s">
        <v>42</v>
      </c>
    </row>
    <row r="26" spans="1:9" x14ac:dyDescent="0.25">
      <c r="A26" s="18" t="s">
        <v>33</v>
      </c>
    </row>
    <row r="27" spans="1:9" x14ac:dyDescent="0.25">
      <c r="A27" s="15" t="s">
        <v>43</v>
      </c>
      <c r="B27" t="s">
        <v>53</v>
      </c>
      <c r="C27" t="s">
        <v>54</v>
      </c>
    </row>
    <row r="28" spans="1:9" x14ac:dyDescent="0.25">
      <c r="A28" s="18" t="s">
        <v>33</v>
      </c>
    </row>
    <row r="29" spans="1:9" x14ac:dyDescent="0.25">
      <c r="A29" s="15" t="s">
        <v>44</v>
      </c>
    </row>
    <row r="30" spans="1:9" x14ac:dyDescent="0.25">
      <c r="A30" s="18" t="s">
        <v>33</v>
      </c>
    </row>
    <row r="31" spans="1:9" x14ac:dyDescent="0.25">
      <c r="A31" s="14" t="s">
        <v>45</v>
      </c>
    </row>
    <row r="32" spans="1:9" x14ac:dyDescent="0.25">
      <c r="A32" s="15" t="s">
        <v>41</v>
      </c>
      <c r="B32" t="s">
        <v>55</v>
      </c>
      <c r="C32" t="s">
        <v>56</v>
      </c>
    </row>
    <row r="33" spans="1:11" x14ac:dyDescent="0.25">
      <c r="A33" s="18" t="s">
        <v>33</v>
      </c>
    </row>
    <row r="34" spans="1:11" x14ac:dyDescent="0.25">
      <c r="A34" s="14" t="s">
        <v>46</v>
      </c>
    </row>
    <row r="35" spans="1:11" x14ac:dyDescent="0.25">
      <c r="A35" s="15" t="s">
        <v>41</v>
      </c>
      <c r="B35" t="s">
        <v>57</v>
      </c>
      <c r="C35" t="s">
        <v>58</v>
      </c>
    </row>
    <row r="36" spans="1:11" x14ac:dyDescent="0.25">
      <c r="A36" s="18" t="s">
        <v>33</v>
      </c>
    </row>
    <row r="37" spans="1:11" x14ac:dyDescent="0.25">
      <c r="A37" s="26" t="s">
        <v>62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104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105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106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66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67</v>
      </c>
      <c r="F45" s="9"/>
      <c r="G45" s="33"/>
      <c r="H45" s="8"/>
      <c r="I45" s="8"/>
      <c r="J45" s="8"/>
      <c r="K45" s="8"/>
    </row>
    <row r="46" spans="1:11" x14ac:dyDescent="0.25">
      <c r="A46" s="9" t="s">
        <v>70</v>
      </c>
      <c r="F46" s="9"/>
      <c r="G46" s="33"/>
      <c r="H46" s="8"/>
      <c r="I46" s="8"/>
      <c r="J46" s="8"/>
      <c r="K46" s="8"/>
    </row>
    <row r="47" spans="1:11" x14ac:dyDescent="0.25">
      <c r="A47" s="16" t="s">
        <v>69</v>
      </c>
      <c r="F47" s="9"/>
      <c r="G47" s="33"/>
      <c r="H47" s="8"/>
      <c r="I47" s="8"/>
      <c r="J47" s="8"/>
      <c r="K47" s="8"/>
    </row>
    <row r="48" spans="1:11" x14ac:dyDescent="0.25">
      <c r="A48" s="9" t="s">
        <v>71</v>
      </c>
      <c r="F48" s="9"/>
      <c r="G48" s="33"/>
      <c r="H48" s="8"/>
      <c r="I48" s="8"/>
      <c r="J48" s="8"/>
      <c r="K48" s="8"/>
    </row>
    <row r="49" spans="1:11" x14ac:dyDescent="0.25">
      <c r="A49" s="9" t="s">
        <v>72</v>
      </c>
      <c r="F49" s="9"/>
      <c r="G49" s="33"/>
      <c r="H49" s="8"/>
      <c r="I49" s="8"/>
      <c r="J49" s="8"/>
      <c r="K49" s="8"/>
    </row>
    <row r="50" spans="1:11" x14ac:dyDescent="0.25">
      <c r="B50" s="10" t="s">
        <v>101</v>
      </c>
      <c r="D50" s="10" t="s">
        <v>108</v>
      </c>
      <c r="F50" s="10" t="s">
        <v>37</v>
      </c>
      <c r="H50" s="10" t="s">
        <v>109</v>
      </c>
      <c r="I50" s="8"/>
      <c r="J50" s="8"/>
      <c r="K50" s="8"/>
    </row>
    <row r="51" spans="1:11" x14ac:dyDescent="0.25">
      <c r="A51" s="21" t="s">
        <v>73</v>
      </c>
      <c r="F51" s="9"/>
      <c r="G51" s="10"/>
      <c r="H51" s="10"/>
      <c r="I51" s="10"/>
      <c r="J51" s="10"/>
      <c r="K51" s="8"/>
    </row>
    <row r="52" spans="1:11" x14ac:dyDescent="0.25">
      <c r="A52" s="14" t="s">
        <v>74</v>
      </c>
      <c r="F52" s="9"/>
      <c r="G52" s="8"/>
      <c r="H52" s="8"/>
      <c r="I52" s="8"/>
      <c r="J52" s="8"/>
      <c r="K52" s="8"/>
    </row>
    <row r="53" spans="1:11" x14ac:dyDescent="0.25">
      <c r="A53" s="14" t="s">
        <v>76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77</v>
      </c>
      <c r="F54" s="9"/>
      <c r="G54" s="8"/>
      <c r="H54" s="8"/>
      <c r="I54" s="8"/>
      <c r="J54" s="8"/>
      <c r="K54" s="8"/>
    </row>
    <row r="55" spans="1:11" x14ac:dyDescent="0.25">
      <c r="A55" s="14" t="s">
        <v>75</v>
      </c>
      <c r="F55" s="9"/>
      <c r="G55" s="8"/>
      <c r="H55" s="8"/>
      <c r="I55" s="8"/>
      <c r="J55" s="8"/>
      <c r="K55" s="8"/>
    </row>
    <row r="56" spans="1:11" x14ac:dyDescent="0.25">
      <c r="A56" s="14" t="s">
        <v>83</v>
      </c>
      <c r="F56" s="9"/>
      <c r="G56" s="8"/>
      <c r="H56" s="8"/>
      <c r="I56" s="8"/>
      <c r="J56" s="8"/>
      <c r="K56" s="8"/>
    </row>
    <row r="57" spans="1:11" x14ac:dyDescent="0.25">
      <c r="A57" s="14" t="s">
        <v>84</v>
      </c>
      <c r="F57" s="9"/>
      <c r="G57" s="8"/>
      <c r="H57" s="8"/>
      <c r="I57" s="8"/>
      <c r="J57" s="8"/>
      <c r="K57" s="8"/>
    </row>
    <row r="58" spans="1:11" x14ac:dyDescent="0.25">
      <c r="A58" s="14" t="s">
        <v>85</v>
      </c>
    </row>
    <row r="59" spans="1:11" x14ac:dyDescent="0.25">
      <c r="A59" s="14" t="s">
        <v>86</v>
      </c>
    </row>
    <row r="60" spans="1:11" x14ac:dyDescent="0.25">
      <c r="A60" s="21" t="s">
        <v>78</v>
      </c>
    </row>
    <row r="61" spans="1:11" x14ac:dyDescent="0.25">
      <c r="A61" s="14" t="s">
        <v>79</v>
      </c>
      <c r="D61" s="34"/>
      <c r="E61" s="34"/>
    </row>
    <row r="62" spans="1:11" x14ac:dyDescent="0.25">
      <c r="A62" s="14" t="s">
        <v>80</v>
      </c>
      <c r="D62" s="34"/>
      <c r="E62" s="34"/>
    </row>
    <row r="63" spans="1:11" x14ac:dyDescent="0.25">
      <c r="A63" s="14" t="s">
        <v>81</v>
      </c>
      <c r="G63" t="s">
        <v>6</v>
      </c>
    </row>
    <row r="64" spans="1:11" x14ac:dyDescent="0.25">
      <c r="A64" s="14" t="s">
        <v>82</v>
      </c>
    </row>
    <row r="65" spans="1:1" x14ac:dyDescent="0.25">
      <c r="A65" s="14" t="s">
        <v>83</v>
      </c>
    </row>
    <row r="66" spans="1:1" x14ac:dyDescent="0.25">
      <c r="A66" s="14" t="s">
        <v>84</v>
      </c>
    </row>
    <row r="67" spans="1:1" x14ac:dyDescent="0.25">
      <c r="A67" s="14" t="s">
        <v>85</v>
      </c>
    </row>
    <row r="68" spans="1:1" x14ac:dyDescent="0.25">
      <c r="A68" s="14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opLeftCell="B1" zoomScale="70" zoomScaleNormal="70" workbookViewId="0">
      <selection activeCell="P13" sqref="P13"/>
    </sheetView>
  </sheetViews>
  <sheetFormatPr defaultColWidth="8.7109375" defaultRowHeight="15" x14ac:dyDescent="0.25"/>
  <cols>
    <col min="1" max="1" width="54.140625" style="9" customWidth="1"/>
    <col min="2" max="1025" width="8.7109375" style="8"/>
    <col min="1026" max="16384" width="8.7109375" style="5"/>
  </cols>
  <sheetData>
    <row r="1" spans="1:1025" s="10" customFormat="1" x14ac:dyDescent="0.25">
      <c r="A1" s="10" t="s">
        <v>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</row>
    <row r="2" spans="1:1025" s="7" customFormat="1" x14ac:dyDescent="0.25">
      <c r="A2" s="22" t="s">
        <v>14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025" x14ac:dyDescent="0.25">
      <c r="A3" s="16" t="s">
        <v>15</v>
      </c>
      <c r="B3" s="41">
        <v>3230</v>
      </c>
      <c r="C3" s="41">
        <v>3459</v>
      </c>
      <c r="D3" s="41">
        <v>3697</v>
      </c>
      <c r="E3" s="41">
        <v>3733</v>
      </c>
      <c r="F3" s="41">
        <v>4616</v>
      </c>
      <c r="G3" s="41">
        <v>4696</v>
      </c>
      <c r="H3" s="41">
        <v>4158</v>
      </c>
      <c r="I3" s="41">
        <v>3732</v>
      </c>
      <c r="J3" s="41">
        <v>3745</v>
      </c>
      <c r="K3" s="9">
        <v>3286</v>
      </c>
      <c r="L3" s="9">
        <v>3039</v>
      </c>
      <c r="M3" s="9">
        <v>2503</v>
      </c>
      <c r="N3" s="9">
        <v>1173</v>
      </c>
      <c r="O3" s="9">
        <v>6162</v>
      </c>
      <c r="P3" s="9">
        <v>6395</v>
      </c>
    </row>
    <row r="4" spans="1:1025" x14ac:dyDescent="0.25">
      <c r="A4" s="16" t="s">
        <v>16</v>
      </c>
      <c r="B4" s="41">
        <v>0</v>
      </c>
      <c r="C4" s="41">
        <v>0</v>
      </c>
      <c r="D4" s="41">
        <v>0</v>
      </c>
      <c r="E4" s="41">
        <v>0</v>
      </c>
      <c r="F4" s="41">
        <v>0</v>
      </c>
      <c r="G4" s="41">
        <v>46.96</v>
      </c>
      <c r="H4" s="41">
        <v>41.58</v>
      </c>
      <c r="I4" s="41">
        <v>74.64</v>
      </c>
      <c r="J4" s="41">
        <v>187.25</v>
      </c>
      <c r="K4" s="9">
        <v>164.3</v>
      </c>
      <c r="L4" s="9">
        <v>151.94999999999999</v>
      </c>
      <c r="M4" s="9">
        <v>175.21</v>
      </c>
      <c r="N4" s="9">
        <v>117.3</v>
      </c>
      <c r="O4" s="9">
        <f>0.1*O3</f>
        <v>616.20000000000005</v>
      </c>
      <c r="P4" s="9">
        <f>0.08*P3</f>
        <v>511.6</v>
      </c>
    </row>
    <row r="5" spans="1:1025" x14ac:dyDescent="0.25">
      <c r="A5" s="16" t="s">
        <v>17</v>
      </c>
      <c r="B5" s="41">
        <v>2486</v>
      </c>
      <c r="C5" s="41">
        <v>2727</v>
      </c>
      <c r="D5" s="41">
        <v>2822</v>
      </c>
      <c r="E5" s="41">
        <v>3101</v>
      </c>
      <c r="F5" s="41">
        <v>3537</v>
      </c>
      <c r="G5" s="41">
        <v>3076</v>
      </c>
      <c r="H5" s="41">
        <v>2714</v>
      </c>
      <c r="I5" s="41">
        <v>2267</v>
      </c>
      <c r="J5" s="9">
        <v>2107</v>
      </c>
      <c r="K5" s="9">
        <v>1829</v>
      </c>
      <c r="L5" s="9">
        <v>1631</v>
      </c>
      <c r="M5" s="9">
        <v>1488</v>
      </c>
      <c r="N5" s="9">
        <v>615</v>
      </c>
      <c r="O5" s="9">
        <v>6849</v>
      </c>
      <c r="P5" s="9">
        <v>6578</v>
      </c>
    </row>
    <row r="6" spans="1:1025" x14ac:dyDescent="0.25">
      <c r="A6" s="16" t="s">
        <v>18</v>
      </c>
      <c r="B6" s="41">
        <v>323.18</v>
      </c>
      <c r="C6" s="41">
        <v>436.32</v>
      </c>
      <c r="D6" s="41">
        <v>507.96</v>
      </c>
      <c r="E6" s="41">
        <v>589.19000000000005</v>
      </c>
      <c r="F6" s="41">
        <v>707.4</v>
      </c>
      <c r="G6" s="41">
        <v>522.91999999999996</v>
      </c>
      <c r="H6" s="41">
        <v>488.52</v>
      </c>
      <c r="I6" s="41">
        <v>385.39</v>
      </c>
      <c r="J6" s="41">
        <v>379.26</v>
      </c>
      <c r="K6" s="41">
        <v>310.93</v>
      </c>
      <c r="L6" s="41">
        <v>326.2</v>
      </c>
      <c r="M6" s="41">
        <v>282.72000000000003</v>
      </c>
      <c r="N6" s="41">
        <v>153.75</v>
      </c>
      <c r="O6" s="9">
        <f>0.2*O5</f>
        <v>1369.8000000000002</v>
      </c>
      <c r="P6" s="9">
        <f>0.19*P5</f>
        <v>1249.82</v>
      </c>
    </row>
    <row r="7" spans="1:1025" x14ac:dyDescent="0.25">
      <c r="A7" s="16" t="s">
        <v>19</v>
      </c>
      <c r="B7" s="41">
        <v>681</v>
      </c>
      <c r="C7" s="41">
        <v>887</v>
      </c>
      <c r="D7" s="41">
        <v>955</v>
      </c>
      <c r="E7" s="41">
        <v>998</v>
      </c>
      <c r="F7" s="41">
        <v>1187</v>
      </c>
      <c r="G7" s="41">
        <v>1143</v>
      </c>
      <c r="H7" s="41">
        <v>890</v>
      </c>
      <c r="I7" s="9">
        <v>860</v>
      </c>
      <c r="J7" s="9">
        <v>757</v>
      </c>
      <c r="K7" s="9">
        <v>603</v>
      </c>
      <c r="L7" s="9">
        <v>419</v>
      </c>
      <c r="M7" s="9">
        <v>365</v>
      </c>
      <c r="N7" s="9">
        <v>163</v>
      </c>
      <c r="O7" s="9">
        <v>831</v>
      </c>
      <c r="P7" s="9">
        <v>738</v>
      </c>
    </row>
    <row r="8" spans="1:1025" x14ac:dyDescent="0.25">
      <c r="A8" s="16" t="s">
        <v>20</v>
      </c>
      <c r="B8" s="9">
        <v>61.29</v>
      </c>
      <c r="C8" s="9">
        <v>124.18</v>
      </c>
      <c r="D8" s="9">
        <v>191</v>
      </c>
      <c r="E8" s="9">
        <v>179.64</v>
      </c>
      <c r="F8" s="9">
        <v>213.66</v>
      </c>
      <c r="G8" s="9">
        <v>262.89</v>
      </c>
      <c r="H8" s="9">
        <v>186.9</v>
      </c>
      <c r="I8" s="9">
        <v>301</v>
      </c>
      <c r="J8" s="9">
        <v>295.23</v>
      </c>
      <c r="K8" s="9">
        <v>301.5</v>
      </c>
      <c r="L8" s="9">
        <v>184.36</v>
      </c>
      <c r="M8" s="9">
        <v>135.05000000000001</v>
      </c>
      <c r="N8" s="9">
        <v>70.09</v>
      </c>
      <c r="O8" s="9">
        <f>0.54*O7</f>
        <v>448.74</v>
      </c>
      <c r="P8" s="9">
        <f>0.49*P7</f>
        <v>361.62</v>
      </c>
    </row>
    <row r="9" spans="1:1025" x14ac:dyDescent="0.25">
      <c r="A9" s="16" t="s">
        <v>21</v>
      </c>
      <c r="B9" s="9">
        <v>2184</v>
      </c>
      <c r="C9" s="9">
        <v>2167</v>
      </c>
      <c r="D9" s="9">
        <v>2182</v>
      </c>
      <c r="E9" s="9">
        <v>2272</v>
      </c>
      <c r="F9" s="9">
        <v>2563</v>
      </c>
      <c r="G9" s="9">
        <v>2617</v>
      </c>
      <c r="H9" s="9">
        <v>2144</v>
      </c>
      <c r="I9" s="9">
        <v>1967</v>
      </c>
      <c r="J9" s="9">
        <v>1837</v>
      </c>
      <c r="K9" s="9">
        <v>1553</v>
      </c>
      <c r="L9" s="9">
        <v>1322</v>
      </c>
      <c r="M9" s="9">
        <v>980</v>
      </c>
      <c r="N9" s="9">
        <v>331</v>
      </c>
      <c r="O9" s="9">
        <v>3276</v>
      </c>
      <c r="P9" s="9">
        <v>3300</v>
      </c>
      <c r="Q9" s="5"/>
    </row>
    <row r="10" spans="1:1025" x14ac:dyDescent="0.25">
      <c r="A10" s="16" t="s">
        <v>22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f>0.01*I9</f>
        <v>19.670000000000002</v>
      </c>
      <c r="J10" s="9">
        <v>0</v>
      </c>
      <c r="K10" s="9">
        <v>15.53</v>
      </c>
      <c r="L10" s="9">
        <v>13.22</v>
      </c>
      <c r="M10" s="9">
        <f>0.06*M9</f>
        <v>58.8</v>
      </c>
      <c r="N10" s="9">
        <f>0.07*N9</f>
        <v>23.17</v>
      </c>
      <c r="O10" s="9">
        <f>0.06*O9</f>
        <v>196.56</v>
      </c>
      <c r="P10" s="9">
        <f>0.05*P9</f>
        <v>165</v>
      </c>
    </row>
    <row r="11" spans="1:1025" x14ac:dyDescent="0.25">
      <c r="A11" s="22" t="s">
        <v>26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025" s="20" customFormat="1" x14ac:dyDescent="0.25">
      <c r="A12" s="16" t="s">
        <v>115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v>39096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</row>
    <row r="13" spans="1:1025" x14ac:dyDescent="0.25">
      <c r="A13" s="16" t="s">
        <v>112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025" x14ac:dyDescent="0.25">
      <c r="A14" s="16" t="s">
        <v>116</v>
      </c>
      <c r="B14" s="9">
        <f>11/99</f>
        <v>0.1111111111111111</v>
      </c>
      <c r="C14" s="12">
        <f t="shared" ref="C14:P14" si="0">11/99</f>
        <v>0.1111111111111111</v>
      </c>
      <c r="D14" s="12">
        <f t="shared" si="0"/>
        <v>0.1111111111111111</v>
      </c>
      <c r="E14" s="12">
        <f t="shared" si="0"/>
        <v>0.1111111111111111</v>
      </c>
      <c r="F14" s="12">
        <f t="shared" si="0"/>
        <v>0.1111111111111111</v>
      </c>
      <c r="G14" s="12">
        <f t="shared" si="0"/>
        <v>0.1111111111111111</v>
      </c>
      <c r="H14" s="12">
        <f t="shared" si="0"/>
        <v>0.1111111111111111</v>
      </c>
      <c r="I14" s="12">
        <f t="shared" si="0"/>
        <v>0.1111111111111111</v>
      </c>
      <c r="J14" s="12">
        <f t="shared" si="0"/>
        <v>0.1111111111111111</v>
      </c>
      <c r="K14" s="12">
        <f t="shared" si="0"/>
        <v>0.1111111111111111</v>
      </c>
      <c r="L14" s="12">
        <f t="shared" si="0"/>
        <v>0.1111111111111111</v>
      </c>
      <c r="M14" s="12">
        <f t="shared" si="0"/>
        <v>0.1111111111111111</v>
      </c>
      <c r="N14" s="12">
        <f t="shared" si="0"/>
        <v>0.1111111111111111</v>
      </c>
      <c r="O14" s="12">
        <f t="shared" si="0"/>
        <v>0.1111111111111111</v>
      </c>
      <c r="P14" s="12">
        <f t="shared" si="0"/>
        <v>0.1111111111111111</v>
      </c>
    </row>
    <row r="15" spans="1:1025" x14ac:dyDescent="0.25">
      <c r="A15" s="47" t="s">
        <v>133</v>
      </c>
      <c r="B15" s="12"/>
      <c r="C15" s="12"/>
      <c r="D15" s="12"/>
      <c r="E15" s="9">
        <v>3.4000000000000002E-2</v>
      </c>
      <c r="F15" s="9"/>
      <c r="G15" s="9"/>
      <c r="H15" s="9"/>
      <c r="I15" s="9"/>
      <c r="J15" s="9"/>
      <c r="K15" s="9"/>
      <c r="L15" s="9"/>
      <c r="M15" s="9">
        <v>0.04</v>
      </c>
      <c r="N15" s="9">
        <v>0.04</v>
      </c>
      <c r="O15" s="9">
        <v>0.04</v>
      </c>
      <c r="P15" s="9">
        <v>0.04</v>
      </c>
      <c r="Q15" s="9"/>
      <c r="W15" s="8" t="s">
        <v>6</v>
      </c>
    </row>
    <row r="16" spans="1:1025" x14ac:dyDescent="0.25">
      <c r="A16" s="47" t="s">
        <v>134</v>
      </c>
      <c r="B16" s="12"/>
      <c r="C16" s="12"/>
      <c r="D16" s="12"/>
      <c r="E16" s="9">
        <v>4.2000000000000003E-2</v>
      </c>
      <c r="F16" s="9"/>
      <c r="G16" s="9"/>
      <c r="H16" s="9"/>
      <c r="I16" s="9"/>
      <c r="J16" s="9"/>
      <c r="K16" s="9"/>
      <c r="L16" s="9"/>
      <c r="M16" s="9">
        <v>8.4000000000000005E-2</v>
      </c>
      <c r="N16" s="9">
        <v>8.4000000000000005E-2</v>
      </c>
      <c r="O16" s="9">
        <v>8.4000000000000005E-2</v>
      </c>
      <c r="P16" s="9">
        <v>8.4000000000000005E-2</v>
      </c>
      <c r="Q16" s="9"/>
    </row>
    <row r="17" spans="1:17" x14ac:dyDescent="0.25">
      <c r="A17" s="47" t="s">
        <v>152</v>
      </c>
      <c r="B17" s="12"/>
      <c r="C17" s="12"/>
      <c r="D17" s="12"/>
      <c r="E17" s="9">
        <v>2.4E-2</v>
      </c>
      <c r="F17" s="9"/>
      <c r="G17" s="9"/>
      <c r="H17" s="9"/>
      <c r="I17" s="9"/>
      <c r="J17" s="9"/>
      <c r="K17" s="9"/>
      <c r="L17" s="9"/>
      <c r="M17" s="9">
        <v>2.1999999999999999E-2</v>
      </c>
      <c r="N17" s="9">
        <v>2.1999999999999999E-2</v>
      </c>
      <c r="O17" s="9">
        <v>2.1999999999999999E-2</v>
      </c>
      <c r="P17" s="9">
        <v>2.1999999999999999E-2</v>
      </c>
      <c r="Q17" s="9"/>
    </row>
    <row r="18" spans="1:17" x14ac:dyDescent="0.25">
      <c r="A18" s="47" t="s">
        <v>135</v>
      </c>
      <c r="B18" s="13"/>
      <c r="C18" s="13"/>
      <c r="D18" s="13"/>
      <c r="E18" s="30">
        <v>4.3999999999999997E-2</v>
      </c>
      <c r="F18" s="30"/>
      <c r="G18" s="30"/>
      <c r="H18" s="30"/>
      <c r="I18" s="30"/>
      <c r="J18" s="30"/>
      <c r="K18" s="30"/>
      <c r="L18" s="30"/>
      <c r="M18" s="30">
        <v>4.3999999999999997E-2</v>
      </c>
      <c r="N18" s="30">
        <v>4.3999999999999997E-2</v>
      </c>
      <c r="O18" s="30">
        <v>4.3999999999999997E-2</v>
      </c>
      <c r="P18" s="30">
        <v>4.3999999999999997E-2</v>
      </c>
      <c r="Q18" s="9"/>
    </row>
    <row r="19" spans="1:17" x14ac:dyDescent="0.25">
      <c r="A19" s="47" t="s">
        <v>153</v>
      </c>
      <c r="B19" s="9"/>
      <c r="C19" s="9"/>
      <c r="D19" s="9"/>
      <c r="E19" s="9">
        <v>3.3000000000000002E-2</v>
      </c>
      <c r="F19" s="9"/>
      <c r="G19" s="9"/>
      <c r="H19" s="9"/>
      <c r="I19" s="9"/>
      <c r="J19" s="9"/>
      <c r="K19" s="9"/>
      <c r="L19" s="9"/>
      <c r="M19" s="9">
        <v>5.3999999999999999E-2</v>
      </c>
      <c r="N19" s="9">
        <v>5.3999999999999999E-2</v>
      </c>
      <c r="O19" s="9">
        <v>5.3999999999999999E-2</v>
      </c>
      <c r="P19" s="9">
        <v>5.3999999999999999E-2</v>
      </c>
      <c r="Q19" s="9"/>
    </row>
    <row r="20" spans="1:17" x14ac:dyDescent="0.25">
      <c r="A20" s="22" t="s">
        <v>28</v>
      </c>
      <c r="B20" s="42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x14ac:dyDescent="0.25">
      <c r="A21" s="16" t="s">
        <v>48</v>
      </c>
      <c r="B21" s="9">
        <v>2017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7" x14ac:dyDescent="0.25">
      <c r="A22" s="14" t="s">
        <v>50</v>
      </c>
      <c r="B22" s="43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7" x14ac:dyDescent="0.25">
      <c r="A23" s="15" t="s">
        <v>41</v>
      </c>
      <c r="B23" s="44">
        <v>0.95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7" x14ac:dyDescent="0.25">
      <c r="A24" s="18" t="s">
        <v>33</v>
      </c>
      <c r="B24" s="43">
        <v>2018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7" x14ac:dyDescent="0.25">
      <c r="A25" s="15" t="s">
        <v>42</v>
      </c>
      <c r="B25" s="44">
        <v>0.95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A26" s="18" t="s">
        <v>33</v>
      </c>
      <c r="B26" s="43">
        <v>2020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7" x14ac:dyDescent="0.25">
      <c r="A27" s="15" t="s">
        <v>43</v>
      </c>
      <c r="B27" s="44">
        <v>0.22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7" x14ac:dyDescent="0.25">
      <c r="A28" s="18" t="s">
        <v>33</v>
      </c>
      <c r="B28" s="43">
        <v>2018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7" x14ac:dyDescent="0.25">
      <c r="A29" s="15" t="s">
        <v>44</v>
      </c>
      <c r="B29" s="44">
        <v>0.22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7" x14ac:dyDescent="0.25">
      <c r="A30" s="18" t="s">
        <v>33</v>
      </c>
      <c r="B30" s="43">
        <v>2020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7" x14ac:dyDescent="0.25">
      <c r="A31" s="14" t="s">
        <v>45</v>
      </c>
      <c r="B31" s="43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7" x14ac:dyDescent="0.25">
      <c r="A32" s="15" t="s">
        <v>41</v>
      </c>
      <c r="B32" s="43">
        <v>9.5699999999999993E-2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25" x14ac:dyDescent="0.25">
      <c r="A33" s="18" t="s">
        <v>33</v>
      </c>
      <c r="B33" s="43">
        <v>2022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25" x14ac:dyDescent="0.25">
      <c r="A34" s="14" t="s">
        <v>46</v>
      </c>
      <c r="B34" s="4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25" x14ac:dyDescent="0.25">
      <c r="A35" s="15" t="s">
        <v>41</v>
      </c>
      <c r="B35" s="43">
        <v>7.0000000000000007E-2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25" x14ac:dyDescent="0.25">
      <c r="A36" s="18" t="s">
        <v>33</v>
      </c>
      <c r="B36" s="43">
        <v>2020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25" x14ac:dyDescent="0.25">
      <c r="A37" s="26" t="s">
        <v>62</v>
      </c>
      <c r="B37" s="28"/>
      <c r="C37" s="28"/>
      <c r="D37" s="28"/>
      <c r="E37" s="28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25" x14ac:dyDescent="0.25">
      <c r="A38" s="9" t="s">
        <v>117</v>
      </c>
      <c r="B38" s="31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25" x14ac:dyDescent="0.25">
      <c r="A39" s="9" t="s">
        <v>113</v>
      </c>
      <c r="B39" s="3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25" x14ac:dyDescent="0.25">
      <c r="A40" s="9" t="s">
        <v>5</v>
      </c>
      <c r="B40" s="3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25" x14ac:dyDescent="0.25">
      <c r="A41" s="9" t="s">
        <v>114</v>
      </c>
      <c r="B41" s="31"/>
      <c r="C41" s="4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25" x14ac:dyDescent="0.25">
      <c r="A42" s="9" t="s">
        <v>7</v>
      </c>
      <c r="B42" s="46">
        <v>4893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25" x14ac:dyDescent="0.25">
      <c r="A43" s="9" t="s">
        <v>8</v>
      </c>
      <c r="B43" s="46">
        <v>2877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V43" s="10"/>
      <c r="W43" s="10"/>
      <c r="X43" s="10"/>
      <c r="Y43" s="10"/>
    </row>
    <row r="44" spans="1:25" x14ac:dyDescent="0.25">
      <c r="A44" s="9" t="s">
        <v>66</v>
      </c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V44" s="10"/>
      <c r="W44" s="10"/>
      <c r="X44" s="10"/>
      <c r="Y44" s="10"/>
    </row>
    <row r="45" spans="1:25" x14ac:dyDescent="0.25">
      <c r="A45" s="9" t="s">
        <v>67</v>
      </c>
      <c r="B45" s="46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V45" s="10"/>
      <c r="W45" s="10"/>
      <c r="X45" s="10"/>
      <c r="Y45" s="10"/>
    </row>
    <row r="46" spans="1:25" x14ac:dyDescent="0.25">
      <c r="A46" s="9" t="s">
        <v>70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25" x14ac:dyDescent="0.25">
      <c r="A47" s="16" t="s">
        <v>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25" x14ac:dyDescent="0.25">
      <c r="A48" s="9" t="s">
        <v>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9" t="s">
        <v>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5">
      <c r="B50" s="10"/>
      <c r="C50" s="10"/>
      <c r="D50" s="10"/>
      <c r="E50" s="10"/>
    </row>
    <row r="51" spans="1:16" x14ac:dyDescent="0.25">
      <c r="A51" s="21" t="s">
        <v>73</v>
      </c>
    </row>
    <row r="52" spans="1:16" x14ac:dyDescent="0.25">
      <c r="A52" s="14" t="s">
        <v>74</v>
      </c>
    </row>
    <row r="53" spans="1:16" x14ac:dyDescent="0.25">
      <c r="A53" s="14" t="s">
        <v>76</v>
      </c>
      <c r="I53" s="8" t="s">
        <v>6</v>
      </c>
    </row>
    <row r="54" spans="1:16" x14ac:dyDescent="0.25">
      <c r="A54" s="14" t="s">
        <v>77</v>
      </c>
    </row>
    <row r="55" spans="1:16" x14ac:dyDescent="0.25">
      <c r="A55" s="14" t="s">
        <v>75</v>
      </c>
    </row>
    <row r="56" spans="1:16" x14ac:dyDescent="0.25">
      <c r="A56" s="14" t="s">
        <v>83</v>
      </c>
    </row>
    <row r="57" spans="1:16" x14ac:dyDescent="0.25">
      <c r="A57" s="14" t="s">
        <v>84</v>
      </c>
    </row>
    <row r="58" spans="1:16" x14ac:dyDescent="0.25">
      <c r="A58" s="14" t="s">
        <v>85</v>
      </c>
    </row>
    <row r="59" spans="1:16" x14ac:dyDescent="0.25">
      <c r="A59" s="14" t="s">
        <v>86</v>
      </c>
    </row>
    <row r="60" spans="1:16" x14ac:dyDescent="0.25">
      <c r="A60" s="21" t="s">
        <v>78</v>
      </c>
    </row>
    <row r="61" spans="1:16" x14ac:dyDescent="0.25">
      <c r="A61" s="14" t="s">
        <v>79</v>
      </c>
    </row>
    <row r="62" spans="1:16" x14ac:dyDescent="0.25">
      <c r="A62" s="14" t="s">
        <v>80</v>
      </c>
    </row>
    <row r="63" spans="1:16" x14ac:dyDescent="0.25">
      <c r="A63" s="14" t="s">
        <v>81</v>
      </c>
    </row>
    <row r="64" spans="1:16" x14ac:dyDescent="0.25">
      <c r="A64" s="14" t="s">
        <v>82</v>
      </c>
    </row>
    <row r="65" spans="1:1" x14ac:dyDescent="0.25">
      <c r="A65" s="14" t="s">
        <v>83</v>
      </c>
    </row>
    <row r="66" spans="1:1" x14ac:dyDescent="0.25">
      <c r="A66" s="14" t="s">
        <v>84</v>
      </c>
    </row>
    <row r="67" spans="1:1" x14ac:dyDescent="0.25">
      <c r="A67" s="14" t="s">
        <v>85</v>
      </c>
    </row>
    <row r="68" spans="1:1" x14ac:dyDescent="0.25">
      <c r="A68" s="14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zoomScale="85" zoomScaleNormal="85" workbookViewId="0">
      <selection activeCell="B33" sqref="B33"/>
    </sheetView>
  </sheetViews>
  <sheetFormatPr defaultRowHeight="15" x14ac:dyDescent="0.25"/>
  <cols>
    <col min="1" max="1" width="54.140625" style="9" customWidth="1"/>
    <col min="2" max="2" width="21.140625" customWidth="1"/>
    <col min="3" max="3" width="21.7109375" customWidth="1"/>
    <col min="4" max="4" width="20" customWidth="1"/>
    <col min="5" max="5" width="19.28515625" customWidth="1"/>
    <col min="6" max="6" width="17" customWidth="1"/>
    <col min="7" max="7" width="16.7109375" customWidth="1"/>
    <col min="8" max="8" width="17.5703125" customWidth="1"/>
    <col min="9" max="9" width="16.5703125" customWidth="1"/>
  </cols>
  <sheetData>
    <row r="1" spans="1:9" x14ac:dyDescent="0.25">
      <c r="A1" s="10" t="s">
        <v>6</v>
      </c>
      <c r="B1" s="1" t="s">
        <v>29</v>
      </c>
      <c r="C1" s="1" t="s">
        <v>31</v>
      </c>
      <c r="I1" s="6"/>
    </row>
    <row r="2" spans="1:9" x14ac:dyDescent="0.25">
      <c r="A2" s="22" t="s">
        <v>14</v>
      </c>
      <c r="B2" s="25"/>
      <c r="C2" s="25"/>
      <c r="D2" s="25"/>
      <c r="E2" s="25"/>
      <c r="F2" s="25"/>
      <c r="G2" s="25"/>
      <c r="H2" s="25"/>
      <c r="I2" s="25"/>
    </row>
    <row r="3" spans="1:9" x14ac:dyDescent="0.25">
      <c r="A3" s="16" t="s">
        <v>15</v>
      </c>
      <c r="B3" t="s">
        <v>30</v>
      </c>
    </row>
    <row r="4" spans="1:9" x14ac:dyDescent="0.25">
      <c r="A4" s="16" t="s">
        <v>16</v>
      </c>
      <c r="B4" t="s">
        <v>30</v>
      </c>
      <c r="D4" s="1" t="s">
        <v>40</v>
      </c>
    </row>
    <row r="5" spans="1:9" x14ac:dyDescent="0.25">
      <c r="A5" s="16" t="s">
        <v>17</v>
      </c>
      <c r="B5" t="s">
        <v>30</v>
      </c>
      <c r="E5" s="17"/>
    </row>
    <row r="6" spans="1:9" x14ac:dyDescent="0.25">
      <c r="A6" s="16" t="s">
        <v>18</v>
      </c>
      <c r="B6" t="s">
        <v>30</v>
      </c>
      <c r="E6" s="17"/>
    </row>
    <row r="7" spans="1:9" x14ac:dyDescent="0.25">
      <c r="A7" s="16" t="s">
        <v>19</v>
      </c>
      <c r="B7" t="s">
        <v>30</v>
      </c>
      <c r="E7" s="17"/>
    </row>
    <row r="8" spans="1:9" x14ac:dyDescent="0.25">
      <c r="A8" s="16" t="s">
        <v>20</v>
      </c>
      <c r="B8" t="s">
        <v>30</v>
      </c>
      <c r="E8" s="17"/>
    </row>
    <row r="9" spans="1:9" x14ac:dyDescent="0.25">
      <c r="A9" s="16" t="s">
        <v>21</v>
      </c>
      <c r="B9" t="s">
        <v>30</v>
      </c>
    </row>
    <row r="10" spans="1:9" x14ac:dyDescent="0.25">
      <c r="A10" s="16" t="s">
        <v>22</v>
      </c>
      <c r="B10" t="s">
        <v>30</v>
      </c>
    </row>
    <row r="11" spans="1:9" x14ac:dyDescent="0.25">
      <c r="A11" s="22" t="s">
        <v>26</v>
      </c>
      <c r="B11" s="25"/>
      <c r="C11" s="25"/>
      <c r="D11" s="25"/>
      <c r="E11" s="25"/>
      <c r="F11" s="25"/>
      <c r="G11" s="25"/>
      <c r="H11" s="25"/>
      <c r="I11" s="25"/>
    </row>
    <row r="12" spans="1:9" x14ac:dyDescent="0.25">
      <c r="A12" s="16" t="s">
        <v>115</v>
      </c>
      <c r="B12" s="4" t="s">
        <v>182</v>
      </c>
      <c r="C12" s="4" t="s">
        <v>206</v>
      </c>
    </row>
    <row r="13" spans="1:9" x14ac:dyDescent="0.25">
      <c r="A13" s="16" t="s">
        <v>112</v>
      </c>
    </row>
    <row r="14" spans="1:9" x14ac:dyDescent="0.25">
      <c r="A14" s="16" t="s">
        <v>116</v>
      </c>
      <c r="B14" s="4" t="s">
        <v>118</v>
      </c>
      <c r="C14" t="s">
        <v>119</v>
      </c>
    </row>
    <row r="15" spans="1:9" x14ac:dyDescent="0.25">
      <c r="A15" s="47" t="s">
        <v>133</v>
      </c>
      <c r="B15" t="s">
        <v>146</v>
      </c>
      <c r="C15" t="s">
        <v>154</v>
      </c>
    </row>
    <row r="16" spans="1:9" x14ac:dyDescent="0.25">
      <c r="A16" s="47" t="s">
        <v>134</v>
      </c>
      <c r="B16" t="s">
        <v>146</v>
      </c>
      <c r="C16" t="s">
        <v>155</v>
      </c>
    </row>
    <row r="17" spans="1:9" x14ac:dyDescent="0.25">
      <c r="A17" s="47" t="s">
        <v>152</v>
      </c>
      <c r="B17" t="s">
        <v>146</v>
      </c>
      <c r="C17" t="s">
        <v>156</v>
      </c>
    </row>
    <row r="18" spans="1:9" x14ac:dyDescent="0.25">
      <c r="A18" s="47" t="s">
        <v>135</v>
      </c>
      <c r="B18" t="s">
        <v>146</v>
      </c>
      <c r="C18" t="s">
        <v>157</v>
      </c>
    </row>
    <row r="19" spans="1:9" x14ac:dyDescent="0.25">
      <c r="A19" s="47" t="s">
        <v>153</v>
      </c>
      <c r="B19" t="s">
        <v>146</v>
      </c>
      <c r="C19" t="s">
        <v>158</v>
      </c>
    </row>
    <row r="20" spans="1:9" x14ac:dyDescent="0.25">
      <c r="A20" s="22" t="s">
        <v>28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16" t="s">
        <v>48</v>
      </c>
      <c r="B21" t="s">
        <v>47</v>
      </c>
    </row>
    <row r="22" spans="1:9" x14ac:dyDescent="0.25">
      <c r="A22" s="14" t="s">
        <v>50</v>
      </c>
    </row>
    <row r="23" spans="1:9" x14ac:dyDescent="0.25">
      <c r="A23" s="15" t="s">
        <v>41</v>
      </c>
      <c r="B23" s="19" t="s">
        <v>51</v>
      </c>
      <c r="C23" t="s">
        <v>52</v>
      </c>
    </row>
    <row r="24" spans="1:9" x14ac:dyDescent="0.25">
      <c r="A24" s="18" t="s">
        <v>33</v>
      </c>
    </row>
    <row r="25" spans="1:9" x14ac:dyDescent="0.25">
      <c r="A25" s="15" t="s">
        <v>42</v>
      </c>
    </row>
    <row r="26" spans="1:9" x14ac:dyDescent="0.25">
      <c r="A26" s="18" t="s">
        <v>33</v>
      </c>
    </row>
    <row r="27" spans="1:9" x14ac:dyDescent="0.25">
      <c r="A27" s="15" t="s">
        <v>43</v>
      </c>
      <c r="B27" t="s">
        <v>53</v>
      </c>
      <c r="C27" t="s">
        <v>54</v>
      </c>
    </row>
    <row r="28" spans="1:9" x14ac:dyDescent="0.25">
      <c r="A28" s="18" t="s">
        <v>33</v>
      </c>
    </row>
    <row r="29" spans="1:9" x14ac:dyDescent="0.25">
      <c r="A29" s="15" t="s">
        <v>44</v>
      </c>
    </row>
    <row r="30" spans="1:9" x14ac:dyDescent="0.25">
      <c r="A30" s="18" t="s">
        <v>33</v>
      </c>
    </row>
    <row r="31" spans="1:9" x14ac:dyDescent="0.25">
      <c r="A31" s="14" t="s">
        <v>45</v>
      </c>
    </row>
    <row r="32" spans="1:9" x14ac:dyDescent="0.25">
      <c r="A32" s="15" t="s">
        <v>41</v>
      </c>
      <c r="B32" t="s">
        <v>55</v>
      </c>
      <c r="C32" t="s">
        <v>56</v>
      </c>
    </row>
    <row r="33" spans="1:11" x14ac:dyDescent="0.25">
      <c r="A33" s="18" t="s">
        <v>33</v>
      </c>
    </row>
    <row r="34" spans="1:11" x14ac:dyDescent="0.25">
      <c r="A34" s="14" t="s">
        <v>46</v>
      </c>
    </row>
    <row r="35" spans="1:11" x14ac:dyDescent="0.25">
      <c r="A35" s="15" t="s">
        <v>41</v>
      </c>
      <c r="B35" t="s">
        <v>57</v>
      </c>
      <c r="C35" t="s">
        <v>58</v>
      </c>
    </row>
    <row r="36" spans="1:11" x14ac:dyDescent="0.25">
      <c r="A36" s="18" t="s">
        <v>33</v>
      </c>
    </row>
    <row r="37" spans="1:11" x14ac:dyDescent="0.25">
      <c r="A37" s="26" t="s">
        <v>62</v>
      </c>
      <c r="B37" s="25"/>
      <c r="C37" s="25"/>
      <c r="D37" s="25"/>
      <c r="E37" s="25"/>
      <c r="F37" s="25"/>
      <c r="G37" s="25"/>
      <c r="H37" s="25"/>
      <c r="I37" s="25"/>
    </row>
    <row r="38" spans="1:11" x14ac:dyDescent="0.25">
      <c r="A38" s="9" t="s">
        <v>117</v>
      </c>
      <c r="B38" s="35"/>
      <c r="C38" s="6"/>
      <c r="F38" s="9"/>
      <c r="G38" s="31"/>
      <c r="H38" s="10"/>
      <c r="I38" s="10"/>
      <c r="J38" s="10"/>
      <c r="K38" s="8"/>
    </row>
    <row r="39" spans="1:11" x14ac:dyDescent="0.25">
      <c r="A39" s="9" t="s">
        <v>113</v>
      </c>
      <c r="B39" s="3"/>
      <c r="F39" s="9"/>
      <c r="G39" s="32"/>
      <c r="H39" s="8"/>
      <c r="I39" s="8"/>
      <c r="J39" s="8"/>
      <c r="K39" s="8"/>
    </row>
    <row r="40" spans="1:11" x14ac:dyDescent="0.25">
      <c r="A40" s="9" t="s">
        <v>5</v>
      </c>
      <c r="B40" s="36"/>
      <c r="F40" s="9"/>
      <c r="G40" s="32"/>
      <c r="H40" s="8"/>
      <c r="I40" s="8"/>
      <c r="J40" s="8"/>
      <c r="K40" s="8"/>
    </row>
    <row r="41" spans="1:11" x14ac:dyDescent="0.25">
      <c r="A41" s="9" t="s">
        <v>114</v>
      </c>
      <c r="B41" s="3"/>
      <c r="C41" s="34"/>
      <c r="F41" s="9"/>
      <c r="G41" s="32"/>
      <c r="H41" s="8"/>
      <c r="I41" s="8"/>
      <c r="J41" s="8"/>
      <c r="K41" s="8"/>
    </row>
    <row r="42" spans="1:11" x14ac:dyDescent="0.25">
      <c r="A42" s="9" t="s">
        <v>7</v>
      </c>
      <c r="B42" s="3" t="s">
        <v>11</v>
      </c>
      <c r="C42" s="4" t="s">
        <v>9</v>
      </c>
      <c r="F42" s="9"/>
      <c r="G42" s="32"/>
      <c r="H42" s="4"/>
      <c r="I42" s="8"/>
      <c r="J42" s="8"/>
      <c r="K42" s="8"/>
    </row>
    <row r="43" spans="1:11" x14ac:dyDescent="0.25">
      <c r="A43" s="9" t="s">
        <v>8</v>
      </c>
      <c r="B43" s="4" t="s">
        <v>11</v>
      </c>
      <c r="C43" s="2" t="s">
        <v>10</v>
      </c>
      <c r="F43" s="9"/>
      <c r="G43" s="33"/>
      <c r="H43" s="8"/>
      <c r="I43" s="8"/>
      <c r="J43" s="8"/>
      <c r="K43" s="8"/>
    </row>
    <row r="44" spans="1:11" x14ac:dyDescent="0.25">
      <c r="A44" s="9" t="s">
        <v>66</v>
      </c>
      <c r="C44" t="s">
        <v>6</v>
      </c>
      <c r="F44" s="9"/>
      <c r="G44" s="33"/>
      <c r="H44" s="8"/>
      <c r="I44" s="8"/>
      <c r="J44" s="8"/>
      <c r="K44" s="8"/>
    </row>
    <row r="45" spans="1:11" x14ac:dyDescent="0.25">
      <c r="A45" s="9" t="s">
        <v>67</v>
      </c>
      <c r="F45" s="9"/>
      <c r="G45" s="33"/>
      <c r="H45" s="8"/>
      <c r="I45" s="8"/>
      <c r="J45" s="8"/>
      <c r="K45" s="8"/>
    </row>
    <row r="46" spans="1:11" x14ac:dyDescent="0.25">
      <c r="A46" s="9" t="s">
        <v>70</v>
      </c>
      <c r="F46" s="9"/>
      <c r="G46" s="33"/>
      <c r="H46" s="8"/>
      <c r="I46" s="8"/>
      <c r="J46" s="8"/>
      <c r="K46" s="8"/>
    </row>
    <row r="47" spans="1:11" x14ac:dyDescent="0.25">
      <c r="A47" s="16" t="s">
        <v>69</v>
      </c>
      <c r="F47" s="9"/>
      <c r="G47" s="33"/>
      <c r="H47" s="8"/>
      <c r="I47" s="8"/>
      <c r="J47" s="8"/>
      <c r="K47" s="8"/>
    </row>
    <row r="48" spans="1:11" x14ac:dyDescent="0.25">
      <c r="A48" s="9" t="s">
        <v>71</v>
      </c>
      <c r="F48" s="9"/>
      <c r="G48" s="33"/>
      <c r="H48" s="8"/>
      <c r="I48" s="8"/>
      <c r="J48" s="8"/>
      <c r="K48" s="8"/>
    </row>
    <row r="49" spans="1:11" x14ac:dyDescent="0.25">
      <c r="A49" s="9" t="s">
        <v>72</v>
      </c>
      <c r="F49" s="9"/>
      <c r="G49" s="33"/>
      <c r="H49" s="8"/>
      <c r="I49" s="8"/>
      <c r="J49" s="8"/>
      <c r="K49" s="8"/>
    </row>
    <row r="50" spans="1:11" x14ac:dyDescent="0.25">
      <c r="B50" s="10" t="s">
        <v>101</v>
      </c>
      <c r="D50" s="10" t="s">
        <v>35</v>
      </c>
      <c r="F50" s="10" t="s">
        <v>37</v>
      </c>
      <c r="H50" s="10" t="s">
        <v>38</v>
      </c>
      <c r="I50" s="8"/>
      <c r="J50" s="8"/>
      <c r="K50" s="8"/>
    </row>
    <row r="51" spans="1:11" x14ac:dyDescent="0.25">
      <c r="A51" s="21" t="s">
        <v>73</v>
      </c>
      <c r="F51" s="9"/>
      <c r="G51" s="10"/>
      <c r="H51" s="10"/>
      <c r="I51" s="10"/>
      <c r="J51" s="10"/>
      <c r="K51" s="8"/>
    </row>
    <row r="52" spans="1:11" x14ac:dyDescent="0.25">
      <c r="A52" s="14" t="s">
        <v>74</v>
      </c>
      <c r="F52" s="9"/>
      <c r="G52" s="8"/>
      <c r="H52" s="8"/>
      <c r="I52" s="8"/>
      <c r="J52" s="8"/>
      <c r="K52" s="8"/>
    </row>
    <row r="53" spans="1:11" x14ac:dyDescent="0.25">
      <c r="A53" s="14" t="s">
        <v>76</v>
      </c>
      <c r="D53" s="34"/>
      <c r="E53" s="34"/>
      <c r="F53" s="9"/>
      <c r="G53" s="8"/>
      <c r="H53" s="8"/>
      <c r="I53" s="8"/>
      <c r="J53" s="8"/>
      <c r="K53" s="8"/>
    </row>
    <row r="54" spans="1:11" x14ac:dyDescent="0.25">
      <c r="A54" s="14" t="s">
        <v>77</v>
      </c>
      <c r="F54" s="9"/>
      <c r="G54" s="8"/>
      <c r="H54" s="8"/>
      <c r="I54" s="8"/>
      <c r="J54" s="8"/>
      <c r="K54" s="8"/>
    </row>
    <row r="55" spans="1:11" x14ac:dyDescent="0.25">
      <c r="A55" s="14" t="s">
        <v>75</v>
      </c>
      <c r="F55" s="9"/>
      <c r="G55" s="8"/>
      <c r="H55" s="8"/>
      <c r="I55" s="8"/>
      <c r="J55" s="8"/>
      <c r="K55" s="8"/>
    </row>
    <row r="56" spans="1:11" x14ac:dyDescent="0.25">
      <c r="A56" s="14" t="s">
        <v>83</v>
      </c>
      <c r="F56" s="9"/>
      <c r="G56" s="8"/>
      <c r="H56" s="8"/>
      <c r="I56" s="8"/>
      <c r="J56" s="8"/>
      <c r="K56" s="8"/>
    </row>
    <row r="57" spans="1:11" x14ac:dyDescent="0.25">
      <c r="A57" s="14" t="s">
        <v>84</v>
      </c>
      <c r="F57" s="9"/>
      <c r="G57" s="8"/>
      <c r="H57" s="8"/>
      <c r="I57" s="8"/>
      <c r="J57" s="8"/>
      <c r="K57" s="8"/>
    </row>
    <row r="58" spans="1:11" x14ac:dyDescent="0.25">
      <c r="A58" s="14" t="s">
        <v>85</v>
      </c>
    </row>
    <row r="59" spans="1:11" x14ac:dyDescent="0.25">
      <c r="A59" s="14" t="s">
        <v>86</v>
      </c>
    </row>
    <row r="60" spans="1:11" x14ac:dyDescent="0.25">
      <c r="A60" s="21" t="s">
        <v>78</v>
      </c>
    </row>
    <row r="61" spans="1:11" x14ac:dyDescent="0.25">
      <c r="A61" s="14" t="s">
        <v>79</v>
      </c>
      <c r="D61" s="34"/>
      <c r="E61" s="34"/>
    </row>
    <row r="62" spans="1:11" x14ac:dyDescent="0.25">
      <c r="A62" s="14" t="s">
        <v>80</v>
      </c>
      <c r="D62" s="34"/>
      <c r="E62" s="34"/>
    </row>
    <row r="63" spans="1:11" x14ac:dyDescent="0.25">
      <c r="A63" s="14" t="s">
        <v>81</v>
      </c>
      <c r="G63" t="s">
        <v>6</v>
      </c>
    </row>
    <row r="64" spans="1:11" x14ac:dyDescent="0.25">
      <c r="A64" s="14" t="s">
        <v>82</v>
      </c>
    </row>
    <row r="65" spans="1:1" x14ac:dyDescent="0.25">
      <c r="A65" s="14" t="s">
        <v>83</v>
      </c>
    </row>
    <row r="66" spans="1:1" x14ac:dyDescent="0.25">
      <c r="A66" s="14" t="s">
        <v>84</v>
      </c>
    </row>
    <row r="67" spans="1:1" x14ac:dyDescent="0.25">
      <c r="A67" s="14" t="s">
        <v>85</v>
      </c>
    </row>
    <row r="68" spans="1:1" x14ac:dyDescent="0.25">
      <c r="A68" s="1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Pneumonia-Data</vt:lpstr>
      <vt:lpstr>Pneumonia-Sources</vt:lpstr>
      <vt:lpstr>cIAIs-Data</vt:lpstr>
      <vt:lpstr>cIAIs-Sources</vt:lpstr>
      <vt:lpstr>UTIs-Data</vt:lpstr>
      <vt:lpstr>UTIs-Sources</vt:lpstr>
      <vt:lpstr>Bacteremia-Data</vt:lpstr>
      <vt:lpstr>Bacteremia-Sources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2017-04-19T18:24:43Z</dcterms:created>
  <dcterms:modified xsi:type="dcterms:W3CDTF">2017-05-16T20:24:14Z</dcterms:modified>
</cp:coreProperties>
</file>