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1490" windowHeight="3735" tabRatio="993" activeTab="1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34" l="1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P3" i="34" l="1"/>
  <c r="O3" i="34"/>
  <c r="P7" i="34"/>
  <c r="O7" i="34"/>
  <c r="P9" i="34"/>
  <c r="O9" i="34"/>
  <c r="N9" i="34"/>
  <c r="M9" i="34"/>
  <c r="I9" i="34"/>
  <c r="P5" i="34"/>
  <c r="O5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<sst xmlns="http://schemas.openxmlformats.org/spreadsheetml/2006/main" count="261" uniqueCount="42">
  <si>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</si>
  <si>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</si>
  <si>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</si>
  <si>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</si>
  <si>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</si>
  <si>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</si>
  <si>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</si>
  <si>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</si>
  <si>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</si>
  <si>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</si>
  <si>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</si>
  <si>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</si>
  <si>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</si>
  <si>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</si>
  <si>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</si>
  <si>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</si>
  <si>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</si>
  <si>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</si>
  <si>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</si>
  <si>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</si>
  <si>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</si>
  <si>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</si>
  <si>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</si>
  <si>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</si>
  <si>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</si>
  <si>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</si>
  <si>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</si>
  <si>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</si>
  <si>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</si>
  <si>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</si>
  <si>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</si>
  <si>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</si>
  <si>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</si>
  <si>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</si>
  <si>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</si>
  <si>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</si>
  <si>
    <t>Pneumonia prevalence</t>
  </si>
  <si>
    <t xml:space="preserve">CBP prescribed to pneumonia </t>
  </si>
  <si>
    <t>Pneumonia attributed to PA</t>
  </si>
  <si>
    <t>Pneumonia attributed to KP</t>
  </si>
  <si>
    <t>Pneumonia attributed to AB</t>
  </si>
  <si>
    <t>Pneumonia attributed to EA/C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</si>
</sst>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2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Fill="1"/>
    <xf numFmtId="0" fontId="9" fillId="0" borderId="2" xfId="0" applyFont="1" applyFill="1" applyBorder="1"/>
    <xf numFmtId="0" fontId="8" fillId="0" borderId="2" xfId="0" applyFont="1" applyFill="1" applyBorder="1"/>
    <xf numFmtId="0" fontId="9" fillId="0" borderId="1" xfId="0" applyFont="1" applyFill="1" applyBorder="1"/>
    <xf numFmtId="0" fontId="8" fillId="0" borderId="1" xfId="0" applyFont="1" applyFill="1" applyBorder="1"/>
    <xf numFmtId="0" fontId="9" fillId="0" borderId="0" xfId="0" applyFont="1" applyFill="1" applyBorder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5" x14ac:dyDescent="0.25"/>
  <cols>
    <col min="1" max="1" width="24" style="1"/>
    <col min="2" max="1025" width="8.42578125" style="1"/>
  </cols>
  <sheetData>
    <row r="1" spans="1:1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2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2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2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2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2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2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2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2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2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5" x14ac:dyDescent="0.25"/>
  <cols>
    <col min="1" max="1" width="16.140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2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2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2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2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5" x14ac:dyDescent="0.25"/>
  <cols>
    <col min="1" max="1" width="36.85546875" style="2" bestFit="1" customWidth="1"/>
    <col min="2" max="2" width="8.5703125" style="1"/>
    <col min="3" max="5" width="8.7109375" style="1"/>
    <col min="6" max="14" width="8.5703125" style="1"/>
    <col min="15" max="1022" width="8.42578125" style="1"/>
    <col min="1023" max="1028" width="8.42578125"/>
  </cols>
  <sheetData>
    <row r="1" spans="1:1022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2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2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2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2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2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2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2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2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25">
      <c r="A10" t="s">
        <v>8</v>
      </c>
    </row>
    <row r="11" spans="1:1022" x14ac:dyDescent="0.25">
      <c r="A11" s="1" t="s">
        <v>9</v>
      </c>
    </row>
    <row r="14" spans="1:1022" x14ac:dyDescent="0.25">
      <c r="A14" s="22" t="s">
        <v>25</v>
      </c>
    </row>
    <row r="16" spans="1:1022" x14ac:dyDescent="0.2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2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2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2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2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25">
      <c r="A21"/>
      <c r="AMF21"/>
      <c r="AMG21"/>
      <c r="AMH21"/>
    </row>
    <row r="24" spans="1:1022" x14ac:dyDescent="0.25">
      <c r="A24" s="25" t="s">
        <v>31</v>
      </c>
    </row>
    <row r="25" spans="1:1022" x14ac:dyDescent="0.25">
      <c r="A25" s="25" t="s">
        <v>28</v>
      </c>
    </row>
    <row r="26" spans="1:1022" x14ac:dyDescent="0.25">
      <c r="A26" s="25" t="s">
        <v>29</v>
      </c>
    </row>
    <row r="27" spans="1:1022" x14ac:dyDescent="0.2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42578125" style="2"/>
    <col min="2" max="2" width="11.85546875"/>
    <col min="3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5" x14ac:dyDescent="0.25"/>
  <cols>
    <col min="1" max="1" width="36.85546875" style="2" customWidth="1"/>
    <col min="2" max="15" width="8.5703125" style="1"/>
    <col min="16" max="1025" width="8.42578125" style="1"/>
  </cols>
  <sheetData>
    <row r="1" spans="1:1025" s="2" customFormat="1" x14ac:dyDescent="0.2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2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25">
      <c r="B13"/>
      <c r="C13"/>
      <c r="D13"/>
      <c r="E13"/>
      <c r="F13"/>
      <c r="G13"/>
    </row>
    <row r="14" spans="1:1025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2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25">
      <c r="A18" s="25" t="s">
        <v>31</v>
      </c>
    </row>
    <row r="19" spans="1:1" x14ac:dyDescent="0.25">
      <c r="A19" s="25" t="s">
        <v>28</v>
      </c>
    </row>
    <row r="20" spans="1:1" x14ac:dyDescent="0.25">
      <c r="A20" s="25" t="s">
        <v>29</v>
      </c>
    </row>
    <row r="21" spans="1:1" x14ac:dyDescent="0.2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zoomScale="85" zoomScaleNormal="85" workbookViewId="0">
      <selection activeCell="Q26" sqref="Q26"/>
    </sheetView>
  </sheetViews>
  <sheetFormatPr defaultColWidth="8.7109375" defaultRowHeight="15" x14ac:dyDescent="0.25"/>
  <cols>
    <col min="1" max="1" width="31.7109375" style="23" bestFit="1" customWidth="1"/>
    <col min="2" max="1025" width="9.140625" style="23" customWidth="1"/>
    <col min="1026" max="16384" width="8.7109375" style="24"/>
  </cols>
  <sheetData>
    <row r="1" spans="1:1025" s="28" customFormat="1" x14ac:dyDescent="0.25">
      <c r="A1" s="37" t="s">
        <v>0</v>
      </c>
      <c r="B1" s="37">
        <v>2000</v>
      </c>
      <c r="C1" s="37">
        <v>2001</v>
      </c>
      <c r="D1" s="37">
        <v>2002</v>
      </c>
      <c r="E1" s="37">
        <v>2003</v>
      </c>
      <c r="F1" s="37">
        <v>2004</v>
      </c>
      <c r="G1" s="37">
        <v>2005</v>
      </c>
      <c r="H1" s="37">
        <v>2006</v>
      </c>
      <c r="I1" s="37">
        <v>2007</v>
      </c>
      <c r="J1" s="37">
        <v>2008</v>
      </c>
      <c r="K1" s="37">
        <v>2009</v>
      </c>
      <c r="L1" s="37">
        <v>2010</v>
      </c>
      <c r="M1" s="37">
        <v>2011</v>
      </c>
      <c r="N1" s="37">
        <v>2012</v>
      </c>
      <c r="O1" s="37">
        <v>2013</v>
      </c>
      <c r="P1" s="37">
        <v>2014</v>
      </c>
    </row>
    <row r="2" spans="1:1025" x14ac:dyDescent="0.25">
      <c r="A2" s="38" t="s">
        <v>3</v>
      </c>
      <c r="B2" s="39">
        <v>2486</v>
      </c>
      <c r="C2" s="39">
        <v>2727</v>
      </c>
      <c r="D2" s="39">
        <v>2822</v>
      </c>
      <c r="E2" s="39">
        <v>3101</v>
      </c>
      <c r="F2" s="39">
        <v>3537</v>
      </c>
      <c r="G2" s="39">
        <v>3076</v>
      </c>
      <c r="H2" s="39">
        <v>2714</v>
      </c>
      <c r="I2" s="39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</row>
    <row r="3" spans="1:1025" x14ac:dyDescent="0.25">
      <c r="A3" s="40" t="s">
        <v>4</v>
      </c>
      <c r="B3" s="41">
        <v>323.18</v>
      </c>
      <c r="C3" s="41">
        <v>436.32</v>
      </c>
      <c r="D3" s="41">
        <v>507.96</v>
      </c>
      <c r="E3" s="41">
        <v>589.19000000000005</v>
      </c>
      <c r="F3" s="41">
        <v>707.4</v>
      </c>
      <c r="G3" s="41">
        <v>522.91999999999996</v>
      </c>
      <c r="H3" s="41">
        <v>488.52</v>
      </c>
      <c r="I3" s="41">
        <v>385.39</v>
      </c>
      <c r="J3" s="41">
        <v>379.26</v>
      </c>
      <c r="K3" s="41">
        <v>310.93</v>
      </c>
      <c r="L3" s="41">
        <v>326.2</v>
      </c>
      <c r="M3" s="41">
        <v>282.72000000000003</v>
      </c>
      <c r="N3" s="41">
        <v>153.75</v>
      </c>
      <c r="O3" s="41">
        <f>0.2*O2</f>
        <v>1369.8000000000002</v>
      </c>
      <c r="P3" s="41">
        <f>0.19*P2</f>
        <v>1249.82</v>
      </c>
    </row>
    <row r="4" spans="1:1025" x14ac:dyDescent="0.25">
      <c r="A4" s="38" t="s">
        <v>5</v>
      </c>
      <c r="B4" s="39">
        <v>681</v>
      </c>
      <c r="C4" s="39">
        <v>887</v>
      </c>
      <c r="D4" s="39">
        <v>955</v>
      </c>
      <c r="E4" s="39">
        <v>998</v>
      </c>
      <c r="F4" s="39">
        <v>1187</v>
      </c>
      <c r="G4" s="39">
        <v>1143</v>
      </c>
      <c r="H4" s="39">
        <v>890</v>
      </c>
      <c r="I4" s="39">
        <v>860</v>
      </c>
      <c r="J4" s="39">
        <v>757</v>
      </c>
      <c r="K4" s="39">
        <v>603</v>
      </c>
      <c r="L4" s="39">
        <v>419</v>
      </c>
      <c r="M4" s="39">
        <v>365</v>
      </c>
      <c r="N4" s="39">
        <v>163</v>
      </c>
      <c r="O4" s="39">
        <v>831</v>
      </c>
      <c r="P4" s="39">
        <v>738</v>
      </c>
    </row>
    <row r="5" spans="1:1025" x14ac:dyDescent="0.25">
      <c r="A5" s="40" t="s">
        <v>6</v>
      </c>
      <c r="B5" s="41">
        <v>61.29</v>
      </c>
      <c r="C5" s="41">
        <v>124.18</v>
      </c>
      <c r="D5" s="41">
        <v>191</v>
      </c>
      <c r="E5" s="41">
        <v>179.64</v>
      </c>
      <c r="F5" s="41">
        <v>213.66</v>
      </c>
      <c r="G5" s="41">
        <v>262.89</v>
      </c>
      <c r="H5" s="41">
        <v>186.9</v>
      </c>
      <c r="I5" s="41">
        <v>301</v>
      </c>
      <c r="J5" s="41">
        <v>295.23</v>
      </c>
      <c r="K5" s="41">
        <v>301.5</v>
      </c>
      <c r="L5" s="41">
        <v>184.36</v>
      </c>
      <c r="M5" s="41">
        <v>135.05000000000001</v>
      </c>
      <c r="N5" s="41">
        <v>70.09</v>
      </c>
      <c r="O5" s="41">
        <f>0.54*O4</f>
        <v>448.74</v>
      </c>
      <c r="P5" s="41">
        <f>0.49*P4</f>
        <v>361.62</v>
      </c>
    </row>
    <row r="6" spans="1:1025" x14ac:dyDescent="0.25">
      <c r="A6" s="42" t="s">
        <v>1</v>
      </c>
      <c r="B6" s="33">
        <v>3230</v>
      </c>
      <c r="C6" s="33">
        <v>3459</v>
      </c>
      <c r="D6" s="33">
        <v>3697</v>
      </c>
      <c r="E6" s="33">
        <v>3733</v>
      </c>
      <c r="F6" s="33">
        <v>4616</v>
      </c>
      <c r="G6" s="33">
        <v>4696</v>
      </c>
      <c r="H6" s="33">
        <v>4158</v>
      </c>
      <c r="I6" s="33">
        <v>3732</v>
      </c>
      <c r="J6" s="33">
        <v>3745</v>
      </c>
      <c r="K6" s="33">
        <v>3286</v>
      </c>
      <c r="L6" s="33">
        <v>3039</v>
      </c>
      <c r="M6" s="33">
        <v>2503</v>
      </c>
      <c r="N6" s="33">
        <v>1173</v>
      </c>
      <c r="O6" s="33">
        <v>6162</v>
      </c>
      <c r="P6" s="33">
        <v>6395</v>
      </c>
    </row>
    <row r="7" spans="1:1025" x14ac:dyDescent="0.25">
      <c r="A7" s="40" t="s">
        <v>2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46.96</v>
      </c>
      <c r="H7" s="41">
        <v>41.58</v>
      </c>
      <c r="I7" s="41">
        <v>74.64</v>
      </c>
      <c r="J7" s="41">
        <v>187.25</v>
      </c>
      <c r="K7" s="41">
        <v>164.3</v>
      </c>
      <c r="L7" s="41">
        <v>151.94999999999999</v>
      </c>
      <c r="M7" s="41">
        <v>175.21</v>
      </c>
      <c r="N7" s="41">
        <v>117.3</v>
      </c>
      <c r="O7" s="41">
        <f>0.1*O6</f>
        <v>616.20000000000005</v>
      </c>
      <c r="P7" s="41">
        <f>0.08*P6</f>
        <v>511.6</v>
      </c>
    </row>
    <row r="8" spans="1:1025" s="29" customFormat="1" x14ac:dyDescent="0.25">
      <c r="A8" s="42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30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30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30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30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30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30"/>
      <c r="ALO8" s="30"/>
      <c r="ALP8" s="30"/>
      <c r="ALQ8" s="30"/>
      <c r="ALR8" s="30"/>
      <c r="ALS8" s="30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  <c r="AMK8" s="30"/>
    </row>
    <row r="9" spans="1:1025" s="31" customFormat="1" x14ac:dyDescent="0.25">
      <c r="A9" s="40" t="s">
        <v>35</v>
      </c>
      <c r="B9" s="41">
        <v>0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f>0.01*I8</f>
        <v>19.670000000000002</v>
      </c>
      <c r="J9" s="41">
        <v>0</v>
      </c>
      <c r="K9" s="41">
        <v>15.53</v>
      </c>
      <c r="L9" s="41">
        <v>13.22</v>
      </c>
      <c r="M9" s="41">
        <f>0.06*M8</f>
        <v>58.8</v>
      </c>
      <c r="N9" s="41">
        <f>0.07*N8</f>
        <v>23.17</v>
      </c>
      <c r="O9" s="41">
        <f>0.06*O8</f>
        <v>196.56</v>
      </c>
      <c r="P9" s="41">
        <f>0.05*P8</f>
        <v>165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  <c r="AMI9" s="32"/>
      <c r="AMJ9" s="32"/>
      <c r="AMK9" s="32"/>
    </row>
    <row r="10" spans="1:1025" x14ac:dyDescent="0.25">
      <c r="A10" s="37" t="s">
        <v>7</v>
      </c>
      <c r="B10" s="43">
        <v>28</v>
      </c>
      <c r="C10" s="43">
        <v>33</v>
      </c>
      <c r="D10" s="43">
        <v>40</v>
      </c>
      <c r="E10" s="43">
        <v>41</v>
      </c>
      <c r="F10" s="43">
        <v>44</v>
      </c>
      <c r="G10" s="43">
        <v>48</v>
      </c>
      <c r="H10" s="43">
        <v>53</v>
      </c>
      <c r="I10" s="43">
        <v>55</v>
      </c>
      <c r="J10" s="43">
        <v>59</v>
      </c>
      <c r="K10" s="43">
        <v>62</v>
      </c>
      <c r="L10" s="43">
        <v>63</v>
      </c>
      <c r="M10" s="43">
        <v>66</v>
      </c>
      <c r="N10" s="43">
        <v>67</v>
      </c>
      <c r="O10" s="43">
        <v>61</v>
      </c>
      <c r="P10" s="43">
        <v>64</v>
      </c>
    </row>
    <row r="11" spans="1:1025" x14ac:dyDescent="0.25">
      <c r="A11" s="25" t="s">
        <v>33</v>
      </c>
      <c r="B11" s="43">
        <v>6.8223934999999999E-2</v>
      </c>
      <c r="C11" s="43">
        <v>7.3936685000000002E-2</v>
      </c>
      <c r="D11" s="43">
        <v>8.5411685000000001E-2</v>
      </c>
      <c r="E11" s="43">
        <v>8.4051122000000006E-2</v>
      </c>
      <c r="F11" s="43">
        <v>9.2109112000000007E-2</v>
      </c>
      <c r="G11" s="43">
        <v>9.7155783999999995E-2</v>
      </c>
      <c r="H11" s="43">
        <v>0.108660435</v>
      </c>
      <c r="I11" s="43">
        <v>0.109467303</v>
      </c>
      <c r="J11" s="43">
        <v>0.113163925</v>
      </c>
      <c r="K11" s="43">
        <v>0.108742466</v>
      </c>
      <c r="L11" s="43">
        <v>0.124107856</v>
      </c>
      <c r="M11" s="43">
        <v>0.12151754100000001</v>
      </c>
      <c r="N11" s="43">
        <v>0.12963685599999999</v>
      </c>
      <c r="O11" s="25">
        <v>0.125379031</v>
      </c>
      <c r="P11" s="25">
        <v>0.131918217</v>
      </c>
    </row>
    <row r="12" spans="1:1025" x14ac:dyDescent="0.25">
      <c r="A12" s="25" t="s">
        <v>37</v>
      </c>
      <c r="B12" s="34">
        <f>29/156</f>
        <v>0.1858974358974359</v>
      </c>
      <c r="C12" s="34">
        <f t="shared" ref="C12:P12" si="0">29/156</f>
        <v>0.1858974358974359</v>
      </c>
      <c r="D12" s="34">
        <f t="shared" si="0"/>
        <v>0.1858974358974359</v>
      </c>
      <c r="E12" s="34">
        <f t="shared" si="0"/>
        <v>0.1858974358974359</v>
      </c>
      <c r="F12" s="34">
        <f t="shared" si="0"/>
        <v>0.1858974358974359</v>
      </c>
      <c r="G12" s="34">
        <f t="shared" si="0"/>
        <v>0.1858974358974359</v>
      </c>
      <c r="H12" s="34">
        <f t="shared" si="0"/>
        <v>0.1858974358974359</v>
      </c>
      <c r="I12" s="34">
        <f t="shared" si="0"/>
        <v>0.1858974358974359</v>
      </c>
      <c r="J12" s="34">
        <f t="shared" si="0"/>
        <v>0.1858974358974359</v>
      </c>
      <c r="K12" s="34">
        <f t="shared" si="0"/>
        <v>0.1858974358974359</v>
      </c>
      <c r="L12" s="34">
        <f t="shared" si="0"/>
        <v>0.1858974358974359</v>
      </c>
      <c r="M12" s="34">
        <f t="shared" si="0"/>
        <v>0.1858974358974359</v>
      </c>
      <c r="N12" s="33">
        <f>29/156</f>
        <v>0.1858974358974359</v>
      </c>
      <c r="O12" s="34">
        <f t="shared" si="0"/>
        <v>0.1858974358974359</v>
      </c>
      <c r="P12" s="34">
        <f t="shared" si="0"/>
        <v>0.1858974358974359</v>
      </c>
      <c r="Q12" s="34"/>
    </row>
    <row r="13" spans="1:1025" x14ac:dyDescent="0.25">
      <c r="A13" s="25" t="s">
        <v>38</v>
      </c>
      <c r="B13" s="34">
        <v>0.18099999999999999</v>
      </c>
      <c r="C13" s="34">
        <v>0.18099999999999999</v>
      </c>
      <c r="D13" s="34">
        <v>0.18099999999999999</v>
      </c>
      <c r="E13" s="33">
        <v>0.18099999999999999</v>
      </c>
      <c r="F13" s="34">
        <v>0.17899999999999999</v>
      </c>
      <c r="G13" s="34">
        <v>0.17699999999999999</v>
      </c>
      <c r="H13" s="34">
        <v>0.17499999999999999</v>
      </c>
      <c r="I13" s="34">
        <v>0.17299999999999999</v>
      </c>
      <c r="J13" s="34">
        <v>0.17099999999999999</v>
      </c>
      <c r="K13" s="34">
        <v>0.16899999999999998</v>
      </c>
      <c r="L13" s="34">
        <v>0.16699999999999998</v>
      </c>
      <c r="M13" s="33">
        <v>0.16500000000000001</v>
      </c>
      <c r="N13" s="33">
        <v>0.16500000000000001</v>
      </c>
      <c r="O13" s="34">
        <v>0.16500000000000001</v>
      </c>
      <c r="P13" s="34">
        <v>0.16500000000000001</v>
      </c>
    </row>
    <row r="14" spans="1:1025" x14ac:dyDescent="0.25">
      <c r="A14" s="25" t="s">
        <v>39</v>
      </c>
      <c r="B14" s="34">
        <v>7.1999999999999995E-2</v>
      </c>
      <c r="C14" s="34">
        <v>7.1999999999999995E-2</v>
      </c>
      <c r="D14" s="34">
        <v>7.1999999999999995E-2</v>
      </c>
      <c r="E14" s="33">
        <v>7.1999999999999995E-2</v>
      </c>
      <c r="F14" s="34">
        <v>7.5749999999999998E-2</v>
      </c>
      <c r="G14" s="34">
        <v>7.9500000000000001E-2</v>
      </c>
      <c r="H14" s="34">
        <v>8.3250000000000005E-2</v>
      </c>
      <c r="I14" s="34">
        <v>8.7000000000000008E-2</v>
      </c>
      <c r="J14" s="34">
        <v>9.0750000000000011E-2</v>
      </c>
      <c r="K14" s="34">
        <v>9.4500000000000015E-2</v>
      </c>
      <c r="L14" s="34">
        <v>9.8250000000000018E-2</v>
      </c>
      <c r="M14" s="33">
        <v>0.10199999999999999</v>
      </c>
      <c r="N14" s="33">
        <v>0.10199999999999999</v>
      </c>
      <c r="O14" s="34">
        <v>0.10199999999999999</v>
      </c>
      <c r="P14" s="34">
        <v>0.10199999999999999</v>
      </c>
    </row>
    <row r="15" spans="1:1025" x14ac:dyDescent="0.25">
      <c r="A15" s="25" t="s">
        <v>40</v>
      </c>
      <c r="B15" s="34">
        <v>6.9000000000000006E-2</v>
      </c>
      <c r="C15" s="34">
        <v>6.9000000000000006E-2</v>
      </c>
      <c r="D15" s="34">
        <v>6.9000000000000006E-2</v>
      </c>
      <c r="E15" s="33">
        <v>6.9000000000000006E-2</v>
      </c>
      <c r="F15" s="34">
        <v>6.8000000000000005E-2</v>
      </c>
      <c r="G15" s="34">
        <v>6.7000000000000004E-2</v>
      </c>
      <c r="H15" s="34">
        <v>6.6000000000000003E-2</v>
      </c>
      <c r="I15" s="34">
        <v>6.5000000000000002E-2</v>
      </c>
      <c r="J15" s="34">
        <v>6.4000000000000001E-2</v>
      </c>
      <c r="K15" s="34">
        <v>6.3E-2</v>
      </c>
      <c r="L15" s="34">
        <v>6.2E-2</v>
      </c>
      <c r="M15" s="33">
        <v>6.0999999999999999E-2</v>
      </c>
      <c r="N15" s="33">
        <v>6.0999999999999999E-2</v>
      </c>
      <c r="O15" s="34">
        <v>6.0999999999999999E-2</v>
      </c>
      <c r="P15" s="34">
        <v>6.0999999999999999E-2</v>
      </c>
    </row>
    <row r="16" spans="1:1025" x14ac:dyDescent="0.25">
      <c r="A16" s="25" t="s">
        <v>41</v>
      </c>
      <c r="B16" s="35">
        <v>0.1</v>
      </c>
      <c r="C16" s="35">
        <v>0.1</v>
      </c>
      <c r="D16" s="35">
        <v>0.1</v>
      </c>
      <c r="E16" s="36">
        <v>0.1</v>
      </c>
      <c r="F16" s="35">
        <v>9.7870000000000013E-2</v>
      </c>
      <c r="G16" s="35">
        <v>9.574000000000002E-2</v>
      </c>
      <c r="H16" s="35">
        <v>9.3610000000000027E-2</v>
      </c>
      <c r="I16" s="35">
        <v>9.1480000000000034E-2</v>
      </c>
      <c r="J16" s="35">
        <v>8.9350000000000041E-2</v>
      </c>
      <c r="K16" s="35">
        <v>8.7220000000000047E-2</v>
      </c>
      <c r="L16" s="35">
        <v>8.5090000000000054E-2</v>
      </c>
      <c r="M16" s="36">
        <v>8.3000000000000004E-2</v>
      </c>
      <c r="N16" s="36">
        <v>8.3000000000000004E-2</v>
      </c>
      <c r="O16" s="35">
        <v>8.3000000000000004E-2</v>
      </c>
      <c r="P16" s="35">
        <v>8.3000000000000004E-2</v>
      </c>
    </row>
    <row r="17" spans="1:16" x14ac:dyDescent="0.25">
      <c r="A17" s="25" t="s">
        <v>36</v>
      </c>
      <c r="B17" s="33">
        <v>717555</v>
      </c>
      <c r="C17" s="33">
        <v>788109</v>
      </c>
      <c r="D17" s="33">
        <v>834650</v>
      </c>
      <c r="E17" s="33">
        <v>876869</v>
      </c>
      <c r="F17" s="33">
        <v>866690</v>
      </c>
      <c r="G17" s="33">
        <v>904668</v>
      </c>
      <c r="H17" s="33">
        <v>901797</v>
      </c>
      <c r="I17" s="33">
        <v>937806</v>
      </c>
      <c r="J17" s="33">
        <v>982396</v>
      </c>
      <c r="K17" s="33">
        <v>1083783</v>
      </c>
      <c r="L17" s="33">
        <v>973020</v>
      </c>
      <c r="M17" s="33">
        <v>1049066</v>
      </c>
      <c r="N17" s="33">
        <v>1005895</v>
      </c>
      <c r="O17" s="33">
        <v>953924</v>
      </c>
      <c r="P17" s="33">
        <v>958682</v>
      </c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5" x14ac:dyDescent="0.25"/>
  <cols>
    <col min="1" max="1" width="36.85546875" style="2" bestFit="1" customWidth="1"/>
    <col min="2" max="1022" width="8.42578125" style="1"/>
  </cols>
  <sheetData>
    <row r="1" spans="1:1024" s="2" customFormat="1" x14ac:dyDescent="0.2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2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2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2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2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2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2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2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2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2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2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5" x14ac:dyDescent="0.25"/>
  <cols>
    <col min="1" max="1" width="16.42578125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5" x14ac:dyDescent="0.25"/>
  <cols>
    <col min="1" max="1" width="36.85546875" style="2" bestFit="1" customWidth="1"/>
    <col min="2" max="6" width="8.28515625"/>
    <col min="7" max="16" width="8.5703125" style="1"/>
    <col min="17" max="1025" width="10.7109375" style="1"/>
  </cols>
  <sheetData>
    <row r="1" spans="1:1025" s="2" customFormat="1" x14ac:dyDescent="0.2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2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2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25">
      <c r="G16"/>
      <c r="H16"/>
      <c r="I16"/>
      <c r="J16"/>
      <c r="K16"/>
      <c r="L16"/>
      <c r="M16"/>
      <c r="N16"/>
      <c r="O16"/>
      <c r="P16"/>
    </row>
    <row r="17" spans="1:1" x14ac:dyDescent="0.25">
      <c r="A17" s="25" t="s">
        <v>31</v>
      </c>
    </row>
    <row r="18" spans="1:1" x14ac:dyDescent="0.25">
      <c r="A18" s="25" t="s">
        <v>28</v>
      </c>
    </row>
    <row r="19" spans="1:1" x14ac:dyDescent="0.25">
      <c r="A19" s="25" t="s">
        <v>29</v>
      </c>
    </row>
    <row r="20" spans="1:1" x14ac:dyDescent="0.25">
      <c r="A20" s="25" t="s">
        <v>30</v>
      </c>
    </row>
    <row r="21" spans="1:1" x14ac:dyDescent="0.2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57031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8.5703125"/>
  </cols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42578125" style="2"/>
    <col min="2" max="5" width="8.28515625"/>
    <col min="6" max="6" width="8.425781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13</v>
      </c>
    </row>
    <row r="7" spans="1:16" x14ac:dyDescent="0.25">
      <c r="A7"/>
    </row>
    <row r="8" spans="1:16" x14ac:dyDescent="0.2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2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9.85546875" style="2"/>
    <col min="2" max="8" width="8.7109375" style="1"/>
    <col min="9" max="9" width="11" style="1"/>
    <col min="10" max="16" width="8.710937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5" x14ac:dyDescent="0.25"/>
  <cols>
    <col min="1" max="1" width="18.28515625" style="1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16</v>
      </c>
    </row>
    <row r="9" spans="1:11" x14ac:dyDescent="0.2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2017-05-19T15:21:03Z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