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mber\Documents\Yale\CIDMA\AMR\Carbapenem-Resistance\Model 12_16\"/>
    </mc:Choice>
  </mc:AlternateContent>
  <bookViews>
    <workbookView xWindow="0" yWindow="0" windowWidth="14370" windowHeight="6750" xr2:uid="{00000000-000D-0000-FFFF-FFFF00000000}"/>
  </bookViews>
  <sheets>
    <sheet name="Pneu_model" sheetId="13" r:id="rId1"/>
    <sheet name="UTI_model" sheetId="15" r:id="rId2"/>
    <sheet name="Sepsis_model" sheetId="14" r:id="rId3"/>
    <sheet name="Sheet1" sheetId="18" r:id="rId4"/>
    <sheet name="Sheet2" sheetId="19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4" l="1"/>
  <c r="H13" i="14" s="1"/>
  <c r="I13" i="14" s="1"/>
  <c r="J13" i="14" s="1"/>
  <c r="K13" i="14" s="1"/>
  <c r="L13" i="14" s="1"/>
  <c r="G14" i="14"/>
  <c r="H14" i="14"/>
  <c r="I14" i="14" s="1"/>
  <c r="J14" i="14" s="1"/>
  <c r="K14" i="14" s="1"/>
  <c r="L14" i="14" s="1"/>
  <c r="G15" i="14"/>
  <c r="H15" i="14" s="1"/>
  <c r="I15" i="14" s="1"/>
  <c r="J15" i="14" s="1"/>
  <c r="K15" i="14" s="1"/>
  <c r="L15" i="14" s="1"/>
  <c r="F15" i="14"/>
  <c r="F14" i="14"/>
  <c r="F13" i="14"/>
  <c r="G15" i="15"/>
  <c r="H15" i="15" s="1"/>
  <c r="I15" i="15" s="1"/>
  <c r="J15" i="15" s="1"/>
  <c r="K15" i="15" s="1"/>
  <c r="L15" i="15" s="1"/>
  <c r="F15" i="15"/>
  <c r="F14" i="15"/>
  <c r="G14" i="15" s="1"/>
  <c r="H14" i="15" s="1"/>
  <c r="I14" i="15" s="1"/>
  <c r="J14" i="15" s="1"/>
  <c r="K14" i="15" s="1"/>
  <c r="L14" i="15" s="1"/>
  <c r="F13" i="15"/>
  <c r="G13" i="15" s="1"/>
  <c r="H13" i="15" s="1"/>
  <c r="I13" i="15" s="1"/>
  <c r="J13" i="15" s="1"/>
  <c r="K13" i="15" s="1"/>
  <c r="L13" i="15" s="1"/>
  <c r="C32" i="19" l="1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C33" i="19"/>
  <c r="D33" i="19"/>
  <c r="D34" i="19" s="1"/>
  <c r="E33" i="19"/>
  <c r="F33" i="19"/>
  <c r="G33" i="19"/>
  <c r="G34" i="19" s="1"/>
  <c r="H33" i="19"/>
  <c r="H34" i="19" s="1"/>
  <c r="I33" i="19"/>
  <c r="J33" i="19"/>
  <c r="K33" i="19"/>
  <c r="L33" i="19"/>
  <c r="L34" i="19" s="1"/>
  <c r="M33" i="19"/>
  <c r="N33" i="19"/>
  <c r="O33" i="19"/>
  <c r="O34" i="19" s="1"/>
  <c r="P33" i="19"/>
  <c r="P34" i="19" s="1"/>
  <c r="B33" i="19"/>
  <c r="B32" i="19"/>
  <c r="C29" i="19"/>
  <c r="D29" i="19"/>
  <c r="E29" i="19"/>
  <c r="F29" i="19"/>
  <c r="F31" i="19" s="1"/>
  <c r="G29" i="19"/>
  <c r="H29" i="19"/>
  <c r="I29" i="19"/>
  <c r="J29" i="19"/>
  <c r="J31" i="19" s="1"/>
  <c r="K29" i="19"/>
  <c r="L29" i="19"/>
  <c r="M29" i="19"/>
  <c r="N29" i="19"/>
  <c r="N31" i="19" s="1"/>
  <c r="O29" i="19"/>
  <c r="P29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B30" i="19"/>
  <c r="B29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B27" i="19"/>
  <c r="B26" i="19"/>
  <c r="B28" i="19" s="1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C31" i="19"/>
  <c r="D31" i="19"/>
  <c r="E31" i="19"/>
  <c r="G31" i="19"/>
  <c r="H31" i="19"/>
  <c r="I31" i="19"/>
  <c r="K31" i="19"/>
  <c r="L31" i="19"/>
  <c r="M31" i="19"/>
  <c r="O31" i="19"/>
  <c r="C34" i="19"/>
  <c r="K34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C16" i="19"/>
  <c r="C19" i="19" s="1"/>
  <c r="C22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B16" i="19"/>
  <c r="B18" i="19"/>
  <c r="B19" i="19"/>
  <c r="B22" i="19" s="1"/>
  <c r="B21" i="19"/>
  <c r="B15" i="19"/>
  <c r="B65" i="18"/>
  <c r="C4" i="19"/>
  <c r="D4" i="19"/>
  <c r="E4" i="19"/>
  <c r="F4" i="19"/>
  <c r="G4" i="19"/>
  <c r="H4" i="19"/>
  <c r="I4" i="19"/>
  <c r="J4" i="19"/>
  <c r="K4" i="19"/>
  <c r="L4" i="19"/>
  <c r="M4" i="19"/>
  <c r="N4" i="19"/>
  <c r="N7" i="19" s="1"/>
  <c r="N10" i="19" s="1"/>
  <c r="O4" i="19"/>
  <c r="P4" i="19"/>
  <c r="P7" i="19" s="1"/>
  <c r="P10" i="19" s="1"/>
  <c r="C5" i="19"/>
  <c r="C6" i="19" s="1"/>
  <c r="D5" i="19"/>
  <c r="D8" i="19" s="1"/>
  <c r="D11" i="19" s="1"/>
  <c r="D12" i="19" s="1"/>
  <c r="E5" i="19"/>
  <c r="E6" i="19" s="1"/>
  <c r="F5" i="19"/>
  <c r="F8" i="19" s="1"/>
  <c r="F11" i="19" s="1"/>
  <c r="F12" i="19" s="1"/>
  <c r="G5" i="19"/>
  <c r="G6" i="19" s="1"/>
  <c r="H5" i="19"/>
  <c r="H8" i="19" s="1"/>
  <c r="H11" i="19" s="1"/>
  <c r="H12" i="19" s="1"/>
  <c r="I5" i="19"/>
  <c r="I6" i="19" s="1"/>
  <c r="J5" i="19"/>
  <c r="J8" i="19" s="1"/>
  <c r="J11" i="19" s="1"/>
  <c r="J12" i="19" s="1"/>
  <c r="K5" i="19"/>
  <c r="K6" i="19" s="1"/>
  <c r="L5" i="19"/>
  <c r="L8" i="19" s="1"/>
  <c r="L11" i="19" s="1"/>
  <c r="L12" i="19" s="1"/>
  <c r="M5" i="19"/>
  <c r="M6" i="19" s="1"/>
  <c r="N5" i="19"/>
  <c r="N8" i="19" s="1"/>
  <c r="N11" i="19" s="1"/>
  <c r="N12" i="19" s="1"/>
  <c r="C7" i="19"/>
  <c r="D7" i="19"/>
  <c r="D10" i="19" s="1"/>
  <c r="E7" i="19"/>
  <c r="E10" i="19" s="1"/>
  <c r="F7" i="19"/>
  <c r="F10" i="19" s="1"/>
  <c r="G7" i="19"/>
  <c r="H7" i="19"/>
  <c r="H10" i="19" s="1"/>
  <c r="I7" i="19"/>
  <c r="I10" i="19" s="1"/>
  <c r="J7" i="19"/>
  <c r="J10" i="19" s="1"/>
  <c r="K7" i="19"/>
  <c r="L7" i="19"/>
  <c r="L10" i="19" s="1"/>
  <c r="M7" i="19"/>
  <c r="M10" i="19" s="1"/>
  <c r="O7" i="19"/>
  <c r="O10" i="19" s="1"/>
  <c r="C8" i="19"/>
  <c r="C11" i="19" s="1"/>
  <c r="C12" i="19" s="1"/>
  <c r="E8" i="19"/>
  <c r="E11" i="19" s="1"/>
  <c r="G8" i="19"/>
  <c r="G11" i="19" s="1"/>
  <c r="G12" i="19" s="1"/>
  <c r="I8" i="19"/>
  <c r="I11" i="19" s="1"/>
  <c r="K8" i="19"/>
  <c r="K11" i="19" s="1"/>
  <c r="K12" i="19" s="1"/>
  <c r="M8" i="19"/>
  <c r="M11" i="19" s="1"/>
  <c r="C10" i="19"/>
  <c r="G10" i="19"/>
  <c r="K10" i="19"/>
  <c r="B5" i="19"/>
  <c r="B8" i="19" s="1"/>
  <c r="B11" i="19" s="1"/>
  <c r="B4" i="19"/>
  <c r="B7" i="19" s="1"/>
  <c r="B10" i="19" s="1"/>
  <c r="P25" i="19"/>
  <c r="O25" i="19"/>
  <c r="P14" i="19"/>
  <c r="O14" i="19"/>
  <c r="P3" i="19"/>
  <c r="P5" i="19" s="1"/>
  <c r="O3" i="19"/>
  <c r="O5" i="19" s="1"/>
  <c r="O8" i="19" s="1"/>
  <c r="O11" i="19" s="1"/>
  <c r="O12" i="19" s="1"/>
  <c r="B63" i="18"/>
  <c r="B61" i="18"/>
  <c r="R60" i="18"/>
  <c r="R66" i="18" s="1"/>
  <c r="Q60" i="18"/>
  <c r="Q66" i="18" s="1"/>
  <c r="P60" i="18"/>
  <c r="P64" i="18" s="1"/>
  <c r="O60" i="18"/>
  <c r="O64" i="18" s="1"/>
  <c r="N60" i="18"/>
  <c r="N66" i="18" s="1"/>
  <c r="M60" i="18"/>
  <c r="M66" i="18" s="1"/>
  <c r="L60" i="18"/>
  <c r="L64" i="18" s="1"/>
  <c r="K60" i="18"/>
  <c r="K64" i="18" s="1"/>
  <c r="J60" i="18"/>
  <c r="J66" i="18" s="1"/>
  <c r="I60" i="18"/>
  <c r="I66" i="18" s="1"/>
  <c r="H60" i="18"/>
  <c r="H64" i="18" s="1"/>
  <c r="G60" i="18"/>
  <c r="G64" i="18" s="1"/>
  <c r="F60" i="18"/>
  <c r="F66" i="18" s="1"/>
  <c r="E60" i="18"/>
  <c r="E66" i="18" s="1"/>
  <c r="D60" i="18"/>
  <c r="D64" i="18" s="1"/>
  <c r="C60" i="18"/>
  <c r="C64" i="18" s="1"/>
  <c r="B60" i="18"/>
  <c r="B66" i="18" s="1"/>
  <c r="R59" i="18"/>
  <c r="R65" i="18" s="1"/>
  <c r="Q59" i="18"/>
  <c r="Q63" i="18" s="1"/>
  <c r="P59" i="18"/>
  <c r="P63" i="18" s="1"/>
  <c r="O59" i="18"/>
  <c r="O65" i="18" s="1"/>
  <c r="N59" i="18"/>
  <c r="N65" i="18" s="1"/>
  <c r="M59" i="18"/>
  <c r="M63" i="18" s="1"/>
  <c r="L59" i="18"/>
  <c r="L63" i="18" s="1"/>
  <c r="K59" i="18"/>
  <c r="K65" i="18" s="1"/>
  <c r="J59" i="18"/>
  <c r="J65" i="18" s="1"/>
  <c r="I59" i="18"/>
  <c r="I63" i="18" s="1"/>
  <c r="H59" i="18"/>
  <c r="H63" i="18" s="1"/>
  <c r="G59" i="18"/>
  <c r="G65" i="18" s="1"/>
  <c r="F59" i="18"/>
  <c r="F65" i="18" s="1"/>
  <c r="E59" i="18"/>
  <c r="E63" i="18" s="1"/>
  <c r="D59" i="18"/>
  <c r="D63" i="18" s="1"/>
  <c r="C59" i="18"/>
  <c r="C65" i="18" s="1"/>
  <c r="B59" i="18"/>
  <c r="B47" i="18"/>
  <c r="B26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B46" i="18"/>
  <c r="B45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B44" i="18"/>
  <c r="B43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N47" i="18" s="1"/>
  <c r="O41" i="18"/>
  <c r="P41" i="18"/>
  <c r="Q41" i="18"/>
  <c r="R41" i="18"/>
  <c r="R47" i="18" s="1"/>
  <c r="C42" i="18"/>
  <c r="D42" i="18"/>
  <c r="E42" i="18"/>
  <c r="F42" i="18"/>
  <c r="F48" i="18" s="1"/>
  <c r="G42" i="18"/>
  <c r="H42" i="18"/>
  <c r="I42" i="18"/>
  <c r="J42" i="18"/>
  <c r="J48" i="18" s="1"/>
  <c r="K42" i="18"/>
  <c r="L42" i="18"/>
  <c r="M42" i="18"/>
  <c r="N42" i="18"/>
  <c r="N48" i="18" s="1"/>
  <c r="O42" i="18"/>
  <c r="P42" i="18"/>
  <c r="Q42" i="18"/>
  <c r="R42" i="18"/>
  <c r="R48" i="18" s="1"/>
  <c r="B42" i="18"/>
  <c r="B41" i="18"/>
  <c r="C39" i="18"/>
  <c r="B39" i="18"/>
  <c r="B48" i="18"/>
  <c r="O47" i="18"/>
  <c r="K47" i="18"/>
  <c r="G47" i="18"/>
  <c r="Q48" i="18"/>
  <c r="P48" i="18"/>
  <c r="M48" i="18"/>
  <c r="I48" i="18"/>
  <c r="H48" i="18"/>
  <c r="E48" i="18"/>
  <c r="Q47" i="18"/>
  <c r="M47" i="18"/>
  <c r="J47" i="18"/>
  <c r="F47" i="18"/>
  <c r="E47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B29" i="18"/>
  <c r="B28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B27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B25" i="18"/>
  <c r="B24" i="18"/>
  <c r="N34" i="19" l="1"/>
  <c r="J34" i="19"/>
  <c r="F34" i="19"/>
  <c r="M34" i="19"/>
  <c r="I34" i="19"/>
  <c r="E34" i="19"/>
  <c r="P31" i="19"/>
  <c r="P8" i="19"/>
  <c r="P6" i="19"/>
  <c r="I12" i="19"/>
  <c r="B12" i="19"/>
  <c r="M12" i="19"/>
  <c r="E12" i="19"/>
  <c r="N6" i="19"/>
  <c r="J6" i="19"/>
  <c r="F6" i="19"/>
  <c r="B9" i="19"/>
  <c r="F9" i="19"/>
  <c r="J9" i="19"/>
  <c r="N9" i="19"/>
  <c r="B6" i="19"/>
  <c r="C9" i="19"/>
  <c r="G9" i="19"/>
  <c r="K9" i="19"/>
  <c r="O9" i="19"/>
  <c r="L6" i="19"/>
  <c r="H6" i="19"/>
  <c r="D6" i="19"/>
  <c r="D9" i="19"/>
  <c r="H9" i="19"/>
  <c r="L9" i="19"/>
  <c r="O6" i="19"/>
  <c r="E9" i="19"/>
  <c r="I9" i="19"/>
  <c r="M9" i="19"/>
  <c r="D61" i="18"/>
  <c r="H61" i="18"/>
  <c r="L61" i="18"/>
  <c r="P61" i="18"/>
  <c r="C62" i="18"/>
  <c r="G62" i="18"/>
  <c r="K62" i="18"/>
  <c r="O62" i="18"/>
  <c r="F63" i="18"/>
  <c r="J63" i="18"/>
  <c r="N63" i="18"/>
  <c r="R63" i="18"/>
  <c r="E64" i="18"/>
  <c r="I64" i="18"/>
  <c r="M64" i="18"/>
  <c r="Q64" i="18"/>
  <c r="D65" i="18"/>
  <c r="H65" i="18"/>
  <c r="L65" i="18"/>
  <c r="P65" i="18"/>
  <c r="C66" i="18"/>
  <c r="G66" i="18"/>
  <c r="K66" i="18"/>
  <c r="O66" i="18"/>
  <c r="E61" i="18"/>
  <c r="I61" i="18"/>
  <c r="M61" i="18"/>
  <c r="Q61" i="18"/>
  <c r="D62" i="18"/>
  <c r="H62" i="18"/>
  <c r="L62" i="18"/>
  <c r="P62" i="18"/>
  <c r="C63" i="18"/>
  <c r="G63" i="18"/>
  <c r="K63" i="18"/>
  <c r="O63" i="18"/>
  <c r="B64" i="18"/>
  <c r="F64" i="18"/>
  <c r="J64" i="18"/>
  <c r="N64" i="18"/>
  <c r="R64" i="18"/>
  <c r="E65" i="18"/>
  <c r="I65" i="18"/>
  <c r="M65" i="18"/>
  <c r="Q65" i="18"/>
  <c r="D66" i="18"/>
  <c r="H66" i="18"/>
  <c r="L66" i="18"/>
  <c r="P66" i="18"/>
  <c r="F61" i="18"/>
  <c r="J61" i="18"/>
  <c r="N61" i="18"/>
  <c r="R61" i="18"/>
  <c r="E62" i="18"/>
  <c r="I62" i="18"/>
  <c r="M62" i="18"/>
  <c r="Q62" i="18"/>
  <c r="C61" i="18"/>
  <c r="G61" i="18"/>
  <c r="K61" i="18"/>
  <c r="O61" i="18"/>
  <c r="B62" i="18"/>
  <c r="F62" i="18"/>
  <c r="J62" i="18"/>
  <c r="N62" i="18"/>
  <c r="R62" i="18"/>
  <c r="C47" i="18"/>
  <c r="D47" i="18"/>
  <c r="H47" i="18"/>
  <c r="L47" i="18"/>
  <c r="P47" i="18"/>
  <c r="C48" i="18"/>
  <c r="G48" i="18"/>
  <c r="K48" i="18"/>
  <c r="O48" i="18"/>
  <c r="I47" i="18"/>
  <c r="D48" i="18"/>
  <c r="L48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B23" i="18"/>
  <c r="B22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B40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B57" i="18"/>
  <c r="B20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B21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P7" i="18"/>
  <c r="O7" i="18"/>
  <c r="P5" i="18"/>
  <c r="O5" i="18"/>
  <c r="P3" i="18"/>
  <c r="O3" i="18"/>
  <c r="B34" i="19" l="1"/>
  <c r="B31" i="19"/>
  <c r="P11" i="19"/>
  <c r="P12" i="19" s="1"/>
  <c r="P9" i="19"/>
  <c r="C19" i="14"/>
  <c r="B19" i="14"/>
  <c r="B12" i="14"/>
  <c r="C18" i="13" l="1"/>
  <c r="B18" i="13"/>
  <c r="C18" i="15"/>
  <c r="B18" i="15"/>
  <c r="B12" i="15"/>
  <c r="B12" i="13"/>
</calcChain>
</file>

<file path=xl/sharedStrings.xml><?xml version="1.0" encoding="utf-8"?>
<sst xmlns="http://schemas.openxmlformats.org/spreadsheetml/2006/main" count="143" uniqueCount="54">
  <si>
    <t>Year</t>
  </si>
  <si>
    <t>Isolates_PA</t>
  </si>
  <si>
    <t>Resistance_PA</t>
  </si>
  <si>
    <t>Isolates_AB</t>
  </si>
  <si>
    <t>Resistance AB</t>
  </si>
  <si>
    <t>Isolates_KP</t>
  </si>
  <si>
    <t>Resistance_KP</t>
  </si>
  <si>
    <t>Consumption</t>
  </si>
  <si>
    <t>DDDs</t>
  </si>
  <si>
    <t>Pneumonia attributed to PA</t>
  </si>
  <si>
    <t>Pneumonia attributed to KP</t>
  </si>
  <si>
    <t>Pneumonia attributed to AB</t>
  </si>
  <si>
    <t>Pneumonia prevalence</t>
  </si>
  <si>
    <t># pathogens</t>
  </si>
  <si>
    <t>Pathogens</t>
  </si>
  <si>
    <t>PA</t>
  </si>
  <si>
    <t>AB</t>
  </si>
  <si>
    <t>KP</t>
  </si>
  <si>
    <t>Inappropriate prescription</t>
  </si>
  <si>
    <t>stewardship (decline in inappropriate prescription)</t>
  </si>
  <si>
    <t>mortality w/ cbps (R, S)</t>
  </si>
  <si>
    <t>mortality w/ alt</t>
  </si>
  <si>
    <t>Merck</t>
  </si>
  <si>
    <t>Pseudomonas_CarbpRes_Isolates</t>
  </si>
  <si>
    <t>Klebsiella_CarbpRes_Isolates</t>
  </si>
  <si>
    <t>Acinetobacter_CarbpRes_Isolates</t>
  </si>
  <si>
    <t>Pneu Pseudomonas_Total_Isolates</t>
  </si>
  <si>
    <t>Bact Pseudomonas_Total_Isolates</t>
  </si>
  <si>
    <t>Pneu Acinetobacter_Total_Isolates</t>
  </si>
  <si>
    <t>Pneu Klebsiella_Total_Isolates</t>
  </si>
  <si>
    <t>Bact Klebsiella_Total_Isolates</t>
  </si>
  <si>
    <t>Acinetobacter_Resistant_Isolates</t>
  </si>
  <si>
    <t>Bact Acinetobacter_Total_Isolates</t>
  </si>
  <si>
    <t>UTI Pseudomonas_Total_Isolates</t>
  </si>
  <si>
    <t>UTI Acinetobacter_Total_Isolates</t>
  </si>
  <si>
    <t>UTI Klebsiella_Total_Isolates</t>
  </si>
  <si>
    <t>cIAI Pseudomonas_Total_Isolates</t>
  </si>
  <si>
    <t>cIAI Acinetobacter_Total_Isolates</t>
  </si>
  <si>
    <t>cIAI Klebsiella_Total_Isolates</t>
  </si>
  <si>
    <t>Sepsis</t>
  </si>
  <si>
    <t>TOTAL</t>
  </si>
  <si>
    <t>Pneu</t>
  </si>
  <si>
    <t>UTI</t>
  </si>
  <si>
    <t>*using same proportions as those for PA due to limited daa for AB</t>
  </si>
  <si>
    <t xml:space="preserve"> </t>
  </si>
  <si>
    <t>CBP prescribed to pneumonia (Merck)</t>
  </si>
  <si>
    <t>UTI attributed to PA</t>
  </si>
  <si>
    <t>UTI attributed to AB</t>
  </si>
  <si>
    <t>UTI attributed to KP</t>
  </si>
  <si>
    <t>CBP prescribed to cUTIs (Merck)</t>
  </si>
  <si>
    <t>Bacteremia attributed to PA</t>
  </si>
  <si>
    <t>Bacteremia attributed to AB</t>
  </si>
  <si>
    <t>Bacteremia attributed to KP</t>
  </si>
  <si>
    <t xml:space="preserve">CBP prescribed to Bacteremia + Sepsis (Merck)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</si>
</sst>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7" fillId="0" borderId="0" xfId="0" applyFont="1" applyFill="1" applyBorder="1"/>
    <xf numFmtId="0" fontId="0" fillId="0" borderId="0" xfId="0" applyFill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/>
    <xf numFmtId="0" fontId="2" fillId="0" borderId="2" xfId="0" applyFont="1" applyFill="1" applyBorder="1"/>
    <xf numFmtId="0" fontId="0" fillId="2" borderId="0" xfId="0" applyFill="1"/>
    <xf numFmtId="0" fontId="9" fillId="0" borderId="3" xfId="0" applyFont="1" applyBorder="1"/>
    <xf numFmtId="0" fontId="10" fillId="0" borderId="3" xfId="0" applyFont="1" applyBorder="1"/>
    <xf numFmtId="0" fontId="8" fillId="0" borderId="0" xfId="0" applyFont="1" applyFill="1" applyBorder="1"/>
    <xf numFmtId="0" fontId="3" fillId="0" borderId="0" xfId="0" applyFont="1" applyFill="1"/>
    <xf numFmtId="0" fontId="9" fillId="0" borderId="0" xfId="0" applyFont="1" applyFill="1"/>
    <xf numFmtId="0" fontId="11" fillId="0" borderId="0" xfId="0" applyFont="1"/>
    <xf numFmtId="0" fontId="0" fillId="0" borderId="0" xfId="0"/>
    <xf numFmtId="0" fontId="0" fillId="0" borderId="0" xfId="0" applyNumberFormat="1"/>
    <xf numFmtId="0" fontId="9" fillId="0" borderId="0" xfId="0" applyFont="1"/>
    <xf numFmtId="0" fontId="2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1" fillId="0" borderId="0" xfId="0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zoomScale="70" zoomScaleNormal="70" workbookViewId="0">
      <selection activeCell="H19" sqref="H19"/>
    </sheetView>
  </sheetViews>
  <sheetFormatPr defaultRowHeight="14.5" x14ac:dyDescent="0.35"/>
  <cols>
    <col min="1" max="1" width="26.26953125" bestFit="1" customWidth="1"/>
  </cols>
  <sheetData>
    <row r="1" spans="1:18" x14ac:dyDescent="0.35">
      <c r="A1" s="2" t="s">
        <v>0</v>
      </c>
      <c r="B1" s="10">
        <v>2000</v>
      </c>
      <c r="C1" s="10">
        <v>2001</v>
      </c>
      <c r="D1" s="10">
        <v>2002</v>
      </c>
      <c r="E1" s="10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</row>
    <row r="2" spans="1:18" x14ac:dyDescent="0.35">
      <c r="A2" s="2" t="s">
        <v>1</v>
      </c>
      <c r="B2" s="3">
        <v>1509.3571428571427</v>
      </c>
      <c r="C2" s="3">
        <v>1854.3600000000001</v>
      </c>
      <c r="D2" s="3">
        <v>1804.7674418604652</v>
      </c>
      <c r="E2" s="3">
        <v>2035.03125</v>
      </c>
      <c r="F2" s="3">
        <v>2115.2647058823527</v>
      </c>
      <c r="G2" s="3">
        <v>1970.3694779116465</v>
      </c>
      <c r="H2" s="3">
        <v>1646.4075829383887</v>
      </c>
      <c r="I2" s="3">
        <v>1417.1767838125666</v>
      </c>
      <c r="J2" s="3">
        <v>1254.4856915739267</v>
      </c>
      <c r="K2" s="3">
        <v>1080.2346278317152</v>
      </c>
      <c r="L2" s="3">
        <v>1034.1281874569263</v>
      </c>
      <c r="M2" s="3">
        <v>912.45283018867917</v>
      </c>
      <c r="N2" s="3">
        <v>368.27254805322815</v>
      </c>
      <c r="O2" s="3">
        <v>4096.0831377807581</v>
      </c>
      <c r="P2" s="3">
        <v>3757.5498052309404</v>
      </c>
    </row>
    <row r="3" spans="1:18" x14ac:dyDescent="0.35">
      <c r="A3" s="2" t="s">
        <v>2</v>
      </c>
      <c r="B3">
        <v>230.84285714285716</v>
      </c>
      <c r="C3">
        <v>300.91034482758624</v>
      </c>
      <c r="D3">
        <v>338.64</v>
      </c>
      <c r="E3">
        <v>428.50181818181824</v>
      </c>
      <c r="F3">
        <v>374.50588235294117</v>
      </c>
      <c r="G3">
        <v>429.06256410256407</v>
      </c>
      <c r="H3">
        <v>284.4546835443038</v>
      </c>
      <c r="I3">
        <v>244.69206349206348</v>
      </c>
      <c r="J3">
        <v>262.8961363636364</v>
      </c>
      <c r="K3">
        <v>222.09285714285716</v>
      </c>
      <c r="L3">
        <v>208.89655172413794</v>
      </c>
      <c r="M3">
        <v>194.88466019417478</v>
      </c>
      <c r="N3">
        <v>97.461864406779654</v>
      </c>
      <c r="O3">
        <v>959.17345537757444</v>
      </c>
      <c r="P3">
        <v>822.60879999999997</v>
      </c>
    </row>
    <row r="4" spans="1:18" x14ac:dyDescent="0.35">
      <c r="A4" s="2" t="s">
        <v>3</v>
      </c>
      <c r="B4">
        <v>413.46428571428567</v>
      </c>
      <c r="C4">
        <v>603.16000000000008</v>
      </c>
      <c r="D4">
        <v>610.75581395348843</v>
      </c>
      <c r="E4">
        <v>654.9375</v>
      </c>
      <c r="F4">
        <v>709.87254901960785</v>
      </c>
      <c r="G4">
        <v>732.1626506024096</v>
      </c>
      <c r="H4">
        <v>539.90521327014221</v>
      </c>
      <c r="I4">
        <v>537.61448349307773</v>
      </c>
      <c r="J4">
        <v>450.70985691573924</v>
      </c>
      <c r="K4">
        <v>356.14077669902917</v>
      </c>
      <c r="L4">
        <v>265.66505858028944</v>
      </c>
      <c r="M4">
        <v>223.82075471698113</v>
      </c>
      <c r="N4">
        <v>97.607195662888117</v>
      </c>
      <c r="O4">
        <v>496.98424404961452</v>
      </c>
      <c r="P4">
        <v>421.56761268781298</v>
      </c>
    </row>
    <row r="5" spans="1:18" x14ac:dyDescent="0.35">
      <c r="A5" s="2" t="s">
        <v>4</v>
      </c>
      <c r="B5">
        <v>43.778571428571432</v>
      </c>
      <c r="C5">
        <v>85.641379310344831</v>
      </c>
      <c r="D5">
        <v>127.33333333333333</v>
      </c>
      <c r="E5">
        <v>130.64727272727271</v>
      </c>
      <c r="F5">
        <v>113.11411764705882</v>
      </c>
      <c r="G5">
        <v>215.70461538461538</v>
      </c>
      <c r="H5">
        <v>108.82784810126583</v>
      </c>
      <c r="I5">
        <v>191.11111111111111</v>
      </c>
      <c r="J5">
        <v>204.64806818181822</v>
      </c>
      <c r="K5">
        <v>215.35714285714286</v>
      </c>
      <c r="L5">
        <v>118.06305418719212</v>
      </c>
      <c r="M5">
        <v>93.09271844660195</v>
      </c>
      <c r="N5">
        <v>44.429932203389832</v>
      </c>
      <c r="O5">
        <v>314.2206864988558</v>
      </c>
      <c r="P5">
        <v>238.01170909090911</v>
      </c>
    </row>
    <row r="6" spans="1:18" x14ac:dyDescent="0.35">
      <c r="A6" s="2" t="s">
        <v>5</v>
      </c>
      <c r="B6">
        <v>933.11111111111097</v>
      </c>
      <c r="C6">
        <v>1168.2715231788079</v>
      </c>
      <c r="D6">
        <v>1270.251282051282</v>
      </c>
      <c r="E6">
        <v>1066.5714285714284</v>
      </c>
      <c r="F6">
        <v>1775.3846153846155</v>
      </c>
      <c r="G6">
        <v>1983.9689922480618</v>
      </c>
      <c r="H6">
        <v>1654.6268041237113</v>
      </c>
      <c r="I6">
        <v>1256.3168316831684</v>
      </c>
      <c r="J6">
        <v>1312.0067114093961</v>
      </c>
      <c r="K6">
        <v>1201.5970149253731</v>
      </c>
      <c r="L6">
        <v>1095.6482910694597</v>
      </c>
      <c r="M6">
        <v>975.03451676528596</v>
      </c>
      <c r="N6">
        <v>485.64234104046244</v>
      </c>
      <c r="O6">
        <v>2384.932493249325</v>
      </c>
      <c r="P6">
        <v>2510.2972673559821</v>
      </c>
    </row>
    <row r="7" spans="1:18" x14ac:dyDescent="0.35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31.306666666666665</v>
      </c>
      <c r="H7">
        <v>41.58</v>
      </c>
      <c r="I7">
        <v>29.856000000000002</v>
      </c>
      <c r="J7">
        <v>112.35</v>
      </c>
      <c r="K7">
        <v>109.53333333333333</v>
      </c>
      <c r="L7">
        <v>75.974999999999994</v>
      </c>
      <c r="M7">
        <v>112.13440000000001</v>
      </c>
      <c r="N7">
        <v>68.663414634146335</v>
      </c>
      <c r="O7">
        <v>248.85000000000002</v>
      </c>
      <c r="P7">
        <v>220.6901960784314</v>
      </c>
    </row>
    <row r="8" spans="1:18" x14ac:dyDescent="0.35">
      <c r="A8" s="2" t="s">
        <v>7</v>
      </c>
      <c r="B8">
        <v>28</v>
      </c>
      <c r="C8">
        <v>33</v>
      </c>
      <c r="D8">
        <v>40</v>
      </c>
      <c r="E8">
        <v>41</v>
      </c>
      <c r="F8">
        <v>44</v>
      </c>
      <c r="G8">
        <v>48</v>
      </c>
      <c r="H8">
        <v>53</v>
      </c>
      <c r="I8">
        <v>55</v>
      </c>
      <c r="J8">
        <v>59</v>
      </c>
      <c r="K8">
        <v>62</v>
      </c>
      <c r="L8">
        <v>63</v>
      </c>
      <c r="M8">
        <v>66</v>
      </c>
      <c r="N8">
        <v>67</v>
      </c>
      <c r="O8">
        <v>61</v>
      </c>
      <c r="P8">
        <v>64</v>
      </c>
      <c r="Q8" s="6"/>
      <c r="R8" s="6"/>
    </row>
    <row r="9" spans="1:18" x14ac:dyDescent="0.35">
      <c r="A9" s="2" t="s">
        <v>14</v>
      </c>
      <c r="B9" s="3" t="s">
        <v>15</v>
      </c>
      <c r="C9" s="3" t="s">
        <v>16</v>
      </c>
      <c r="D9" s="3" t="s">
        <v>17</v>
      </c>
      <c r="E9" s="3"/>
      <c r="J9" s="3"/>
      <c r="K9" s="3"/>
      <c r="L9" s="3"/>
      <c r="M9" s="3"/>
      <c r="N9" s="3"/>
      <c r="O9" s="3"/>
      <c r="P9" s="3"/>
      <c r="Q9" s="6"/>
    </row>
    <row r="10" spans="1:18" x14ac:dyDescent="0.35">
      <c r="A10" s="13" t="s">
        <v>8</v>
      </c>
      <c r="B10" s="31">
        <v>28</v>
      </c>
      <c r="C10" s="31">
        <v>33</v>
      </c>
      <c r="D10" s="31">
        <v>40</v>
      </c>
      <c r="E10" s="31">
        <v>41</v>
      </c>
      <c r="F10" s="31">
        <v>44</v>
      </c>
      <c r="G10" s="31">
        <v>48</v>
      </c>
      <c r="H10" s="31">
        <v>53</v>
      </c>
      <c r="I10" s="31">
        <v>55</v>
      </c>
      <c r="J10" s="31">
        <v>59</v>
      </c>
      <c r="K10" s="31">
        <v>62</v>
      </c>
      <c r="L10" s="31">
        <v>63</v>
      </c>
      <c r="M10" s="31">
        <v>66</v>
      </c>
      <c r="N10" s="31">
        <v>67</v>
      </c>
      <c r="O10" s="31">
        <v>61</v>
      </c>
      <c r="P10" s="31">
        <v>64</v>
      </c>
      <c r="Q10" s="7"/>
      <c r="R10" s="7"/>
    </row>
    <row r="11" spans="1:18" x14ac:dyDescent="0.35">
      <c r="A11" s="13" t="s">
        <v>45</v>
      </c>
      <c r="B11" s="32">
        <v>0.61842105263157898</v>
      </c>
      <c r="C11" s="32">
        <v>0.6384180790960452</v>
      </c>
      <c r="D11" s="32">
        <v>0.62135922330097082</v>
      </c>
      <c r="E11" s="32">
        <v>0.64827586206896548</v>
      </c>
      <c r="F11" s="32">
        <v>0.66355140186915884</v>
      </c>
      <c r="G11" s="32">
        <v>0.66184971098265899</v>
      </c>
      <c r="H11" s="32">
        <v>0.57981927710843373</v>
      </c>
      <c r="I11" s="32">
        <v>0.57129186602870818</v>
      </c>
      <c r="J11" s="32">
        <v>0.58126550868486349</v>
      </c>
      <c r="K11" s="32">
        <v>0.51847704367301228</v>
      </c>
      <c r="L11" s="32">
        <v>0.5813704496788008</v>
      </c>
      <c r="M11" s="32">
        <v>0.64168190127970748</v>
      </c>
      <c r="N11" s="32">
        <v>0.62005649717514122</v>
      </c>
      <c r="O11" s="32">
        <v>0.62598144182726623</v>
      </c>
      <c r="P11" s="32">
        <v>0.61816578483245155</v>
      </c>
      <c r="Q11" s="32"/>
      <c r="R11" s="6"/>
    </row>
    <row r="12" spans="1:18" x14ac:dyDescent="0.35">
      <c r="A12" s="13" t="s">
        <v>18</v>
      </c>
      <c r="B12" s="3">
        <f>995/4931</f>
        <v>0.20178462786453052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  <c r="Q12" s="6"/>
      <c r="R12" s="6"/>
    </row>
    <row r="13" spans="1:18" x14ac:dyDescent="0.35">
      <c r="A13" s="13" t="s">
        <v>9</v>
      </c>
      <c r="B13" s="6">
        <v>0.18099999999999999</v>
      </c>
      <c r="C13" s="6">
        <v>0.18099999999999999</v>
      </c>
      <c r="D13" s="6">
        <v>0.18099999999999999</v>
      </c>
      <c r="E13" s="3">
        <v>0.18099999999999999</v>
      </c>
      <c r="F13" s="6">
        <v>0.17899999999999999</v>
      </c>
      <c r="G13" s="6">
        <v>0.17699999999999999</v>
      </c>
      <c r="H13" s="6">
        <v>0.17499999999999999</v>
      </c>
      <c r="I13" s="6">
        <v>0.17299999999999999</v>
      </c>
      <c r="J13" s="6">
        <v>0.17099999999999999</v>
      </c>
      <c r="K13" s="6">
        <v>0.16899999999999998</v>
      </c>
      <c r="L13" s="6">
        <v>0.16699999999999998</v>
      </c>
      <c r="M13" s="3">
        <v>0.16500000000000001</v>
      </c>
      <c r="N13" s="3">
        <v>0.16500000000000001</v>
      </c>
      <c r="O13" s="6">
        <v>0.16500000000000001</v>
      </c>
      <c r="P13" s="6">
        <v>0.16500000000000001</v>
      </c>
      <c r="Q13" s="6"/>
      <c r="R13" s="6"/>
    </row>
    <row r="14" spans="1:18" x14ac:dyDescent="0.35">
      <c r="A14" s="13" t="s">
        <v>11</v>
      </c>
      <c r="B14" s="6">
        <v>6.9000000000000006E-2</v>
      </c>
      <c r="C14" s="6">
        <v>6.9000000000000006E-2</v>
      </c>
      <c r="D14" s="6">
        <v>6.9000000000000006E-2</v>
      </c>
      <c r="E14" s="3">
        <v>6.9000000000000006E-2</v>
      </c>
      <c r="F14" s="6">
        <v>6.8000000000000005E-2</v>
      </c>
      <c r="G14" s="6">
        <v>6.7000000000000004E-2</v>
      </c>
      <c r="H14" s="6">
        <v>6.6000000000000003E-2</v>
      </c>
      <c r="I14" s="6">
        <v>6.5000000000000002E-2</v>
      </c>
      <c r="J14" s="6">
        <v>6.4000000000000001E-2</v>
      </c>
      <c r="K14" s="6">
        <v>6.3E-2</v>
      </c>
      <c r="L14" s="6">
        <v>6.2E-2</v>
      </c>
      <c r="M14" s="3">
        <v>6.0999999999999999E-2</v>
      </c>
      <c r="N14" s="3">
        <v>6.0999999999999999E-2</v>
      </c>
      <c r="O14" s="6">
        <v>6.0999999999999999E-2</v>
      </c>
      <c r="P14" s="6">
        <v>6.0999999999999999E-2</v>
      </c>
      <c r="Q14" s="6"/>
      <c r="R14" s="6"/>
    </row>
    <row r="15" spans="1:18" x14ac:dyDescent="0.35">
      <c r="A15" s="13" t="s">
        <v>10</v>
      </c>
      <c r="B15" s="6">
        <v>7.1999999999999995E-2</v>
      </c>
      <c r="C15" s="6">
        <v>7.1999999999999995E-2</v>
      </c>
      <c r="D15" s="6">
        <v>7.1999999999999995E-2</v>
      </c>
      <c r="E15" s="3">
        <v>7.1999999999999995E-2</v>
      </c>
      <c r="F15" s="6">
        <v>7.5749999999999998E-2</v>
      </c>
      <c r="G15" s="6">
        <v>7.9500000000000001E-2</v>
      </c>
      <c r="H15" s="6">
        <v>8.3250000000000005E-2</v>
      </c>
      <c r="I15" s="6">
        <v>8.7000000000000008E-2</v>
      </c>
      <c r="J15" s="6">
        <v>9.0750000000000011E-2</v>
      </c>
      <c r="K15" s="6">
        <v>9.4500000000000015E-2</v>
      </c>
      <c r="L15" s="6">
        <v>9.8250000000000018E-2</v>
      </c>
      <c r="M15" s="3">
        <v>0.10199999999999999</v>
      </c>
      <c r="N15" s="3">
        <v>0.10199999999999999</v>
      </c>
      <c r="O15" s="6">
        <v>0.10199999999999999</v>
      </c>
      <c r="P15" s="6">
        <v>0.10199999999999999</v>
      </c>
      <c r="Q15" s="6"/>
      <c r="R15" s="6"/>
    </row>
    <row r="16" spans="1:18" s="1" customFormat="1" x14ac:dyDescent="0.35">
      <c r="A16" s="49" t="s">
        <v>13</v>
      </c>
      <c r="B16" s="46">
        <v>3</v>
      </c>
    </row>
    <row r="17" spans="1:16" s="1" customFormat="1" x14ac:dyDescent="0.35">
      <c r="A17" s="49" t="s">
        <v>19</v>
      </c>
      <c r="B17" s="44">
        <v>0.51700000000000002</v>
      </c>
    </row>
    <row r="18" spans="1:16" s="1" customFormat="1" x14ac:dyDescent="0.35">
      <c r="A18" s="49" t="s">
        <v>20</v>
      </c>
      <c r="B18" s="46">
        <f>19/187</f>
        <v>0.10160427807486631</v>
      </c>
      <c r="C18" s="1">
        <f>425/5060</f>
        <v>8.399209486166008E-2</v>
      </c>
    </row>
    <row r="19" spans="1:16" s="1" customFormat="1" x14ac:dyDescent="0.35">
      <c r="A19" s="50" t="s">
        <v>21</v>
      </c>
      <c r="B19" s="44">
        <v>0.09</v>
      </c>
    </row>
    <row r="28" spans="1:16" x14ac:dyDescent="0.3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zoomScale="70" zoomScaleNormal="70" workbookViewId="0">
      <selection activeCell="H20" sqref="H20"/>
    </sheetView>
  </sheetViews>
  <sheetFormatPr defaultRowHeight="14.5" x14ac:dyDescent="0.35"/>
  <cols>
    <col min="1" max="1" width="22.26953125" bestFit="1" customWidth="1"/>
    <col min="2" max="2" width="9.1796875" customWidth="1"/>
    <col min="3" max="3" width="8.7265625" customWidth="1"/>
    <col min="4" max="4" width="7.7265625" customWidth="1"/>
    <col min="5" max="5" width="8.1796875" customWidth="1"/>
  </cols>
  <sheetData>
    <row r="1" spans="1:16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35">
      <c r="A2" s="2" t="s">
        <v>1</v>
      </c>
      <c r="B2">
        <v>458.19770408163254</v>
      </c>
      <c r="C2">
        <v>364.12887272727272</v>
      </c>
      <c r="D2">
        <v>351.50993780421851</v>
      </c>
      <c r="E2">
        <v>402.7666015625</v>
      </c>
      <c r="F2">
        <v>435.49567474048433</v>
      </c>
      <c r="G2">
        <v>375.87369558555508</v>
      </c>
      <c r="H2">
        <v>308.21374182969834</v>
      </c>
      <c r="I2">
        <v>267.1355598879918</v>
      </c>
      <c r="J2">
        <v>235.34071797412298</v>
      </c>
      <c r="K2">
        <v>256.07503718017193</v>
      </c>
      <c r="L2">
        <v>218.79900313526971</v>
      </c>
      <c r="M2">
        <v>202.00213599145602</v>
      </c>
      <c r="N2">
        <v>89.300194007978433</v>
      </c>
      <c r="O2">
        <v>943.34868107790169</v>
      </c>
      <c r="P2">
        <v>944.09222986186398</v>
      </c>
    </row>
    <row r="3" spans="1:16" x14ac:dyDescent="0.35">
      <c r="A3" s="2" t="s">
        <v>2</v>
      </c>
      <c r="B3">
        <v>0</v>
      </c>
      <c r="C3">
        <v>72.633531510107034</v>
      </c>
      <c r="D3">
        <v>112.88</v>
      </c>
      <c r="E3">
        <v>38.954710743801662</v>
      </c>
      <c r="F3">
        <v>110.14878892733564</v>
      </c>
      <c r="G3">
        <v>44.006416831032212</v>
      </c>
      <c r="H3">
        <v>64.812459541740111</v>
      </c>
      <c r="I3">
        <v>27.188007054673719</v>
      </c>
      <c r="J3">
        <v>31.368288997933892</v>
      </c>
      <c r="K3">
        <v>33.490192743764176</v>
      </c>
      <c r="L3">
        <v>49.394258535756748</v>
      </c>
      <c r="M3">
        <v>32.165429352436618</v>
      </c>
      <c r="N3">
        <v>22.135406492387244</v>
      </c>
      <c r="O3">
        <v>142.66882059391838</v>
      </c>
      <c r="P3">
        <v>172.00002181818181</v>
      </c>
    </row>
    <row r="4" spans="1:16" x14ac:dyDescent="0.35">
      <c r="A4" s="2" t="s">
        <v>3</v>
      </c>
      <c r="B4">
        <v>125.515943877551</v>
      </c>
      <c r="C4">
        <v>118.43869090909092</v>
      </c>
      <c r="D4">
        <v>118.95534748512712</v>
      </c>
      <c r="E4">
        <v>129.623046875</v>
      </c>
      <c r="F4">
        <v>146.15023068050749</v>
      </c>
      <c r="G4">
        <v>139.66958194222673</v>
      </c>
      <c r="H4">
        <v>101.07230295815458</v>
      </c>
      <c r="I4">
        <v>101.33947132936609</v>
      </c>
      <c r="J4">
        <v>84.552882537451879</v>
      </c>
      <c r="K4">
        <v>84.424957583184096</v>
      </c>
      <c r="L4">
        <v>56.208940719606375</v>
      </c>
      <c r="M4">
        <v>49.550255132312806</v>
      </c>
      <c r="N4">
        <v>23.668181501301603</v>
      </c>
      <c r="O4">
        <v>114.45798714786631</v>
      </c>
      <c r="P4">
        <v>105.91974241989291</v>
      </c>
    </row>
    <row r="5" spans="1:16" x14ac:dyDescent="0.35">
      <c r="A5" s="2" t="s">
        <v>4</v>
      </c>
      <c r="B5">
        <v>0</v>
      </c>
      <c r="C5">
        <v>20.672057074910821</v>
      </c>
      <c r="D5">
        <v>42.444444444444443</v>
      </c>
      <c r="E5">
        <v>11.877024793388427</v>
      </c>
      <c r="F5">
        <v>33.268858131487889</v>
      </c>
      <c r="G5">
        <v>22.123550295857989</v>
      </c>
      <c r="H5">
        <v>24.796218554718795</v>
      </c>
      <c r="I5">
        <v>21.234567901234566</v>
      </c>
      <c r="J5">
        <v>24.418235408057857</v>
      </c>
      <c r="K5">
        <v>32.474489795918366</v>
      </c>
      <c r="L5">
        <v>27.916387196971534</v>
      </c>
      <c r="M5">
        <v>15.364817607691585</v>
      </c>
      <c r="N5">
        <v>10.09086595805803</v>
      </c>
      <c r="O5">
        <v>46.737630714932784</v>
      </c>
      <c r="P5">
        <v>49.766084628099172</v>
      </c>
    </row>
    <row r="6" spans="1:16" x14ac:dyDescent="0.35">
      <c r="A6" s="2" t="s">
        <v>5</v>
      </c>
      <c r="B6">
        <v>1435.5555555555554</v>
      </c>
      <c r="C6">
        <v>1076.6423841059602</v>
      </c>
      <c r="D6">
        <v>853.15384615384619</v>
      </c>
      <c r="E6">
        <v>959.9142857142856</v>
      </c>
      <c r="F6">
        <v>1420.3076923076924</v>
      </c>
      <c r="G6">
        <v>1092.0930232558139</v>
      </c>
      <c r="H6">
        <v>943.05154639175259</v>
      </c>
      <c r="I6">
        <v>948.3960396039605</v>
      </c>
      <c r="J6">
        <v>924.93959731543623</v>
      </c>
      <c r="K6">
        <v>968.63432835820902</v>
      </c>
      <c r="L6">
        <v>871.15766262403531</v>
      </c>
      <c r="M6">
        <v>782.49605522682441</v>
      </c>
      <c r="N6">
        <v>345.7976878612717</v>
      </c>
      <c r="O6">
        <v>1783.1530153015301</v>
      </c>
      <c r="P6">
        <v>1901.0247415066467</v>
      </c>
    </row>
    <row r="7" spans="1:16" x14ac:dyDescent="0.35">
      <c r="A7" s="2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14.928000000000001</v>
      </c>
      <c r="J7">
        <v>0</v>
      </c>
      <c r="K7">
        <v>54.766666666666666</v>
      </c>
      <c r="L7">
        <v>50.649999999999991</v>
      </c>
      <c r="M7">
        <v>56.067200000000007</v>
      </c>
      <c r="N7">
        <v>31.470731707317075</v>
      </c>
      <c r="O7">
        <v>225.15</v>
      </c>
      <c r="P7">
        <v>160.50196078431372</v>
      </c>
    </row>
    <row r="8" spans="1:16" x14ac:dyDescent="0.35">
      <c r="A8" s="2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</row>
    <row r="9" spans="1:16" x14ac:dyDescent="0.35">
      <c r="A9" s="2" t="s">
        <v>14</v>
      </c>
      <c r="B9" s="3" t="s">
        <v>15</v>
      </c>
      <c r="C9" s="3" t="s">
        <v>16</v>
      </c>
      <c r="D9" s="3" t="s">
        <v>17</v>
      </c>
      <c r="E9" s="2"/>
      <c r="I9" s="3"/>
      <c r="J9" s="3"/>
      <c r="K9" s="3"/>
      <c r="L9" s="3"/>
      <c r="M9" s="3"/>
      <c r="N9" s="3"/>
      <c r="O9" s="3"/>
      <c r="P9" s="3"/>
    </row>
    <row r="10" spans="1:16" x14ac:dyDescent="0.35">
      <c r="A10" s="5" t="s">
        <v>8</v>
      </c>
      <c r="B10" s="4">
        <v>28</v>
      </c>
      <c r="C10" s="4">
        <v>33</v>
      </c>
      <c r="D10" s="4">
        <v>40</v>
      </c>
      <c r="E10" s="4">
        <v>41</v>
      </c>
      <c r="F10" s="46">
        <v>44</v>
      </c>
      <c r="G10" s="46">
        <v>48</v>
      </c>
      <c r="H10" s="46">
        <v>53</v>
      </c>
      <c r="I10" s="46">
        <v>55</v>
      </c>
      <c r="J10" s="46">
        <v>59</v>
      </c>
      <c r="K10" s="46">
        <v>62</v>
      </c>
      <c r="L10" s="46">
        <v>63</v>
      </c>
      <c r="M10" s="46">
        <v>66</v>
      </c>
      <c r="N10" s="46">
        <v>67</v>
      </c>
      <c r="O10" s="46">
        <v>61</v>
      </c>
      <c r="P10" s="46">
        <v>64</v>
      </c>
    </row>
    <row r="11" spans="1:16" x14ac:dyDescent="0.35">
      <c r="A11" s="38" t="s">
        <v>49</v>
      </c>
      <c r="B11" s="39">
        <v>0.15789473684210525</v>
      </c>
      <c r="C11" s="39">
        <v>9.6045197740112997E-2</v>
      </c>
      <c r="D11" s="39">
        <v>0.10194174757281553</v>
      </c>
      <c r="E11" s="39">
        <v>6.2068965517241378E-2</v>
      </c>
      <c r="F11" s="39">
        <v>8.4112149532710276E-2</v>
      </c>
      <c r="G11" s="39">
        <v>8.6705202312138727E-2</v>
      </c>
      <c r="H11" s="39">
        <v>9.7891566265060237E-2</v>
      </c>
      <c r="I11" s="39">
        <v>9.186602870813397E-2</v>
      </c>
      <c r="J11" s="39">
        <v>0.10918114143920596</v>
      </c>
      <c r="K11" s="39">
        <v>0.16685330347144456</v>
      </c>
      <c r="L11" s="39">
        <v>0.15845824411134904</v>
      </c>
      <c r="M11" s="39">
        <v>0.13162705667276051</v>
      </c>
      <c r="N11" s="39">
        <v>0.153954802259887</v>
      </c>
      <c r="O11" s="39">
        <v>0.14489650249821556</v>
      </c>
      <c r="P11" s="39">
        <v>0.13447971781305115</v>
      </c>
    </row>
    <row r="12" spans="1:16" x14ac:dyDescent="0.35">
      <c r="A12" s="38" t="s">
        <v>18</v>
      </c>
      <c r="B12" s="3">
        <f>2521/20559</f>
        <v>0.12262269565640352</v>
      </c>
      <c r="C12" s="6"/>
      <c r="D12" s="6"/>
      <c r="E12" s="6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</row>
    <row r="13" spans="1:16" x14ac:dyDescent="0.35">
      <c r="A13" s="38" t="s">
        <v>46</v>
      </c>
      <c r="B13" s="37">
        <v>0.16300000000000001</v>
      </c>
      <c r="C13" s="37">
        <v>0.16300000000000001</v>
      </c>
      <c r="D13" s="37">
        <v>0.16300000000000001</v>
      </c>
      <c r="E13" s="34">
        <v>0.16300000000000001</v>
      </c>
      <c r="F13" s="33">
        <f>E13-0.0075</f>
        <v>0.1555</v>
      </c>
      <c r="G13" s="33">
        <f t="shared" ref="G13:L13" si="0">F13-0.0075</f>
        <v>0.14799999999999999</v>
      </c>
      <c r="H13" s="33">
        <f t="shared" si="0"/>
        <v>0.14049999999999999</v>
      </c>
      <c r="I13" s="33">
        <f t="shared" si="0"/>
        <v>0.13299999999999998</v>
      </c>
      <c r="J13" s="33">
        <f t="shared" si="0"/>
        <v>0.12549999999999997</v>
      </c>
      <c r="K13" s="33">
        <f t="shared" si="0"/>
        <v>0.11799999999999997</v>
      </c>
      <c r="L13" s="33">
        <f t="shared" si="0"/>
        <v>0.11049999999999996</v>
      </c>
      <c r="M13" s="34">
        <v>0.10299999999999999</v>
      </c>
      <c r="N13" s="34">
        <v>0.10299999999999999</v>
      </c>
      <c r="O13" s="34">
        <v>0.10299999999999999</v>
      </c>
      <c r="P13" s="34">
        <v>0.10299999999999999</v>
      </c>
    </row>
    <row r="14" spans="1:16" x14ac:dyDescent="0.35">
      <c r="A14" s="38" t="s">
        <v>47</v>
      </c>
      <c r="B14" s="37">
        <v>1.6E-2</v>
      </c>
      <c r="C14" s="37">
        <v>1.6E-2</v>
      </c>
      <c r="D14" s="37">
        <v>1.6E-2</v>
      </c>
      <c r="E14" s="36">
        <v>1.6E-2</v>
      </c>
      <c r="F14" s="33">
        <f>E14-0.0011</f>
        <v>1.49E-2</v>
      </c>
      <c r="G14" s="33">
        <f t="shared" ref="G14:L14" si="1">F14-0.0011</f>
        <v>1.38E-2</v>
      </c>
      <c r="H14" s="33">
        <f t="shared" si="1"/>
        <v>1.2699999999999999E-2</v>
      </c>
      <c r="I14" s="33">
        <f t="shared" si="1"/>
        <v>1.1599999999999999E-2</v>
      </c>
      <c r="J14" s="33">
        <f t="shared" si="1"/>
        <v>1.0499999999999999E-2</v>
      </c>
      <c r="K14" s="33">
        <f t="shared" si="1"/>
        <v>9.3999999999999986E-3</v>
      </c>
      <c r="L14" s="33">
        <f t="shared" si="1"/>
        <v>8.2999999999999984E-3</v>
      </c>
      <c r="M14" s="36">
        <v>7.0000000000000001E-3</v>
      </c>
      <c r="N14" s="36">
        <v>7.0000000000000001E-3</v>
      </c>
      <c r="O14" s="36">
        <v>7.0000000000000001E-3</v>
      </c>
      <c r="P14" s="36">
        <v>7.0000000000000001E-3</v>
      </c>
    </row>
    <row r="15" spans="1:16" x14ac:dyDescent="0.35">
      <c r="A15" s="38" t="s">
        <v>48</v>
      </c>
      <c r="B15" s="37">
        <v>9.8000000000000004E-2</v>
      </c>
      <c r="C15" s="37">
        <v>9.8000000000000004E-2</v>
      </c>
      <c r="D15" s="37">
        <v>9.8000000000000004E-2</v>
      </c>
      <c r="E15" s="35">
        <v>9.8000000000000004E-2</v>
      </c>
      <c r="F15" s="33">
        <f>E15+0.00038</f>
        <v>9.8380000000000009E-2</v>
      </c>
      <c r="G15" s="33">
        <f t="shared" ref="G15:L15" si="2">F15+0.00038</f>
        <v>9.8760000000000014E-2</v>
      </c>
      <c r="H15" s="33">
        <f t="shared" si="2"/>
        <v>9.914000000000002E-2</v>
      </c>
      <c r="I15" s="33">
        <f t="shared" si="2"/>
        <v>9.9520000000000025E-2</v>
      </c>
      <c r="J15" s="33">
        <f t="shared" si="2"/>
        <v>9.990000000000003E-2</v>
      </c>
      <c r="K15" s="33">
        <f t="shared" si="2"/>
        <v>0.10028000000000004</v>
      </c>
      <c r="L15" s="33">
        <f t="shared" si="2"/>
        <v>0.10066000000000004</v>
      </c>
      <c r="M15" s="35">
        <v>0.10100000000000001</v>
      </c>
      <c r="N15" s="35">
        <v>0.10100000000000001</v>
      </c>
      <c r="O15" s="35">
        <v>0.10100000000000001</v>
      </c>
      <c r="P15" s="35">
        <v>0.10100000000000001</v>
      </c>
    </row>
    <row r="16" spans="1:16" x14ac:dyDescent="0.35">
      <c r="A16" s="5" t="s">
        <v>13</v>
      </c>
      <c r="B16" s="3">
        <v>3</v>
      </c>
      <c r="C16" s="5"/>
      <c r="D16" s="5"/>
      <c r="E16" s="5"/>
    </row>
    <row r="17" spans="1:16" s="15" customFormat="1" x14ac:dyDescent="0.35">
      <c r="A17" s="16" t="s">
        <v>19</v>
      </c>
      <c r="B17" s="14">
        <v>0.51700000000000002</v>
      </c>
    </row>
    <row r="18" spans="1:16" x14ac:dyDescent="0.35">
      <c r="A18" s="13" t="s">
        <v>20</v>
      </c>
      <c r="B18" s="3">
        <f>78/631</f>
        <v>0.12361331220285261</v>
      </c>
      <c r="C18">
        <f>1873/21124</f>
        <v>8.8666919144101491E-2</v>
      </c>
    </row>
    <row r="19" spans="1:16" x14ac:dyDescent="0.35">
      <c r="A19" s="10" t="s">
        <v>21</v>
      </c>
      <c r="B19" s="6">
        <v>0.1</v>
      </c>
    </row>
    <row r="20" spans="1:16" x14ac:dyDescent="0.35">
      <c r="B20" s="4"/>
      <c r="C20" s="4"/>
      <c r="D20" s="4"/>
      <c r="E20" s="4"/>
    </row>
    <row r="31" spans="1:16" x14ac:dyDescent="0.3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4"/>
  <sheetViews>
    <sheetView zoomScale="55" zoomScaleNormal="55" workbookViewId="0">
      <selection activeCell="H36" sqref="H36"/>
    </sheetView>
  </sheetViews>
  <sheetFormatPr defaultRowHeight="14.5" x14ac:dyDescent="0.35"/>
  <cols>
    <col min="1" max="1" width="28.7265625" bestFit="1" customWidth="1"/>
  </cols>
  <sheetData>
    <row r="1" spans="1:17" x14ac:dyDescent="0.35">
      <c r="A1" s="2" t="s">
        <v>0</v>
      </c>
      <c r="B1" s="10">
        <v>2000</v>
      </c>
      <c r="C1" s="10">
        <v>2001</v>
      </c>
      <c r="D1" s="10">
        <v>2002</v>
      </c>
      <c r="E1" s="10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7" x14ac:dyDescent="0.35">
      <c r="A2" s="2" t="s">
        <v>1</v>
      </c>
      <c r="B2" s="30">
        <v>40.910509293002903</v>
      </c>
      <c r="C2" s="30">
        <v>45.019569719008267</v>
      </c>
      <c r="D2" s="30">
        <v>58.244379229187366</v>
      </c>
      <c r="E2" s="30">
        <v>58.736796061197921</v>
      </c>
      <c r="F2" s="30">
        <v>85.391308772643981</v>
      </c>
      <c r="G2" s="30">
        <v>63.40038238792495</v>
      </c>
      <c r="H2" s="30">
        <v>63.541695590482831</v>
      </c>
      <c r="I2" s="30">
        <v>49.785647476462792</v>
      </c>
      <c r="J2" s="30">
        <v>51.071554854479793</v>
      </c>
      <c r="K2" s="30">
        <v>44.129436018913125</v>
      </c>
      <c r="L2" s="30">
        <v>33.777378843763209</v>
      </c>
      <c r="M2" s="30">
        <v>33.412931928146499</v>
      </c>
      <c r="N2" s="30">
        <v>14.171839561640736</v>
      </c>
      <c r="O2" s="30">
        <v>161.91569718802739</v>
      </c>
      <c r="P2" s="30">
        <v>167.59344536779889</v>
      </c>
      <c r="Q2" s="30"/>
    </row>
    <row r="3" spans="1:17" x14ac:dyDescent="0.35">
      <c r="A3" s="2" t="s">
        <v>2</v>
      </c>
      <c r="B3" s="30">
        <v>0</v>
      </c>
      <c r="C3" s="30">
        <v>5.0092090696625542</v>
      </c>
      <c r="D3" s="30">
        <v>0</v>
      </c>
      <c r="E3" s="30">
        <v>7.0826746806912118</v>
      </c>
      <c r="F3" s="30">
        <v>19.438021575412172</v>
      </c>
      <c r="G3" s="30">
        <v>3.3851089870024782</v>
      </c>
      <c r="H3" s="30">
        <v>12.30616320412787</v>
      </c>
      <c r="I3" s="30">
        <v>6.9048906805520556</v>
      </c>
      <c r="J3" s="30">
        <v>5.8815541871126049</v>
      </c>
      <c r="K3" s="30">
        <v>4.518518068603103</v>
      </c>
      <c r="L3" s="30">
        <v>6.0830367654872841</v>
      </c>
      <c r="M3" s="30">
        <v>4.6842858280247501</v>
      </c>
      <c r="N3" s="30">
        <v>3.0764463260606001</v>
      </c>
      <c r="O3" s="30">
        <v>21.547236062239392</v>
      </c>
      <c r="P3" s="30">
        <v>22.829093804958674</v>
      </c>
      <c r="Q3" s="30"/>
    </row>
    <row r="4" spans="1:17" x14ac:dyDescent="0.35">
      <c r="A4" s="2" t="s">
        <v>3</v>
      </c>
      <c r="B4" s="30">
        <v>11.206780703352768</v>
      </c>
      <c r="C4" s="30">
        <v>14.643329057851242</v>
      </c>
      <c r="D4" s="30">
        <v>19.710624437942574</v>
      </c>
      <c r="E4" s="30">
        <v>18.903361002604168</v>
      </c>
      <c r="F4" s="30">
        <v>28.656907976570096</v>
      </c>
      <c r="G4" s="30">
        <v>23.558724664953903</v>
      </c>
      <c r="H4" s="30">
        <v>20.837180941610068</v>
      </c>
      <c r="I4" s="30">
        <v>18.88648294210763</v>
      </c>
      <c r="J4" s="30">
        <v>18.348916480702993</v>
      </c>
      <c r="K4" s="30">
        <v>14.548961136907939</v>
      </c>
      <c r="L4" s="30">
        <v>8.677327857471969</v>
      </c>
      <c r="M4" s="30">
        <v>8.1960484904391624</v>
      </c>
      <c r="N4" s="30">
        <v>3.7561135748738868</v>
      </c>
      <c r="O4" s="30">
        <v>19.645487569462805</v>
      </c>
      <c r="P4" s="30">
        <v>18.802669912045541</v>
      </c>
      <c r="Q4" s="30"/>
    </row>
    <row r="5" spans="1:17" x14ac:dyDescent="0.35">
      <c r="A5" s="2" t="s">
        <v>4</v>
      </c>
      <c r="B5" s="30">
        <v>0</v>
      </c>
      <c r="C5" s="30">
        <v>1.4256591086145394</v>
      </c>
      <c r="D5" s="30">
        <v>0</v>
      </c>
      <c r="E5" s="30">
        <v>2.1594590533433506</v>
      </c>
      <c r="F5" s="30">
        <v>5.870974964380216</v>
      </c>
      <c r="G5" s="30">
        <v>1.7018115612198454</v>
      </c>
      <c r="H5" s="30">
        <v>4.7081427635542017</v>
      </c>
      <c r="I5" s="30">
        <v>5.392906133646874</v>
      </c>
      <c r="J5" s="30">
        <v>4.5784191390108484</v>
      </c>
      <c r="K5" s="30">
        <v>4.381478781988986</v>
      </c>
      <c r="L5" s="30">
        <v>3.4379787188388589</v>
      </c>
      <c r="M5" s="30">
        <v>2.2375947972366386</v>
      </c>
      <c r="N5" s="30">
        <v>1.4024593365436584</v>
      </c>
      <c r="O5" s="30">
        <v>7.0587726022552957</v>
      </c>
      <c r="P5" s="30">
        <v>6.6053166870022535</v>
      </c>
      <c r="Q5" s="30"/>
    </row>
    <row r="6" spans="1:17" x14ac:dyDescent="0.35">
      <c r="A6" s="2" t="s">
        <v>5</v>
      </c>
      <c r="B6" s="30">
        <v>861.33333333333337</v>
      </c>
      <c r="C6" s="30">
        <v>1214.0860927152319</v>
      </c>
      <c r="D6" s="30">
        <v>1573.5948717948718</v>
      </c>
      <c r="E6" s="30">
        <v>1706.5142857142857</v>
      </c>
      <c r="F6" s="30">
        <v>1420.3076923076924</v>
      </c>
      <c r="G6" s="30">
        <v>1619.937984496124</v>
      </c>
      <c r="H6" s="30">
        <v>1560.321649484536</v>
      </c>
      <c r="I6" s="30">
        <v>1527.2871287128714</v>
      </c>
      <c r="J6" s="30">
        <v>1508.0536912751677</v>
      </c>
      <c r="K6" s="30">
        <v>1115.7686567164178</v>
      </c>
      <c r="L6" s="30">
        <v>1072.1940463065048</v>
      </c>
      <c r="M6" s="30">
        <v>745.46942800788963</v>
      </c>
      <c r="N6" s="30">
        <v>341.55997109826592</v>
      </c>
      <c r="O6" s="30">
        <v>1993.9144914491451</v>
      </c>
      <c r="P6" s="30">
        <v>1983.6779911373708</v>
      </c>
      <c r="Q6" s="30"/>
    </row>
    <row r="7" spans="1:17" x14ac:dyDescent="0.35">
      <c r="A7" s="2" t="s">
        <v>6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15.653333333333332</v>
      </c>
      <c r="H7" s="30">
        <v>0</v>
      </c>
      <c r="I7" s="30">
        <v>29.856000000000002</v>
      </c>
      <c r="J7" s="30">
        <v>74.900000000000006</v>
      </c>
      <c r="K7" s="30">
        <v>0</v>
      </c>
      <c r="L7" s="30">
        <v>25.324999999999996</v>
      </c>
      <c r="M7" s="30">
        <v>7.0084000000000009</v>
      </c>
      <c r="N7" s="30">
        <v>17.165853658536584</v>
      </c>
      <c r="O7" s="30">
        <v>142.20000000000002</v>
      </c>
      <c r="P7" s="30">
        <v>130.4078431372549</v>
      </c>
      <c r="Q7" s="30"/>
    </row>
    <row r="8" spans="1:17" x14ac:dyDescent="0.35">
      <c r="A8" s="47" t="s">
        <v>7</v>
      </c>
      <c r="B8" s="4">
        <v>28</v>
      </c>
      <c r="C8" s="4">
        <v>33</v>
      </c>
      <c r="D8" s="4">
        <v>40</v>
      </c>
      <c r="E8" s="4">
        <v>41</v>
      </c>
      <c r="F8" s="3">
        <v>44</v>
      </c>
      <c r="G8" s="3">
        <v>48</v>
      </c>
      <c r="H8" s="3">
        <v>53</v>
      </c>
      <c r="I8" s="3">
        <v>55</v>
      </c>
      <c r="J8" s="3">
        <v>59</v>
      </c>
      <c r="K8" s="3">
        <v>62</v>
      </c>
      <c r="L8" s="3">
        <v>63</v>
      </c>
      <c r="M8" s="3">
        <v>66</v>
      </c>
      <c r="N8" s="3">
        <v>67</v>
      </c>
      <c r="O8" s="3">
        <v>61</v>
      </c>
      <c r="P8" s="3">
        <v>64</v>
      </c>
    </row>
    <row r="9" spans="1:17" x14ac:dyDescent="0.35">
      <c r="A9" s="47" t="s">
        <v>14</v>
      </c>
      <c r="B9" s="3" t="s">
        <v>15</v>
      </c>
      <c r="C9" s="3" t="s">
        <v>16</v>
      </c>
      <c r="D9" s="3" t="s">
        <v>17</v>
      </c>
      <c r="E9" s="3"/>
      <c r="J9" s="3"/>
      <c r="K9" s="3"/>
      <c r="L9" s="3"/>
      <c r="M9" s="3"/>
      <c r="N9" s="3"/>
      <c r="O9" s="3"/>
      <c r="P9" s="3"/>
    </row>
    <row r="10" spans="1:17" x14ac:dyDescent="0.35">
      <c r="A10" s="5" t="s">
        <v>8</v>
      </c>
      <c r="B10" s="4">
        <v>28</v>
      </c>
      <c r="C10" s="4">
        <v>33</v>
      </c>
      <c r="D10" s="4">
        <v>40</v>
      </c>
      <c r="E10" s="4">
        <v>41</v>
      </c>
      <c r="F10" s="46">
        <v>44</v>
      </c>
      <c r="G10" s="46">
        <v>48</v>
      </c>
      <c r="H10" s="46">
        <v>53</v>
      </c>
      <c r="I10" s="46">
        <v>55</v>
      </c>
      <c r="J10" s="46">
        <v>59</v>
      </c>
      <c r="K10" s="46">
        <v>62</v>
      </c>
      <c r="L10" s="46">
        <v>63</v>
      </c>
      <c r="M10" s="46">
        <v>66</v>
      </c>
      <c r="N10" s="46">
        <v>67</v>
      </c>
      <c r="O10" s="46">
        <v>61</v>
      </c>
      <c r="P10" s="46">
        <v>64</v>
      </c>
    </row>
    <row r="11" spans="1:17" x14ac:dyDescent="0.35">
      <c r="A11" s="5" t="s">
        <v>53</v>
      </c>
      <c r="B11" s="45">
        <v>0.22368399999999999</v>
      </c>
      <c r="C11" s="45">
        <v>0.26553700000000002</v>
      </c>
      <c r="D11" s="45">
        <v>0.27669899999999997</v>
      </c>
      <c r="E11" s="45">
        <v>0.289655</v>
      </c>
      <c r="F11" s="45">
        <v>0.252336</v>
      </c>
      <c r="G11" s="45">
        <v>0.25144499999999997</v>
      </c>
      <c r="H11" s="45">
        <v>0.32228899999999999</v>
      </c>
      <c r="I11" s="45">
        <v>0.33684199999999997</v>
      </c>
      <c r="J11" s="45">
        <v>0.30955300000000002</v>
      </c>
      <c r="K11" s="45">
        <v>0.31467000000000001</v>
      </c>
      <c r="L11" s="45">
        <v>0.26017099999999999</v>
      </c>
      <c r="M11" s="45">
        <v>0.226691</v>
      </c>
      <c r="N11" s="45">
        <v>0.225989</v>
      </c>
      <c r="O11" s="45">
        <v>0.22912199999999999</v>
      </c>
      <c r="P11" s="45">
        <v>0.24735399999999999</v>
      </c>
    </row>
    <row r="12" spans="1:17" x14ac:dyDescent="0.35">
      <c r="A12" s="48" t="s">
        <v>18</v>
      </c>
      <c r="B12" s="3">
        <f>1468/10736</f>
        <v>0.13673621460506707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"/>
      <c r="O12" s="6"/>
      <c r="P12" s="6"/>
    </row>
    <row r="13" spans="1:17" x14ac:dyDescent="0.35">
      <c r="A13" s="5" t="s">
        <v>50</v>
      </c>
      <c r="B13" s="44">
        <v>3.4000000000000002E-2</v>
      </c>
      <c r="C13" s="44">
        <v>3.4000000000000002E-2</v>
      </c>
      <c r="D13" s="44">
        <v>3.4000000000000002E-2</v>
      </c>
      <c r="E13" s="40">
        <v>3.4000000000000002E-2</v>
      </c>
      <c r="F13" s="44">
        <f>E13+0.00075</f>
        <v>3.4750000000000003E-2</v>
      </c>
      <c r="G13" s="44">
        <f t="shared" ref="G13:L13" si="0">F13+0.00075</f>
        <v>3.5500000000000004E-2</v>
      </c>
      <c r="H13" s="44">
        <f t="shared" si="0"/>
        <v>3.6250000000000004E-2</v>
      </c>
      <c r="I13" s="44">
        <f t="shared" si="0"/>
        <v>3.7000000000000005E-2</v>
      </c>
      <c r="J13" s="44">
        <f t="shared" si="0"/>
        <v>3.7750000000000006E-2</v>
      </c>
      <c r="K13" s="44">
        <f t="shared" si="0"/>
        <v>3.8500000000000006E-2</v>
      </c>
      <c r="L13" s="44">
        <f t="shared" si="0"/>
        <v>3.9250000000000007E-2</v>
      </c>
      <c r="M13" s="40">
        <v>0.04</v>
      </c>
      <c r="N13" s="40">
        <v>0.04</v>
      </c>
      <c r="O13" s="40">
        <v>0.04</v>
      </c>
      <c r="P13" s="40">
        <v>0.04</v>
      </c>
    </row>
    <row r="14" spans="1:17" x14ac:dyDescent="0.35">
      <c r="A14" s="5" t="s">
        <v>51</v>
      </c>
      <c r="B14" s="44">
        <v>2.4E-2</v>
      </c>
      <c r="C14" s="44">
        <v>2.4E-2</v>
      </c>
      <c r="D14" s="44">
        <v>2.4E-2</v>
      </c>
      <c r="E14" s="43">
        <v>2.4E-2</v>
      </c>
      <c r="F14" s="44">
        <f>E14-0.00025</f>
        <v>2.375E-2</v>
      </c>
      <c r="G14" s="44">
        <f t="shared" ref="G14:L14" si="1">F14-0.00025</f>
        <v>2.35E-2</v>
      </c>
      <c r="H14" s="44">
        <f t="shared" si="1"/>
        <v>2.325E-2</v>
      </c>
      <c r="I14" s="44">
        <f t="shared" si="1"/>
        <v>2.3E-2</v>
      </c>
      <c r="J14" s="44">
        <f t="shared" si="1"/>
        <v>2.2749999999999999E-2</v>
      </c>
      <c r="K14" s="44">
        <f t="shared" si="1"/>
        <v>2.2499999999999999E-2</v>
      </c>
      <c r="L14" s="44">
        <f t="shared" si="1"/>
        <v>2.2249999999999999E-2</v>
      </c>
      <c r="M14" s="43">
        <v>2.1999999999999999E-2</v>
      </c>
      <c r="N14" s="43">
        <v>2.1999999999999999E-2</v>
      </c>
      <c r="O14" s="43">
        <v>2.1999999999999999E-2</v>
      </c>
      <c r="P14" s="43">
        <v>2.1999999999999999E-2</v>
      </c>
    </row>
    <row r="15" spans="1:17" x14ac:dyDescent="0.35">
      <c r="A15" s="5" t="s">
        <v>52</v>
      </c>
      <c r="B15" s="44">
        <v>4.2000000000000003E-2</v>
      </c>
      <c r="C15" s="44">
        <v>4.2000000000000003E-2</v>
      </c>
      <c r="D15" s="44">
        <v>4.2000000000000003E-2</v>
      </c>
      <c r="E15" s="41">
        <v>4.2000000000000003E-2</v>
      </c>
      <c r="F15" s="44">
        <f>E15+0.00525</f>
        <v>4.725E-2</v>
      </c>
      <c r="G15" s="44">
        <f t="shared" ref="G15:L15" si="2">F15+0.00525</f>
        <v>5.2499999999999998E-2</v>
      </c>
      <c r="H15" s="44">
        <f t="shared" si="2"/>
        <v>5.7749999999999996E-2</v>
      </c>
      <c r="I15" s="44">
        <f t="shared" si="2"/>
        <v>6.3E-2</v>
      </c>
      <c r="J15" s="44">
        <f t="shared" si="2"/>
        <v>6.8250000000000005E-2</v>
      </c>
      <c r="K15" s="44">
        <f t="shared" si="2"/>
        <v>7.350000000000001E-2</v>
      </c>
      <c r="L15" s="44">
        <f t="shared" si="2"/>
        <v>7.8750000000000014E-2</v>
      </c>
      <c r="M15" s="41">
        <v>8.4000000000000005E-2</v>
      </c>
      <c r="N15" s="41">
        <v>8.4000000000000005E-2</v>
      </c>
      <c r="O15" s="41">
        <v>8.4000000000000005E-2</v>
      </c>
      <c r="P15" s="41">
        <v>8.4000000000000005E-2</v>
      </c>
    </row>
    <row r="16" spans="1:17" x14ac:dyDescent="0.35">
      <c r="A16" s="5" t="s">
        <v>12</v>
      </c>
      <c r="B16" s="11">
        <v>717555</v>
      </c>
      <c r="C16" s="11">
        <v>788109</v>
      </c>
      <c r="D16" s="11">
        <v>834650</v>
      </c>
      <c r="E16" s="11">
        <v>876869</v>
      </c>
      <c r="F16" s="11">
        <v>866690</v>
      </c>
      <c r="G16" s="11">
        <v>904668</v>
      </c>
      <c r="H16" s="11">
        <v>901797</v>
      </c>
      <c r="I16" s="11">
        <v>937806</v>
      </c>
      <c r="J16" s="11">
        <v>982396</v>
      </c>
      <c r="K16" s="11">
        <v>1083783</v>
      </c>
      <c r="L16" s="11">
        <v>973020</v>
      </c>
      <c r="M16" s="11">
        <v>1049066</v>
      </c>
      <c r="N16" s="11">
        <v>1005895</v>
      </c>
      <c r="O16" s="11">
        <v>953924</v>
      </c>
      <c r="P16" s="11">
        <v>958682</v>
      </c>
    </row>
    <row r="17" spans="1:9" x14ac:dyDescent="0.35">
      <c r="A17" s="5" t="s">
        <v>13</v>
      </c>
      <c r="B17" s="3">
        <v>3</v>
      </c>
    </row>
    <row r="18" spans="1:9" s="15" customFormat="1" x14ac:dyDescent="0.35">
      <c r="A18" s="16" t="s">
        <v>19</v>
      </c>
      <c r="B18" s="14">
        <v>0.51700000000000002</v>
      </c>
    </row>
    <row r="19" spans="1:9" x14ac:dyDescent="0.35">
      <c r="A19" s="13" t="s">
        <v>20</v>
      </c>
      <c r="B19" s="3">
        <f>81/409</f>
        <v>0.1980440097799511</v>
      </c>
      <c r="C19">
        <f>1660/12726</f>
        <v>0.13044161559013046</v>
      </c>
    </row>
    <row r="20" spans="1:9" x14ac:dyDescent="0.35">
      <c r="A20" s="10" t="s">
        <v>21</v>
      </c>
      <c r="B20" s="6">
        <v>0.15</v>
      </c>
      <c r="I20" s="42"/>
    </row>
    <row r="21" spans="1:9" x14ac:dyDescent="0.35">
      <c r="I21" s="42"/>
    </row>
    <row r="33" spans="6:16" x14ac:dyDescent="0.3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6:16" x14ac:dyDescent="0.3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6"/>
  <sheetViews>
    <sheetView zoomScale="70" zoomScaleNormal="70" workbookViewId="0">
      <selection activeCell="F10" sqref="F10"/>
    </sheetView>
  </sheetViews>
  <sheetFormatPr defaultRowHeight="14.5" x14ac:dyDescent="0.35"/>
  <cols>
    <col min="1" max="1" width="15.08984375" customWidth="1"/>
  </cols>
  <sheetData>
    <row r="1" spans="1:1025" x14ac:dyDescent="0.35">
      <c r="A1" s="17" t="s">
        <v>0</v>
      </c>
      <c r="B1" s="17">
        <v>2000</v>
      </c>
      <c r="C1" s="17">
        <v>2001</v>
      </c>
      <c r="D1" s="17">
        <v>2002</v>
      </c>
      <c r="E1" s="17">
        <v>2003</v>
      </c>
      <c r="F1" s="17">
        <v>2004</v>
      </c>
      <c r="G1" s="17">
        <v>2005</v>
      </c>
      <c r="H1" s="17">
        <v>2006</v>
      </c>
      <c r="I1" s="17">
        <v>2007</v>
      </c>
      <c r="J1" s="17">
        <v>2008</v>
      </c>
      <c r="K1" s="17">
        <v>2009</v>
      </c>
      <c r="L1" s="17">
        <v>2010</v>
      </c>
      <c r="M1" s="17">
        <v>2011</v>
      </c>
      <c r="N1" s="17">
        <v>2012</v>
      </c>
      <c r="O1" s="17">
        <v>2013</v>
      </c>
      <c r="P1" s="17">
        <v>2014</v>
      </c>
    </row>
    <row r="2" spans="1:1025" s="21" customFormat="1" x14ac:dyDescent="0.35">
      <c r="A2" s="18" t="s">
        <v>1</v>
      </c>
      <c r="B2" s="19">
        <v>2486</v>
      </c>
      <c r="C2" s="19">
        <v>2727</v>
      </c>
      <c r="D2" s="19">
        <v>2822</v>
      </c>
      <c r="E2" s="19">
        <v>3101</v>
      </c>
      <c r="F2" s="19">
        <v>3537</v>
      </c>
      <c r="G2" s="19">
        <v>3076</v>
      </c>
      <c r="H2" s="19">
        <v>2714</v>
      </c>
      <c r="I2" s="19">
        <v>2267</v>
      </c>
      <c r="J2" s="19">
        <v>2107</v>
      </c>
      <c r="K2" s="19">
        <v>1829</v>
      </c>
      <c r="L2" s="19">
        <v>1631</v>
      </c>
      <c r="M2" s="19">
        <v>1488</v>
      </c>
      <c r="N2" s="19">
        <v>615</v>
      </c>
      <c r="O2" s="19">
        <v>6849</v>
      </c>
      <c r="P2" s="19">
        <v>6578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</row>
    <row r="3" spans="1:1025" s="21" customFormat="1" x14ac:dyDescent="0.35">
      <c r="A3" s="22" t="s">
        <v>2</v>
      </c>
      <c r="B3" s="23">
        <v>323.18</v>
      </c>
      <c r="C3" s="23">
        <v>436.32</v>
      </c>
      <c r="D3" s="23">
        <v>507.96</v>
      </c>
      <c r="E3" s="23">
        <v>589.19000000000005</v>
      </c>
      <c r="F3" s="23">
        <v>707.4</v>
      </c>
      <c r="G3" s="23">
        <v>522.91999999999996</v>
      </c>
      <c r="H3" s="23">
        <v>488.52</v>
      </c>
      <c r="I3" s="23">
        <v>385.39</v>
      </c>
      <c r="J3" s="23">
        <v>379.26</v>
      </c>
      <c r="K3" s="23">
        <v>310.93</v>
      </c>
      <c r="L3" s="23">
        <v>326.2</v>
      </c>
      <c r="M3" s="23">
        <v>282.72000000000003</v>
      </c>
      <c r="N3" s="23">
        <v>153.75</v>
      </c>
      <c r="O3" s="23">
        <f>0.2*O2</f>
        <v>1369.8000000000002</v>
      </c>
      <c r="P3" s="23">
        <f>0.19*P2</f>
        <v>1249.82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</row>
    <row r="4" spans="1:1025" s="21" customFormat="1" x14ac:dyDescent="0.35">
      <c r="A4" s="18" t="s">
        <v>3</v>
      </c>
      <c r="B4" s="19">
        <v>681</v>
      </c>
      <c r="C4" s="19">
        <v>887</v>
      </c>
      <c r="D4" s="19">
        <v>955</v>
      </c>
      <c r="E4" s="19">
        <v>998</v>
      </c>
      <c r="F4" s="19">
        <v>1187</v>
      </c>
      <c r="G4" s="19">
        <v>1143</v>
      </c>
      <c r="H4" s="19">
        <v>890</v>
      </c>
      <c r="I4" s="19">
        <v>860</v>
      </c>
      <c r="J4" s="19">
        <v>757</v>
      </c>
      <c r="K4" s="19">
        <v>603</v>
      </c>
      <c r="L4" s="19">
        <v>419</v>
      </c>
      <c r="M4" s="19">
        <v>365</v>
      </c>
      <c r="N4" s="19">
        <v>163</v>
      </c>
      <c r="O4" s="19">
        <v>831</v>
      </c>
      <c r="P4" s="19">
        <v>738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</row>
    <row r="5" spans="1:1025" s="21" customFormat="1" x14ac:dyDescent="0.35">
      <c r="A5" s="22" t="s">
        <v>4</v>
      </c>
      <c r="B5" s="23">
        <v>61.29</v>
      </c>
      <c r="C5" s="23">
        <v>124.18</v>
      </c>
      <c r="D5" s="23">
        <v>191</v>
      </c>
      <c r="E5" s="23">
        <v>179.64</v>
      </c>
      <c r="F5" s="23">
        <v>213.66</v>
      </c>
      <c r="G5" s="23">
        <v>262.89</v>
      </c>
      <c r="H5" s="23">
        <v>186.9</v>
      </c>
      <c r="I5" s="23">
        <v>301</v>
      </c>
      <c r="J5" s="23">
        <v>295.23</v>
      </c>
      <c r="K5" s="23">
        <v>301.5</v>
      </c>
      <c r="L5" s="23">
        <v>184.36</v>
      </c>
      <c r="M5" s="23">
        <v>135.05000000000001</v>
      </c>
      <c r="N5" s="23">
        <v>70.09</v>
      </c>
      <c r="O5" s="23">
        <f>0.54*O4</f>
        <v>448.74</v>
      </c>
      <c r="P5" s="23">
        <f>0.49*P4</f>
        <v>361.62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</row>
    <row r="6" spans="1:1025" s="21" customFormat="1" x14ac:dyDescent="0.35">
      <c r="A6" s="2" t="s">
        <v>5</v>
      </c>
      <c r="B6" s="3">
        <v>3230</v>
      </c>
      <c r="C6" s="3">
        <v>3459</v>
      </c>
      <c r="D6" s="3">
        <v>3697</v>
      </c>
      <c r="E6" s="3">
        <v>3733</v>
      </c>
      <c r="F6" s="3">
        <v>4616</v>
      </c>
      <c r="G6" s="3">
        <v>4696</v>
      </c>
      <c r="H6" s="3">
        <v>4158</v>
      </c>
      <c r="I6" s="3">
        <v>3732</v>
      </c>
      <c r="J6" s="3">
        <v>3745</v>
      </c>
      <c r="K6" s="3">
        <v>3286</v>
      </c>
      <c r="L6" s="3">
        <v>3039</v>
      </c>
      <c r="M6" s="3">
        <v>2503</v>
      </c>
      <c r="N6" s="3">
        <v>1173</v>
      </c>
      <c r="O6" s="3">
        <v>6162</v>
      </c>
      <c r="P6" s="3">
        <v>6395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  <c r="ABE6" s="20"/>
      <c r="ABF6" s="20"/>
      <c r="ABG6" s="20"/>
      <c r="ABH6" s="20"/>
      <c r="ABI6" s="20"/>
      <c r="ABJ6" s="20"/>
      <c r="ABK6" s="20"/>
      <c r="ABL6" s="20"/>
      <c r="ABM6" s="20"/>
      <c r="ABN6" s="20"/>
      <c r="ABO6" s="20"/>
      <c r="ABP6" s="20"/>
      <c r="ABQ6" s="20"/>
      <c r="ABR6" s="20"/>
      <c r="ABS6" s="20"/>
      <c r="ABT6" s="20"/>
      <c r="ABU6" s="20"/>
      <c r="ABV6" s="20"/>
      <c r="ABW6" s="20"/>
      <c r="ABX6" s="20"/>
      <c r="ABY6" s="20"/>
      <c r="ABZ6" s="20"/>
      <c r="ACA6" s="20"/>
      <c r="ACB6" s="20"/>
      <c r="ACC6" s="20"/>
      <c r="ACD6" s="20"/>
      <c r="ACE6" s="20"/>
      <c r="ACF6" s="20"/>
      <c r="ACG6" s="20"/>
      <c r="ACH6" s="20"/>
      <c r="ACI6" s="20"/>
      <c r="ACJ6" s="20"/>
      <c r="ACK6" s="20"/>
      <c r="ACL6" s="20"/>
      <c r="ACM6" s="20"/>
      <c r="ACN6" s="20"/>
      <c r="ACO6" s="20"/>
      <c r="ACP6" s="20"/>
      <c r="ACQ6" s="20"/>
      <c r="ACR6" s="20"/>
      <c r="ACS6" s="20"/>
      <c r="ACT6" s="20"/>
      <c r="ACU6" s="20"/>
      <c r="ACV6" s="20"/>
      <c r="ACW6" s="20"/>
      <c r="ACX6" s="20"/>
      <c r="ACY6" s="20"/>
      <c r="ACZ6" s="20"/>
      <c r="ADA6" s="20"/>
      <c r="ADB6" s="20"/>
      <c r="ADC6" s="20"/>
      <c r="ADD6" s="20"/>
      <c r="ADE6" s="20"/>
      <c r="ADF6" s="20"/>
      <c r="ADG6" s="20"/>
      <c r="ADH6" s="20"/>
      <c r="ADI6" s="20"/>
      <c r="ADJ6" s="20"/>
      <c r="ADK6" s="20"/>
      <c r="ADL6" s="20"/>
      <c r="ADM6" s="20"/>
      <c r="ADN6" s="20"/>
      <c r="ADO6" s="20"/>
      <c r="ADP6" s="20"/>
      <c r="ADQ6" s="20"/>
      <c r="ADR6" s="20"/>
      <c r="ADS6" s="20"/>
      <c r="ADT6" s="20"/>
      <c r="ADU6" s="20"/>
      <c r="ADV6" s="20"/>
      <c r="ADW6" s="20"/>
      <c r="ADX6" s="20"/>
      <c r="ADY6" s="20"/>
      <c r="ADZ6" s="20"/>
      <c r="AEA6" s="20"/>
      <c r="AEB6" s="20"/>
      <c r="AEC6" s="20"/>
      <c r="AED6" s="20"/>
      <c r="AEE6" s="20"/>
      <c r="AEF6" s="20"/>
      <c r="AEG6" s="20"/>
      <c r="AEH6" s="20"/>
      <c r="AEI6" s="20"/>
      <c r="AEJ6" s="20"/>
      <c r="AEK6" s="20"/>
      <c r="AEL6" s="20"/>
      <c r="AEM6" s="20"/>
      <c r="AEN6" s="20"/>
      <c r="AEO6" s="20"/>
      <c r="AEP6" s="20"/>
      <c r="AEQ6" s="20"/>
      <c r="AER6" s="20"/>
      <c r="AES6" s="20"/>
      <c r="AET6" s="20"/>
      <c r="AEU6" s="20"/>
      <c r="AEV6" s="20"/>
      <c r="AEW6" s="20"/>
      <c r="AEX6" s="20"/>
      <c r="AEY6" s="20"/>
      <c r="AEZ6" s="20"/>
      <c r="AFA6" s="20"/>
      <c r="AFB6" s="20"/>
      <c r="AFC6" s="20"/>
      <c r="AFD6" s="20"/>
      <c r="AFE6" s="20"/>
      <c r="AFF6" s="20"/>
      <c r="AFG6" s="20"/>
      <c r="AFH6" s="20"/>
      <c r="AFI6" s="20"/>
      <c r="AFJ6" s="20"/>
      <c r="AFK6" s="20"/>
      <c r="AFL6" s="20"/>
      <c r="AFM6" s="20"/>
      <c r="AFN6" s="20"/>
      <c r="AFO6" s="20"/>
      <c r="AFP6" s="20"/>
      <c r="AFQ6" s="20"/>
      <c r="AFR6" s="20"/>
      <c r="AFS6" s="20"/>
      <c r="AFT6" s="20"/>
      <c r="AFU6" s="20"/>
      <c r="AFV6" s="20"/>
      <c r="AFW6" s="20"/>
      <c r="AFX6" s="20"/>
      <c r="AFY6" s="20"/>
      <c r="AFZ6" s="20"/>
      <c r="AGA6" s="20"/>
      <c r="AGB6" s="20"/>
      <c r="AGC6" s="20"/>
      <c r="AGD6" s="20"/>
      <c r="AGE6" s="20"/>
      <c r="AGF6" s="20"/>
      <c r="AGG6" s="20"/>
      <c r="AGH6" s="20"/>
      <c r="AGI6" s="20"/>
      <c r="AGJ6" s="20"/>
      <c r="AGK6" s="20"/>
      <c r="AGL6" s="20"/>
      <c r="AGM6" s="20"/>
      <c r="AGN6" s="20"/>
      <c r="AGO6" s="20"/>
      <c r="AGP6" s="20"/>
      <c r="AGQ6" s="20"/>
      <c r="AGR6" s="20"/>
      <c r="AGS6" s="20"/>
      <c r="AGT6" s="20"/>
      <c r="AGU6" s="20"/>
      <c r="AGV6" s="20"/>
      <c r="AGW6" s="20"/>
      <c r="AGX6" s="20"/>
      <c r="AGY6" s="20"/>
      <c r="AGZ6" s="20"/>
      <c r="AHA6" s="20"/>
      <c r="AHB6" s="20"/>
      <c r="AHC6" s="20"/>
      <c r="AHD6" s="20"/>
      <c r="AHE6" s="20"/>
      <c r="AHF6" s="20"/>
      <c r="AHG6" s="20"/>
      <c r="AHH6" s="20"/>
      <c r="AHI6" s="20"/>
      <c r="AHJ6" s="20"/>
      <c r="AHK6" s="20"/>
      <c r="AHL6" s="20"/>
      <c r="AHM6" s="20"/>
      <c r="AHN6" s="20"/>
      <c r="AHO6" s="20"/>
      <c r="AHP6" s="20"/>
      <c r="AHQ6" s="20"/>
      <c r="AHR6" s="20"/>
      <c r="AHS6" s="20"/>
      <c r="AHT6" s="20"/>
      <c r="AHU6" s="20"/>
      <c r="AHV6" s="20"/>
      <c r="AHW6" s="20"/>
      <c r="AHX6" s="20"/>
      <c r="AHY6" s="20"/>
      <c r="AHZ6" s="20"/>
      <c r="AIA6" s="20"/>
      <c r="AIB6" s="20"/>
      <c r="AIC6" s="20"/>
      <c r="AID6" s="20"/>
      <c r="AIE6" s="20"/>
      <c r="AIF6" s="20"/>
      <c r="AIG6" s="20"/>
      <c r="AIH6" s="20"/>
      <c r="AII6" s="20"/>
      <c r="AIJ6" s="20"/>
      <c r="AIK6" s="20"/>
      <c r="AIL6" s="20"/>
      <c r="AIM6" s="20"/>
      <c r="AIN6" s="20"/>
      <c r="AIO6" s="20"/>
      <c r="AIP6" s="20"/>
      <c r="AIQ6" s="20"/>
      <c r="AIR6" s="20"/>
      <c r="AIS6" s="20"/>
      <c r="AIT6" s="20"/>
      <c r="AIU6" s="20"/>
      <c r="AIV6" s="20"/>
      <c r="AIW6" s="20"/>
      <c r="AIX6" s="20"/>
      <c r="AIY6" s="20"/>
      <c r="AIZ6" s="20"/>
      <c r="AJA6" s="20"/>
      <c r="AJB6" s="20"/>
      <c r="AJC6" s="20"/>
      <c r="AJD6" s="20"/>
      <c r="AJE6" s="20"/>
      <c r="AJF6" s="20"/>
      <c r="AJG6" s="20"/>
      <c r="AJH6" s="20"/>
      <c r="AJI6" s="20"/>
      <c r="AJJ6" s="20"/>
      <c r="AJK6" s="20"/>
      <c r="AJL6" s="20"/>
      <c r="AJM6" s="20"/>
      <c r="AJN6" s="20"/>
      <c r="AJO6" s="20"/>
      <c r="AJP6" s="20"/>
      <c r="AJQ6" s="20"/>
      <c r="AJR6" s="20"/>
      <c r="AJS6" s="20"/>
      <c r="AJT6" s="20"/>
      <c r="AJU6" s="20"/>
      <c r="AJV6" s="20"/>
      <c r="AJW6" s="20"/>
      <c r="AJX6" s="20"/>
      <c r="AJY6" s="20"/>
      <c r="AJZ6" s="20"/>
      <c r="AKA6" s="20"/>
      <c r="AKB6" s="20"/>
      <c r="AKC6" s="20"/>
      <c r="AKD6" s="20"/>
      <c r="AKE6" s="20"/>
      <c r="AKF6" s="20"/>
      <c r="AKG6" s="20"/>
      <c r="AKH6" s="20"/>
      <c r="AKI6" s="20"/>
      <c r="AKJ6" s="20"/>
      <c r="AKK6" s="20"/>
      <c r="AKL6" s="20"/>
      <c r="AKM6" s="20"/>
      <c r="AKN6" s="20"/>
      <c r="AKO6" s="20"/>
      <c r="AKP6" s="20"/>
      <c r="AKQ6" s="20"/>
      <c r="AKR6" s="20"/>
      <c r="AKS6" s="20"/>
      <c r="AKT6" s="20"/>
      <c r="AKU6" s="20"/>
      <c r="AKV6" s="20"/>
      <c r="AKW6" s="20"/>
      <c r="AKX6" s="20"/>
      <c r="AKY6" s="20"/>
      <c r="AKZ6" s="20"/>
      <c r="ALA6" s="20"/>
      <c r="ALB6" s="20"/>
      <c r="ALC6" s="20"/>
      <c r="ALD6" s="20"/>
      <c r="ALE6" s="20"/>
      <c r="ALF6" s="20"/>
      <c r="ALG6" s="20"/>
      <c r="ALH6" s="20"/>
      <c r="ALI6" s="20"/>
      <c r="ALJ6" s="20"/>
      <c r="ALK6" s="20"/>
      <c r="ALL6" s="20"/>
      <c r="ALM6" s="20"/>
      <c r="ALN6" s="20"/>
      <c r="ALO6" s="20"/>
      <c r="ALP6" s="20"/>
      <c r="ALQ6" s="20"/>
      <c r="ALR6" s="20"/>
      <c r="ALS6" s="20"/>
      <c r="ALT6" s="20"/>
      <c r="ALU6" s="20"/>
      <c r="ALV6" s="20"/>
      <c r="ALW6" s="20"/>
      <c r="ALX6" s="20"/>
      <c r="ALY6" s="20"/>
      <c r="ALZ6" s="20"/>
      <c r="AMA6" s="20"/>
      <c r="AMB6" s="20"/>
      <c r="AMC6" s="20"/>
      <c r="AMD6" s="20"/>
      <c r="AME6" s="20"/>
      <c r="AMF6" s="20"/>
      <c r="AMG6" s="20"/>
      <c r="AMH6" s="20"/>
      <c r="AMI6" s="20"/>
      <c r="AMJ6" s="20"/>
      <c r="AMK6" s="20"/>
    </row>
    <row r="7" spans="1:1025" s="21" customFormat="1" x14ac:dyDescent="0.35">
      <c r="A7" s="22" t="s">
        <v>6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46.96</v>
      </c>
      <c r="H7" s="23">
        <v>41.58</v>
      </c>
      <c r="I7" s="23">
        <v>74.64</v>
      </c>
      <c r="J7" s="23">
        <v>187.25</v>
      </c>
      <c r="K7" s="23">
        <v>164.3</v>
      </c>
      <c r="L7" s="23">
        <v>151.94999999999999</v>
      </c>
      <c r="M7" s="23">
        <v>175.21</v>
      </c>
      <c r="N7" s="23">
        <v>117.3</v>
      </c>
      <c r="O7" s="23">
        <f>0.1*O6</f>
        <v>616.20000000000005</v>
      </c>
      <c r="P7" s="23">
        <f>0.08*P6</f>
        <v>511.6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/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/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EF7" s="20"/>
      <c r="AEG7" s="20"/>
      <c r="AEH7" s="20"/>
      <c r="AEI7" s="20"/>
      <c r="AEJ7" s="20"/>
      <c r="AEK7" s="20"/>
      <c r="AEL7" s="20"/>
      <c r="AEM7" s="20"/>
      <c r="AEN7" s="20"/>
      <c r="AEO7" s="20"/>
      <c r="AEP7" s="20"/>
      <c r="AEQ7" s="20"/>
      <c r="AER7" s="20"/>
      <c r="AES7" s="20"/>
      <c r="AET7" s="20"/>
      <c r="AEU7" s="20"/>
      <c r="AEV7" s="20"/>
      <c r="AEW7" s="20"/>
      <c r="AEX7" s="20"/>
      <c r="AEY7" s="20"/>
      <c r="AEZ7" s="20"/>
      <c r="AFA7" s="20"/>
      <c r="AFB7" s="20"/>
      <c r="AFC7" s="20"/>
      <c r="AFD7" s="20"/>
      <c r="AFE7" s="20"/>
      <c r="AFF7" s="20"/>
      <c r="AFG7" s="20"/>
      <c r="AFH7" s="20"/>
      <c r="AFI7" s="20"/>
      <c r="AFJ7" s="20"/>
      <c r="AFK7" s="20"/>
      <c r="AFL7" s="20"/>
      <c r="AFM7" s="20"/>
      <c r="AFN7" s="20"/>
      <c r="AFO7" s="20"/>
      <c r="AFP7" s="20"/>
      <c r="AFQ7" s="20"/>
      <c r="AFR7" s="20"/>
      <c r="AFS7" s="20"/>
      <c r="AFT7" s="20"/>
      <c r="AFU7" s="20"/>
      <c r="AFV7" s="20"/>
      <c r="AFW7" s="20"/>
      <c r="AFX7" s="20"/>
      <c r="AFY7" s="20"/>
      <c r="AFZ7" s="20"/>
      <c r="AGA7" s="20"/>
      <c r="AGB7" s="20"/>
      <c r="AGC7" s="20"/>
      <c r="AGD7" s="20"/>
      <c r="AGE7" s="20"/>
      <c r="AGF7" s="20"/>
      <c r="AGG7" s="20"/>
      <c r="AGH7" s="20"/>
      <c r="AGI7" s="20"/>
      <c r="AGJ7" s="20"/>
      <c r="AGK7" s="20"/>
      <c r="AGL7" s="20"/>
      <c r="AGM7" s="20"/>
      <c r="AGN7" s="20"/>
      <c r="AGO7" s="20"/>
      <c r="AGP7" s="20"/>
      <c r="AGQ7" s="20"/>
      <c r="AGR7" s="20"/>
      <c r="AGS7" s="20"/>
      <c r="AGT7" s="20"/>
      <c r="AGU7" s="20"/>
      <c r="AGV7" s="20"/>
      <c r="AGW7" s="20"/>
      <c r="AGX7" s="20"/>
      <c r="AGY7" s="20"/>
      <c r="AGZ7" s="20"/>
      <c r="AHA7" s="20"/>
      <c r="AHB7" s="20"/>
      <c r="AHC7" s="20"/>
      <c r="AHD7" s="20"/>
      <c r="AHE7" s="20"/>
      <c r="AHF7" s="20"/>
      <c r="AHG7" s="20"/>
      <c r="AHH7" s="20"/>
      <c r="AHI7" s="20"/>
      <c r="AHJ7" s="20"/>
      <c r="AHK7" s="20"/>
      <c r="AHL7" s="20"/>
      <c r="AHM7" s="20"/>
      <c r="AHN7" s="20"/>
      <c r="AHO7" s="20"/>
      <c r="AHP7" s="20"/>
      <c r="AHQ7" s="20"/>
      <c r="AHR7" s="20"/>
      <c r="AHS7" s="20"/>
      <c r="AHT7" s="20"/>
      <c r="AHU7" s="20"/>
      <c r="AHV7" s="20"/>
      <c r="AHW7" s="20"/>
      <c r="AHX7" s="20"/>
      <c r="AHY7" s="20"/>
      <c r="AHZ7" s="20"/>
      <c r="AIA7" s="20"/>
      <c r="AIB7" s="20"/>
      <c r="AIC7" s="20"/>
      <c r="AID7" s="20"/>
      <c r="AIE7" s="20"/>
      <c r="AIF7" s="20"/>
      <c r="AIG7" s="20"/>
      <c r="AIH7" s="20"/>
      <c r="AII7" s="20"/>
      <c r="AIJ7" s="20"/>
      <c r="AIK7" s="20"/>
      <c r="AIL7" s="20"/>
      <c r="AIM7" s="20"/>
      <c r="AIN7" s="20"/>
      <c r="AIO7" s="20"/>
      <c r="AIP7" s="20"/>
      <c r="AIQ7" s="20"/>
      <c r="AIR7" s="20"/>
      <c r="AIS7" s="20"/>
      <c r="AIT7" s="20"/>
      <c r="AIU7" s="20"/>
      <c r="AIV7" s="20"/>
      <c r="AIW7" s="20"/>
      <c r="AIX7" s="20"/>
      <c r="AIY7" s="20"/>
      <c r="AIZ7" s="20"/>
      <c r="AJA7" s="20"/>
      <c r="AJB7" s="20"/>
      <c r="AJC7" s="20"/>
      <c r="AJD7" s="20"/>
      <c r="AJE7" s="20"/>
      <c r="AJF7" s="20"/>
      <c r="AJG7" s="20"/>
      <c r="AJH7" s="20"/>
      <c r="AJI7" s="20"/>
      <c r="AJJ7" s="20"/>
      <c r="AJK7" s="20"/>
      <c r="AJL7" s="20"/>
      <c r="AJM7" s="20"/>
      <c r="AJN7" s="20"/>
      <c r="AJO7" s="20"/>
      <c r="AJP7" s="20"/>
      <c r="AJQ7" s="20"/>
      <c r="AJR7" s="20"/>
      <c r="AJS7" s="20"/>
      <c r="AJT7" s="20"/>
      <c r="AJU7" s="20"/>
      <c r="AJV7" s="20"/>
      <c r="AJW7" s="20"/>
      <c r="AJX7" s="20"/>
      <c r="AJY7" s="20"/>
      <c r="AJZ7" s="20"/>
      <c r="AKA7" s="20"/>
      <c r="AKB7" s="20"/>
      <c r="AKC7" s="20"/>
      <c r="AKD7" s="20"/>
      <c r="AKE7" s="20"/>
      <c r="AKF7" s="20"/>
      <c r="AKG7" s="20"/>
      <c r="AKH7" s="20"/>
      <c r="AKI7" s="20"/>
      <c r="AKJ7" s="20"/>
      <c r="AKK7" s="20"/>
      <c r="AKL7" s="20"/>
      <c r="AKM7" s="20"/>
      <c r="AKN7" s="20"/>
      <c r="AKO7" s="20"/>
      <c r="AKP7" s="20"/>
      <c r="AKQ7" s="20"/>
      <c r="AKR7" s="20"/>
      <c r="AKS7" s="20"/>
      <c r="AKT7" s="20"/>
      <c r="AKU7" s="20"/>
      <c r="AKV7" s="20"/>
      <c r="AKW7" s="20"/>
      <c r="AKX7" s="20"/>
      <c r="AKY7" s="20"/>
      <c r="AKZ7" s="20"/>
      <c r="ALA7" s="20"/>
      <c r="ALB7" s="20"/>
      <c r="ALC7" s="20"/>
      <c r="ALD7" s="20"/>
      <c r="ALE7" s="20"/>
      <c r="ALF7" s="20"/>
      <c r="ALG7" s="20"/>
      <c r="ALH7" s="20"/>
      <c r="ALI7" s="20"/>
      <c r="ALJ7" s="20"/>
      <c r="ALK7" s="20"/>
      <c r="ALL7" s="20"/>
      <c r="ALM7" s="20"/>
      <c r="ALN7" s="20"/>
      <c r="ALO7" s="20"/>
      <c r="ALP7" s="20"/>
      <c r="ALQ7" s="20"/>
      <c r="ALR7" s="20"/>
      <c r="ALS7" s="20"/>
      <c r="ALT7" s="20"/>
      <c r="ALU7" s="20"/>
      <c r="ALV7" s="20"/>
      <c r="ALW7" s="20"/>
      <c r="ALX7" s="20"/>
      <c r="ALY7" s="20"/>
      <c r="ALZ7" s="20"/>
      <c r="AMA7" s="20"/>
      <c r="AMB7" s="20"/>
      <c r="AMC7" s="20"/>
      <c r="AMD7" s="20"/>
      <c r="AME7" s="20"/>
      <c r="AMF7" s="20"/>
      <c r="AMG7" s="20"/>
      <c r="AMH7" s="20"/>
      <c r="AMI7" s="20"/>
      <c r="AMJ7" s="20"/>
      <c r="AMK7" s="20"/>
    </row>
    <row r="10" spans="1:1025" x14ac:dyDescent="0.35">
      <c r="A10" s="2" t="s">
        <v>22</v>
      </c>
    </row>
    <row r="11" spans="1:1025" x14ac:dyDescent="0.35">
      <c r="A11" s="2"/>
    </row>
    <row r="12" spans="1:1025" s="24" customFormat="1" x14ac:dyDescent="0.35">
      <c r="A12" s="24" t="s">
        <v>26</v>
      </c>
      <c r="B12" s="24">
        <v>34</v>
      </c>
      <c r="C12" s="24">
        <v>187</v>
      </c>
      <c r="D12" s="24">
        <v>220</v>
      </c>
      <c r="E12" s="24">
        <v>63</v>
      </c>
      <c r="F12" s="24">
        <v>61</v>
      </c>
      <c r="G12" s="24">
        <v>319</v>
      </c>
      <c r="H12" s="24">
        <v>512</v>
      </c>
      <c r="I12" s="24">
        <v>587</v>
      </c>
      <c r="J12" s="24">
        <v>749</v>
      </c>
      <c r="K12" s="24">
        <v>730</v>
      </c>
      <c r="L12" s="24">
        <v>920</v>
      </c>
      <c r="M12" s="24">
        <v>975</v>
      </c>
      <c r="N12" s="24">
        <v>1215</v>
      </c>
      <c r="O12" s="24">
        <v>1784</v>
      </c>
      <c r="P12" s="24">
        <v>2053</v>
      </c>
      <c r="Q12" s="24">
        <v>1648</v>
      </c>
      <c r="R12" s="24">
        <v>10</v>
      </c>
    </row>
    <row r="13" spans="1:1025" s="24" customFormat="1" x14ac:dyDescent="0.35">
      <c r="A13" s="24" t="s">
        <v>23</v>
      </c>
      <c r="B13" s="24">
        <v>5</v>
      </c>
      <c r="C13" s="24">
        <v>20</v>
      </c>
      <c r="D13" s="24">
        <v>12</v>
      </c>
      <c r="E13" s="24">
        <v>8</v>
      </c>
      <c r="F13" s="24">
        <v>9</v>
      </c>
      <c r="G13" s="24">
        <v>32</v>
      </c>
      <c r="H13" s="24">
        <v>46</v>
      </c>
      <c r="I13" s="24">
        <v>80</v>
      </c>
      <c r="J13" s="24">
        <v>122</v>
      </c>
      <c r="K13" s="24">
        <v>90</v>
      </c>
      <c r="L13" s="24">
        <v>130</v>
      </c>
      <c r="M13" s="24">
        <v>142</v>
      </c>
      <c r="N13" s="24">
        <v>187</v>
      </c>
      <c r="O13" s="24">
        <v>306</v>
      </c>
      <c r="P13" s="24">
        <v>362</v>
      </c>
      <c r="Q13" s="24">
        <v>293</v>
      </c>
      <c r="R13" s="24">
        <v>1</v>
      </c>
    </row>
    <row r="14" spans="1:1025" x14ac:dyDescent="0.35">
      <c r="A14" t="s">
        <v>27</v>
      </c>
      <c r="B14">
        <v>2</v>
      </c>
      <c r="C14">
        <v>13</v>
      </c>
      <c r="D14">
        <v>27</v>
      </c>
      <c r="E14">
        <v>5</v>
      </c>
      <c r="F14">
        <v>12</v>
      </c>
      <c r="G14">
        <v>42</v>
      </c>
      <c r="H14">
        <v>68</v>
      </c>
      <c r="I14">
        <v>85</v>
      </c>
      <c r="J14">
        <v>140</v>
      </c>
      <c r="K14">
        <v>87</v>
      </c>
      <c r="L14">
        <v>99</v>
      </c>
      <c r="M14">
        <v>116</v>
      </c>
      <c r="N14">
        <v>157</v>
      </c>
      <c r="O14">
        <v>264</v>
      </c>
      <c r="P14">
        <v>324</v>
      </c>
      <c r="Q14">
        <v>238</v>
      </c>
      <c r="R14">
        <v>0</v>
      </c>
    </row>
    <row r="15" spans="1:1025" x14ac:dyDescent="0.35">
      <c r="A15" t="s">
        <v>23</v>
      </c>
      <c r="B15">
        <v>1</v>
      </c>
      <c r="C15">
        <v>1</v>
      </c>
      <c r="D15">
        <v>0</v>
      </c>
      <c r="E15">
        <v>1</v>
      </c>
      <c r="F15">
        <v>3</v>
      </c>
      <c r="G15">
        <v>2</v>
      </c>
      <c r="H15">
        <v>7</v>
      </c>
      <c r="I15">
        <v>14</v>
      </c>
      <c r="J15">
        <v>19</v>
      </c>
      <c r="K15">
        <v>9</v>
      </c>
      <c r="L15">
        <v>11</v>
      </c>
      <c r="M15">
        <v>15</v>
      </c>
      <c r="N15">
        <v>28</v>
      </c>
      <c r="O15">
        <v>44</v>
      </c>
      <c r="P15">
        <v>42</v>
      </c>
      <c r="Q15">
        <v>30</v>
      </c>
      <c r="R15">
        <v>0</v>
      </c>
    </row>
    <row r="16" spans="1:1025" s="24" customFormat="1" x14ac:dyDescent="0.35">
      <c r="A16" s="24" t="s">
        <v>33</v>
      </c>
      <c r="B16" s="24">
        <v>17</v>
      </c>
      <c r="C16" s="24">
        <v>54</v>
      </c>
      <c r="D16" s="24">
        <v>67</v>
      </c>
      <c r="E16" s="24">
        <v>19</v>
      </c>
      <c r="F16" s="24">
        <v>21</v>
      </c>
      <c r="G16" s="24">
        <v>95</v>
      </c>
      <c r="H16" s="24">
        <v>158</v>
      </c>
      <c r="I16" s="24">
        <v>177</v>
      </c>
      <c r="J16" s="24">
        <v>236</v>
      </c>
      <c r="K16" s="24">
        <v>293</v>
      </c>
      <c r="L16" s="24">
        <v>307</v>
      </c>
      <c r="M16" s="24">
        <v>352</v>
      </c>
      <c r="N16" s="24">
        <v>492</v>
      </c>
      <c r="O16" s="24">
        <v>687</v>
      </c>
      <c r="P16" s="24">
        <v>903</v>
      </c>
      <c r="Q16" s="24">
        <v>733</v>
      </c>
      <c r="R16" s="24">
        <v>5</v>
      </c>
    </row>
    <row r="17" spans="1:18" s="24" customFormat="1" x14ac:dyDescent="0.35">
      <c r="A17" s="24" t="s">
        <v>23</v>
      </c>
      <c r="B17" s="24">
        <v>0</v>
      </c>
      <c r="C17" s="24">
        <v>7</v>
      </c>
      <c r="D17" s="24">
        <v>6</v>
      </c>
      <c r="E17" s="24">
        <v>1</v>
      </c>
      <c r="F17" s="24">
        <v>5</v>
      </c>
      <c r="G17" s="24">
        <v>4</v>
      </c>
      <c r="H17" s="24">
        <v>18</v>
      </c>
      <c r="I17" s="24">
        <v>14</v>
      </c>
      <c r="J17" s="24">
        <v>21</v>
      </c>
      <c r="K17" s="24">
        <v>19</v>
      </c>
      <c r="L17" s="24">
        <v>48</v>
      </c>
      <c r="M17" s="24">
        <v>34</v>
      </c>
      <c r="N17" s="24">
        <v>67</v>
      </c>
      <c r="O17" s="24">
        <v>65</v>
      </c>
      <c r="P17" s="24">
        <v>115</v>
      </c>
      <c r="Q17" s="24">
        <v>117</v>
      </c>
      <c r="R17" s="24">
        <v>0</v>
      </c>
    </row>
    <row r="18" spans="1:18" x14ac:dyDescent="0.35">
      <c r="A18" t="s">
        <v>36</v>
      </c>
      <c r="B18">
        <v>3</v>
      </c>
      <c r="C18">
        <v>21</v>
      </c>
      <c r="D18">
        <v>30</v>
      </c>
      <c r="E18">
        <v>9</v>
      </c>
      <c r="F18">
        <v>8</v>
      </c>
      <c r="G18">
        <v>42</v>
      </c>
      <c r="H18">
        <v>106</v>
      </c>
      <c r="I18">
        <v>90</v>
      </c>
      <c r="J18">
        <v>133</v>
      </c>
      <c r="K18">
        <v>126</v>
      </c>
      <c r="L18">
        <v>125</v>
      </c>
      <c r="M18">
        <v>147</v>
      </c>
      <c r="N18">
        <v>165</v>
      </c>
      <c r="O18">
        <v>248</v>
      </c>
      <c r="P18">
        <v>314</v>
      </c>
      <c r="Q18">
        <v>262</v>
      </c>
      <c r="R18">
        <v>0</v>
      </c>
    </row>
    <row r="19" spans="1:18" x14ac:dyDescent="0.35">
      <c r="A19" t="s">
        <v>23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8</v>
      </c>
      <c r="I19">
        <v>18</v>
      </c>
      <c r="J19">
        <v>14</v>
      </c>
      <c r="K19">
        <v>8</v>
      </c>
      <c r="L19">
        <v>14</v>
      </c>
      <c r="M19">
        <v>15</v>
      </c>
      <c r="N19">
        <v>13</v>
      </c>
      <c r="O19">
        <v>22</v>
      </c>
      <c r="P19">
        <v>31</v>
      </c>
      <c r="Q19">
        <v>37</v>
      </c>
      <c r="R19">
        <v>0</v>
      </c>
    </row>
    <row r="20" spans="1:18" x14ac:dyDescent="0.35">
      <c r="A20" s="24" t="s">
        <v>39</v>
      </c>
      <c r="B20">
        <f t="shared" ref="B20:R20" si="0">B14+B18</f>
        <v>5</v>
      </c>
      <c r="C20">
        <f t="shared" si="0"/>
        <v>34</v>
      </c>
      <c r="D20">
        <f t="shared" si="0"/>
        <v>57</v>
      </c>
      <c r="E20">
        <f t="shared" si="0"/>
        <v>14</v>
      </c>
      <c r="F20">
        <f t="shared" si="0"/>
        <v>20</v>
      </c>
      <c r="G20">
        <f t="shared" si="0"/>
        <v>84</v>
      </c>
      <c r="H20">
        <f t="shared" si="0"/>
        <v>174</v>
      </c>
      <c r="I20">
        <f t="shared" si="0"/>
        <v>175</v>
      </c>
      <c r="J20">
        <f t="shared" si="0"/>
        <v>273</v>
      </c>
      <c r="K20">
        <f t="shared" si="0"/>
        <v>213</v>
      </c>
      <c r="L20">
        <f t="shared" si="0"/>
        <v>224</v>
      </c>
      <c r="M20">
        <f t="shared" si="0"/>
        <v>263</v>
      </c>
      <c r="N20">
        <f t="shared" si="0"/>
        <v>322</v>
      </c>
      <c r="O20">
        <f t="shared" si="0"/>
        <v>512</v>
      </c>
      <c r="P20">
        <f t="shared" si="0"/>
        <v>638</v>
      </c>
      <c r="Q20">
        <f t="shared" si="0"/>
        <v>500</v>
      </c>
      <c r="R20">
        <f t="shared" si="0"/>
        <v>0</v>
      </c>
    </row>
    <row r="21" spans="1:18" x14ac:dyDescent="0.35">
      <c r="B21">
        <f t="shared" ref="B21:R21" si="1">B15+B19</f>
        <v>2</v>
      </c>
      <c r="C21">
        <f t="shared" si="1"/>
        <v>2</v>
      </c>
      <c r="D21">
        <f t="shared" si="1"/>
        <v>0</v>
      </c>
      <c r="E21">
        <f t="shared" si="1"/>
        <v>2</v>
      </c>
      <c r="F21">
        <f t="shared" si="1"/>
        <v>3</v>
      </c>
      <c r="G21">
        <f t="shared" si="1"/>
        <v>3</v>
      </c>
      <c r="H21">
        <f t="shared" si="1"/>
        <v>15</v>
      </c>
      <c r="I21">
        <f t="shared" si="1"/>
        <v>32</v>
      </c>
      <c r="J21">
        <f t="shared" si="1"/>
        <v>33</v>
      </c>
      <c r="K21">
        <f t="shared" si="1"/>
        <v>17</v>
      </c>
      <c r="L21">
        <f t="shared" si="1"/>
        <v>25</v>
      </c>
      <c r="M21">
        <f t="shared" si="1"/>
        <v>30</v>
      </c>
      <c r="N21">
        <f t="shared" si="1"/>
        <v>41</v>
      </c>
      <c r="O21">
        <f t="shared" si="1"/>
        <v>66</v>
      </c>
      <c r="P21">
        <f t="shared" si="1"/>
        <v>73</v>
      </c>
      <c r="Q21">
        <f t="shared" si="1"/>
        <v>67</v>
      </c>
      <c r="R21">
        <f t="shared" si="1"/>
        <v>0</v>
      </c>
    </row>
    <row r="22" spans="1:18" x14ac:dyDescent="0.35">
      <c r="A22" t="s">
        <v>40</v>
      </c>
      <c r="B22">
        <f>SUM(B12,B16,B20)</f>
        <v>56</v>
      </c>
      <c r="C22">
        <f t="shared" ref="C22:R22" si="2">SUM(C12,C16,C20)</f>
        <v>275</v>
      </c>
      <c r="D22">
        <f t="shared" si="2"/>
        <v>344</v>
      </c>
      <c r="E22">
        <f t="shared" si="2"/>
        <v>96</v>
      </c>
      <c r="F22">
        <f t="shared" si="2"/>
        <v>102</v>
      </c>
      <c r="G22">
        <f t="shared" si="2"/>
        <v>498</v>
      </c>
      <c r="H22">
        <f t="shared" si="2"/>
        <v>844</v>
      </c>
      <c r="I22">
        <f t="shared" si="2"/>
        <v>939</v>
      </c>
      <c r="J22">
        <f t="shared" si="2"/>
        <v>1258</v>
      </c>
      <c r="K22">
        <f t="shared" si="2"/>
        <v>1236</v>
      </c>
      <c r="L22">
        <f t="shared" si="2"/>
        <v>1451</v>
      </c>
      <c r="M22">
        <f t="shared" si="2"/>
        <v>1590</v>
      </c>
      <c r="N22">
        <f t="shared" si="2"/>
        <v>2029</v>
      </c>
      <c r="O22">
        <f t="shared" si="2"/>
        <v>2983</v>
      </c>
      <c r="P22">
        <f t="shared" si="2"/>
        <v>3594</v>
      </c>
      <c r="Q22">
        <f t="shared" si="2"/>
        <v>2881</v>
      </c>
      <c r="R22">
        <f t="shared" si="2"/>
        <v>15</v>
      </c>
    </row>
    <row r="23" spans="1:18" x14ac:dyDescent="0.35">
      <c r="B23">
        <f>SUM(B13,B17,B21)</f>
        <v>7</v>
      </c>
      <c r="C23">
        <f t="shared" ref="C23:R23" si="3">SUM(C13,C17,C21)</f>
        <v>29</v>
      </c>
      <c r="D23">
        <f t="shared" si="3"/>
        <v>18</v>
      </c>
      <c r="E23">
        <f t="shared" si="3"/>
        <v>11</v>
      </c>
      <c r="F23">
        <f t="shared" si="3"/>
        <v>17</v>
      </c>
      <c r="G23">
        <f t="shared" si="3"/>
        <v>39</v>
      </c>
      <c r="H23">
        <f t="shared" si="3"/>
        <v>79</v>
      </c>
      <c r="I23">
        <f t="shared" si="3"/>
        <v>126</v>
      </c>
      <c r="J23">
        <f t="shared" si="3"/>
        <v>176</v>
      </c>
      <c r="K23">
        <f t="shared" si="3"/>
        <v>126</v>
      </c>
      <c r="L23">
        <f t="shared" si="3"/>
        <v>203</v>
      </c>
      <c r="M23">
        <f t="shared" si="3"/>
        <v>206</v>
      </c>
      <c r="N23">
        <f t="shared" si="3"/>
        <v>295</v>
      </c>
      <c r="O23">
        <f t="shared" si="3"/>
        <v>437</v>
      </c>
      <c r="P23">
        <f t="shared" si="3"/>
        <v>550</v>
      </c>
      <c r="Q23">
        <f t="shared" si="3"/>
        <v>477</v>
      </c>
      <c r="R23">
        <f t="shared" si="3"/>
        <v>1</v>
      </c>
    </row>
    <row r="24" spans="1:18" s="25" customFormat="1" x14ac:dyDescent="0.35">
      <c r="A24" s="25" t="s">
        <v>41</v>
      </c>
      <c r="B24" s="25">
        <f>B12/B22</f>
        <v>0.6071428571428571</v>
      </c>
      <c r="C24" s="25">
        <f t="shared" ref="C24:R24" si="4">C12/C22</f>
        <v>0.68</v>
      </c>
      <c r="D24" s="25">
        <f t="shared" si="4"/>
        <v>0.63953488372093026</v>
      </c>
      <c r="E24" s="25">
        <f t="shared" si="4"/>
        <v>0.65625</v>
      </c>
      <c r="F24" s="25">
        <f t="shared" si="4"/>
        <v>0.59803921568627449</v>
      </c>
      <c r="G24" s="25">
        <f t="shared" si="4"/>
        <v>0.64056224899598391</v>
      </c>
      <c r="H24" s="25">
        <f t="shared" si="4"/>
        <v>0.60663507109004744</v>
      </c>
      <c r="I24" s="25">
        <f t="shared" si="4"/>
        <v>0.62513312034078805</v>
      </c>
      <c r="J24" s="25">
        <f t="shared" si="4"/>
        <v>0.59538950715421302</v>
      </c>
      <c r="K24" s="25">
        <f t="shared" si="4"/>
        <v>0.59061488673139162</v>
      </c>
      <c r="L24" s="25">
        <f t="shared" si="4"/>
        <v>0.63404548587181253</v>
      </c>
      <c r="M24" s="25">
        <f t="shared" si="4"/>
        <v>0.6132075471698113</v>
      </c>
      <c r="N24" s="25">
        <f t="shared" si="4"/>
        <v>0.59881715130606206</v>
      </c>
      <c r="O24" s="25">
        <f t="shared" si="4"/>
        <v>0.59805564867582972</v>
      </c>
      <c r="P24" s="25">
        <f t="shared" si="4"/>
        <v>0.57122982749026152</v>
      </c>
      <c r="Q24" s="25">
        <f t="shared" si="4"/>
        <v>0.57202360291565424</v>
      </c>
      <c r="R24" s="25">
        <f t="shared" si="4"/>
        <v>0.66666666666666663</v>
      </c>
    </row>
    <row r="25" spans="1:18" s="25" customFormat="1" x14ac:dyDescent="0.35">
      <c r="B25" s="25">
        <f>B13/B23</f>
        <v>0.7142857142857143</v>
      </c>
      <c r="C25" s="25">
        <f t="shared" ref="C25:R25" si="5">C13/C23</f>
        <v>0.68965517241379315</v>
      </c>
      <c r="D25" s="25">
        <f t="shared" si="5"/>
        <v>0.66666666666666663</v>
      </c>
      <c r="E25" s="25">
        <f t="shared" si="5"/>
        <v>0.72727272727272729</v>
      </c>
      <c r="F25" s="25">
        <f t="shared" si="5"/>
        <v>0.52941176470588236</v>
      </c>
      <c r="G25" s="25">
        <f t="shared" si="5"/>
        <v>0.82051282051282048</v>
      </c>
      <c r="H25" s="25">
        <f t="shared" si="5"/>
        <v>0.58227848101265822</v>
      </c>
      <c r="I25" s="25">
        <f t="shared" si="5"/>
        <v>0.63492063492063489</v>
      </c>
      <c r="J25" s="25">
        <f t="shared" si="5"/>
        <v>0.69318181818181823</v>
      </c>
      <c r="K25" s="25">
        <f t="shared" si="5"/>
        <v>0.7142857142857143</v>
      </c>
      <c r="L25" s="25">
        <f t="shared" si="5"/>
        <v>0.64039408866995073</v>
      </c>
      <c r="M25" s="25">
        <f t="shared" si="5"/>
        <v>0.68932038834951459</v>
      </c>
      <c r="N25" s="25">
        <f t="shared" si="5"/>
        <v>0.63389830508474576</v>
      </c>
      <c r="O25" s="25">
        <f t="shared" si="5"/>
        <v>0.70022883295194505</v>
      </c>
      <c r="P25" s="25">
        <f t="shared" si="5"/>
        <v>0.6581818181818182</v>
      </c>
      <c r="Q25" s="25">
        <f t="shared" si="5"/>
        <v>0.61425576519916147</v>
      </c>
      <c r="R25" s="25">
        <f t="shared" si="5"/>
        <v>1</v>
      </c>
    </row>
    <row r="26" spans="1:18" s="25" customFormat="1" x14ac:dyDescent="0.35">
      <c r="A26" s="25" t="s">
        <v>42</v>
      </c>
      <c r="B26" s="25">
        <f>B16/B22</f>
        <v>0.30357142857142855</v>
      </c>
      <c r="C26" s="25">
        <f t="shared" ref="C26:R26" si="6">C16/C22</f>
        <v>0.19636363636363635</v>
      </c>
      <c r="D26" s="25">
        <f t="shared" si="6"/>
        <v>0.19476744186046513</v>
      </c>
      <c r="E26" s="25">
        <f t="shared" si="6"/>
        <v>0.19791666666666666</v>
      </c>
      <c r="F26" s="25">
        <f t="shared" si="6"/>
        <v>0.20588235294117646</v>
      </c>
      <c r="G26" s="25">
        <f t="shared" si="6"/>
        <v>0.19076305220883535</v>
      </c>
      <c r="H26" s="25">
        <f t="shared" si="6"/>
        <v>0.1872037914691943</v>
      </c>
      <c r="I26" s="25">
        <f t="shared" si="6"/>
        <v>0.18849840255591055</v>
      </c>
      <c r="J26" s="25">
        <f t="shared" si="6"/>
        <v>0.18759936406995231</v>
      </c>
      <c r="K26" s="25">
        <f t="shared" si="6"/>
        <v>0.23705501618122976</v>
      </c>
      <c r="L26" s="25">
        <f t="shared" si="6"/>
        <v>0.21157822191592005</v>
      </c>
      <c r="M26" s="25">
        <f t="shared" si="6"/>
        <v>0.22138364779874214</v>
      </c>
      <c r="N26" s="25">
        <f t="shared" si="6"/>
        <v>0.24248398225726958</v>
      </c>
      <c r="O26" s="25">
        <f t="shared" si="6"/>
        <v>0.23030506201810258</v>
      </c>
      <c r="P26" s="25">
        <f t="shared" si="6"/>
        <v>0.25125208681135225</v>
      </c>
      <c r="Q26" s="25">
        <f t="shared" si="6"/>
        <v>0.25442554668517875</v>
      </c>
      <c r="R26" s="25">
        <f t="shared" si="6"/>
        <v>0.33333333333333331</v>
      </c>
    </row>
    <row r="27" spans="1:18" s="25" customFormat="1" x14ac:dyDescent="0.35">
      <c r="B27" s="25">
        <f>B17/B23</f>
        <v>0</v>
      </c>
      <c r="C27" s="25">
        <f t="shared" ref="C27:R27" si="7">C17/C23</f>
        <v>0.2413793103448276</v>
      </c>
      <c r="D27" s="25">
        <f t="shared" si="7"/>
        <v>0.33333333333333331</v>
      </c>
      <c r="E27" s="25">
        <f t="shared" si="7"/>
        <v>9.0909090909090912E-2</v>
      </c>
      <c r="F27" s="25">
        <f t="shared" si="7"/>
        <v>0.29411764705882354</v>
      </c>
      <c r="G27" s="25">
        <f t="shared" si="7"/>
        <v>0.10256410256410256</v>
      </c>
      <c r="H27" s="25">
        <f t="shared" si="7"/>
        <v>0.22784810126582278</v>
      </c>
      <c r="I27" s="25">
        <f t="shared" si="7"/>
        <v>0.1111111111111111</v>
      </c>
      <c r="J27" s="25">
        <f t="shared" si="7"/>
        <v>0.11931818181818182</v>
      </c>
      <c r="K27" s="25">
        <f t="shared" si="7"/>
        <v>0.15079365079365079</v>
      </c>
      <c r="L27" s="25">
        <f t="shared" si="7"/>
        <v>0.23645320197044334</v>
      </c>
      <c r="M27" s="25">
        <f t="shared" si="7"/>
        <v>0.1650485436893204</v>
      </c>
      <c r="N27" s="25">
        <f t="shared" si="7"/>
        <v>0.22711864406779661</v>
      </c>
      <c r="O27" s="25">
        <f t="shared" si="7"/>
        <v>0.14874141876430205</v>
      </c>
      <c r="P27" s="25">
        <f t="shared" si="7"/>
        <v>0.20909090909090908</v>
      </c>
      <c r="Q27" s="25">
        <f t="shared" si="7"/>
        <v>0.24528301886792453</v>
      </c>
      <c r="R27" s="25">
        <f t="shared" si="7"/>
        <v>0</v>
      </c>
    </row>
    <row r="28" spans="1:18" s="25" customFormat="1" x14ac:dyDescent="0.35">
      <c r="A28" s="25" t="s">
        <v>39</v>
      </c>
      <c r="B28" s="25">
        <f>B20/B22</f>
        <v>8.9285714285714288E-2</v>
      </c>
      <c r="C28" s="25">
        <f t="shared" ref="C28:R28" si="8">C20/C22</f>
        <v>0.12363636363636364</v>
      </c>
      <c r="D28" s="25">
        <f t="shared" si="8"/>
        <v>0.16569767441860464</v>
      </c>
      <c r="E28" s="25">
        <f t="shared" si="8"/>
        <v>0.14583333333333334</v>
      </c>
      <c r="F28" s="25">
        <f t="shared" si="8"/>
        <v>0.19607843137254902</v>
      </c>
      <c r="G28" s="25">
        <f t="shared" si="8"/>
        <v>0.16867469879518071</v>
      </c>
      <c r="H28" s="25">
        <f t="shared" si="8"/>
        <v>0.20616113744075829</v>
      </c>
      <c r="I28" s="25">
        <f t="shared" si="8"/>
        <v>0.18636847710330137</v>
      </c>
      <c r="J28" s="25">
        <f t="shared" si="8"/>
        <v>0.21701112877583467</v>
      </c>
      <c r="K28" s="25">
        <f t="shared" si="8"/>
        <v>0.17233009708737865</v>
      </c>
      <c r="L28" s="25">
        <f t="shared" si="8"/>
        <v>0.1543762922122674</v>
      </c>
      <c r="M28" s="25">
        <f t="shared" si="8"/>
        <v>0.16540880503144653</v>
      </c>
      <c r="N28" s="25">
        <f t="shared" si="8"/>
        <v>0.15869886643666831</v>
      </c>
      <c r="O28" s="25">
        <f t="shared" si="8"/>
        <v>0.17163928930606773</v>
      </c>
      <c r="P28" s="25">
        <f t="shared" si="8"/>
        <v>0.1775180856983862</v>
      </c>
      <c r="Q28" s="25">
        <f t="shared" si="8"/>
        <v>0.17355085039916696</v>
      </c>
      <c r="R28" s="25">
        <f t="shared" si="8"/>
        <v>0</v>
      </c>
    </row>
    <row r="29" spans="1:18" s="25" customFormat="1" x14ac:dyDescent="0.35">
      <c r="B29" s="25">
        <f>B21/B23</f>
        <v>0.2857142857142857</v>
      </c>
      <c r="C29" s="25">
        <f t="shared" ref="C29:R29" si="9">C21/C23</f>
        <v>6.8965517241379309E-2</v>
      </c>
      <c r="D29" s="25">
        <f t="shared" si="9"/>
        <v>0</v>
      </c>
      <c r="E29" s="25">
        <f t="shared" si="9"/>
        <v>0.18181818181818182</v>
      </c>
      <c r="F29" s="25">
        <f t="shared" si="9"/>
        <v>0.17647058823529413</v>
      </c>
      <c r="G29" s="25">
        <f t="shared" si="9"/>
        <v>7.6923076923076927E-2</v>
      </c>
      <c r="H29" s="25">
        <f t="shared" si="9"/>
        <v>0.189873417721519</v>
      </c>
      <c r="I29" s="25">
        <f t="shared" si="9"/>
        <v>0.25396825396825395</v>
      </c>
      <c r="J29" s="25">
        <f t="shared" si="9"/>
        <v>0.1875</v>
      </c>
      <c r="K29" s="25">
        <f t="shared" si="9"/>
        <v>0.13492063492063491</v>
      </c>
      <c r="L29" s="25">
        <f t="shared" si="9"/>
        <v>0.12315270935960591</v>
      </c>
      <c r="M29" s="25">
        <f t="shared" si="9"/>
        <v>0.14563106796116504</v>
      </c>
      <c r="N29" s="25">
        <f t="shared" si="9"/>
        <v>0.13898305084745763</v>
      </c>
      <c r="O29" s="25">
        <f t="shared" si="9"/>
        <v>0.15102974828375287</v>
      </c>
      <c r="P29" s="25">
        <f t="shared" si="9"/>
        <v>0.13272727272727272</v>
      </c>
      <c r="Q29" s="25">
        <f t="shared" si="9"/>
        <v>0.14046121593291405</v>
      </c>
      <c r="R29" s="25">
        <f t="shared" si="9"/>
        <v>0</v>
      </c>
    </row>
    <row r="31" spans="1:18" s="24" customFormat="1" x14ac:dyDescent="0.35">
      <c r="A31" s="24" t="s">
        <v>28</v>
      </c>
      <c r="B31" s="24">
        <v>0</v>
      </c>
      <c r="C31" s="24">
        <v>1</v>
      </c>
      <c r="D31" s="24">
        <v>4</v>
      </c>
      <c r="E31" s="24">
        <v>3</v>
      </c>
      <c r="F31" s="24">
        <v>2</v>
      </c>
      <c r="G31" s="24">
        <v>0</v>
      </c>
      <c r="H31" s="24">
        <v>2</v>
      </c>
      <c r="I31" s="24">
        <v>0</v>
      </c>
      <c r="J31" s="24">
        <v>0</v>
      </c>
      <c r="K31" s="24">
        <v>5</v>
      </c>
      <c r="L31" s="24">
        <v>4</v>
      </c>
      <c r="M31" s="24">
        <v>9</v>
      </c>
      <c r="N31" s="24">
        <v>3</v>
      </c>
      <c r="O31" s="24">
        <v>6</v>
      </c>
      <c r="P31" s="24">
        <v>8</v>
      </c>
      <c r="Q31" s="24">
        <v>14</v>
      </c>
      <c r="R31" s="24">
        <v>0</v>
      </c>
    </row>
    <row r="32" spans="1:18" s="24" customFormat="1" x14ac:dyDescent="0.35">
      <c r="A32" s="24" t="s">
        <v>25</v>
      </c>
      <c r="B32" s="24">
        <v>0</v>
      </c>
      <c r="C32" s="24">
        <v>0</v>
      </c>
      <c r="D32" s="24">
        <v>0</v>
      </c>
      <c r="E32" s="24">
        <v>1</v>
      </c>
      <c r="F32" s="24">
        <v>2</v>
      </c>
      <c r="G32" s="24">
        <v>0</v>
      </c>
      <c r="H32" s="24">
        <v>1</v>
      </c>
      <c r="I32" s="24">
        <v>0</v>
      </c>
      <c r="J32" s="24">
        <v>0</v>
      </c>
      <c r="K32" s="24">
        <v>1</v>
      </c>
      <c r="L32" s="24">
        <v>0</v>
      </c>
      <c r="M32" s="24">
        <v>0</v>
      </c>
      <c r="N32" s="24">
        <v>1</v>
      </c>
      <c r="O32" s="24">
        <v>0</v>
      </c>
      <c r="P32" s="24">
        <v>0</v>
      </c>
      <c r="Q32" s="24">
        <v>2</v>
      </c>
      <c r="R32" s="24">
        <v>0</v>
      </c>
    </row>
    <row r="33" spans="1:18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5</v>
      </c>
      <c r="N33">
        <v>4</v>
      </c>
      <c r="O33">
        <v>3</v>
      </c>
      <c r="P33">
        <v>7</v>
      </c>
      <c r="Q33">
        <v>7</v>
      </c>
      <c r="R33">
        <v>0</v>
      </c>
    </row>
    <row r="34" spans="1:18" x14ac:dyDescent="0.35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s="24" customFormat="1" x14ac:dyDescent="0.35">
      <c r="A35" s="24" t="s">
        <v>34</v>
      </c>
      <c r="B35" s="24">
        <v>0</v>
      </c>
      <c r="C35" s="24">
        <v>2</v>
      </c>
      <c r="D35" s="24">
        <v>0</v>
      </c>
      <c r="E35" s="24">
        <v>0</v>
      </c>
      <c r="F35" s="24">
        <v>0</v>
      </c>
      <c r="G35" s="24">
        <v>1</v>
      </c>
      <c r="H35" s="24">
        <v>1</v>
      </c>
      <c r="I35" s="24">
        <v>1</v>
      </c>
      <c r="J35" s="24">
        <v>1</v>
      </c>
      <c r="K35" s="24">
        <v>1</v>
      </c>
      <c r="L35" s="24">
        <v>1</v>
      </c>
      <c r="M35" s="24">
        <v>3</v>
      </c>
      <c r="N35" s="24">
        <v>2</v>
      </c>
      <c r="O35" s="24">
        <v>7</v>
      </c>
      <c r="P35" s="24">
        <v>6</v>
      </c>
      <c r="Q35" s="24">
        <v>5</v>
      </c>
      <c r="R35" s="24">
        <v>0</v>
      </c>
    </row>
    <row r="36" spans="1:18" s="24" customFormat="1" x14ac:dyDescent="0.35">
      <c r="A36" s="24" t="s">
        <v>25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1</v>
      </c>
      <c r="Q36" s="24">
        <v>2</v>
      </c>
      <c r="R36" s="24">
        <v>0</v>
      </c>
    </row>
    <row r="37" spans="1:18" x14ac:dyDescent="0.3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2</v>
      </c>
      <c r="Q37">
        <v>2</v>
      </c>
      <c r="R37">
        <v>0</v>
      </c>
    </row>
    <row r="39" spans="1:18" x14ac:dyDescent="0.35">
      <c r="A39" s="24" t="s">
        <v>39</v>
      </c>
      <c r="B39">
        <f>B33+B37</f>
        <v>0</v>
      </c>
      <c r="C39">
        <f t="shared" ref="C39:R39" si="10">C33+C37</f>
        <v>0</v>
      </c>
      <c r="D39">
        <f t="shared" si="10"/>
        <v>0</v>
      </c>
      <c r="E39">
        <f t="shared" si="10"/>
        <v>0</v>
      </c>
      <c r="F39">
        <f t="shared" si="10"/>
        <v>0</v>
      </c>
      <c r="G39">
        <f t="shared" si="10"/>
        <v>2</v>
      </c>
      <c r="H39">
        <f t="shared" si="10"/>
        <v>4</v>
      </c>
      <c r="I39">
        <f t="shared" si="10"/>
        <v>1</v>
      </c>
      <c r="J39">
        <f t="shared" si="10"/>
        <v>1</v>
      </c>
      <c r="K39">
        <f t="shared" si="10"/>
        <v>2</v>
      </c>
      <c r="L39">
        <f t="shared" si="10"/>
        <v>4</v>
      </c>
      <c r="M39">
        <f t="shared" si="10"/>
        <v>6</v>
      </c>
      <c r="N39">
        <f t="shared" si="10"/>
        <v>4</v>
      </c>
      <c r="O39">
        <f t="shared" si="10"/>
        <v>4</v>
      </c>
      <c r="P39">
        <f t="shared" si="10"/>
        <v>9</v>
      </c>
      <c r="Q39">
        <f t="shared" si="10"/>
        <v>9</v>
      </c>
      <c r="R39">
        <f t="shared" si="10"/>
        <v>0</v>
      </c>
    </row>
    <row r="40" spans="1:18" x14ac:dyDescent="0.35">
      <c r="B40">
        <f>B34</f>
        <v>0</v>
      </c>
      <c r="C40">
        <f t="shared" ref="C40:R40" si="11">C34</f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11"/>
        <v>1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1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</row>
    <row r="41" spans="1:18" x14ac:dyDescent="0.35">
      <c r="A41" t="s">
        <v>40</v>
      </c>
      <c r="B41">
        <f>SUM(B31,B35,B39)</f>
        <v>0</v>
      </c>
      <c r="C41">
        <f t="shared" ref="C41:R41" si="12">SUM(C31,C35,C39)</f>
        <v>3</v>
      </c>
      <c r="D41">
        <f t="shared" si="12"/>
        <v>4</v>
      </c>
      <c r="E41">
        <f t="shared" si="12"/>
        <v>3</v>
      </c>
      <c r="F41">
        <f t="shared" si="12"/>
        <v>2</v>
      </c>
      <c r="G41">
        <f t="shared" si="12"/>
        <v>3</v>
      </c>
      <c r="H41">
        <f t="shared" si="12"/>
        <v>7</v>
      </c>
      <c r="I41">
        <f t="shared" si="12"/>
        <v>2</v>
      </c>
      <c r="J41">
        <f t="shared" si="12"/>
        <v>2</v>
      </c>
      <c r="K41">
        <f t="shared" si="12"/>
        <v>8</v>
      </c>
      <c r="L41">
        <f t="shared" si="12"/>
        <v>9</v>
      </c>
      <c r="M41">
        <f t="shared" si="12"/>
        <v>18</v>
      </c>
      <c r="N41">
        <f t="shared" si="12"/>
        <v>9</v>
      </c>
      <c r="O41">
        <f t="shared" si="12"/>
        <v>17</v>
      </c>
      <c r="P41">
        <f t="shared" si="12"/>
        <v>23</v>
      </c>
      <c r="Q41">
        <f t="shared" si="12"/>
        <v>28</v>
      </c>
      <c r="R41">
        <f t="shared" si="12"/>
        <v>0</v>
      </c>
    </row>
    <row r="42" spans="1:18" x14ac:dyDescent="0.35">
      <c r="B42">
        <f>SUM(B32,B36,B40)</f>
        <v>0</v>
      </c>
      <c r="C42">
        <f t="shared" ref="C42:R42" si="13">SUM(C32,C36,C40)</f>
        <v>0</v>
      </c>
      <c r="D42">
        <f t="shared" si="13"/>
        <v>0</v>
      </c>
      <c r="E42">
        <f t="shared" si="13"/>
        <v>1</v>
      </c>
      <c r="F42">
        <f t="shared" si="13"/>
        <v>2</v>
      </c>
      <c r="G42">
        <f t="shared" si="13"/>
        <v>1</v>
      </c>
      <c r="H42">
        <f t="shared" si="13"/>
        <v>1</v>
      </c>
      <c r="I42">
        <f t="shared" si="13"/>
        <v>0</v>
      </c>
      <c r="J42">
        <f t="shared" si="13"/>
        <v>0</v>
      </c>
      <c r="K42">
        <f t="shared" si="13"/>
        <v>1</v>
      </c>
      <c r="L42">
        <f t="shared" si="13"/>
        <v>0</v>
      </c>
      <c r="M42">
        <f t="shared" si="13"/>
        <v>1</v>
      </c>
      <c r="N42">
        <f t="shared" si="13"/>
        <v>1</v>
      </c>
      <c r="O42">
        <f t="shared" si="13"/>
        <v>0</v>
      </c>
      <c r="P42">
        <f t="shared" si="13"/>
        <v>1</v>
      </c>
      <c r="Q42">
        <f t="shared" si="13"/>
        <v>4</v>
      </c>
      <c r="R42">
        <f t="shared" si="13"/>
        <v>0</v>
      </c>
    </row>
    <row r="43" spans="1:18" s="25" customFormat="1" x14ac:dyDescent="0.35">
      <c r="A43" s="25" t="s">
        <v>41</v>
      </c>
      <c r="B43" s="25" t="e">
        <f>B31/B41</f>
        <v>#DIV/0!</v>
      </c>
      <c r="C43" s="25">
        <f t="shared" ref="C43:R43" si="14">C31/C41</f>
        <v>0.33333333333333331</v>
      </c>
      <c r="D43" s="25">
        <f t="shared" si="14"/>
        <v>1</v>
      </c>
      <c r="E43" s="25">
        <f t="shared" si="14"/>
        <v>1</v>
      </c>
      <c r="F43" s="25">
        <f t="shared" si="14"/>
        <v>1</v>
      </c>
      <c r="G43" s="25">
        <f t="shared" si="14"/>
        <v>0</v>
      </c>
      <c r="H43" s="25">
        <f t="shared" si="14"/>
        <v>0.2857142857142857</v>
      </c>
      <c r="I43" s="25">
        <f t="shared" si="14"/>
        <v>0</v>
      </c>
      <c r="J43" s="25">
        <f t="shared" si="14"/>
        <v>0</v>
      </c>
      <c r="K43" s="25">
        <f t="shared" si="14"/>
        <v>0.625</v>
      </c>
      <c r="L43" s="25">
        <f t="shared" si="14"/>
        <v>0.44444444444444442</v>
      </c>
      <c r="M43" s="25">
        <f t="shared" si="14"/>
        <v>0.5</v>
      </c>
      <c r="N43" s="25">
        <f t="shared" si="14"/>
        <v>0.33333333333333331</v>
      </c>
      <c r="O43" s="25">
        <f t="shared" si="14"/>
        <v>0.35294117647058826</v>
      </c>
      <c r="P43" s="25">
        <f t="shared" si="14"/>
        <v>0.34782608695652173</v>
      </c>
      <c r="Q43" s="25">
        <f t="shared" si="14"/>
        <v>0.5</v>
      </c>
      <c r="R43" s="25" t="e">
        <f t="shared" si="14"/>
        <v>#DIV/0!</v>
      </c>
    </row>
    <row r="44" spans="1:18" s="25" customFormat="1" x14ac:dyDescent="0.35">
      <c r="B44" s="25" t="e">
        <f>B32/B42</f>
        <v>#DIV/0!</v>
      </c>
      <c r="C44" s="25" t="e">
        <f t="shared" ref="C44:R44" si="15">C32/C42</f>
        <v>#DIV/0!</v>
      </c>
      <c r="D44" s="25" t="e">
        <f t="shared" si="15"/>
        <v>#DIV/0!</v>
      </c>
      <c r="E44" s="25">
        <f t="shared" si="15"/>
        <v>1</v>
      </c>
      <c r="F44" s="25">
        <f t="shared" si="15"/>
        <v>1</v>
      </c>
      <c r="G44" s="25">
        <f t="shared" si="15"/>
        <v>0</v>
      </c>
      <c r="H44" s="25">
        <f t="shared" si="15"/>
        <v>1</v>
      </c>
      <c r="I44" s="25" t="e">
        <f t="shared" si="15"/>
        <v>#DIV/0!</v>
      </c>
      <c r="J44" s="25" t="e">
        <f t="shared" si="15"/>
        <v>#DIV/0!</v>
      </c>
      <c r="K44" s="25">
        <f t="shared" si="15"/>
        <v>1</v>
      </c>
      <c r="L44" s="25" t="e">
        <f t="shared" si="15"/>
        <v>#DIV/0!</v>
      </c>
      <c r="M44" s="25">
        <f t="shared" si="15"/>
        <v>0</v>
      </c>
      <c r="N44" s="25">
        <f t="shared" si="15"/>
        <v>1</v>
      </c>
      <c r="O44" s="25" t="e">
        <f t="shared" si="15"/>
        <v>#DIV/0!</v>
      </c>
      <c r="P44" s="25">
        <f t="shared" si="15"/>
        <v>0</v>
      </c>
      <c r="Q44" s="25">
        <f t="shared" si="15"/>
        <v>0.5</v>
      </c>
      <c r="R44" s="25" t="e">
        <f t="shared" si="15"/>
        <v>#DIV/0!</v>
      </c>
    </row>
    <row r="45" spans="1:18" s="25" customFormat="1" x14ac:dyDescent="0.35">
      <c r="A45" s="25" t="s">
        <v>42</v>
      </c>
      <c r="B45" s="25" t="e">
        <f>B35/B41</f>
        <v>#DIV/0!</v>
      </c>
      <c r="C45" s="25">
        <f t="shared" ref="C45:R45" si="16">C35/C41</f>
        <v>0.66666666666666663</v>
      </c>
      <c r="D45" s="25">
        <f t="shared" si="16"/>
        <v>0</v>
      </c>
      <c r="E45" s="25">
        <f t="shared" si="16"/>
        <v>0</v>
      </c>
      <c r="F45" s="25">
        <f t="shared" si="16"/>
        <v>0</v>
      </c>
      <c r="G45" s="25">
        <f t="shared" si="16"/>
        <v>0.33333333333333331</v>
      </c>
      <c r="H45" s="25">
        <f t="shared" si="16"/>
        <v>0.14285714285714285</v>
      </c>
      <c r="I45" s="25">
        <f t="shared" si="16"/>
        <v>0.5</v>
      </c>
      <c r="J45" s="25">
        <f t="shared" si="16"/>
        <v>0.5</v>
      </c>
      <c r="K45" s="25">
        <f t="shared" si="16"/>
        <v>0.125</v>
      </c>
      <c r="L45" s="25">
        <f t="shared" si="16"/>
        <v>0.1111111111111111</v>
      </c>
      <c r="M45" s="25">
        <f t="shared" si="16"/>
        <v>0.16666666666666666</v>
      </c>
      <c r="N45" s="25">
        <f t="shared" si="16"/>
        <v>0.22222222222222221</v>
      </c>
      <c r="O45" s="25">
        <f t="shared" si="16"/>
        <v>0.41176470588235292</v>
      </c>
      <c r="P45" s="25">
        <f t="shared" si="16"/>
        <v>0.2608695652173913</v>
      </c>
      <c r="Q45" s="25">
        <f t="shared" si="16"/>
        <v>0.17857142857142858</v>
      </c>
      <c r="R45" s="25" t="e">
        <f t="shared" si="16"/>
        <v>#DIV/0!</v>
      </c>
    </row>
    <row r="46" spans="1:18" s="25" customFormat="1" x14ac:dyDescent="0.35">
      <c r="B46" s="25" t="e">
        <f>B36/B42</f>
        <v>#DIV/0!</v>
      </c>
      <c r="C46" s="25" t="e">
        <f t="shared" ref="C46:R46" si="17">C36/C42</f>
        <v>#DIV/0!</v>
      </c>
      <c r="D46" s="25" t="e">
        <f t="shared" si="17"/>
        <v>#DIV/0!</v>
      </c>
      <c r="E46" s="25">
        <f t="shared" si="17"/>
        <v>0</v>
      </c>
      <c r="F46" s="25">
        <f t="shared" si="17"/>
        <v>0</v>
      </c>
      <c r="G46" s="25">
        <f t="shared" si="17"/>
        <v>0</v>
      </c>
      <c r="H46" s="25">
        <f t="shared" si="17"/>
        <v>0</v>
      </c>
      <c r="I46" s="25" t="e">
        <f t="shared" si="17"/>
        <v>#DIV/0!</v>
      </c>
      <c r="J46" s="25" t="e">
        <f t="shared" si="17"/>
        <v>#DIV/0!</v>
      </c>
      <c r="K46" s="25">
        <f t="shared" si="17"/>
        <v>0</v>
      </c>
      <c r="L46" s="25" t="e">
        <f t="shared" si="17"/>
        <v>#DIV/0!</v>
      </c>
      <c r="M46" s="25">
        <f t="shared" si="17"/>
        <v>0</v>
      </c>
      <c r="N46" s="25">
        <f t="shared" si="17"/>
        <v>0</v>
      </c>
      <c r="O46" s="25" t="e">
        <f t="shared" si="17"/>
        <v>#DIV/0!</v>
      </c>
      <c r="P46" s="25">
        <f t="shared" si="17"/>
        <v>1</v>
      </c>
      <c r="Q46" s="25">
        <f t="shared" si="17"/>
        <v>0.5</v>
      </c>
      <c r="R46" s="25" t="e">
        <f t="shared" si="17"/>
        <v>#DIV/0!</v>
      </c>
    </row>
    <row r="47" spans="1:18" s="25" customFormat="1" x14ac:dyDescent="0.35">
      <c r="A47" s="25" t="s">
        <v>39</v>
      </c>
      <c r="B47" s="25" t="e">
        <f>B39/B41</f>
        <v>#DIV/0!</v>
      </c>
      <c r="C47" s="25">
        <f t="shared" ref="C47:R47" si="18">C39/C41</f>
        <v>0</v>
      </c>
      <c r="D47" s="25">
        <f t="shared" si="18"/>
        <v>0</v>
      </c>
      <c r="E47" s="25">
        <f t="shared" si="18"/>
        <v>0</v>
      </c>
      <c r="F47" s="25">
        <f t="shared" si="18"/>
        <v>0</v>
      </c>
      <c r="G47" s="25">
        <f t="shared" si="18"/>
        <v>0.66666666666666663</v>
      </c>
      <c r="H47" s="25">
        <f t="shared" si="18"/>
        <v>0.5714285714285714</v>
      </c>
      <c r="I47" s="25">
        <f t="shared" si="18"/>
        <v>0.5</v>
      </c>
      <c r="J47" s="25">
        <f t="shared" si="18"/>
        <v>0.5</v>
      </c>
      <c r="K47" s="25">
        <f t="shared" si="18"/>
        <v>0.25</v>
      </c>
      <c r="L47" s="25">
        <f t="shared" si="18"/>
        <v>0.44444444444444442</v>
      </c>
      <c r="M47" s="25">
        <f t="shared" si="18"/>
        <v>0.33333333333333331</v>
      </c>
      <c r="N47" s="25">
        <f t="shared" si="18"/>
        <v>0.44444444444444442</v>
      </c>
      <c r="O47" s="25">
        <f t="shared" si="18"/>
        <v>0.23529411764705882</v>
      </c>
      <c r="P47" s="25">
        <f t="shared" si="18"/>
        <v>0.39130434782608697</v>
      </c>
      <c r="Q47" s="25">
        <f t="shared" si="18"/>
        <v>0.32142857142857145</v>
      </c>
      <c r="R47" s="25" t="e">
        <f t="shared" si="18"/>
        <v>#DIV/0!</v>
      </c>
    </row>
    <row r="48" spans="1:18" s="25" customFormat="1" x14ac:dyDescent="0.35">
      <c r="B48" s="25" t="e">
        <f>B40/B42</f>
        <v>#DIV/0!</v>
      </c>
      <c r="C48" s="25" t="e">
        <f t="shared" ref="C48:R48" si="19">C40/C42</f>
        <v>#DIV/0!</v>
      </c>
      <c r="D48" s="25" t="e">
        <f t="shared" si="19"/>
        <v>#DIV/0!</v>
      </c>
      <c r="E48" s="25">
        <f t="shared" si="19"/>
        <v>0</v>
      </c>
      <c r="F48" s="25">
        <f t="shared" si="19"/>
        <v>0</v>
      </c>
      <c r="G48" s="25">
        <f t="shared" si="19"/>
        <v>1</v>
      </c>
      <c r="H48" s="25">
        <f t="shared" si="19"/>
        <v>0</v>
      </c>
      <c r="I48" s="25" t="e">
        <f t="shared" si="19"/>
        <v>#DIV/0!</v>
      </c>
      <c r="J48" s="25" t="e">
        <f t="shared" si="19"/>
        <v>#DIV/0!</v>
      </c>
      <c r="K48" s="25">
        <f t="shared" si="19"/>
        <v>0</v>
      </c>
      <c r="L48" s="25" t="e">
        <f t="shared" si="19"/>
        <v>#DIV/0!</v>
      </c>
      <c r="M48" s="25">
        <f t="shared" si="19"/>
        <v>1</v>
      </c>
      <c r="N48" s="25">
        <f t="shared" si="19"/>
        <v>0</v>
      </c>
      <c r="O48" s="25" t="e">
        <f t="shared" si="19"/>
        <v>#DIV/0!</v>
      </c>
      <c r="P48" s="25">
        <f t="shared" si="19"/>
        <v>0</v>
      </c>
      <c r="Q48" s="25">
        <f t="shared" si="19"/>
        <v>0</v>
      </c>
      <c r="R48" s="25" t="e">
        <f t="shared" si="19"/>
        <v>#DIV/0!</v>
      </c>
    </row>
    <row r="49" spans="1:18" s="24" customFormat="1" x14ac:dyDescent="0.35">
      <c r="A49" s="24" t="s">
        <v>29</v>
      </c>
      <c r="B49" s="24">
        <v>13</v>
      </c>
      <c r="C49" s="24">
        <v>51</v>
      </c>
      <c r="D49" s="24">
        <v>67</v>
      </c>
      <c r="E49" s="24">
        <v>10</v>
      </c>
      <c r="F49" s="24">
        <v>25</v>
      </c>
      <c r="G49" s="24">
        <v>109</v>
      </c>
      <c r="H49" s="24">
        <v>193</v>
      </c>
      <c r="I49" s="24">
        <v>204</v>
      </c>
      <c r="J49" s="24">
        <v>261</v>
      </c>
      <c r="K49" s="24">
        <v>294</v>
      </c>
      <c r="L49" s="24">
        <v>327</v>
      </c>
      <c r="M49" s="24">
        <v>395</v>
      </c>
      <c r="N49" s="24">
        <v>573</v>
      </c>
      <c r="O49" s="24">
        <v>860</v>
      </c>
      <c r="P49" s="24">
        <v>1063</v>
      </c>
      <c r="Q49" s="24">
        <v>812</v>
      </c>
      <c r="R49" s="24">
        <v>1</v>
      </c>
    </row>
    <row r="50" spans="1:18" s="24" customFormat="1" x14ac:dyDescent="0.35">
      <c r="A50" s="24" t="s">
        <v>24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2</v>
      </c>
      <c r="H50" s="24">
        <v>3</v>
      </c>
      <c r="I50" s="24">
        <v>2</v>
      </c>
      <c r="J50" s="24">
        <v>3</v>
      </c>
      <c r="K50" s="24">
        <v>6</v>
      </c>
      <c r="L50" s="24">
        <v>6</v>
      </c>
      <c r="M50" s="24">
        <v>16</v>
      </c>
      <c r="N50" s="24">
        <v>24</v>
      </c>
      <c r="O50" s="24">
        <v>21</v>
      </c>
      <c r="P50" s="24">
        <v>22</v>
      </c>
      <c r="Q50" s="24">
        <v>22</v>
      </c>
      <c r="R50" s="24">
        <v>0</v>
      </c>
    </row>
    <row r="51" spans="1:18" x14ac:dyDescent="0.35">
      <c r="A51" t="s">
        <v>30</v>
      </c>
      <c r="B51">
        <v>5</v>
      </c>
      <c r="C51">
        <v>29</v>
      </c>
      <c r="D51">
        <v>41</v>
      </c>
      <c r="E51">
        <v>6</v>
      </c>
      <c r="F51">
        <v>12</v>
      </c>
      <c r="G51">
        <v>43</v>
      </c>
      <c r="H51">
        <v>79</v>
      </c>
      <c r="I51">
        <v>111</v>
      </c>
      <c r="J51">
        <v>132</v>
      </c>
      <c r="K51">
        <v>104</v>
      </c>
      <c r="L51">
        <v>112</v>
      </c>
      <c r="M51">
        <v>118</v>
      </c>
      <c r="N51">
        <v>190</v>
      </c>
      <c r="O51">
        <v>319</v>
      </c>
      <c r="P51">
        <v>381</v>
      </c>
      <c r="Q51">
        <v>310</v>
      </c>
      <c r="R51">
        <v>1</v>
      </c>
    </row>
    <row r="52" spans="1:18" x14ac:dyDescent="0.35">
      <c r="A52" t="s">
        <v>24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0</v>
      </c>
      <c r="N52">
        <v>4</v>
      </c>
      <c r="O52">
        <v>6</v>
      </c>
      <c r="P52">
        <v>7</v>
      </c>
      <c r="Q52">
        <v>3</v>
      </c>
      <c r="R52">
        <v>0</v>
      </c>
    </row>
    <row r="53" spans="1:18" s="24" customFormat="1" x14ac:dyDescent="0.35">
      <c r="A53" s="24" t="s">
        <v>35</v>
      </c>
      <c r="B53" s="24">
        <v>20</v>
      </c>
      <c r="C53" s="24">
        <v>47</v>
      </c>
      <c r="D53" s="24">
        <v>45</v>
      </c>
      <c r="E53" s="24">
        <v>9</v>
      </c>
      <c r="F53" s="24">
        <v>20</v>
      </c>
      <c r="G53" s="24">
        <v>60</v>
      </c>
      <c r="H53" s="24">
        <v>110</v>
      </c>
      <c r="I53" s="24">
        <v>154</v>
      </c>
      <c r="J53" s="24">
        <v>184</v>
      </c>
      <c r="K53" s="24">
        <v>237</v>
      </c>
      <c r="L53" s="24">
        <v>260</v>
      </c>
      <c r="M53" s="24">
        <v>317</v>
      </c>
      <c r="N53" s="24">
        <v>408</v>
      </c>
      <c r="O53" s="24">
        <v>643</v>
      </c>
      <c r="P53" s="24">
        <v>805</v>
      </c>
      <c r="Q53" s="24">
        <v>634</v>
      </c>
      <c r="R53" s="24">
        <v>5</v>
      </c>
    </row>
    <row r="54" spans="1:18" s="24" customFormat="1" x14ac:dyDescent="0.35">
      <c r="A54" s="24" t="s">
        <v>24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1</v>
      </c>
      <c r="J54" s="24">
        <v>0</v>
      </c>
      <c r="K54" s="24">
        <v>3</v>
      </c>
      <c r="L54" s="24">
        <v>4</v>
      </c>
      <c r="M54" s="24">
        <v>8</v>
      </c>
      <c r="N54" s="24">
        <v>11</v>
      </c>
      <c r="O54" s="24">
        <v>19</v>
      </c>
      <c r="P54" s="24">
        <v>16</v>
      </c>
      <c r="Q54" s="24">
        <v>16</v>
      </c>
      <c r="R54" s="24">
        <v>0</v>
      </c>
    </row>
    <row r="55" spans="1:18" x14ac:dyDescent="0.35">
      <c r="A55" t="s">
        <v>38</v>
      </c>
      <c r="B55">
        <v>7</v>
      </c>
      <c r="C55">
        <v>24</v>
      </c>
      <c r="D55">
        <v>42</v>
      </c>
      <c r="E55">
        <v>10</v>
      </c>
      <c r="F55">
        <v>8</v>
      </c>
      <c r="G55">
        <v>46</v>
      </c>
      <c r="H55">
        <v>103</v>
      </c>
      <c r="I55">
        <v>137</v>
      </c>
      <c r="J55">
        <v>168</v>
      </c>
      <c r="K55">
        <v>169</v>
      </c>
      <c r="L55">
        <v>208</v>
      </c>
      <c r="M55">
        <v>184</v>
      </c>
      <c r="N55">
        <v>213</v>
      </c>
      <c r="O55">
        <v>400</v>
      </c>
      <c r="P55">
        <v>459</v>
      </c>
      <c r="Q55">
        <v>357</v>
      </c>
      <c r="R55">
        <v>1</v>
      </c>
    </row>
    <row r="56" spans="1:18" x14ac:dyDescent="0.35">
      <c r="A56" t="s">
        <v>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1</v>
      </c>
      <c r="M56">
        <v>1</v>
      </c>
      <c r="N56">
        <v>2</v>
      </c>
      <c r="O56">
        <v>6</v>
      </c>
      <c r="P56">
        <v>6</v>
      </c>
      <c r="Q56">
        <v>6</v>
      </c>
      <c r="R56">
        <v>0</v>
      </c>
    </row>
    <row r="57" spans="1:18" x14ac:dyDescent="0.35">
      <c r="A57" s="24" t="s">
        <v>39</v>
      </c>
      <c r="B57">
        <f>B51+B55</f>
        <v>12</v>
      </c>
      <c r="C57">
        <f t="shared" ref="C57:R57" si="20">C51+C55</f>
        <v>53</v>
      </c>
      <c r="D57">
        <f t="shared" si="20"/>
        <v>83</v>
      </c>
      <c r="E57">
        <f t="shared" si="20"/>
        <v>16</v>
      </c>
      <c r="F57">
        <f t="shared" si="20"/>
        <v>20</v>
      </c>
      <c r="G57">
        <f t="shared" si="20"/>
        <v>89</v>
      </c>
      <c r="H57">
        <f t="shared" si="20"/>
        <v>182</v>
      </c>
      <c r="I57">
        <f t="shared" si="20"/>
        <v>248</v>
      </c>
      <c r="J57">
        <f t="shared" si="20"/>
        <v>300</v>
      </c>
      <c r="K57">
        <f t="shared" si="20"/>
        <v>273</v>
      </c>
      <c r="L57">
        <f t="shared" si="20"/>
        <v>320</v>
      </c>
      <c r="M57">
        <f t="shared" si="20"/>
        <v>302</v>
      </c>
      <c r="N57">
        <f t="shared" si="20"/>
        <v>403</v>
      </c>
      <c r="O57">
        <f t="shared" si="20"/>
        <v>719</v>
      </c>
      <c r="P57">
        <f t="shared" si="20"/>
        <v>840</v>
      </c>
      <c r="Q57">
        <f t="shared" si="20"/>
        <v>667</v>
      </c>
      <c r="R57">
        <f t="shared" si="20"/>
        <v>2</v>
      </c>
    </row>
    <row r="58" spans="1:18" x14ac:dyDescent="0.35">
      <c r="B58">
        <f>B52+B56</f>
        <v>0</v>
      </c>
      <c r="C58">
        <f t="shared" ref="C58:R58" si="21">C52+C56</f>
        <v>0</v>
      </c>
      <c r="D58">
        <f t="shared" si="21"/>
        <v>0</v>
      </c>
      <c r="E58">
        <f t="shared" si="21"/>
        <v>0</v>
      </c>
      <c r="F58">
        <f t="shared" si="21"/>
        <v>1</v>
      </c>
      <c r="G58">
        <f t="shared" si="21"/>
        <v>1</v>
      </c>
      <c r="H58">
        <f t="shared" si="21"/>
        <v>0</v>
      </c>
      <c r="I58">
        <f t="shared" si="21"/>
        <v>2</v>
      </c>
      <c r="J58">
        <f t="shared" si="21"/>
        <v>2</v>
      </c>
      <c r="K58">
        <f t="shared" si="21"/>
        <v>0</v>
      </c>
      <c r="L58">
        <f t="shared" si="21"/>
        <v>2</v>
      </c>
      <c r="M58">
        <f t="shared" si="21"/>
        <v>1</v>
      </c>
      <c r="N58">
        <f t="shared" si="21"/>
        <v>6</v>
      </c>
      <c r="O58">
        <f t="shared" si="21"/>
        <v>12</v>
      </c>
      <c r="P58">
        <f t="shared" si="21"/>
        <v>13</v>
      </c>
      <c r="Q58">
        <f t="shared" si="21"/>
        <v>9</v>
      </c>
      <c r="R58">
        <f t="shared" si="21"/>
        <v>0</v>
      </c>
    </row>
    <row r="59" spans="1:18" x14ac:dyDescent="0.35">
      <c r="A59" t="s">
        <v>40</v>
      </c>
      <c r="B59">
        <f>SUM(B49,B53,B57)</f>
        <v>45</v>
      </c>
      <c r="C59">
        <f t="shared" ref="C59:R59" si="22">SUM(C49,C53,C57)</f>
        <v>151</v>
      </c>
      <c r="D59">
        <f t="shared" si="22"/>
        <v>195</v>
      </c>
      <c r="E59">
        <f t="shared" si="22"/>
        <v>35</v>
      </c>
      <c r="F59">
        <f t="shared" si="22"/>
        <v>65</v>
      </c>
      <c r="G59">
        <f t="shared" si="22"/>
        <v>258</v>
      </c>
      <c r="H59">
        <f t="shared" si="22"/>
        <v>485</v>
      </c>
      <c r="I59">
        <f t="shared" si="22"/>
        <v>606</v>
      </c>
      <c r="J59">
        <f t="shared" si="22"/>
        <v>745</v>
      </c>
      <c r="K59">
        <f t="shared" si="22"/>
        <v>804</v>
      </c>
      <c r="L59">
        <f t="shared" si="22"/>
        <v>907</v>
      </c>
      <c r="M59">
        <f t="shared" si="22"/>
        <v>1014</v>
      </c>
      <c r="N59">
        <f t="shared" si="22"/>
        <v>1384</v>
      </c>
      <c r="O59">
        <f t="shared" si="22"/>
        <v>2222</v>
      </c>
      <c r="P59">
        <f t="shared" si="22"/>
        <v>2708</v>
      </c>
      <c r="Q59">
        <f t="shared" si="22"/>
        <v>2113</v>
      </c>
      <c r="R59">
        <f t="shared" si="22"/>
        <v>8</v>
      </c>
    </row>
    <row r="60" spans="1:18" x14ac:dyDescent="0.35">
      <c r="B60">
        <f>SUM(B50,B54,B58)</f>
        <v>0</v>
      </c>
      <c r="C60">
        <f t="shared" ref="C60:R60" si="23">SUM(C50,C54,C58)</f>
        <v>0</v>
      </c>
      <c r="D60">
        <f t="shared" si="23"/>
        <v>0</v>
      </c>
      <c r="E60">
        <f t="shared" si="23"/>
        <v>0</v>
      </c>
      <c r="F60">
        <f t="shared" si="23"/>
        <v>1</v>
      </c>
      <c r="G60">
        <f t="shared" si="23"/>
        <v>3</v>
      </c>
      <c r="H60">
        <f t="shared" si="23"/>
        <v>3</v>
      </c>
      <c r="I60">
        <f t="shared" si="23"/>
        <v>5</v>
      </c>
      <c r="J60">
        <f t="shared" si="23"/>
        <v>5</v>
      </c>
      <c r="K60">
        <f t="shared" si="23"/>
        <v>9</v>
      </c>
      <c r="L60">
        <f t="shared" si="23"/>
        <v>12</v>
      </c>
      <c r="M60">
        <f t="shared" si="23"/>
        <v>25</v>
      </c>
      <c r="N60">
        <f t="shared" si="23"/>
        <v>41</v>
      </c>
      <c r="O60">
        <f t="shared" si="23"/>
        <v>52</v>
      </c>
      <c r="P60">
        <f t="shared" si="23"/>
        <v>51</v>
      </c>
      <c r="Q60">
        <f t="shared" si="23"/>
        <v>47</v>
      </c>
      <c r="R60">
        <f t="shared" si="23"/>
        <v>0</v>
      </c>
    </row>
    <row r="61" spans="1:18" s="25" customFormat="1" x14ac:dyDescent="0.35">
      <c r="A61" s="25" t="s">
        <v>41</v>
      </c>
      <c r="B61" s="25">
        <f>B49/B59</f>
        <v>0.28888888888888886</v>
      </c>
      <c r="C61" s="25">
        <f t="shared" ref="C61:R61" si="24">C49/C59</f>
        <v>0.33774834437086093</v>
      </c>
      <c r="D61" s="25">
        <f t="shared" si="24"/>
        <v>0.34358974358974359</v>
      </c>
      <c r="E61" s="25">
        <f t="shared" si="24"/>
        <v>0.2857142857142857</v>
      </c>
      <c r="F61" s="25">
        <f t="shared" si="24"/>
        <v>0.38461538461538464</v>
      </c>
      <c r="G61" s="25">
        <f t="shared" si="24"/>
        <v>0.42248062015503873</v>
      </c>
      <c r="H61" s="25">
        <f t="shared" si="24"/>
        <v>0.39793814432989688</v>
      </c>
      <c r="I61" s="25">
        <f t="shared" si="24"/>
        <v>0.33663366336633666</v>
      </c>
      <c r="J61" s="25">
        <f t="shared" si="24"/>
        <v>0.35033557046979868</v>
      </c>
      <c r="K61" s="25">
        <f t="shared" si="24"/>
        <v>0.36567164179104478</v>
      </c>
      <c r="L61" s="25">
        <f t="shared" si="24"/>
        <v>0.36052921719955899</v>
      </c>
      <c r="M61" s="25">
        <f t="shared" si="24"/>
        <v>0.38954635108481261</v>
      </c>
      <c r="N61" s="25">
        <f t="shared" si="24"/>
        <v>0.41401734104046245</v>
      </c>
      <c r="O61" s="25">
        <f t="shared" si="24"/>
        <v>0.38703870387038702</v>
      </c>
      <c r="P61" s="25">
        <f t="shared" si="24"/>
        <v>0.39254062038404725</v>
      </c>
      <c r="Q61" s="25">
        <f t="shared" si="24"/>
        <v>0.38428774254614295</v>
      </c>
      <c r="R61" s="25">
        <f t="shared" si="24"/>
        <v>0.125</v>
      </c>
    </row>
    <row r="62" spans="1:18" s="25" customFormat="1" x14ac:dyDescent="0.35">
      <c r="B62" s="25" t="e">
        <f>B50/B60</f>
        <v>#DIV/0!</v>
      </c>
      <c r="C62" s="25" t="e">
        <f t="shared" ref="C62:R62" si="25">C50/C60</f>
        <v>#DIV/0!</v>
      </c>
      <c r="D62" s="25" t="e">
        <f t="shared" si="25"/>
        <v>#DIV/0!</v>
      </c>
      <c r="E62" s="25" t="e">
        <f t="shared" si="25"/>
        <v>#DIV/0!</v>
      </c>
      <c r="F62" s="25">
        <f t="shared" si="25"/>
        <v>0</v>
      </c>
      <c r="G62" s="25">
        <f t="shared" si="25"/>
        <v>0.66666666666666663</v>
      </c>
      <c r="H62" s="25">
        <f t="shared" si="25"/>
        <v>1</v>
      </c>
      <c r="I62" s="25">
        <f t="shared" si="25"/>
        <v>0.4</v>
      </c>
      <c r="J62" s="25">
        <f t="shared" si="25"/>
        <v>0.6</v>
      </c>
      <c r="K62" s="25">
        <f t="shared" si="25"/>
        <v>0.66666666666666663</v>
      </c>
      <c r="L62" s="25">
        <f t="shared" si="25"/>
        <v>0.5</v>
      </c>
      <c r="M62" s="25">
        <f t="shared" si="25"/>
        <v>0.64</v>
      </c>
      <c r="N62" s="25">
        <f t="shared" si="25"/>
        <v>0.58536585365853655</v>
      </c>
      <c r="O62" s="25">
        <f t="shared" si="25"/>
        <v>0.40384615384615385</v>
      </c>
      <c r="P62" s="25">
        <f t="shared" si="25"/>
        <v>0.43137254901960786</v>
      </c>
      <c r="Q62" s="25">
        <f t="shared" si="25"/>
        <v>0.46808510638297873</v>
      </c>
      <c r="R62" s="25" t="e">
        <f t="shared" si="25"/>
        <v>#DIV/0!</v>
      </c>
    </row>
    <row r="63" spans="1:18" s="25" customFormat="1" x14ac:dyDescent="0.35">
      <c r="A63" s="25" t="s">
        <v>42</v>
      </c>
      <c r="B63" s="25">
        <f>B53/B59</f>
        <v>0.44444444444444442</v>
      </c>
      <c r="C63" s="25">
        <f t="shared" ref="C63:R63" si="26">C53/C59</f>
        <v>0.31125827814569534</v>
      </c>
      <c r="D63" s="25">
        <f t="shared" si="26"/>
        <v>0.23076923076923078</v>
      </c>
      <c r="E63" s="25">
        <f t="shared" si="26"/>
        <v>0.25714285714285712</v>
      </c>
      <c r="F63" s="25">
        <f t="shared" si="26"/>
        <v>0.30769230769230771</v>
      </c>
      <c r="G63" s="25">
        <f t="shared" si="26"/>
        <v>0.23255813953488372</v>
      </c>
      <c r="H63" s="25">
        <f t="shared" si="26"/>
        <v>0.22680412371134021</v>
      </c>
      <c r="I63" s="25">
        <f t="shared" si="26"/>
        <v>0.25412541254125415</v>
      </c>
      <c r="J63" s="25">
        <f t="shared" si="26"/>
        <v>0.24697986577181208</v>
      </c>
      <c r="K63" s="25">
        <f t="shared" si="26"/>
        <v>0.29477611940298509</v>
      </c>
      <c r="L63" s="25">
        <f t="shared" si="26"/>
        <v>0.28665931642778392</v>
      </c>
      <c r="M63" s="25">
        <f t="shared" si="26"/>
        <v>0.31262327416173569</v>
      </c>
      <c r="N63" s="25">
        <f t="shared" si="26"/>
        <v>0.2947976878612717</v>
      </c>
      <c r="O63" s="25">
        <f t="shared" si="26"/>
        <v>0.28937893789378938</v>
      </c>
      <c r="P63" s="25">
        <f t="shared" si="26"/>
        <v>0.29726735598227472</v>
      </c>
      <c r="Q63" s="25">
        <f t="shared" si="26"/>
        <v>0.30004732607666823</v>
      </c>
      <c r="R63" s="25">
        <f t="shared" si="26"/>
        <v>0.625</v>
      </c>
    </row>
    <row r="64" spans="1:18" s="25" customFormat="1" x14ac:dyDescent="0.35">
      <c r="B64" s="25" t="e">
        <f>B54/B60</f>
        <v>#DIV/0!</v>
      </c>
      <c r="C64" s="25" t="e">
        <f t="shared" ref="C64:R64" si="27">C54/C60</f>
        <v>#DIV/0!</v>
      </c>
      <c r="D64" s="25" t="e">
        <f t="shared" si="27"/>
        <v>#DIV/0!</v>
      </c>
      <c r="E64" s="25" t="e">
        <f t="shared" si="27"/>
        <v>#DIV/0!</v>
      </c>
      <c r="F64" s="25">
        <f t="shared" si="27"/>
        <v>0</v>
      </c>
      <c r="G64" s="25">
        <f t="shared" si="27"/>
        <v>0</v>
      </c>
      <c r="H64" s="25">
        <f t="shared" si="27"/>
        <v>0</v>
      </c>
      <c r="I64" s="25">
        <f t="shared" si="27"/>
        <v>0.2</v>
      </c>
      <c r="J64" s="25">
        <f t="shared" si="27"/>
        <v>0</v>
      </c>
      <c r="K64" s="25">
        <f t="shared" si="27"/>
        <v>0.33333333333333331</v>
      </c>
      <c r="L64" s="25">
        <f t="shared" si="27"/>
        <v>0.33333333333333331</v>
      </c>
      <c r="M64" s="25">
        <f t="shared" si="27"/>
        <v>0.32</v>
      </c>
      <c r="N64" s="25">
        <f t="shared" si="27"/>
        <v>0.26829268292682928</v>
      </c>
      <c r="O64" s="25">
        <f t="shared" si="27"/>
        <v>0.36538461538461536</v>
      </c>
      <c r="P64" s="25">
        <f t="shared" si="27"/>
        <v>0.31372549019607843</v>
      </c>
      <c r="Q64" s="25">
        <f t="shared" si="27"/>
        <v>0.34042553191489361</v>
      </c>
      <c r="R64" s="25" t="e">
        <f t="shared" si="27"/>
        <v>#DIV/0!</v>
      </c>
    </row>
    <row r="65" spans="1:18" s="25" customFormat="1" x14ac:dyDescent="0.35">
      <c r="A65" s="25" t="s">
        <v>39</v>
      </c>
      <c r="B65" s="25">
        <f>B57/B59</f>
        <v>0.26666666666666666</v>
      </c>
      <c r="C65" s="25">
        <f t="shared" ref="C65:R65" si="28">C57/C59</f>
        <v>0.35099337748344372</v>
      </c>
      <c r="D65" s="25">
        <f t="shared" si="28"/>
        <v>0.42564102564102563</v>
      </c>
      <c r="E65" s="25">
        <f t="shared" si="28"/>
        <v>0.45714285714285713</v>
      </c>
      <c r="F65" s="25">
        <f t="shared" si="28"/>
        <v>0.30769230769230771</v>
      </c>
      <c r="G65" s="25">
        <f t="shared" si="28"/>
        <v>0.34496124031007752</v>
      </c>
      <c r="H65" s="25">
        <f t="shared" si="28"/>
        <v>0.37525773195876289</v>
      </c>
      <c r="I65" s="25">
        <f t="shared" si="28"/>
        <v>0.40924092409240925</v>
      </c>
      <c r="J65" s="25">
        <f t="shared" si="28"/>
        <v>0.40268456375838924</v>
      </c>
      <c r="K65" s="25">
        <f t="shared" si="28"/>
        <v>0.33955223880597013</v>
      </c>
      <c r="L65" s="25">
        <f t="shared" si="28"/>
        <v>0.35281146637265709</v>
      </c>
      <c r="M65" s="25">
        <f t="shared" si="28"/>
        <v>0.2978303747534517</v>
      </c>
      <c r="N65" s="25">
        <f t="shared" si="28"/>
        <v>0.29118497109826591</v>
      </c>
      <c r="O65" s="25">
        <f t="shared" si="28"/>
        <v>0.3235823582358236</v>
      </c>
      <c r="P65" s="25">
        <f t="shared" si="28"/>
        <v>0.31019202363367798</v>
      </c>
      <c r="Q65" s="25">
        <f t="shared" si="28"/>
        <v>0.31566493137718882</v>
      </c>
      <c r="R65" s="25">
        <f t="shared" si="28"/>
        <v>0.25</v>
      </c>
    </row>
    <row r="66" spans="1:18" s="25" customFormat="1" x14ac:dyDescent="0.35">
      <c r="B66" s="25" t="e">
        <f>B58/B60</f>
        <v>#DIV/0!</v>
      </c>
      <c r="C66" s="25" t="e">
        <f t="shared" ref="C66:R66" si="29">C58/C60</f>
        <v>#DIV/0!</v>
      </c>
      <c r="D66" s="25" t="e">
        <f t="shared" si="29"/>
        <v>#DIV/0!</v>
      </c>
      <c r="E66" s="25" t="e">
        <f t="shared" si="29"/>
        <v>#DIV/0!</v>
      </c>
      <c r="F66" s="25">
        <f t="shared" si="29"/>
        <v>1</v>
      </c>
      <c r="G66" s="25">
        <f t="shared" si="29"/>
        <v>0.33333333333333331</v>
      </c>
      <c r="H66" s="25">
        <f t="shared" si="29"/>
        <v>0</v>
      </c>
      <c r="I66" s="25">
        <f t="shared" si="29"/>
        <v>0.4</v>
      </c>
      <c r="J66" s="25">
        <f t="shared" si="29"/>
        <v>0.4</v>
      </c>
      <c r="K66" s="25">
        <f t="shared" si="29"/>
        <v>0</v>
      </c>
      <c r="L66" s="25">
        <f t="shared" si="29"/>
        <v>0.16666666666666666</v>
      </c>
      <c r="M66" s="25">
        <f t="shared" si="29"/>
        <v>0.04</v>
      </c>
      <c r="N66" s="25">
        <f t="shared" si="29"/>
        <v>0.14634146341463414</v>
      </c>
      <c r="O66" s="25">
        <f t="shared" si="29"/>
        <v>0.23076923076923078</v>
      </c>
      <c r="P66" s="25">
        <f t="shared" si="29"/>
        <v>0.25490196078431371</v>
      </c>
      <c r="Q66" s="25">
        <f t="shared" si="29"/>
        <v>0.19148936170212766</v>
      </c>
      <c r="R66" s="25" t="e">
        <f t="shared" si="29"/>
        <v>#DIV/0!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C414-1B92-4947-9C64-EFB5DAE810FB}">
  <dimension ref="A1:AMK58"/>
  <sheetViews>
    <sheetView zoomScale="70" zoomScaleNormal="70" workbookViewId="0">
      <selection activeCell="B26" sqref="B26:P27"/>
    </sheetView>
  </sheetViews>
  <sheetFormatPr defaultRowHeight="14.5" x14ac:dyDescent="0.35"/>
  <sheetData>
    <row r="1" spans="1:1025" x14ac:dyDescent="0.3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5" s="21" customFormat="1" x14ac:dyDescent="0.35">
      <c r="A2" s="2" t="s">
        <v>1</v>
      </c>
      <c r="B2" s="3">
        <v>2486</v>
      </c>
      <c r="C2" s="3">
        <v>2727</v>
      </c>
      <c r="D2" s="3">
        <v>2822</v>
      </c>
      <c r="E2" s="3">
        <v>3101</v>
      </c>
      <c r="F2" s="3">
        <v>3537</v>
      </c>
      <c r="G2" s="3">
        <v>3076</v>
      </c>
      <c r="H2" s="3">
        <v>2714</v>
      </c>
      <c r="I2" s="3">
        <v>2267</v>
      </c>
      <c r="J2" s="3">
        <v>2107</v>
      </c>
      <c r="K2" s="3">
        <v>1829</v>
      </c>
      <c r="L2" s="3">
        <v>1631</v>
      </c>
      <c r="M2" s="3">
        <v>1488</v>
      </c>
      <c r="N2" s="3">
        <v>615</v>
      </c>
      <c r="O2" s="3">
        <v>6849</v>
      </c>
      <c r="P2" s="3">
        <v>6578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</row>
    <row r="3" spans="1:1025" s="21" customFormat="1" x14ac:dyDescent="0.35">
      <c r="A3" s="2" t="s">
        <v>2</v>
      </c>
      <c r="B3" s="3">
        <v>323.18</v>
      </c>
      <c r="C3" s="3">
        <v>436.32</v>
      </c>
      <c r="D3" s="3">
        <v>507.96</v>
      </c>
      <c r="E3" s="3">
        <v>589.19000000000005</v>
      </c>
      <c r="F3" s="3">
        <v>707.4</v>
      </c>
      <c r="G3" s="3">
        <v>522.91999999999996</v>
      </c>
      <c r="H3" s="3">
        <v>488.52</v>
      </c>
      <c r="I3" s="3">
        <v>385.39</v>
      </c>
      <c r="J3" s="3">
        <v>379.26</v>
      </c>
      <c r="K3" s="3">
        <v>310.93</v>
      </c>
      <c r="L3" s="3">
        <v>326.2</v>
      </c>
      <c r="M3" s="3">
        <v>282.72000000000003</v>
      </c>
      <c r="N3" s="3">
        <v>153.75</v>
      </c>
      <c r="O3" s="3">
        <f>0.2*O2</f>
        <v>1369.8000000000002</v>
      </c>
      <c r="P3" s="3">
        <f>0.19*P2</f>
        <v>1249.82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</row>
    <row r="4" spans="1:1025" s="21" customFormat="1" x14ac:dyDescent="0.35">
      <c r="A4" s="2" t="s">
        <v>41</v>
      </c>
      <c r="B4" s="3">
        <f t="shared" ref="B4:P4" si="0">B2*B39</f>
        <v>1509.3571428571427</v>
      </c>
      <c r="C4" s="3">
        <f t="shared" si="0"/>
        <v>1854.3600000000001</v>
      </c>
      <c r="D4" s="3">
        <f t="shared" si="0"/>
        <v>1804.7674418604652</v>
      </c>
      <c r="E4" s="3">
        <f t="shared" si="0"/>
        <v>2035.03125</v>
      </c>
      <c r="F4" s="3">
        <f t="shared" si="0"/>
        <v>2115.2647058823527</v>
      </c>
      <c r="G4" s="3">
        <f t="shared" si="0"/>
        <v>1970.3694779116465</v>
      </c>
      <c r="H4" s="3">
        <f t="shared" si="0"/>
        <v>1646.4075829383887</v>
      </c>
      <c r="I4" s="3">
        <f t="shared" si="0"/>
        <v>1417.1767838125666</v>
      </c>
      <c r="J4" s="3">
        <f t="shared" si="0"/>
        <v>1254.4856915739267</v>
      </c>
      <c r="K4" s="3">
        <f t="shared" si="0"/>
        <v>1080.2346278317152</v>
      </c>
      <c r="L4" s="3">
        <f t="shared" si="0"/>
        <v>1034.1281874569263</v>
      </c>
      <c r="M4" s="3">
        <f t="shared" si="0"/>
        <v>912.45283018867917</v>
      </c>
      <c r="N4" s="3">
        <f t="shared" si="0"/>
        <v>368.27254805322815</v>
      </c>
      <c r="O4" s="3">
        <f t="shared" si="0"/>
        <v>4096.0831377807581</v>
      </c>
      <c r="P4" s="3">
        <f t="shared" si="0"/>
        <v>3757.5498052309404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</row>
    <row r="5" spans="1:1025" s="21" customFormat="1" x14ac:dyDescent="0.35">
      <c r="A5" s="2"/>
      <c r="B5" s="3">
        <f t="shared" ref="B5:P5" si="1">B3*B40</f>
        <v>230.84285714285716</v>
      </c>
      <c r="C5" s="3">
        <f t="shared" si="1"/>
        <v>300.91034482758624</v>
      </c>
      <c r="D5" s="3">
        <f t="shared" si="1"/>
        <v>338.64</v>
      </c>
      <c r="E5" s="3">
        <f t="shared" si="1"/>
        <v>428.50181818181824</v>
      </c>
      <c r="F5" s="3">
        <f t="shared" si="1"/>
        <v>374.50588235294117</v>
      </c>
      <c r="G5" s="3">
        <f t="shared" si="1"/>
        <v>429.06256410256407</v>
      </c>
      <c r="H5" s="3">
        <f t="shared" si="1"/>
        <v>284.4546835443038</v>
      </c>
      <c r="I5" s="3">
        <f t="shared" si="1"/>
        <v>244.69206349206348</v>
      </c>
      <c r="J5" s="3">
        <f t="shared" si="1"/>
        <v>262.8961363636364</v>
      </c>
      <c r="K5" s="3">
        <f t="shared" si="1"/>
        <v>222.09285714285716</v>
      </c>
      <c r="L5" s="3">
        <f t="shared" si="1"/>
        <v>208.89655172413794</v>
      </c>
      <c r="M5" s="3">
        <f t="shared" si="1"/>
        <v>194.88466019417478</v>
      </c>
      <c r="N5" s="3">
        <f t="shared" si="1"/>
        <v>97.461864406779654</v>
      </c>
      <c r="O5" s="3">
        <f t="shared" si="1"/>
        <v>959.17345537757444</v>
      </c>
      <c r="P5" s="3">
        <f t="shared" si="1"/>
        <v>822.60879999999997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</row>
    <row r="6" spans="1:1025" s="29" customFormat="1" x14ac:dyDescent="0.35">
      <c r="A6" s="27"/>
      <c r="B6" s="6">
        <f>B5/B4</f>
        <v>0.15294117647058827</v>
      </c>
      <c r="C6" s="6">
        <f t="shared" ref="C6:P6" si="2">C5/C4</f>
        <v>0.16227180527383367</v>
      </c>
      <c r="D6" s="6">
        <f t="shared" si="2"/>
        <v>0.18763636363636363</v>
      </c>
      <c r="E6" s="6">
        <f t="shared" si="2"/>
        <v>0.21056277056277059</v>
      </c>
      <c r="F6" s="6">
        <f t="shared" si="2"/>
        <v>0.17704918032786887</v>
      </c>
      <c r="G6" s="6">
        <f t="shared" si="2"/>
        <v>0.21775741499879431</v>
      </c>
      <c r="H6" s="6">
        <f t="shared" si="2"/>
        <v>0.17277294303797469</v>
      </c>
      <c r="I6" s="6">
        <f t="shared" si="2"/>
        <v>0.17266163705686705</v>
      </c>
      <c r="J6" s="6">
        <f t="shared" si="2"/>
        <v>0.20956487437795854</v>
      </c>
      <c r="K6" s="6">
        <f t="shared" si="2"/>
        <v>0.20559686888454012</v>
      </c>
      <c r="L6" s="6">
        <f t="shared" si="2"/>
        <v>0.20200257014349968</v>
      </c>
      <c r="M6" s="6">
        <f t="shared" si="2"/>
        <v>0.21358327109783426</v>
      </c>
      <c r="N6" s="6">
        <f t="shared" si="2"/>
        <v>0.26464602078538052</v>
      </c>
      <c r="O6" s="6">
        <f t="shared" si="2"/>
        <v>0.2341684538896471</v>
      </c>
      <c r="P6" s="6">
        <f t="shared" si="2"/>
        <v>0.21892159589071425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  <c r="AMG6" s="28"/>
      <c r="AMH6" s="28"/>
      <c r="AMI6" s="28"/>
      <c r="AMJ6" s="28"/>
      <c r="AMK6" s="28"/>
    </row>
    <row r="7" spans="1:1025" s="21" customFormat="1" x14ac:dyDescent="0.35">
      <c r="A7" s="2" t="s">
        <v>42</v>
      </c>
      <c r="B7" s="3">
        <f t="shared" ref="B7:P7" si="3">B4*B41</f>
        <v>458.19770408163254</v>
      </c>
      <c r="C7" s="3">
        <f t="shared" si="3"/>
        <v>364.12887272727272</v>
      </c>
      <c r="D7" s="3">
        <f t="shared" si="3"/>
        <v>351.50993780421851</v>
      </c>
      <c r="E7" s="3">
        <f t="shared" si="3"/>
        <v>402.7666015625</v>
      </c>
      <c r="F7" s="3">
        <f t="shared" si="3"/>
        <v>435.49567474048433</v>
      </c>
      <c r="G7" s="3">
        <f t="shared" si="3"/>
        <v>375.87369558555508</v>
      </c>
      <c r="H7" s="3">
        <f t="shared" si="3"/>
        <v>308.21374182969834</v>
      </c>
      <c r="I7" s="3">
        <f t="shared" si="3"/>
        <v>267.1355598879918</v>
      </c>
      <c r="J7" s="3">
        <f t="shared" si="3"/>
        <v>235.34071797412298</v>
      </c>
      <c r="K7" s="3">
        <f t="shared" si="3"/>
        <v>256.07503718017193</v>
      </c>
      <c r="L7" s="3">
        <f t="shared" si="3"/>
        <v>218.79900313526971</v>
      </c>
      <c r="M7" s="3">
        <f t="shared" si="3"/>
        <v>202.00213599145602</v>
      </c>
      <c r="N7" s="3">
        <f t="shared" si="3"/>
        <v>89.300194007978433</v>
      </c>
      <c r="O7" s="3">
        <f t="shared" si="3"/>
        <v>943.34868107790169</v>
      </c>
      <c r="P7" s="3">
        <f t="shared" si="3"/>
        <v>944.09222986186398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/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/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EF7" s="20"/>
      <c r="AEG7" s="20"/>
      <c r="AEH7" s="20"/>
      <c r="AEI7" s="20"/>
      <c r="AEJ7" s="20"/>
      <c r="AEK7" s="20"/>
      <c r="AEL7" s="20"/>
      <c r="AEM7" s="20"/>
      <c r="AEN7" s="20"/>
      <c r="AEO7" s="20"/>
      <c r="AEP7" s="20"/>
      <c r="AEQ7" s="20"/>
      <c r="AER7" s="20"/>
      <c r="AES7" s="20"/>
      <c r="AET7" s="20"/>
      <c r="AEU7" s="20"/>
      <c r="AEV7" s="20"/>
      <c r="AEW7" s="20"/>
      <c r="AEX7" s="20"/>
      <c r="AEY7" s="20"/>
      <c r="AEZ7" s="20"/>
      <c r="AFA7" s="20"/>
      <c r="AFB7" s="20"/>
      <c r="AFC7" s="20"/>
      <c r="AFD7" s="20"/>
      <c r="AFE7" s="20"/>
      <c r="AFF7" s="20"/>
      <c r="AFG7" s="20"/>
      <c r="AFH7" s="20"/>
      <c r="AFI7" s="20"/>
      <c r="AFJ7" s="20"/>
      <c r="AFK7" s="20"/>
      <c r="AFL7" s="20"/>
      <c r="AFM7" s="20"/>
      <c r="AFN7" s="20"/>
      <c r="AFO7" s="20"/>
      <c r="AFP7" s="20"/>
      <c r="AFQ7" s="20"/>
      <c r="AFR7" s="20"/>
      <c r="AFS7" s="20"/>
      <c r="AFT7" s="20"/>
      <c r="AFU7" s="20"/>
      <c r="AFV7" s="20"/>
      <c r="AFW7" s="20"/>
      <c r="AFX7" s="20"/>
      <c r="AFY7" s="20"/>
      <c r="AFZ7" s="20"/>
      <c r="AGA7" s="20"/>
      <c r="AGB7" s="20"/>
      <c r="AGC7" s="20"/>
      <c r="AGD7" s="20"/>
      <c r="AGE7" s="20"/>
      <c r="AGF7" s="20"/>
      <c r="AGG7" s="20"/>
      <c r="AGH7" s="20"/>
      <c r="AGI7" s="20"/>
      <c r="AGJ7" s="20"/>
      <c r="AGK7" s="20"/>
      <c r="AGL7" s="20"/>
      <c r="AGM7" s="20"/>
      <c r="AGN7" s="20"/>
      <c r="AGO7" s="20"/>
      <c r="AGP7" s="20"/>
      <c r="AGQ7" s="20"/>
      <c r="AGR7" s="20"/>
      <c r="AGS7" s="20"/>
      <c r="AGT7" s="20"/>
      <c r="AGU7" s="20"/>
      <c r="AGV7" s="20"/>
      <c r="AGW7" s="20"/>
      <c r="AGX7" s="20"/>
      <c r="AGY7" s="20"/>
      <c r="AGZ7" s="20"/>
      <c r="AHA7" s="20"/>
      <c r="AHB7" s="20"/>
      <c r="AHC7" s="20"/>
      <c r="AHD7" s="20"/>
      <c r="AHE7" s="20"/>
      <c r="AHF7" s="20"/>
      <c r="AHG7" s="20"/>
      <c r="AHH7" s="20"/>
      <c r="AHI7" s="20"/>
      <c r="AHJ7" s="20"/>
      <c r="AHK7" s="20"/>
      <c r="AHL7" s="20"/>
      <c r="AHM7" s="20"/>
      <c r="AHN7" s="20"/>
      <c r="AHO7" s="20"/>
      <c r="AHP7" s="20"/>
      <c r="AHQ7" s="20"/>
      <c r="AHR7" s="20"/>
      <c r="AHS7" s="20"/>
      <c r="AHT7" s="20"/>
      <c r="AHU7" s="20"/>
      <c r="AHV7" s="20"/>
      <c r="AHW7" s="20"/>
      <c r="AHX7" s="20"/>
      <c r="AHY7" s="20"/>
      <c r="AHZ7" s="20"/>
      <c r="AIA7" s="20"/>
      <c r="AIB7" s="20"/>
      <c r="AIC7" s="20"/>
      <c r="AID7" s="20"/>
      <c r="AIE7" s="20"/>
      <c r="AIF7" s="20"/>
      <c r="AIG7" s="20"/>
      <c r="AIH7" s="20"/>
      <c r="AII7" s="20"/>
      <c r="AIJ7" s="20"/>
      <c r="AIK7" s="20"/>
      <c r="AIL7" s="20"/>
      <c r="AIM7" s="20"/>
      <c r="AIN7" s="20"/>
      <c r="AIO7" s="20"/>
      <c r="AIP7" s="20"/>
      <c r="AIQ7" s="20"/>
      <c r="AIR7" s="20"/>
      <c r="AIS7" s="20"/>
      <c r="AIT7" s="20"/>
      <c r="AIU7" s="20"/>
      <c r="AIV7" s="20"/>
      <c r="AIW7" s="20"/>
      <c r="AIX7" s="20"/>
      <c r="AIY7" s="20"/>
      <c r="AIZ7" s="20"/>
      <c r="AJA7" s="20"/>
      <c r="AJB7" s="20"/>
      <c r="AJC7" s="20"/>
      <c r="AJD7" s="20"/>
      <c r="AJE7" s="20"/>
      <c r="AJF7" s="20"/>
      <c r="AJG7" s="20"/>
      <c r="AJH7" s="20"/>
      <c r="AJI7" s="20"/>
      <c r="AJJ7" s="20"/>
      <c r="AJK7" s="20"/>
      <c r="AJL7" s="20"/>
      <c r="AJM7" s="20"/>
      <c r="AJN7" s="20"/>
      <c r="AJO7" s="20"/>
      <c r="AJP7" s="20"/>
      <c r="AJQ7" s="20"/>
      <c r="AJR7" s="20"/>
      <c r="AJS7" s="20"/>
      <c r="AJT7" s="20"/>
      <c r="AJU7" s="20"/>
      <c r="AJV7" s="20"/>
      <c r="AJW7" s="20"/>
      <c r="AJX7" s="20"/>
      <c r="AJY7" s="20"/>
      <c r="AJZ7" s="20"/>
      <c r="AKA7" s="20"/>
      <c r="AKB7" s="20"/>
      <c r="AKC7" s="20"/>
      <c r="AKD7" s="20"/>
      <c r="AKE7" s="20"/>
      <c r="AKF7" s="20"/>
      <c r="AKG7" s="20"/>
      <c r="AKH7" s="20"/>
      <c r="AKI7" s="20"/>
      <c r="AKJ7" s="20"/>
      <c r="AKK7" s="20"/>
      <c r="AKL7" s="20"/>
      <c r="AKM7" s="20"/>
      <c r="AKN7" s="20"/>
      <c r="AKO7" s="20"/>
      <c r="AKP7" s="20"/>
      <c r="AKQ7" s="20"/>
      <c r="AKR7" s="20"/>
      <c r="AKS7" s="20"/>
      <c r="AKT7" s="20"/>
      <c r="AKU7" s="20"/>
      <c r="AKV7" s="20"/>
      <c r="AKW7" s="20"/>
      <c r="AKX7" s="20"/>
      <c r="AKY7" s="20"/>
      <c r="AKZ7" s="20"/>
      <c r="ALA7" s="20"/>
      <c r="ALB7" s="20"/>
      <c r="ALC7" s="20"/>
      <c r="ALD7" s="20"/>
      <c r="ALE7" s="20"/>
      <c r="ALF7" s="20"/>
      <c r="ALG7" s="20"/>
      <c r="ALH7" s="20"/>
      <c r="ALI7" s="20"/>
      <c r="ALJ7" s="20"/>
      <c r="ALK7" s="20"/>
      <c r="ALL7" s="20"/>
      <c r="ALM7" s="20"/>
      <c r="ALN7" s="20"/>
      <c r="ALO7" s="20"/>
      <c r="ALP7" s="20"/>
      <c r="ALQ7" s="20"/>
      <c r="ALR7" s="20"/>
      <c r="ALS7" s="20"/>
      <c r="ALT7" s="20"/>
      <c r="ALU7" s="20"/>
      <c r="ALV7" s="20"/>
      <c r="ALW7" s="20"/>
      <c r="ALX7" s="20"/>
      <c r="ALY7" s="20"/>
      <c r="ALZ7" s="20"/>
      <c r="AMA7" s="20"/>
      <c r="AMB7" s="20"/>
      <c r="AMC7" s="20"/>
      <c r="AMD7" s="20"/>
      <c r="AME7" s="20"/>
      <c r="AMF7" s="20"/>
      <c r="AMG7" s="20"/>
      <c r="AMH7" s="20"/>
      <c r="AMI7" s="20"/>
      <c r="AMJ7" s="20"/>
      <c r="AMK7" s="20"/>
    </row>
    <row r="8" spans="1:1025" s="21" customFormat="1" x14ac:dyDescent="0.35">
      <c r="A8" s="2"/>
      <c r="B8" s="3">
        <f t="shared" ref="B8:P8" si="4">B5*B42</f>
        <v>0</v>
      </c>
      <c r="C8" s="3">
        <f t="shared" si="4"/>
        <v>72.633531510107034</v>
      </c>
      <c r="D8" s="3">
        <f t="shared" si="4"/>
        <v>112.88</v>
      </c>
      <c r="E8" s="3">
        <f t="shared" si="4"/>
        <v>38.954710743801662</v>
      </c>
      <c r="F8" s="3">
        <f t="shared" si="4"/>
        <v>110.14878892733564</v>
      </c>
      <c r="G8" s="3">
        <f t="shared" si="4"/>
        <v>44.006416831032212</v>
      </c>
      <c r="H8" s="3">
        <f t="shared" si="4"/>
        <v>64.812459541740111</v>
      </c>
      <c r="I8" s="3">
        <f t="shared" si="4"/>
        <v>27.188007054673719</v>
      </c>
      <c r="J8" s="3">
        <f t="shared" si="4"/>
        <v>31.368288997933892</v>
      </c>
      <c r="K8" s="3">
        <f t="shared" si="4"/>
        <v>33.490192743764176</v>
      </c>
      <c r="L8" s="3">
        <f t="shared" si="4"/>
        <v>49.394258535756748</v>
      </c>
      <c r="M8" s="3">
        <f t="shared" si="4"/>
        <v>32.165429352436618</v>
      </c>
      <c r="N8" s="3">
        <f t="shared" si="4"/>
        <v>22.135406492387244</v>
      </c>
      <c r="O8" s="3">
        <f t="shared" si="4"/>
        <v>142.66882059391838</v>
      </c>
      <c r="P8" s="3">
        <f t="shared" si="4"/>
        <v>172.00002181818181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  <c r="SL8" s="20"/>
      <c r="SM8" s="20"/>
      <c r="SN8" s="20"/>
      <c r="SO8" s="20"/>
      <c r="SP8" s="20"/>
      <c r="SQ8" s="20"/>
      <c r="SR8" s="20"/>
      <c r="SS8" s="20"/>
      <c r="ST8" s="20"/>
      <c r="SU8" s="20"/>
      <c r="SV8" s="20"/>
      <c r="SW8" s="20"/>
      <c r="SX8" s="20"/>
      <c r="SY8" s="20"/>
      <c r="SZ8" s="20"/>
      <c r="TA8" s="20"/>
      <c r="TB8" s="20"/>
      <c r="TC8" s="20"/>
      <c r="TD8" s="20"/>
      <c r="TE8" s="20"/>
      <c r="TF8" s="20"/>
      <c r="TG8" s="20"/>
      <c r="TH8" s="20"/>
      <c r="TI8" s="20"/>
      <c r="TJ8" s="20"/>
      <c r="TK8" s="20"/>
      <c r="TL8" s="20"/>
      <c r="TM8" s="20"/>
      <c r="TN8" s="20"/>
      <c r="TO8" s="20"/>
      <c r="TP8" s="20"/>
      <c r="TQ8" s="20"/>
      <c r="TR8" s="20"/>
      <c r="TS8" s="20"/>
      <c r="TT8" s="20"/>
      <c r="TU8" s="20"/>
      <c r="TV8" s="20"/>
      <c r="TW8" s="20"/>
      <c r="TX8" s="20"/>
      <c r="TY8" s="20"/>
      <c r="TZ8" s="20"/>
      <c r="UA8" s="20"/>
      <c r="UB8" s="20"/>
      <c r="UC8" s="20"/>
      <c r="UD8" s="20"/>
      <c r="UE8" s="20"/>
      <c r="UF8" s="20"/>
      <c r="UG8" s="20"/>
      <c r="UH8" s="20"/>
      <c r="UI8" s="20"/>
      <c r="UJ8" s="20"/>
      <c r="UK8" s="20"/>
      <c r="UL8" s="20"/>
      <c r="UM8" s="20"/>
      <c r="UN8" s="20"/>
      <c r="UO8" s="20"/>
      <c r="UP8" s="20"/>
      <c r="UQ8" s="20"/>
      <c r="UR8" s="20"/>
      <c r="US8" s="20"/>
      <c r="UT8" s="20"/>
      <c r="UU8" s="20"/>
      <c r="UV8" s="20"/>
      <c r="UW8" s="20"/>
      <c r="UX8" s="20"/>
      <c r="UY8" s="20"/>
      <c r="UZ8" s="20"/>
      <c r="VA8" s="20"/>
      <c r="VB8" s="20"/>
      <c r="VC8" s="20"/>
      <c r="VD8" s="20"/>
      <c r="VE8" s="20"/>
      <c r="VF8" s="20"/>
      <c r="VG8" s="20"/>
      <c r="VH8" s="20"/>
      <c r="VI8" s="20"/>
      <c r="VJ8" s="20"/>
      <c r="VK8" s="20"/>
      <c r="VL8" s="20"/>
      <c r="VM8" s="20"/>
      <c r="VN8" s="20"/>
      <c r="VO8" s="20"/>
      <c r="VP8" s="20"/>
      <c r="VQ8" s="20"/>
      <c r="VR8" s="20"/>
      <c r="VS8" s="20"/>
      <c r="VT8" s="20"/>
      <c r="VU8" s="20"/>
      <c r="VV8" s="20"/>
      <c r="VW8" s="20"/>
      <c r="VX8" s="20"/>
      <c r="VY8" s="20"/>
      <c r="VZ8" s="20"/>
      <c r="WA8" s="20"/>
      <c r="WB8" s="20"/>
      <c r="WC8" s="20"/>
      <c r="WD8" s="20"/>
      <c r="WE8" s="20"/>
      <c r="WF8" s="20"/>
      <c r="WG8" s="20"/>
      <c r="WH8" s="20"/>
      <c r="WI8" s="20"/>
      <c r="WJ8" s="20"/>
      <c r="WK8" s="20"/>
      <c r="WL8" s="20"/>
      <c r="WM8" s="20"/>
      <c r="WN8" s="20"/>
      <c r="WO8" s="20"/>
      <c r="WP8" s="20"/>
      <c r="WQ8" s="20"/>
      <c r="WR8" s="20"/>
      <c r="WS8" s="20"/>
      <c r="WT8" s="20"/>
      <c r="WU8" s="20"/>
      <c r="WV8" s="20"/>
      <c r="WW8" s="20"/>
      <c r="WX8" s="20"/>
      <c r="WY8" s="20"/>
      <c r="WZ8" s="20"/>
      <c r="XA8" s="20"/>
      <c r="XB8" s="20"/>
      <c r="XC8" s="20"/>
      <c r="XD8" s="20"/>
      <c r="XE8" s="20"/>
      <c r="XF8" s="20"/>
      <c r="XG8" s="20"/>
      <c r="XH8" s="20"/>
      <c r="XI8" s="20"/>
      <c r="XJ8" s="20"/>
      <c r="XK8" s="20"/>
      <c r="XL8" s="20"/>
      <c r="XM8" s="20"/>
      <c r="XN8" s="20"/>
      <c r="XO8" s="20"/>
      <c r="XP8" s="20"/>
      <c r="XQ8" s="20"/>
      <c r="XR8" s="20"/>
      <c r="XS8" s="20"/>
      <c r="XT8" s="20"/>
      <c r="XU8" s="20"/>
      <c r="XV8" s="20"/>
      <c r="XW8" s="20"/>
      <c r="XX8" s="20"/>
      <c r="XY8" s="20"/>
      <c r="XZ8" s="20"/>
      <c r="YA8" s="20"/>
      <c r="YB8" s="20"/>
      <c r="YC8" s="20"/>
      <c r="YD8" s="20"/>
      <c r="YE8" s="20"/>
      <c r="YF8" s="20"/>
      <c r="YG8" s="20"/>
      <c r="YH8" s="20"/>
      <c r="YI8" s="20"/>
      <c r="YJ8" s="20"/>
      <c r="YK8" s="20"/>
      <c r="YL8" s="20"/>
      <c r="YM8" s="20"/>
      <c r="YN8" s="20"/>
      <c r="YO8" s="20"/>
      <c r="YP8" s="20"/>
      <c r="YQ8" s="20"/>
      <c r="YR8" s="20"/>
      <c r="YS8" s="20"/>
      <c r="YT8" s="20"/>
      <c r="YU8" s="20"/>
      <c r="YV8" s="20"/>
      <c r="YW8" s="20"/>
      <c r="YX8" s="20"/>
      <c r="YY8" s="20"/>
      <c r="YZ8" s="20"/>
      <c r="ZA8" s="20"/>
      <c r="ZB8" s="20"/>
      <c r="ZC8" s="20"/>
      <c r="ZD8" s="20"/>
      <c r="ZE8" s="20"/>
      <c r="ZF8" s="20"/>
      <c r="ZG8" s="20"/>
      <c r="ZH8" s="20"/>
      <c r="ZI8" s="20"/>
      <c r="ZJ8" s="20"/>
      <c r="ZK8" s="20"/>
      <c r="ZL8" s="20"/>
      <c r="ZM8" s="20"/>
      <c r="ZN8" s="20"/>
      <c r="ZO8" s="20"/>
      <c r="ZP8" s="20"/>
      <c r="ZQ8" s="20"/>
      <c r="ZR8" s="20"/>
      <c r="ZS8" s="20"/>
      <c r="ZT8" s="20"/>
      <c r="ZU8" s="20"/>
      <c r="ZV8" s="20"/>
      <c r="ZW8" s="20"/>
      <c r="ZX8" s="20"/>
      <c r="ZY8" s="20"/>
      <c r="ZZ8" s="20"/>
      <c r="AAA8" s="20"/>
      <c r="AAB8" s="20"/>
      <c r="AAC8" s="20"/>
      <c r="AAD8" s="20"/>
      <c r="AAE8" s="20"/>
      <c r="AAF8" s="20"/>
      <c r="AAG8" s="20"/>
      <c r="AAH8" s="20"/>
      <c r="AAI8" s="20"/>
      <c r="AAJ8" s="20"/>
      <c r="AAK8" s="20"/>
      <c r="AAL8" s="20"/>
      <c r="AAM8" s="20"/>
      <c r="AAN8" s="20"/>
      <c r="AAO8" s="20"/>
      <c r="AAP8" s="20"/>
      <c r="AAQ8" s="20"/>
      <c r="AAR8" s="20"/>
      <c r="AAS8" s="20"/>
      <c r="AAT8" s="20"/>
      <c r="AAU8" s="20"/>
      <c r="AAV8" s="20"/>
      <c r="AAW8" s="20"/>
      <c r="AAX8" s="20"/>
      <c r="AAY8" s="20"/>
      <c r="AAZ8" s="20"/>
      <c r="ABA8" s="20"/>
      <c r="ABB8" s="20"/>
      <c r="ABC8" s="20"/>
      <c r="ABD8" s="20"/>
      <c r="ABE8" s="20"/>
      <c r="ABF8" s="20"/>
      <c r="ABG8" s="20"/>
      <c r="ABH8" s="20"/>
      <c r="ABI8" s="20"/>
      <c r="ABJ8" s="20"/>
      <c r="ABK8" s="20"/>
      <c r="ABL8" s="20"/>
      <c r="ABM8" s="20"/>
      <c r="ABN8" s="20"/>
      <c r="ABO8" s="20"/>
      <c r="ABP8" s="20"/>
      <c r="ABQ8" s="20"/>
      <c r="ABR8" s="20"/>
      <c r="ABS8" s="20"/>
      <c r="ABT8" s="20"/>
      <c r="ABU8" s="20"/>
      <c r="ABV8" s="20"/>
      <c r="ABW8" s="20"/>
      <c r="ABX8" s="20"/>
      <c r="ABY8" s="20"/>
      <c r="ABZ8" s="20"/>
      <c r="ACA8" s="20"/>
      <c r="ACB8" s="20"/>
      <c r="ACC8" s="20"/>
      <c r="ACD8" s="20"/>
      <c r="ACE8" s="20"/>
      <c r="ACF8" s="20"/>
      <c r="ACG8" s="20"/>
      <c r="ACH8" s="20"/>
      <c r="ACI8" s="20"/>
      <c r="ACJ8" s="20"/>
      <c r="ACK8" s="20"/>
      <c r="ACL8" s="20"/>
      <c r="ACM8" s="20"/>
      <c r="ACN8" s="20"/>
      <c r="ACO8" s="20"/>
      <c r="ACP8" s="20"/>
      <c r="ACQ8" s="20"/>
      <c r="ACR8" s="20"/>
      <c r="ACS8" s="20"/>
      <c r="ACT8" s="20"/>
      <c r="ACU8" s="20"/>
      <c r="ACV8" s="20"/>
      <c r="ACW8" s="20"/>
      <c r="ACX8" s="20"/>
      <c r="ACY8" s="20"/>
      <c r="ACZ8" s="20"/>
      <c r="ADA8" s="20"/>
      <c r="ADB8" s="20"/>
      <c r="ADC8" s="20"/>
      <c r="ADD8" s="20"/>
      <c r="ADE8" s="20"/>
      <c r="ADF8" s="20"/>
      <c r="ADG8" s="20"/>
      <c r="ADH8" s="20"/>
      <c r="ADI8" s="20"/>
      <c r="ADJ8" s="20"/>
      <c r="ADK8" s="20"/>
      <c r="ADL8" s="20"/>
      <c r="ADM8" s="20"/>
      <c r="ADN8" s="20"/>
      <c r="ADO8" s="20"/>
      <c r="ADP8" s="20"/>
      <c r="ADQ8" s="20"/>
      <c r="ADR8" s="20"/>
      <c r="ADS8" s="20"/>
      <c r="ADT8" s="20"/>
      <c r="ADU8" s="20"/>
      <c r="ADV8" s="20"/>
      <c r="ADW8" s="20"/>
      <c r="ADX8" s="20"/>
      <c r="ADY8" s="20"/>
      <c r="ADZ8" s="20"/>
      <c r="AEA8" s="20"/>
      <c r="AEB8" s="20"/>
      <c r="AEC8" s="20"/>
      <c r="AED8" s="20"/>
      <c r="AEE8" s="20"/>
      <c r="AEF8" s="20"/>
      <c r="AEG8" s="20"/>
      <c r="AEH8" s="20"/>
      <c r="AEI8" s="20"/>
      <c r="AEJ8" s="20"/>
      <c r="AEK8" s="20"/>
      <c r="AEL8" s="20"/>
      <c r="AEM8" s="20"/>
      <c r="AEN8" s="20"/>
      <c r="AEO8" s="20"/>
      <c r="AEP8" s="20"/>
      <c r="AEQ8" s="20"/>
      <c r="AER8" s="20"/>
      <c r="AES8" s="20"/>
      <c r="AET8" s="20"/>
      <c r="AEU8" s="20"/>
      <c r="AEV8" s="20"/>
      <c r="AEW8" s="20"/>
      <c r="AEX8" s="20"/>
      <c r="AEY8" s="20"/>
      <c r="AEZ8" s="20"/>
      <c r="AFA8" s="20"/>
      <c r="AFB8" s="20"/>
      <c r="AFC8" s="20"/>
      <c r="AFD8" s="20"/>
      <c r="AFE8" s="20"/>
      <c r="AFF8" s="20"/>
      <c r="AFG8" s="20"/>
      <c r="AFH8" s="20"/>
      <c r="AFI8" s="20"/>
      <c r="AFJ8" s="20"/>
      <c r="AFK8" s="20"/>
      <c r="AFL8" s="20"/>
      <c r="AFM8" s="20"/>
      <c r="AFN8" s="20"/>
      <c r="AFO8" s="20"/>
      <c r="AFP8" s="20"/>
      <c r="AFQ8" s="20"/>
      <c r="AFR8" s="20"/>
      <c r="AFS8" s="20"/>
      <c r="AFT8" s="20"/>
      <c r="AFU8" s="20"/>
      <c r="AFV8" s="20"/>
      <c r="AFW8" s="20"/>
      <c r="AFX8" s="20"/>
      <c r="AFY8" s="20"/>
      <c r="AFZ8" s="20"/>
      <c r="AGA8" s="20"/>
      <c r="AGB8" s="20"/>
      <c r="AGC8" s="20"/>
      <c r="AGD8" s="20"/>
      <c r="AGE8" s="20"/>
      <c r="AGF8" s="20"/>
      <c r="AGG8" s="20"/>
      <c r="AGH8" s="20"/>
      <c r="AGI8" s="20"/>
      <c r="AGJ8" s="20"/>
      <c r="AGK8" s="20"/>
      <c r="AGL8" s="20"/>
      <c r="AGM8" s="20"/>
      <c r="AGN8" s="20"/>
      <c r="AGO8" s="20"/>
      <c r="AGP8" s="20"/>
      <c r="AGQ8" s="20"/>
      <c r="AGR8" s="20"/>
      <c r="AGS8" s="20"/>
      <c r="AGT8" s="20"/>
      <c r="AGU8" s="20"/>
      <c r="AGV8" s="20"/>
      <c r="AGW8" s="20"/>
      <c r="AGX8" s="20"/>
      <c r="AGY8" s="20"/>
      <c r="AGZ8" s="20"/>
      <c r="AHA8" s="20"/>
      <c r="AHB8" s="20"/>
      <c r="AHC8" s="20"/>
      <c r="AHD8" s="20"/>
      <c r="AHE8" s="20"/>
      <c r="AHF8" s="20"/>
      <c r="AHG8" s="20"/>
      <c r="AHH8" s="20"/>
      <c r="AHI8" s="20"/>
      <c r="AHJ8" s="20"/>
      <c r="AHK8" s="20"/>
      <c r="AHL8" s="20"/>
      <c r="AHM8" s="20"/>
      <c r="AHN8" s="20"/>
      <c r="AHO8" s="20"/>
      <c r="AHP8" s="20"/>
      <c r="AHQ8" s="20"/>
      <c r="AHR8" s="20"/>
      <c r="AHS8" s="20"/>
      <c r="AHT8" s="20"/>
      <c r="AHU8" s="20"/>
      <c r="AHV8" s="20"/>
      <c r="AHW8" s="20"/>
      <c r="AHX8" s="20"/>
      <c r="AHY8" s="20"/>
      <c r="AHZ8" s="20"/>
      <c r="AIA8" s="20"/>
      <c r="AIB8" s="20"/>
      <c r="AIC8" s="20"/>
      <c r="AID8" s="20"/>
      <c r="AIE8" s="20"/>
      <c r="AIF8" s="20"/>
      <c r="AIG8" s="20"/>
      <c r="AIH8" s="20"/>
      <c r="AII8" s="20"/>
      <c r="AIJ8" s="20"/>
      <c r="AIK8" s="20"/>
      <c r="AIL8" s="20"/>
      <c r="AIM8" s="20"/>
      <c r="AIN8" s="20"/>
      <c r="AIO8" s="20"/>
      <c r="AIP8" s="20"/>
      <c r="AIQ8" s="20"/>
      <c r="AIR8" s="20"/>
      <c r="AIS8" s="20"/>
      <c r="AIT8" s="20"/>
      <c r="AIU8" s="20"/>
      <c r="AIV8" s="20"/>
      <c r="AIW8" s="20"/>
      <c r="AIX8" s="20"/>
      <c r="AIY8" s="20"/>
      <c r="AIZ8" s="20"/>
      <c r="AJA8" s="20"/>
      <c r="AJB8" s="20"/>
      <c r="AJC8" s="20"/>
      <c r="AJD8" s="20"/>
      <c r="AJE8" s="20"/>
      <c r="AJF8" s="20"/>
      <c r="AJG8" s="20"/>
      <c r="AJH8" s="20"/>
      <c r="AJI8" s="20"/>
      <c r="AJJ8" s="20"/>
      <c r="AJK8" s="20"/>
      <c r="AJL8" s="20"/>
      <c r="AJM8" s="20"/>
      <c r="AJN8" s="20"/>
      <c r="AJO8" s="20"/>
      <c r="AJP8" s="20"/>
      <c r="AJQ8" s="20"/>
      <c r="AJR8" s="20"/>
      <c r="AJS8" s="20"/>
      <c r="AJT8" s="20"/>
      <c r="AJU8" s="20"/>
      <c r="AJV8" s="20"/>
      <c r="AJW8" s="20"/>
      <c r="AJX8" s="20"/>
      <c r="AJY8" s="20"/>
      <c r="AJZ8" s="20"/>
      <c r="AKA8" s="20"/>
      <c r="AKB8" s="20"/>
      <c r="AKC8" s="20"/>
      <c r="AKD8" s="20"/>
      <c r="AKE8" s="20"/>
      <c r="AKF8" s="20"/>
      <c r="AKG8" s="20"/>
      <c r="AKH8" s="20"/>
      <c r="AKI8" s="20"/>
      <c r="AKJ8" s="20"/>
      <c r="AKK8" s="20"/>
      <c r="AKL8" s="20"/>
      <c r="AKM8" s="20"/>
      <c r="AKN8" s="20"/>
      <c r="AKO8" s="20"/>
      <c r="AKP8" s="20"/>
      <c r="AKQ8" s="20"/>
      <c r="AKR8" s="20"/>
      <c r="AKS8" s="20"/>
      <c r="AKT8" s="20"/>
      <c r="AKU8" s="20"/>
      <c r="AKV8" s="20"/>
      <c r="AKW8" s="20"/>
      <c r="AKX8" s="20"/>
      <c r="AKY8" s="20"/>
      <c r="AKZ8" s="20"/>
      <c r="ALA8" s="20"/>
      <c r="ALB8" s="20"/>
      <c r="ALC8" s="20"/>
      <c r="ALD8" s="20"/>
      <c r="ALE8" s="20"/>
      <c r="ALF8" s="20"/>
      <c r="ALG8" s="20"/>
      <c r="ALH8" s="20"/>
      <c r="ALI8" s="20"/>
      <c r="ALJ8" s="20"/>
      <c r="ALK8" s="20"/>
      <c r="ALL8" s="20"/>
      <c r="ALM8" s="20"/>
      <c r="ALN8" s="20"/>
      <c r="ALO8" s="20"/>
      <c r="ALP8" s="20"/>
      <c r="ALQ8" s="20"/>
      <c r="ALR8" s="20"/>
      <c r="ALS8" s="20"/>
      <c r="ALT8" s="20"/>
      <c r="ALU8" s="20"/>
      <c r="ALV8" s="20"/>
      <c r="ALW8" s="20"/>
      <c r="ALX8" s="20"/>
      <c r="ALY8" s="20"/>
      <c r="ALZ8" s="20"/>
      <c r="AMA8" s="20"/>
      <c r="AMB8" s="20"/>
      <c r="AMC8" s="20"/>
      <c r="AMD8" s="20"/>
      <c r="AME8" s="20"/>
      <c r="AMF8" s="20"/>
      <c r="AMG8" s="20"/>
      <c r="AMH8" s="20"/>
      <c r="AMI8" s="20"/>
      <c r="AMJ8" s="20"/>
      <c r="AMK8" s="20"/>
    </row>
    <row r="9" spans="1:1025" s="29" customFormat="1" x14ac:dyDescent="0.35">
      <c r="A9" s="27"/>
      <c r="B9" s="6">
        <f>B8/B7</f>
        <v>0</v>
      </c>
      <c r="C9" s="6">
        <f t="shared" ref="C9" si="5">C8/C7</f>
        <v>0.19947204671272664</v>
      </c>
      <c r="D9" s="6">
        <f t="shared" ref="D9" si="6">D8/D7</f>
        <v>0.32112890094979646</v>
      </c>
      <c r="E9" s="6">
        <f t="shared" ref="E9" si="7">E8/E7</f>
        <v>9.6717827626918565E-2</v>
      </c>
      <c r="F9" s="6">
        <f t="shared" ref="F9" si="8">F8/F7</f>
        <v>0.25292740046838413</v>
      </c>
      <c r="G9" s="6">
        <f t="shared" ref="G9" si="9">G8/G7</f>
        <v>0.11707767089813717</v>
      </c>
      <c r="H9" s="6">
        <f t="shared" ref="H9" si="10">H8/H7</f>
        <v>0.21028413320244446</v>
      </c>
      <c r="I9" s="6">
        <f t="shared" ref="I9" si="11">I8/I7</f>
        <v>0.10177606854764477</v>
      </c>
      <c r="J9" s="6">
        <f t="shared" ref="J9" si="12">J8/J7</f>
        <v>0.13328883020312282</v>
      </c>
      <c r="K9" s="6">
        <f t="shared" ref="K9" si="13">K8/K7</f>
        <v>0.13078273115782385</v>
      </c>
      <c r="L9" s="6">
        <f t="shared" ref="L9" si="14">L8/L7</f>
        <v>0.22575175310656864</v>
      </c>
      <c r="M9" s="6">
        <f t="shared" ref="M9" si="15">M8/M7</f>
        <v>0.15923311500922496</v>
      </c>
      <c r="N9" s="6">
        <f t="shared" ref="N9" si="16">N8/N7</f>
        <v>0.24787635389022311</v>
      </c>
      <c r="O9" s="6">
        <f t="shared" ref="O9" si="17">O8/O7</f>
        <v>0.15123657185898667</v>
      </c>
      <c r="P9" s="6">
        <f t="shared" ref="P9" si="18">P8/P7</f>
        <v>0.18218561320364665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  <c r="XL9" s="28"/>
      <c r="XM9" s="28"/>
      <c r="XN9" s="28"/>
      <c r="XO9" s="28"/>
      <c r="XP9" s="28"/>
      <c r="XQ9" s="28"/>
      <c r="XR9" s="28"/>
      <c r="XS9" s="28"/>
      <c r="XT9" s="28"/>
      <c r="XU9" s="28"/>
      <c r="XV9" s="28"/>
      <c r="XW9" s="28"/>
      <c r="XX9" s="28"/>
      <c r="XY9" s="28"/>
      <c r="XZ9" s="28"/>
      <c r="YA9" s="28"/>
      <c r="YB9" s="28"/>
      <c r="YC9" s="28"/>
      <c r="YD9" s="28"/>
      <c r="YE9" s="28"/>
      <c r="YF9" s="28"/>
      <c r="YG9" s="28"/>
      <c r="YH9" s="28"/>
      <c r="YI9" s="28"/>
      <c r="YJ9" s="28"/>
      <c r="YK9" s="28"/>
      <c r="YL9" s="28"/>
      <c r="YM9" s="28"/>
      <c r="YN9" s="28"/>
      <c r="YO9" s="28"/>
      <c r="YP9" s="28"/>
      <c r="YQ9" s="28"/>
      <c r="YR9" s="28"/>
      <c r="YS9" s="28"/>
      <c r="YT9" s="28"/>
      <c r="YU9" s="28"/>
      <c r="YV9" s="28"/>
      <c r="YW9" s="28"/>
      <c r="YX9" s="28"/>
      <c r="YY9" s="28"/>
      <c r="YZ9" s="28"/>
      <c r="ZA9" s="28"/>
      <c r="ZB9" s="28"/>
      <c r="ZC9" s="28"/>
      <c r="ZD9" s="28"/>
      <c r="ZE9" s="28"/>
      <c r="ZF9" s="28"/>
      <c r="ZG9" s="28"/>
      <c r="ZH9" s="28"/>
      <c r="ZI9" s="28"/>
      <c r="ZJ9" s="28"/>
      <c r="ZK9" s="28"/>
      <c r="ZL9" s="28"/>
      <c r="ZM9" s="28"/>
      <c r="ZN9" s="28"/>
      <c r="ZO9" s="28"/>
      <c r="ZP9" s="28"/>
      <c r="ZQ9" s="28"/>
      <c r="ZR9" s="28"/>
      <c r="ZS9" s="28"/>
      <c r="ZT9" s="28"/>
      <c r="ZU9" s="28"/>
      <c r="ZV9" s="28"/>
      <c r="ZW9" s="28"/>
      <c r="ZX9" s="28"/>
      <c r="ZY9" s="28"/>
      <c r="ZZ9" s="28"/>
      <c r="AAA9" s="28"/>
      <c r="AAB9" s="28"/>
      <c r="AAC9" s="28"/>
      <c r="AAD9" s="28"/>
      <c r="AAE9" s="28"/>
      <c r="AAF9" s="28"/>
      <c r="AAG9" s="28"/>
      <c r="AAH9" s="28"/>
      <c r="AAI9" s="28"/>
      <c r="AAJ9" s="28"/>
      <c r="AAK9" s="28"/>
      <c r="AAL9" s="28"/>
      <c r="AAM9" s="28"/>
      <c r="AAN9" s="28"/>
      <c r="AAO9" s="28"/>
      <c r="AAP9" s="28"/>
      <c r="AAQ9" s="28"/>
      <c r="AAR9" s="28"/>
      <c r="AAS9" s="28"/>
      <c r="AAT9" s="28"/>
      <c r="AAU9" s="28"/>
      <c r="AAV9" s="28"/>
      <c r="AAW9" s="28"/>
      <c r="AAX9" s="28"/>
      <c r="AAY9" s="28"/>
      <c r="AAZ9" s="28"/>
      <c r="ABA9" s="28"/>
      <c r="ABB9" s="28"/>
      <c r="ABC9" s="28"/>
      <c r="ABD9" s="28"/>
      <c r="ABE9" s="28"/>
      <c r="ABF9" s="28"/>
      <c r="ABG9" s="28"/>
      <c r="ABH9" s="28"/>
      <c r="ABI9" s="28"/>
      <c r="ABJ9" s="28"/>
      <c r="ABK9" s="28"/>
      <c r="ABL9" s="28"/>
      <c r="ABM9" s="28"/>
      <c r="ABN9" s="28"/>
      <c r="ABO9" s="28"/>
      <c r="ABP9" s="28"/>
      <c r="ABQ9" s="28"/>
      <c r="ABR9" s="28"/>
      <c r="ABS9" s="28"/>
      <c r="ABT9" s="28"/>
      <c r="ABU9" s="28"/>
      <c r="ABV9" s="28"/>
      <c r="ABW9" s="28"/>
      <c r="ABX9" s="28"/>
      <c r="ABY9" s="28"/>
      <c r="ABZ9" s="28"/>
      <c r="ACA9" s="28"/>
      <c r="ACB9" s="28"/>
      <c r="ACC9" s="28"/>
      <c r="ACD9" s="28"/>
      <c r="ACE9" s="28"/>
      <c r="ACF9" s="28"/>
      <c r="ACG9" s="28"/>
      <c r="ACH9" s="28"/>
      <c r="ACI9" s="28"/>
      <c r="ACJ9" s="28"/>
      <c r="ACK9" s="28"/>
      <c r="ACL9" s="28"/>
      <c r="ACM9" s="28"/>
      <c r="ACN9" s="28"/>
      <c r="ACO9" s="28"/>
      <c r="ACP9" s="28"/>
      <c r="ACQ9" s="28"/>
      <c r="ACR9" s="28"/>
      <c r="ACS9" s="28"/>
      <c r="ACT9" s="28"/>
      <c r="ACU9" s="28"/>
      <c r="ACV9" s="28"/>
      <c r="ACW9" s="28"/>
      <c r="ACX9" s="28"/>
      <c r="ACY9" s="28"/>
      <c r="ACZ9" s="28"/>
      <c r="ADA9" s="28"/>
      <c r="ADB9" s="28"/>
      <c r="ADC9" s="28"/>
      <c r="ADD9" s="28"/>
      <c r="ADE9" s="28"/>
      <c r="ADF9" s="28"/>
      <c r="ADG9" s="28"/>
      <c r="ADH9" s="28"/>
      <c r="ADI9" s="28"/>
      <c r="ADJ9" s="28"/>
      <c r="ADK9" s="28"/>
      <c r="ADL9" s="28"/>
      <c r="ADM9" s="28"/>
      <c r="ADN9" s="28"/>
      <c r="ADO9" s="28"/>
      <c r="ADP9" s="28"/>
      <c r="ADQ9" s="28"/>
      <c r="ADR9" s="28"/>
      <c r="ADS9" s="28"/>
      <c r="ADT9" s="28"/>
      <c r="ADU9" s="28"/>
      <c r="ADV9" s="28"/>
      <c r="ADW9" s="28"/>
      <c r="ADX9" s="28"/>
      <c r="ADY9" s="28"/>
      <c r="ADZ9" s="28"/>
      <c r="AEA9" s="28"/>
      <c r="AEB9" s="28"/>
      <c r="AEC9" s="28"/>
      <c r="AED9" s="28"/>
      <c r="AEE9" s="28"/>
      <c r="AEF9" s="28"/>
      <c r="AEG9" s="28"/>
      <c r="AEH9" s="28"/>
      <c r="AEI9" s="28"/>
      <c r="AEJ9" s="28"/>
      <c r="AEK9" s="28"/>
      <c r="AEL9" s="28"/>
      <c r="AEM9" s="28"/>
      <c r="AEN9" s="28"/>
      <c r="AEO9" s="28"/>
      <c r="AEP9" s="28"/>
      <c r="AEQ9" s="28"/>
      <c r="AER9" s="28"/>
      <c r="AES9" s="28"/>
      <c r="AET9" s="28"/>
      <c r="AEU9" s="28"/>
      <c r="AEV9" s="28"/>
      <c r="AEW9" s="28"/>
      <c r="AEX9" s="28"/>
      <c r="AEY9" s="28"/>
      <c r="AEZ9" s="28"/>
      <c r="AFA9" s="28"/>
      <c r="AFB9" s="28"/>
      <c r="AFC9" s="28"/>
      <c r="AFD9" s="28"/>
      <c r="AFE9" s="28"/>
      <c r="AFF9" s="28"/>
      <c r="AFG9" s="28"/>
      <c r="AFH9" s="28"/>
      <c r="AFI9" s="28"/>
      <c r="AFJ9" s="28"/>
      <c r="AFK9" s="28"/>
      <c r="AFL9" s="28"/>
      <c r="AFM9" s="28"/>
      <c r="AFN9" s="28"/>
      <c r="AFO9" s="28"/>
      <c r="AFP9" s="28"/>
      <c r="AFQ9" s="28"/>
      <c r="AFR9" s="28"/>
      <c r="AFS9" s="28"/>
      <c r="AFT9" s="28"/>
      <c r="AFU9" s="28"/>
      <c r="AFV9" s="28"/>
      <c r="AFW9" s="28"/>
      <c r="AFX9" s="28"/>
      <c r="AFY9" s="28"/>
      <c r="AFZ9" s="28"/>
      <c r="AGA9" s="28"/>
      <c r="AGB9" s="28"/>
      <c r="AGC9" s="28"/>
      <c r="AGD9" s="28"/>
      <c r="AGE9" s="28"/>
      <c r="AGF9" s="28"/>
      <c r="AGG9" s="28"/>
      <c r="AGH9" s="28"/>
      <c r="AGI9" s="28"/>
      <c r="AGJ9" s="28"/>
      <c r="AGK9" s="28"/>
      <c r="AGL9" s="28"/>
      <c r="AGM9" s="28"/>
      <c r="AGN9" s="28"/>
      <c r="AGO9" s="28"/>
      <c r="AGP9" s="28"/>
      <c r="AGQ9" s="28"/>
      <c r="AGR9" s="28"/>
      <c r="AGS9" s="28"/>
      <c r="AGT9" s="28"/>
      <c r="AGU9" s="28"/>
      <c r="AGV9" s="28"/>
      <c r="AGW9" s="28"/>
      <c r="AGX9" s="28"/>
      <c r="AGY9" s="28"/>
      <c r="AGZ9" s="28"/>
      <c r="AHA9" s="28"/>
      <c r="AHB9" s="28"/>
      <c r="AHC9" s="28"/>
      <c r="AHD9" s="28"/>
      <c r="AHE9" s="28"/>
      <c r="AHF9" s="28"/>
      <c r="AHG9" s="28"/>
      <c r="AHH9" s="28"/>
      <c r="AHI9" s="28"/>
      <c r="AHJ9" s="28"/>
      <c r="AHK9" s="28"/>
      <c r="AHL9" s="28"/>
      <c r="AHM9" s="28"/>
      <c r="AHN9" s="28"/>
      <c r="AHO9" s="28"/>
      <c r="AHP9" s="28"/>
      <c r="AHQ9" s="28"/>
      <c r="AHR9" s="28"/>
      <c r="AHS9" s="28"/>
      <c r="AHT9" s="28"/>
      <c r="AHU9" s="28"/>
      <c r="AHV9" s="28"/>
      <c r="AHW9" s="28"/>
      <c r="AHX9" s="28"/>
      <c r="AHY9" s="28"/>
      <c r="AHZ9" s="28"/>
      <c r="AIA9" s="28"/>
      <c r="AIB9" s="28"/>
      <c r="AIC9" s="28"/>
      <c r="AID9" s="28"/>
      <c r="AIE9" s="28"/>
      <c r="AIF9" s="28"/>
      <c r="AIG9" s="28"/>
      <c r="AIH9" s="28"/>
      <c r="AII9" s="28"/>
      <c r="AIJ9" s="28"/>
      <c r="AIK9" s="28"/>
      <c r="AIL9" s="28"/>
      <c r="AIM9" s="28"/>
      <c r="AIN9" s="28"/>
      <c r="AIO9" s="28"/>
      <c r="AIP9" s="28"/>
      <c r="AIQ9" s="28"/>
      <c r="AIR9" s="28"/>
      <c r="AIS9" s="28"/>
      <c r="AIT9" s="28"/>
      <c r="AIU9" s="28"/>
      <c r="AIV9" s="28"/>
      <c r="AIW9" s="28"/>
      <c r="AIX9" s="28"/>
      <c r="AIY9" s="28"/>
      <c r="AIZ9" s="28"/>
      <c r="AJA9" s="28"/>
      <c r="AJB9" s="28"/>
      <c r="AJC9" s="28"/>
      <c r="AJD9" s="28"/>
      <c r="AJE9" s="28"/>
      <c r="AJF9" s="28"/>
      <c r="AJG9" s="28"/>
      <c r="AJH9" s="28"/>
      <c r="AJI9" s="28"/>
      <c r="AJJ9" s="28"/>
      <c r="AJK9" s="28"/>
      <c r="AJL9" s="28"/>
      <c r="AJM9" s="28"/>
      <c r="AJN9" s="28"/>
      <c r="AJO9" s="28"/>
      <c r="AJP9" s="28"/>
      <c r="AJQ9" s="28"/>
      <c r="AJR9" s="28"/>
      <c r="AJS9" s="28"/>
      <c r="AJT9" s="28"/>
      <c r="AJU9" s="28"/>
      <c r="AJV9" s="28"/>
      <c r="AJW9" s="28"/>
      <c r="AJX9" s="28"/>
      <c r="AJY9" s="28"/>
      <c r="AJZ9" s="28"/>
      <c r="AKA9" s="28"/>
      <c r="AKB9" s="28"/>
      <c r="AKC9" s="28"/>
      <c r="AKD9" s="28"/>
      <c r="AKE9" s="28"/>
      <c r="AKF9" s="28"/>
      <c r="AKG9" s="28"/>
      <c r="AKH9" s="28"/>
      <c r="AKI9" s="28"/>
      <c r="AKJ9" s="28"/>
      <c r="AKK9" s="28"/>
      <c r="AKL9" s="28"/>
      <c r="AKM9" s="28"/>
      <c r="AKN9" s="28"/>
      <c r="AKO9" s="28"/>
      <c r="AKP9" s="28"/>
      <c r="AKQ9" s="28"/>
      <c r="AKR9" s="28"/>
      <c r="AKS9" s="28"/>
      <c r="AKT9" s="28"/>
      <c r="AKU9" s="28"/>
      <c r="AKV9" s="28"/>
      <c r="AKW9" s="28"/>
      <c r="AKX9" s="28"/>
      <c r="AKY9" s="28"/>
      <c r="AKZ9" s="28"/>
      <c r="ALA9" s="28"/>
      <c r="ALB9" s="28"/>
      <c r="ALC9" s="28"/>
      <c r="ALD9" s="28"/>
      <c r="ALE9" s="28"/>
      <c r="ALF9" s="28"/>
      <c r="ALG9" s="28"/>
      <c r="ALH9" s="28"/>
      <c r="ALI9" s="28"/>
      <c r="ALJ9" s="28"/>
      <c r="ALK9" s="28"/>
      <c r="ALL9" s="28"/>
      <c r="ALM9" s="28"/>
      <c r="ALN9" s="28"/>
      <c r="ALO9" s="28"/>
      <c r="ALP9" s="28"/>
      <c r="ALQ9" s="28"/>
      <c r="ALR9" s="28"/>
      <c r="ALS9" s="28"/>
      <c r="ALT9" s="28"/>
      <c r="ALU9" s="28"/>
      <c r="ALV9" s="28"/>
      <c r="ALW9" s="28"/>
      <c r="ALX9" s="28"/>
      <c r="ALY9" s="28"/>
      <c r="ALZ9" s="28"/>
      <c r="AMA9" s="28"/>
      <c r="AMB9" s="28"/>
      <c r="AMC9" s="28"/>
      <c r="AMD9" s="28"/>
      <c r="AME9" s="28"/>
      <c r="AMF9" s="28"/>
      <c r="AMG9" s="28"/>
      <c r="AMH9" s="28"/>
      <c r="AMI9" s="28"/>
      <c r="AMJ9" s="28"/>
      <c r="AMK9" s="28"/>
    </row>
    <row r="10" spans="1:1025" s="21" customFormat="1" x14ac:dyDescent="0.35">
      <c r="A10" s="2" t="s">
        <v>39</v>
      </c>
      <c r="B10" s="3">
        <f t="shared" ref="B10:P10" si="19">B7*B43</f>
        <v>40.910509293002903</v>
      </c>
      <c r="C10" s="3">
        <f t="shared" si="19"/>
        <v>45.019569719008267</v>
      </c>
      <c r="D10" s="3">
        <f t="shared" si="19"/>
        <v>58.244379229187366</v>
      </c>
      <c r="E10" s="3">
        <f t="shared" si="19"/>
        <v>58.736796061197921</v>
      </c>
      <c r="F10" s="3">
        <f t="shared" si="19"/>
        <v>85.391308772643981</v>
      </c>
      <c r="G10" s="3">
        <f t="shared" si="19"/>
        <v>63.40038238792495</v>
      </c>
      <c r="H10" s="3">
        <f t="shared" si="19"/>
        <v>63.541695590482831</v>
      </c>
      <c r="I10" s="3">
        <f t="shared" si="19"/>
        <v>49.785647476462792</v>
      </c>
      <c r="J10" s="3">
        <f t="shared" si="19"/>
        <v>51.071554854479793</v>
      </c>
      <c r="K10" s="3">
        <f t="shared" si="19"/>
        <v>44.129436018913125</v>
      </c>
      <c r="L10" s="3">
        <f t="shared" si="19"/>
        <v>33.777378843763209</v>
      </c>
      <c r="M10" s="3">
        <f t="shared" si="19"/>
        <v>33.412931928146499</v>
      </c>
      <c r="N10" s="3">
        <f t="shared" si="19"/>
        <v>14.171839561640736</v>
      </c>
      <c r="O10" s="3">
        <f t="shared" si="19"/>
        <v>161.91569718802739</v>
      </c>
      <c r="P10" s="3">
        <f t="shared" si="19"/>
        <v>167.59344536779889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20"/>
      <c r="SU10" s="20"/>
      <c r="SV10" s="20"/>
      <c r="SW10" s="20"/>
      <c r="SX10" s="20"/>
      <c r="SY10" s="20"/>
      <c r="SZ10" s="20"/>
      <c r="TA10" s="20"/>
      <c r="TB10" s="20"/>
      <c r="TC10" s="20"/>
      <c r="TD10" s="20"/>
      <c r="TE10" s="20"/>
      <c r="TF10" s="20"/>
      <c r="TG10" s="20"/>
      <c r="TH10" s="20"/>
      <c r="TI10" s="20"/>
      <c r="TJ10" s="20"/>
      <c r="TK10" s="20"/>
      <c r="TL10" s="20"/>
      <c r="TM10" s="20"/>
      <c r="TN10" s="20"/>
      <c r="TO10" s="20"/>
      <c r="TP10" s="20"/>
      <c r="TQ10" s="20"/>
      <c r="TR10" s="20"/>
      <c r="TS10" s="20"/>
      <c r="TT10" s="20"/>
      <c r="TU10" s="20"/>
      <c r="TV10" s="20"/>
      <c r="TW10" s="20"/>
      <c r="TX10" s="20"/>
      <c r="TY10" s="20"/>
      <c r="TZ10" s="20"/>
      <c r="UA10" s="20"/>
      <c r="UB10" s="20"/>
      <c r="UC10" s="20"/>
      <c r="UD10" s="20"/>
      <c r="UE10" s="20"/>
      <c r="UF10" s="20"/>
      <c r="UG10" s="20"/>
      <c r="UH10" s="20"/>
      <c r="UI10" s="20"/>
      <c r="UJ10" s="20"/>
      <c r="UK10" s="20"/>
      <c r="UL10" s="20"/>
      <c r="UM10" s="20"/>
      <c r="UN10" s="20"/>
      <c r="UO10" s="20"/>
      <c r="UP10" s="20"/>
      <c r="UQ10" s="20"/>
      <c r="UR10" s="20"/>
      <c r="US10" s="20"/>
      <c r="UT10" s="20"/>
      <c r="UU10" s="20"/>
      <c r="UV10" s="20"/>
      <c r="UW10" s="20"/>
      <c r="UX10" s="20"/>
      <c r="UY10" s="20"/>
      <c r="UZ10" s="20"/>
      <c r="VA10" s="20"/>
      <c r="VB10" s="20"/>
      <c r="VC10" s="20"/>
      <c r="VD10" s="20"/>
      <c r="VE10" s="20"/>
      <c r="VF10" s="20"/>
      <c r="VG10" s="20"/>
      <c r="VH10" s="20"/>
      <c r="VI10" s="20"/>
      <c r="VJ10" s="20"/>
      <c r="VK10" s="20"/>
      <c r="VL10" s="20"/>
      <c r="VM10" s="20"/>
      <c r="VN10" s="20"/>
      <c r="VO10" s="20"/>
      <c r="VP10" s="20"/>
      <c r="VQ10" s="20"/>
      <c r="VR10" s="20"/>
      <c r="VS10" s="20"/>
      <c r="VT10" s="20"/>
      <c r="VU10" s="20"/>
      <c r="VV10" s="20"/>
      <c r="VW10" s="20"/>
      <c r="VX10" s="20"/>
      <c r="VY10" s="20"/>
      <c r="VZ10" s="20"/>
      <c r="WA10" s="20"/>
      <c r="WB10" s="20"/>
      <c r="WC10" s="20"/>
      <c r="WD10" s="20"/>
      <c r="WE10" s="20"/>
      <c r="WF10" s="20"/>
      <c r="WG10" s="20"/>
      <c r="WH10" s="20"/>
      <c r="WI10" s="20"/>
      <c r="WJ10" s="20"/>
      <c r="WK10" s="20"/>
      <c r="WL10" s="20"/>
      <c r="WM10" s="20"/>
      <c r="WN10" s="20"/>
      <c r="WO10" s="20"/>
      <c r="WP10" s="20"/>
      <c r="WQ10" s="20"/>
      <c r="WR10" s="20"/>
      <c r="WS10" s="20"/>
      <c r="WT10" s="20"/>
      <c r="WU10" s="20"/>
      <c r="WV10" s="20"/>
      <c r="WW10" s="20"/>
      <c r="WX10" s="20"/>
      <c r="WY10" s="20"/>
      <c r="WZ10" s="20"/>
      <c r="XA10" s="20"/>
      <c r="XB10" s="20"/>
      <c r="XC10" s="20"/>
      <c r="XD10" s="20"/>
      <c r="XE10" s="20"/>
      <c r="XF10" s="20"/>
      <c r="XG10" s="20"/>
      <c r="XH10" s="20"/>
      <c r="XI10" s="20"/>
      <c r="XJ10" s="20"/>
      <c r="XK10" s="20"/>
      <c r="XL10" s="20"/>
      <c r="XM10" s="20"/>
      <c r="XN10" s="20"/>
      <c r="XO10" s="20"/>
      <c r="XP10" s="20"/>
      <c r="XQ10" s="20"/>
      <c r="XR10" s="20"/>
      <c r="XS10" s="20"/>
      <c r="XT10" s="20"/>
      <c r="XU10" s="20"/>
      <c r="XV10" s="20"/>
      <c r="XW10" s="20"/>
      <c r="XX10" s="20"/>
      <c r="XY10" s="20"/>
      <c r="XZ10" s="20"/>
      <c r="YA10" s="20"/>
      <c r="YB10" s="20"/>
      <c r="YC10" s="20"/>
      <c r="YD10" s="20"/>
      <c r="YE10" s="20"/>
      <c r="YF10" s="20"/>
      <c r="YG10" s="20"/>
      <c r="YH10" s="20"/>
      <c r="YI10" s="20"/>
      <c r="YJ10" s="20"/>
      <c r="YK10" s="20"/>
      <c r="YL10" s="20"/>
      <c r="YM10" s="20"/>
      <c r="YN10" s="20"/>
      <c r="YO10" s="20"/>
      <c r="YP10" s="20"/>
      <c r="YQ10" s="20"/>
      <c r="YR10" s="20"/>
      <c r="YS10" s="20"/>
      <c r="YT10" s="20"/>
      <c r="YU10" s="20"/>
      <c r="YV10" s="20"/>
      <c r="YW10" s="20"/>
      <c r="YX10" s="20"/>
      <c r="YY10" s="20"/>
      <c r="YZ10" s="20"/>
      <c r="ZA10" s="20"/>
      <c r="ZB10" s="20"/>
      <c r="ZC10" s="20"/>
      <c r="ZD10" s="20"/>
      <c r="ZE10" s="20"/>
      <c r="ZF10" s="20"/>
      <c r="ZG10" s="20"/>
      <c r="ZH10" s="20"/>
      <c r="ZI10" s="20"/>
      <c r="ZJ10" s="20"/>
      <c r="ZK10" s="20"/>
      <c r="ZL10" s="20"/>
      <c r="ZM10" s="20"/>
      <c r="ZN10" s="20"/>
      <c r="ZO10" s="20"/>
      <c r="ZP10" s="20"/>
      <c r="ZQ10" s="20"/>
      <c r="ZR10" s="20"/>
      <c r="ZS10" s="20"/>
      <c r="ZT10" s="20"/>
      <c r="ZU10" s="20"/>
      <c r="ZV10" s="20"/>
      <c r="ZW10" s="20"/>
      <c r="ZX10" s="20"/>
      <c r="ZY10" s="20"/>
      <c r="ZZ10" s="20"/>
      <c r="AAA10" s="20"/>
      <c r="AAB10" s="20"/>
      <c r="AAC10" s="20"/>
      <c r="AAD10" s="20"/>
      <c r="AAE10" s="20"/>
      <c r="AAF10" s="20"/>
      <c r="AAG10" s="20"/>
      <c r="AAH10" s="20"/>
      <c r="AAI10" s="20"/>
      <c r="AAJ10" s="20"/>
      <c r="AAK10" s="20"/>
      <c r="AAL10" s="20"/>
      <c r="AAM10" s="20"/>
      <c r="AAN10" s="20"/>
      <c r="AAO10" s="20"/>
      <c r="AAP10" s="20"/>
      <c r="AAQ10" s="20"/>
      <c r="AAR10" s="20"/>
      <c r="AAS10" s="20"/>
      <c r="AAT10" s="20"/>
      <c r="AAU10" s="20"/>
      <c r="AAV10" s="20"/>
      <c r="AAW10" s="20"/>
      <c r="AAX10" s="20"/>
      <c r="AAY10" s="20"/>
      <c r="AAZ10" s="20"/>
      <c r="ABA10" s="20"/>
      <c r="ABB10" s="20"/>
      <c r="ABC10" s="20"/>
      <c r="ABD10" s="20"/>
      <c r="ABE10" s="20"/>
      <c r="ABF10" s="20"/>
      <c r="ABG10" s="20"/>
      <c r="ABH10" s="20"/>
      <c r="ABI10" s="20"/>
      <c r="ABJ10" s="20"/>
      <c r="ABK10" s="20"/>
      <c r="ABL10" s="20"/>
      <c r="ABM10" s="20"/>
      <c r="ABN10" s="20"/>
      <c r="ABO10" s="20"/>
      <c r="ABP10" s="20"/>
      <c r="ABQ10" s="20"/>
      <c r="ABR10" s="20"/>
      <c r="ABS10" s="20"/>
      <c r="ABT10" s="20"/>
      <c r="ABU10" s="20"/>
      <c r="ABV10" s="20"/>
      <c r="ABW10" s="20"/>
      <c r="ABX10" s="20"/>
      <c r="ABY10" s="20"/>
      <c r="ABZ10" s="20"/>
      <c r="ACA10" s="20"/>
      <c r="ACB10" s="20"/>
      <c r="ACC10" s="20"/>
      <c r="ACD10" s="20"/>
      <c r="ACE10" s="20"/>
      <c r="ACF10" s="20"/>
      <c r="ACG10" s="20"/>
      <c r="ACH10" s="20"/>
      <c r="ACI10" s="20"/>
      <c r="ACJ10" s="20"/>
      <c r="ACK10" s="20"/>
      <c r="ACL10" s="20"/>
      <c r="ACM10" s="20"/>
      <c r="ACN10" s="20"/>
      <c r="ACO10" s="20"/>
      <c r="ACP10" s="20"/>
      <c r="ACQ10" s="20"/>
      <c r="ACR10" s="20"/>
      <c r="ACS10" s="20"/>
      <c r="ACT10" s="20"/>
      <c r="ACU10" s="20"/>
      <c r="ACV10" s="20"/>
      <c r="ACW10" s="20"/>
      <c r="ACX10" s="20"/>
      <c r="ACY10" s="20"/>
      <c r="ACZ10" s="20"/>
      <c r="ADA10" s="20"/>
      <c r="ADB10" s="20"/>
      <c r="ADC10" s="20"/>
      <c r="ADD10" s="20"/>
      <c r="ADE10" s="20"/>
      <c r="ADF10" s="20"/>
      <c r="ADG10" s="20"/>
      <c r="ADH10" s="20"/>
      <c r="ADI10" s="20"/>
      <c r="ADJ10" s="20"/>
      <c r="ADK10" s="20"/>
      <c r="ADL10" s="20"/>
      <c r="ADM10" s="20"/>
      <c r="ADN10" s="20"/>
      <c r="ADO10" s="20"/>
      <c r="ADP10" s="20"/>
      <c r="ADQ10" s="20"/>
      <c r="ADR10" s="20"/>
      <c r="ADS10" s="20"/>
      <c r="ADT10" s="20"/>
      <c r="ADU10" s="20"/>
      <c r="ADV10" s="20"/>
      <c r="ADW10" s="20"/>
      <c r="ADX10" s="20"/>
      <c r="ADY10" s="20"/>
      <c r="ADZ10" s="20"/>
      <c r="AEA10" s="20"/>
      <c r="AEB10" s="20"/>
      <c r="AEC10" s="20"/>
      <c r="AED10" s="20"/>
      <c r="AEE10" s="20"/>
      <c r="AEF10" s="20"/>
      <c r="AEG10" s="20"/>
      <c r="AEH10" s="20"/>
      <c r="AEI10" s="20"/>
      <c r="AEJ10" s="20"/>
      <c r="AEK10" s="20"/>
      <c r="AEL10" s="20"/>
      <c r="AEM10" s="20"/>
      <c r="AEN10" s="20"/>
      <c r="AEO10" s="20"/>
      <c r="AEP10" s="20"/>
      <c r="AEQ10" s="20"/>
      <c r="AER10" s="20"/>
      <c r="AES10" s="20"/>
      <c r="AET10" s="20"/>
      <c r="AEU10" s="20"/>
      <c r="AEV10" s="20"/>
      <c r="AEW10" s="20"/>
      <c r="AEX10" s="20"/>
      <c r="AEY10" s="20"/>
      <c r="AEZ10" s="20"/>
      <c r="AFA10" s="20"/>
      <c r="AFB10" s="20"/>
      <c r="AFC10" s="20"/>
      <c r="AFD10" s="20"/>
      <c r="AFE10" s="20"/>
      <c r="AFF10" s="20"/>
      <c r="AFG10" s="20"/>
      <c r="AFH10" s="20"/>
      <c r="AFI10" s="20"/>
      <c r="AFJ10" s="20"/>
      <c r="AFK10" s="20"/>
      <c r="AFL10" s="20"/>
      <c r="AFM10" s="20"/>
      <c r="AFN10" s="20"/>
      <c r="AFO10" s="20"/>
      <c r="AFP10" s="20"/>
      <c r="AFQ10" s="20"/>
      <c r="AFR10" s="20"/>
      <c r="AFS10" s="20"/>
      <c r="AFT10" s="20"/>
      <c r="AFU10" s="20"/>
      <c r="AFV10" s="20"/>
      <c r="AFW10" s="20"/>
      <c r="AFX10" s="20"/>
      <c r="AFY10" s="20"/>
      <c r="AFZ10" s="20"/>
      <c r="AGA10" s="20"/>
      <c r="AGB10" s="20"/>
      <c r="AGC10" s="20"/>
      <c r="AGD10" s="20"/>
      <c r="AGE10" s="20"/>
      <c r="AGF10" s="20"/>
      <c r="AGG10" s="20"/>
      <c r="AGH10" s="20"/>
      <c r="AGI10" s="20"/>
      <c r="AGJ10" s="20"/>
      <c r="AGK10" s="20"/>
      <c r="AGL10" s="20"/>
      <c r="AGM10" s="20"/>
      <c r="AGN10" s="20"/>
      <c r="AGO10" s="20"/>
      <c r="AGP10" s="20"/>
      <c r="AGQ10" s="20"/>
      <c r="AGR10" s="20"/>
      <c r="AGS10" s="20"/>
      <c r="AGT10" s="20"/>
      <c r="AGU10" s="20"/>
      <c r="AGV10" s="20"/>
      <c r="AGW10" s="20"/>
      <c r="AGX10" s="20"/>
      <c r="AGY10" s="20"/>
      <c r="AGZ10" s="20"/>
      <c r="AHA10" s="20"/>
      <c r="AHB10" s="20"/>
      <c r="AHC10" s="20"/>
      <c r="AHD10" s="20"/>
      <c r="AHE10" s="20"/>
      <c r="AHF10" s="20"/>
      <c r="AHG10" s="20"/>
      <c r="AHH10" s="20"/>
      <c r="AHI10" s="20"/>
      <c r="AHJ10" s="20"/>
      <c r="AHK10" s="20"/>
      <c r="AHL10" s="20"/>
      <c r="AHM10" s="20"/>
      <c r="AHN10" s="20"/>
      <c r="AHO10" s="20"/>
      <c r="AHP10" s="20"/>
      <c r="AHQ10" s="20"/>
      <c r="AHR10" s="20"/>
      <c r="AHS10" s="20"/>
      <c r="AHT10" s="20"/>
      <c r="AHU10" s="20"/>
      <c r="AHV10" s="20"/>
      <c r="AHW10" s="20"/>
      <c r="AHX10" s="20"/>
      <c r="AHY10" s="20"/>
      <c r="AHZ10" s="20"/>
      <c r="AIA10" s="20"/>
      <c r="AIB10" s="20"/>
      <c r="AIC10" s="20"/>
      <c r="AID10" s="20"/>
      <c r="AIE10" s="20"/>
      <c r="AIF10" s="20"/>
      <c r="AIG10" s="20"/>
      <c r="AIH10" s="20"/>
      <c r="AII10" s="20"/>
      <c r="AIJ10" s="20"/>
      <c r="AIK10" s="20"/>
      <c r="AIL10" s="20"/>
      <c r="AIM10" s="20"/>
      <c r="AIN10" s="20"/>
      <c r="AIO10" s="20"/>
      <c r="AIP10" s="20"/>
      <c r="AIQ10" s="20"/>
      <c r="AIR10" s="20"/>
      <c r="AIS10" s="20"/>
      <c r="AIT10" s="20"/>
      <c r="AIU10" s="20"/>
      <c r="AIV10" s="20"/>
      <c r="AIW10" s="20"/>
      <c r="AIX10" s="20"/>
      <c r="AIY10" s="20"/>
      <c r="AIZ10" s="20"/>
      <c r="AJA10" s="20"/>
      <c r="AJB10" s="20"/>
      <c r="AJC10" s="20"/>
      <c r="AJD10" s="20"/>
      <c r="AJE10" s="20"/>
      <c r="AJF10" s="20"/>
      <c r="AJG10" s="20"/>
      <c r="AJH10" s="20"/>
      <c r="AJI10" s="20"/>
      <c r="AJJ10" s="20"/>
      <c r="AJK10" s="20"/>
      <c r="AJL10" s="20"/>
      <c r="AJM10" s="20"/>
      <c r="AJN10" s="20"/>
      <c r="AJO10" s="20"/>
      <c r="AJP10" s="20"/>
      <c r="AJQ10" s="20"/>
      <c r="AJR10" s="20"/>
      <c r="AJS10" s="20"/>
      <c r="AJT10" s="20"/>
      <c r="AJU10" s="20"/>
      <c r="AJV10" s="20"/>
      <c r="AJW10" s="20"/>
      <c r="AJX10" s="20"/>
      <c r="AJY10" s="20"/>
      <c r="AJZ10" s="20"/>
      <c r="AKA10" s="20"/>
      <c r="AKB10" s="20"/>
      <c r="AKC10" s="20"/>
      <c r="AKD10" s="20"/>
      <c r="AKE10" s="20"/>
      <c r="AKF10" s="20"/>
      <c r="AKG10" s="20"/>
      <c r="AKH10" s="20"/>
      <c r="AKI10" s="20"/>
      <c r="AKJ10" s="20"/>
      <c r="AKK10" s="20"/>
      <c r="AKL10" s="20"/>
      <c r="AKM10" s="20"/>
      <c r="AKN10" s="20"/>
      <c r="AKO10" s="20"/>
      <c r="AKP10" s="20"/>
      <c r="AKQ10" s="20"/>
      <c r="AKR10" s="20"/>
      <c r="AKS10" s="20"/>
      <c r="AKT10" s="20"/>
      <c r="AKU10" s="20"/>
      <c r="AKV10" s="20"/>
      <c r="AKW10" s="20"/>
      <c r="AKX10" s="20"/>
      <c r="AKY10" s="20"/>
      <c r="AKZ10" s="20"/>
      <c r="ALA10" s="20"/>
      <c r="ALB10" s="20"/>
      <c r="ALC10" s="20"/>
      <c r="ALD10" s="20"/>
      <c r="ALE10" s="20"/>
      <c r="ALF10" s="20"/>
      <c r="ALG10" s="20"/>
      <c r="ALH10" s="20"/>
      <c r="ALI10" s="20"/>
      <c r="ALJ10" s="20"/>
      <c r="ALK10" s="20"/>
      <c r="ALL10" s="20"/>
      <c r="ALM10" s="20"/>
      <c r="ALN10" s="20"/>
      <c r="ALO10" s="20"/>
      <c r="ALP10" s="20"/>
      <c r="ALQ10" s="20"/>
      <c r="ALR10" s="20"/>
      <c r="ALS10" s="20"/>
      <c r="ALT10" s="20"/>
      <c r="ALU10" s="20"/>
      <c r="ALV10" s="20"/>
      <c r="ALW10" s="20"/>
      <c r="ALX10" s="20"/>
      <c r="ALY10" s="20"/>
      <c r="ALZ10" s="20"/>
      <c r="AMA10" s="20"/>
      <c r="AMB10" s="20"/>
      <c r="AMC10" s="20"/>
      <c r="AMD10" s="20"/>
      <c r="AME10" s="20"/>
      <c r="AMF10" s="20"/>
      <c r="AMG10" s="20"/>
      <c r="AMH10" s="20"/>
      <c r="AMI10" s="20"/>
      <c r="AMJ10" s="20"/>
      <c r="AMK10" s="20"/>
    </row>
    <row r="11" spans="1:1025" s="21" customFormat="1" x14ac:dyDescent="0.35">
      <c r="A11" s="2"/>
      <c r="B11" s="3">
        <f t="shared" ref="B11:P11" si="20">B8*B44</f>
        <v>0</v>
      </c>
      <c r="C11" s="3">
        <f t="shared" si="20"/>
        <v>5.0092090696625542</v>
      </c>
      <c r="D11" s="3">
        <f t="shared" si="20"/>
        <v>0</v>
      </c>
      <c r="E11" s="3">
        <f t="shared" si="20"/>
        <v>7.0826746806912118</v>
      </c>
      <c r="F11" s="3">
        <f t="shared" si="20"/>
        <v>19.438021575412172</v>
      </c>
      <c r="G11" s="3">
        <f t="shared" si="20"/>
        <v>3.3851089870024782</v>
      </c>
      <c r="H11" s="3">
        <f t="shared" si="20"/>
        <v>12.30616320412787</v>
      </c>
      <c r="I11" s="3">
        <f t="shared" si="20"/>
        <v>6.9048906805520556</v>
      </c>
      <c r="J11" s="3">
        <f t="shared" si="20"/>
        <v>5.8815541871126049</v>
      </c>
      <c r="K11" s="3">
        <f t="shared" si="20"/>
        <v>4.518518068603103</v>
      </c>
      <c r="L11" s="3">
        <f t="shared" si="20"/>
        <v>6.0830367654872841</v>
      </c>
      <c r="M11" s="3">
        <f t="shared" si="20"/>
        <v>4.6842858280247501</v>
      </c>
      <c r="N11" s="3">
        <f t="shared" si="20"/>
        <v>3.0764463260606001</v>
      </c>
      <c r="O11" s="3">
        <f t="shared" si="20"/>
        <v>21.547236062239392</v>
      </c>
      <c r="P11" s="3">
        <f t="shared" si="20"/>
        <v>22.829093804958674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  <c r="AIE11" s="20"/>
      <c r="AIF11" s="20"/>
      <c r="AIG11" s="20"/>
      <c r="AIH11" s="20"/>
      <c r="AII11" s="20"/>
      <c r="AIJ11" s="20"/>
      <c r="AIK11" s="20"/>
      <c r="AIL11" s="20"/>
      <c r="AIM11" s="20"/>
      <c r="AIN11" s="20"/>
      <c r="AIO11" s="20"/>
      <c r="AIP11" s="20"/>
      <c r="AIQ11" s="20"/>
      <c r="AIR11" s="20"/>
      <c r="AIS11" s="20"/>
      <c r="AIT11" s="20"/>
      <c r="AIU11" s="20"/>
      <c r="AIV11" s="20"/>
      <c r="AIW11" s="20"/>
      <c r="AIX11" s="20"/>
      <c r="AIY11" s="20"/>
      <c r="AIZ11" s="20"/>
      <c r="AJA11" s="20"/>
      <c r="AJB11" s="20"/>
      <c r="AJC11" s="20"/>
      <c r="AJD11" s="20"/>
      <c r="AJE11" s="20"/>
      <c r="AJF11" s="20"/>
      <c r="AJG11" s="20"/>
      <c r="AJH11" s="20"/>
      <c r="AJI11" s="20"/>
      <c r="AJJ11" s="20"/>
      <c r="AJK11" s="20"/>
      <c r="AJL11" s="20"/>
      <c r="AJM11" s="20"/>
      <c r="AJN11" s="20"/>
      <c r="AJO11" s="20"/>
      <c r="AJP11" s="20"/>
      <c r="AJQ11" s="20"/>
      <c r="AJR11" s="20"/>
      <c r="AJS11" s="20"/>
      <c r="AJT11" s="20"/>
      <c r="AJU11" s="20"/>
      <c r="AJV11" s="20"/>
      <c r="AJW11" s="20"/>
      <c r="AJX11" s="20"/>
      <c r="AJY11" s="20"/>
      <c r="AJZ11" s="20"/>
      <c r="AKA11" s="20"/>
      <c r="AKB11" s="20"/>
      <c r="AKC11" s="20"/>
      <c r="AKD11" s="20"/>
      <c r="AKE11" s="20"/>
      <c r="AKF11" s="20"/>
      <c r="AKG11" s="20"/>
      <c r="AKH11" s="20"/>
      <c r="AKI11" s="20"/>
      <c r="AKJ11" s="20"/>
      <c r="AKK11" s="20"/>
      <c r="AKL11" s="20"/>
      <c r="AKM11" s="20"/>
      <c r="AKN11" s="20"/>
      <c r="AKO11" s="20"/>
      <c r="AKP11" s="20"/>
      <c r="AKQ11" s="20"/>
      <c r="AKR11" s="20"/>
      <c r="AKS11" s="20"/>
      <c r="AKT11" s="20"/>
      <c r="AKU11" s="20"/>
      <c r="AKV11" s="20"/>
      <c r="AKW11" s="20"/>
      <c r="AKX11" s="20"/>
      <c r="AKY11" s="20"/>
      <c r="AKZ11" s="20"/>
      <c r="ALA11" s="20"/>
      <c r="ALB11" s="20"/>
      <c r="ALC11" s="20"/>
      <c r="ALD11" s="20"/>
      <c r="ALE11" s="20"/>
      <c r="ALF11" s="20"/>
      <c r="ALG11" s="20"/>
      <c r="ALH11" s="20"/>
      <c r="ALI11" s="20"/>
      <c r="ALJ11" s="20"/>
      <c r="ALK11" s="20"/>
      <c r="ALL11" s="20"/>
      <c r="ALM11" s="20"/>
      <c r="ALN11" s="20"/>
      <c r="ALO11" s="20"/>
      <c r="ALP11" s="20"/>
      <c r="ALQ11" s="20"/>
      <c r="ALR11" s="20"/>
      <c r="ALS11" s="20"/>
      <c r="ALT11" s="20"/>
      <c r="ALU11" s="20"/>
      <c r="ALV11" s="20"/>
      <c r="ALW11" s="20"/>
      <c r="ALX11" s="20"/>
      <c r="ALY11" s="20"/>
      <c r="ALZ11" s="20"/>
      <c r="AMA11" s="20"/>
      <c r="AMB11" s="20"/>
      <c r="AMC11" s="20"/>
      <c r="AMD11" s="20"/>
      <c r="AME11" s="20"/>
      <c r="AMF11" s="20"/>
      <c r="AMG11" s="20"/>
      <c r="AMH11" s="20"/>
      <c r="AMI11" s="20"/>
      <c r="AMJ11" s="20"/>
      <c r="AMK11" s="20"/>
    </row>
    <row r="12" spans="1:1025" s="29" customFormat="1" x14ac:dyDescent="0.35">
      <c r="A12" s="27"/>
      <c r="B12" s="6">
        <f>B11/B10</f>
        <v>0</v>
      </c>
      <c r="C12" s="6">
        <f t="shared" ref="C12" si="21">C11/C10</f>
        <v>0.11126736885598341</v>
      </c>
      <c r="D12" s="6">
        <f t="shared" ref="D12" si="22">D11/D10</f>
        <v>0</v>
      </c>
      <c r="E12" s="6">
        <f t="shared" ref="E12" si="23">E11/E10</f>
        <v>0.12058326561278158</v>
      </c>
      <c r="F12" s="6">
        <f t="shared" ref="F12" si="24">F11/F10</f>
        <v>0.22763466042154573</v>
      </c>
      <c r="G12" s="6">
        <f t="shared" ref="G12" si="25">G11/G10</f>
        <v>5.3392564200798825E-2</v>
      </c>
      <c r="H12" s="6">
        <f t="shared" ref="H12" si="26">H11/H10</f>
        <v>0.19367067702189342</v>
      </c>
      <c r="I12" s="6">
        <f t="shared" ref="I12" si="27">I11/I10</f>
        <v>0.13869239490791974</v>
      </c>
      <c r="J12" s="6">
        <f t="shared" ref="J12" si="28">J11/J10</f>
        <v>0.11516301400791792</v>
      </c>
      <c r="K12" s="6">
        <f t="shared" ref="K12" si="29">K11/K10</f>
        <v>0.10239238196170336</v>
      </c>
      <c r="L12" s="6">
        <f t="shared" ref="L12" si="30">L11/L10</f>
        <v>0.18009203122670606</v>
      </c>
      <c r="M12" s="6">
        <f t="shared" ref="M12" si="31">M11/M10</f>
        <v>0.14019379796116563</v>
      </c>
      <c r="N12" s="6">
        <f t="shared" ref="N12" si="32">N11/N10</f>
        <v>0.21708165073980179</v>
      </c>
      <c r="O12" s="6">
        <f t="shared" ref="O12" si="33">O11/O10</f>
        <v>0.13307688158991338</v>
      </c>
      <c r="P12" s="6">
        <f t="shared" ref="P12" si="34">P11/P10</f>
        <v>0.13621710416453445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28"/>
      <c r="KQ12" s="28"/>
      <c r="KR12" s="28"/>
      <c r="KS12" s="28"/>
      <c r="KT12" s="28"/>
      <c r="KU12" s="28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  <c r="LR12" s="28"/>
      <c r="LS12" s="28"/>
      <c r="LT12" s="28"/>
      <c r="LU12" s="28"/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  <c r="NZ12" s="28"/>
      <c r="OA12" s="28"/>
      <c r="OB12" s="28"/>
      <c r="OC12" s="28"/>
      <c r="OD12" s="28"/>
      <c r="OE12" s="28"/>
      <c r="OF12" s="28"/>
      <c r="OG12" s="28"/>
      <c r="OH12" s="28"/>
      <c r="OI12" s="28"/>
      <c r="OJ12" s="28"/>
      <c r="OK12" s="28"/>
      <c r="OL12" s="28"/>
      <c r="OM12" s="28"/>
      <c r="ON12" s="28"/>
      <c r="OO12" s="28"/>
      <c r="OP12" s="28"/>
      <c r="OQ12" s="28"/>
      <c r="OR12" s="28"/>
      <c r="OS12" s="28"/>
      <c r="OT12" s="28"/>
      <c r="OU12" s="28"/>
      <c r="OV12" s="28"/>
      <c r="OW12" s="28"/>
      <c r="OX12" s="28"/>
      <c r="OY12" s="28"/>
      <c r="OZ12" s="28"/>
      <c r="PA12" s="28"/>
      <c r="PB12" s="28"/>
      <c r="PC12" s="28"/>
      <c r="PD12" s="28"/>
      <c r="PE12" s="28"/>
      <c r="PF12" s="28"/>
      <c r="PG12" s="28"/>
      <c r="PH12" s="28"/>
      <c r="PI12" s="28"/>
      <c r="PJ12" s="28"/>
      <c r="PK12" s="28"/>
      <c r="PL12" s="28"/>
      <c r="PM12" s="28"/>
      <c r="PN12" s="28"/>
      <c r="PO12" s="28"/>
      <c r="PP12" s="28"/>
      <c r="PQ12" s="28"/>
      <c r="PR12" s="28"/>
      <c r="PS12" s="28"/>
      <c r="PT12" s="28"/>
      <c r="PU12" s="28"/>
      <c r="PV12" s="28"/>
      <c r="PW12" s="28"/>
      <c r="PX12" s="28"/>
      <c r="PY12" s="28"/>
      <c r="PZ12" s="28"/>
      <c r="QA12" s="28"/>
      <c r="QB12" s="28"/>
      <c r="QC12" s="28"/>
      <c r="QD12" s="28"/>
      <c r="QE12" s="28"/>
      <c r="QF12" s="28"/>
      <c r="QG12" s="28"/>
      <c r="QH12" s="28"/>
      <c r="QI12" s="28"/>
      <c r="QJ12" s="28"/>
      <c r="QK12" s="28"/>
      <c r="QL12" s="28"/>
      <c r="QM12" s="28"/>
      <c r="QN12" s="28"/>
      <c r="QO12" s="28"/>
      <c r="QP12" s="28"/>
      <c r="QQ12" s="28"/>
      <c r="QR12" s="28"/>
      <c r="QS12" s="28"/>
      <c r="QT12" s="28"/>
      <c r="QU12" s="28"/>
      <c r="QV12" s="28"/>
      <c r="QW12" s="28"/>
      <c r="QX12" s="28"/>
      <c r="QY12" s="28"/>
      <c r="QZ12" s="28"/>
      <c r="RA12" s="28"/>
      <c r="RB12" s="28"/>
      <c r="RC12" s="28"/>
      <c r="RD12" s="28"/>
      <c r="RE12" s="28"/>
      <c r="RF12" s="28"/>
      <c r="RG12" s="28"/>
      <c r="RH12" s="28"/>
      <c r="RI12" s="28"/>
      <c r="RJ12" s="28"/>
      <c r="RK12" s="28"/>
      <c r="RL12" s="28"/>
      <c r="RM12" s="28"/>
      <c r="RN12" s="28"/>
      <c r="RO12" s="28"/>
      <c r="RP12" s="28"/>
      <c r="RQ12" s="28"/>
      <c r="RR12" s="28"/>
      <c r="RS12" s="28"/>
      <c r="RT12" s="28"/>
      <c r="RU12" s="28"/>
      <c r="RV12" s="28"/>
      <c r="RW12" s="28"/>
      <c r="RX12" s="28"/>
      <c r="RY12" s="28"/>
      <c r="RZ12" s="28"/>
      <c r="SA12" s="28"/>
      <c r="SB12" s="28"/>
      <c r="SC12" s="28"/>
      <c r="SD12" s="28"/>
      <c r="SE12" s="28"/>
      <c r="SF12" s="28"/>
      <c r="SG12" s="28"/>
      <c r="SH12" s="28"/>
      <c r="SI12" s="28"/>
      <c r="SJ12" s="28"/>
      <c r="SK12" s="28"/>
      <c r="SL12" s="28"/>
      <c r="SM12" s="28"/>
      <c r="SN12" s="28"/>
      <c r="SO12" s="28"/>
      <c r="SP12" s="28"/>
      <c r="SQ12" s="28"/>
      <c r="SR12" s="28"/>
      <c r="SS12" s="28"/>
      <c r="ST12" s="28"/>
      <c r="SU12" s="28"/>
      <c r="SV12" s="28"/>
      <c r="SW12" s="28"/>
      <c r="SX12" s="28"/>
      <c r="SY12" s="28"/>
      <c r="SZ12" s="28"/>
      <c r="TA12" s="28"/>
      <c r="TB12" s="28"/>
      <c r="TC12" s="28"/>
      <c r="TD12" s="28"/>
      <c r="TE12" s="28"/>
      <c r="TF12" s="28"/>
      <c r="TG12" s="28"/>
      <c r="TH12" s="28"/>
      <c r="TI12" s="28"/>
      <c r="TJ12" s="28"/>
      <c r="TK12" s="28"/>
      <c r="TL12" s="28"/>
      <c r="TM12" s="28"/>
      <c r="TN12" s="28"/>
      <c r="TO12" s="28"/>
      <c r="TP12" s="28"/>
      <c r="TQ12" s="28"/>
      <c r="TR12" s="28"/>
      <c r="TS12" s="28"/>
      <c r="TT12" s="28"/>
      <c r="TU12" s="28"/>
      <c r="TV12" s="28"/>
      <c r="TW12" s="28"/>
      <c r="TX12" s="28"/>
      <c r="TY12" s="28"/>
      <c r="TZ12" s="28"/>
      <c r="UA12" s="28"/>
      <c r="UB12" s="28"/>
      <c r="UC12" s="28"/>
      <c r="UD12" s="28"/>
      <c r="UE12" s="28"/>
      <c r="UF12" s="28"/>
      <c r="UG12" s="28"/>
      <c r="UH12" s="28"/>
      <c r="UI12" s="28"/>
      <c r="UJ12" s="28"/>
      <c r="UK12" s="28"/>
      <c r="UL12" s="28"/>
      <c r="UM12" s="28"/>
      <c r="UN12" s="28"/>
      <c r="UO12" s="28"/>
      <c r="UP12" s="28"/>
      <c r="UQ12" s="28"/>
      <c r="UR12" s="28"/>
      <c r="US12" s="28"/>
      <c r="UT12" s="28"/>
      <c r="UU12" s="28"/>
      <c r="UV12" s="28"/>
      <c r="UW12" s="28"/>
      <c r="UX12" s="28"/>
      <c r="UY12" s="28"/>
      <c r="UZ12" s="28"/>
      <c r="VA12" s="28"/>
      <c r="VB12" s="28"/>
      <c r="VC12" s="28"/>
      <c r="VD12" s="28"/>
      <c r="VE12" s="28"/>
      <c r="VF12" s="28"/>
      <c r="VG12" s="28"/>
      <c r="VH12" s="28"/>
      <c r="VI12" s="28"/>
      <c r="VJ12" s="28"/>
      <c r="VK12" s="28"/>
      <c r="VL12" s="28"/>
      <c r="VM12" s="28"/>
      <c r="VN12" s="28"/>
      <c r="VO12" s="28"/>
      <c r="VP12" s="28"/>
      <c r="VQ12" s="28"/>
      <c r="VR12" s="28"/>
      <c r="VS12" s="28"/>
      <c r="VT12" s="28"/>
      <c r="VU12" s="28"/>
      <c r="VV12" s="28"/>
      <c r="VW12" s="28"/>
      <c r="VX12" s="28"/>
      <c r="VY12" s="28"/>
      <c r="VZ12" s="28"/>
      <c r="WA12" s="28"/>
      <c r="WB12" s="28"/>
      <c r="WC12" s="28"/>
      <c r="WD12" s="28"/>
      <c r="WE12" s="28"/>
      <c r="WF12" s="28"/>
      <c r="WG12" s="28"/>
      <c r="WH12" s="28"/>
      <c r="WI12" s="28"/>
      <c r="WJ12" s="28"/>
      <c r="WK12" s="28"/>
      <c r="WL12" s="28"/>
      <c r="WM12" s="28"/>
      <c r="WN12" s="28"/>
      <c r="WO12" s="28"/>
      <c r="WP12" s="28"/>
      <c r="WQ12" s="28"/>
      <c r="WR12" s="28"/>
      <c r="WS12" s="28"/>
      <c r="WT12" s="28"/>
      <c r="WU12" s="28"/>
      <c r="WV12" s="28"/>
      <c r="WW12" s="28"/>
      <c r="WX12" s="28"/>
      <c r="WY12" s="28"/>
      <c r="WZ12" s="28"/>
      <c r="XA12" s="28"/>
      <c r="XB12" s="28"/>
      <c r="XC12" s="28"/>
      <c r="XD12" s="28"/>
      <c r="XE12" s="28"/>
      <c r="XF12" s="28"/>
      <c r="XG12" s="28"/>
      <c r="XH12" s="28"/>
      <c r="XI12" s="28"/>
      <c r="XJ12" s="28"/>
      <c r="XK12" s="28"/>
      <c r="XL12" s="28"/>
      <c r="XM12" s="28"/>
      <c r="XN12" s="28"/>
      <c r="XO12" s="28"/>
      <c r="XP12" s="28"/>
      <c r="XQ12" s="28"/>
      <c r="XR12" s="28"/>
      <c r="XS12" s="28"/>
      <c r="XT12" s="28"/>
      <c r="XU12" s="28"/>
      <c r="XV12" s="28"/>
      <c r="XW12" s="28"/>
      <c r="XX12" s="28"/>
      <c r="XY12" s="28"/>
      <c r="XZ12" s="28"/>
      <c r="YA12" s="28"/>
      <c r="YB12" s="28"/>
      <c r="YC12" s="28"/>
      <c r="YD12" s="28"/>
      <c r="YE12" s="28"/>
      <c r="YF12" s="28"/>
      <c r="YG12" s="28"/>
      <c r="YH12" s="28"/>
      <c r="YI12" s="28"/>
      <c r="YJ12" s="28"/>
      <c r="YK12" s="28"/>
      <c r="YL12" s="28"/>
      <c r="YM12" s="28"/>
      <c r="YN12" s="28"/>
      <c r="YO12" s="28"/>
      <c r="YP12" s="28"/>
      <c r="YQ12" s="28"/>
      <c r="YR12" s="28"/>
      <c r="YS12" s="28"/>
      <c r="YT12" s="28"/>
      <c r="YU12" s="28"/>
      <c r="YV12" s="28"/>
      <c r="YW12" s="28"/>
      <c r="YX12" s="28"/>
      <c r="YY12" s="28"/>
      <c r="YZ12" s="28"/>
      <c r="ZA12" s="28"/>
      <c r="ZB12" s="28"/>
      <c r="ZC12" s="28"/>
      <c r="ZD12" s="28"/>
      <c r="ZE12" s="28"/>
      <c r="ZF12" s="28"/>
      <c r="ZG12" s="28"/>
      <c r="ZH12" s="28"/>
      <c r="ZI12" s="28"/>
      <c r="ZJ12" s="28"/>
      <c r="ZK12" s="28"/>
      <c r="ZL12" s="28"/>
      <c r="ZM12" s="28"/>
      <c r="ZN12" s="28"/>
      <c r="ZO12" s="28"/>
      <c r="ZP12" s="28"/>
      <c r="ZQ12" s="28"/>
      <c r="ZR12" s="28"/>
      <c r="ZS12" s="28"/>
      <c r="ZT12" s="28"/>
      <c r="ZU12" s="28"/>
      <c r="ZV12" s="28"/>
      <c r="ZW12" s="28"/>
      <c r="ZX12" s="28"/>
      <c r="ZY12" s="28"/>
      <c r="ZZ12" s="28"/>
      <c r="AAA12" s="28"/>
      <c r="AAB12" s="28"/>
      <c r="AAC12" s="28"/>
      <c r="AAD12" s="28"/>
      <c r="AAE12" s="28"/>
      <c r="AAF12" s="28"/>
      <c r="AAG12" s="28"/>
      <c r="AAH12" s="28"/>
      <c r="AAI12" s="28"/>
      <c r="AAJ12" s="28"/>
      <c r="AAK12" s="28"/>
      <c r="AAL12" s="28"/>
      <c r="AAM12" s="28"/>
      <c r="AAN12" s="28"/>
      <c r="AAO12" s="28"/>
      <c r="AAP12" s="28"/>
      <c r="AAQ12" s="28"/>
      <c r="AAR12" s="28"/>
      <c r="AAS12" s="28"/>
      <c r="AAT12" s="28"/>
      <c r="AAU12" s="28"/>
      <c r="AAV12" s="28"/>
      <c r="AAW12" s="28"/>
      <c r="AAX12" s="28"/>
      <c r="AAY12" s="28"/>
      <c r="AAZ12" s="28"/>
      <c r="ABA12" s="28"/>
      <c r="ABB12" s="28"/>
      <c r="ABC12" s="28"/>
      <c r="ABD12" s="28"/>
      <c r="ABE12" s="28"/>
      <c r="ABF12" s="28"/>
      <c r="ABG12" s="28"/>
      <c r="ABH12" s="28"/>
      <c r="ABI12" s="28"/>
      <c r="ABJ12" s="28"/>
      <c r="ABK12" s="28"/>
      <c r="ABL12" s="28"/>
      <c r="ABM12" s="28"/>
      <c r="ABN12" s="28"/>
      <c r="ABO12" s="28"/>
      <c r="ABP12" s="28"/>
      <c r="ABQ12" s="28"/>
      <c r="ABR12" s="28"/>
      <c r="ABS12" s="28"/>
      <c r="ABT12" s="28"/>
      <c r="ABU12" s="28"/>
      <c r="ABV12" s="28"/>
      <c r="ABW12" s="28"/>
      <c r="ABX12" s="28"/>
      <c r="ABY12" s="28"/>
      <c r="ABZ12" s="28"/>
      <c r="ACA12" s="28"/>
      <c r="ACB12" s="28"/>
      <c r="ACC12" s="28"/>
      <c r="ACD12" s="28"/>
      <c r="ACE12" s="28"/>
      <c r="ACF12" s="28"/>
      <c r="ACG12" s="28"/>
      <c r="ACH12" s="28"/>
      <c r="ACI12" s="28"/>
      <c r="ACJ12" s="28"/>
      <c r="ACK12" s="28"/>
      <c r="ACL12" s="28"/>
      <c r="ACM12" s="28"/>
      <c r="ACN12" s="28"/>
      <c r="ACO12" s="28"/>
      <c r="ACP12" s="28"/>
      <c r="ACQ12" s="28"/>
      <c r="ACR12" s="28"/>
      <c r="ACS12" s="28"/>
      <c r="ACT12" s="28"/>
      <c r="ACU12" s="28"/>
      <c r="ACV12" s="28"/>
      <c r="ACW12" s="28"/>
      <c r="ACX12" s="28"/>
      <c r="ACY12" s="28"/>
      <c r="ACZ12" s="28"/>
      <c r="ADA12" s="28"/>
      <c r="ADB12" s="28"/>
      <c r="ADC12" s="28"/>
      <c r="ADD12" s="28"/>
      <c r="ADE12" s="28"/>
      <c r="ADF12" s="28"/>
      <c r="ADG12" s="28"/>
      <c r="ADH12" s="28"/>
      <c r="ADI12" s="28"/>
      <c r="ADJ12" s="28"/>
      <c r="ADK12" s="28"/>
      <c r="ADL12" s="28"/>
      <c r="ADM12" s="28"/>
      <c r="ADN12" s="28"/>
      <c r="ADO12" s="28"/>
      <c r="ADP12" s="28"/>
      <c r="ADQ12" s="28"/>
      <c r="ADR12" s="28"/>
      <c r="ADS12" s="28"/>
      <c r="ADT12" s="28"/>
      <c r="ADU12" s="28"/>
      <c r="ADV12" s="28"/>
      <c r="ADW12" s="28"/>
      <c r="ADX12" s="28"/>
      <c r="ADY12" s="28"/>
      <c r="ADZ12" s="28"/>
      <c r="AEA12" s="28"/>
      <c r="AEB12" s="28"/>
      <c r="AEC12" s="28"/>
      <c r="AED12" s="28"/>
      <c r="AEE12" s="28"/>
      <c r="AEF12" s="28"/>
      <c r="AEG12" s="28"/>
      <c r="AEH12" s="28"/>
      <c r="AEI12" s="28"/>
      <c r="AEJ12" s="28"/>
      <c r="AEK12" s="28"/>
      <c r="AEL12" s="28"/>
      <c r="AEM12" s="28"/>
      <c r="AEN12" s="28"/>
      <c r="AEO12" s="28"/>
      <c r="AEP12" s="28"/>
      <c r="AEQ12" s="28"/>
      <c r="AER12" s="28"/>
      <c r="AES12" s="28"/>
      <c r="AET12" s="28"/>
      <c r="AEU12" s="28"/>
      <c r="AEV12" s="28"/>
      <c r="AEW12" s="28"/>
      <c r="AEX12" s="28"/>
      <c r="AEY12" s="28"/>
      <c r="AEZ12" s="28"/>
      <c r="AFA12" s="28"/>
      <c r="AFB12" s="28"/>
      <c r="AFC12" s="28"/>
      <c r="AFD12" s="28"/>
      <c r="AFE12" s="28"/>
      <c r="AFF12" s="28"/>
      <c r="AFG12" s="28"/>
      <c r="AFH12" s="28"/>
      <c r="AFI12" s="28"/>
      <c r="AFJ12" s="28"/>
      <c r="AFK12" s="28"/>
      <c r="AFL12" s="28"/>
      <c r="AFM12" s="28"/>
      <c r="AFN12" s="28"/>
      <c r="AFO12" s="28"/>
      <c r="AFP12" s="28"/>
      <c r="AFQ12" s="28"/>
      <c r="AFR12" s="28"/>
      <c r="AFS12" s="28"/>
      <c r="AFT12" s="28"/>
      <c r="AFU12" s="28"/>
      <c r="AFV12" s="28"/>
      <c r="AFW12" s="28"/>
      <c r="AFX12" s="28"/>
      <c r="AFY12" s="28"/>
      <c r="AFZ12" s="28"/>
      <c r="AGA12" s="28"/>
      <c r="AGB12" s="28"/>
      <c r="AGC12" s="28"/>
      <c r="AGD12" s="28"/>
      <c r="AGE12" s="28"/>
      <c r="AGF12" s="28"/>
      <c r="AGG12" s="28"/>
      <c r="AGH12" s="28"/>
      <c r="AGI12" s="28"/>
      <c r="AGJ12" s="28"/>
      <c r="AGK12" s="28"/>
      <c r="AGL12" s="28"/>
      <c r="AGM12" s="28"/>
      <c r="AGN12" s="28"/>
      <c r="AGO12" s="28"/>
      <c r="AGP12" s="28"/>
      <c r="AGQ12" s="28"/>
      <c r="AGR12" s="28"/>
      <c r="AGS12" s="28"/>
      <c r="AGT12" s="28"/>
      <c r="AGU12" s="28"/>
      <c r="AGV12" s="28"/>
      <c r="AGW12" s="28"/>
      <c r="AGX12" s="28"/>
      <c r="AGY12" s="28"/>
      <c r="AGZ12" s="28"/>
      <c r="AHA12" s="28"/>
      <c r="AHB12" s="28"/>
      <c r="AHC12" s="28"/>
      <c r="AHD12" s="28"/>
      <c r="AHE12" s="28"/>
      <c r="AHF12" s="28"/>
      <c r="AHG12" s="28"/>
      <c r="AHH12" s="28"/>
      <c r="AHI12" s="28"/>
      <c r="AHJ12" s="28"/>
      <c r="AHK12" s="28"/>
      <c r="AHL12" s="28"/>
      <c r="AHM12" s="28"/>
      <c r="AHN12" s="28"/>
      <c r="AHO12" s="28"/>
      <c r="AHP12" s="28"/>
      <c r="AHQ12" s="28"/>
      <c r="AHR12" s="28"/>
      <c r="AHS12" s="28"/>
      <c r="AHT12" s="28"/>
      <c r="AHU12" s="28"/>
      <c r="AHV12" s="28"/>
      <c r="AHW12" s="28"/>
      <c r="AHX12" s="28"/>
      <c r="AHY12" s="28"/>
      <c r="AHZ12" s="28"/>
      <c r="AIA12" s="28"/>
      <c r="AIB12" s="28"/>
      <c r="AIC12" s="28"/>
      <c r="AID12" s="28"/>
      <c r="AIE12" s="28"/>
      <c r="AIF12" s="28"/>
      <c r="AIG12" s="28"/>
      <c r="AIH12" s="28"/>
      <c r="AII12" s="28"/>
      <c r="AIJ12" s="28"/>
      <c r="AIK12" s="28"/>
      <c r="AIL12" s="28"/>
      <c r="AIM12" s="28"/>
      <c r="AIN12" s="28"/>
      <c r="AIO12" s="28"/>
      <c r="AIP12" s="28"/>
      <c r="AIQ12" s="28"/>
      <c r="AIR12" s="28"/>
      <c r="AIS12" s="28"/>
      <c r="AIT12" s="28"/>
      <c r="AIU12" s="28"/>
      <c r="AIV12" s="28"/>
      <c r="AIW12" s="28"/>
      <c r="AIX12" s="28"/>
      <c r="AIY12" s="28"/>
      <c r="AIZ12" s="28"/>
      <c r="AJA12" s="28"/>
      <c r="AJB12" s="28"/>
      <c r="AJC12" s="28"/>
      <c r="AJD12" s="28"/>
      <c r="AJE12" s="28"/>
      <c r="AJF12" s="28"/>
      <c r="AJG12" s="28"/>
      <c r="AJH12" s="28"/>
      <c r="AJI12" s="28"/>
      <c r="AJJ12" s="28"/>
      <c r="AJK12" s="28"/>
      <c r="AJL12" s="28"/>
      <c r="AJM12" s="28"/>
      <c r="AJN12" s="28"/>
      <c r="AJO12" s="28"/>
      <c r="AJP12" s="28"/>
      <c r="AJQ12" s="28"/>
      <c r="AJR12" s="28"/>
      <c r="AJS12" s="28"/>
      <c r="AJT12" s="28"/>
      <c r="AJU12" s="28"/>
      <c r="AJV12" s="28"/>
      <c r="AJW12" s="28"/>
      <c r="AJX12" s="28"/>
      <c r="AJY12" s="28"/>
      <c r="AJZ12" s="28"/>
      <c r="AKA12" s="28"/>
      <c r="AKB12" s="28"/>
      <c r="AKC12" s="28"/>
      <c r="AKD12" s="28"/>
      <c r="AKE12" s="28"/>
      <c r="AKF12" s="28"/>
      <c r="AKG12" s="28"/>
      <c r="AKH12" s="28"/>
      <c r="AKI12" s="28"/>
      <c r="AKJ12" s="28"/>
      <c r="AKK12" s="28"/>
      <c r="AKL12" s="28"/>
      <c r="AKM12" s="28"/>
      <c r="AKN12" s="28"/>
      <c r="AKO12" s="28"/>
      <c r="AKP12" s="28"/>
      <c r="AKQ12" s="28"/>
      <c r="AKR12" s="28"/>
      <c r="AKS12" s="28"/>
      <c r="AKT12" s="28"/>
      <c r="AKU12" s="28"/>
      <c r="AKV12" s="28"/>
      <c r="AKW12" s="28"/>
      <c r="AKX12" s="28"/>
      <c r="AKY12" s="28"/>
      <c r="AKZ12" s="28"/>
      <c r="ALA12" s="28"/>
      <c r="ALB12" s="28"/>
      <c r="ALC12" s="28"/>
      <c r="ALD12" s="28"/>
      <c r="ALE12" s="28"/>
      <c r="ALF12" s="28"/>
      <c r="ALG12" s="28"/>
      <c r="ALH12" s="28"/>
      <c r="ALI12" s="28"/>
      <c r="ALJ12" s="28"/>
      <c r="ALK12" s="28"/>
      <c r="ALL12" s="28"/>
      <c r="ALM12" s="28"/>
      <c r="ALN12" s="28"/>
      <c r="ALO12" s="28"/>
      <c r="ALP12" s="28"/>
      <c r="ALQ12" s="28"/>
      <c r="ALR12" s="28"/>
      <c r="ALS12" s="28"/>
      <c r="ALT12" s="28"/>
      <c r="ALU12" s="28"/>
      <c r="ALV12" s="28"/>
      <c r="ALW12" s="28"/>
      <c r="ALX12" s="28"/>
      <c r="ALY12" s="28"/>
      <c r="ALZ12" s="28"/>
      <c r="AMA12" s="28"/>
      <c r="AMB12" s="28"/>
      <c r="AMC12" s="28"/>
      <c r="AMD12" s="28"/>
      <c r="AME12" s="28"/>
      <c r="AMF12" s="28"/>
      <c r="AMG12" s="28"/>
      <c r="AMH12" s="28"/>
      <c r="AMI12" s="28"/>
      <c r="AMJ12" s="28"/>
      <c r="AMK12" s="28"/>
    </row>
    <row r="13" spans="1:1025" s="21" customFormat="1" x14ac:dyDescent="0.35">
      <c r="A13" s="2" t="s">
        <v>3</v>
      </c>
      <c r="B13" s="3">
        <v>681</v>
      </c>
      <c r="C13" s="3">
        <v>887</v>
      </c>
      <c r="D13" s="3">
        <v>955</v>
      </c>
      <c r="E13" s="3">
        <v>998</v>
      </c>
      <c r="F13" s="3">
        <v>1187</v>
      </c>
      <c r="G13" s="3">
        <v>1143</v>
      </c>
      <c r="H13" s="3">
        <v>890</v>
      </c>
      <c r="I13" s="3">
        <v>860</v>
      </c>
      <c r="J13" s="3">
        <v>757</v>
      </c>
      <c r="K13" s="3">
        <v>603</v>
      </c>
      <c r="L13" s="3">
        <v>419</v>
      </c>
      <c r="M13" s="3">
        <v>365</v>
      </c>
      <c r="N13" s="3">
        <v>163</v>
      </c>
      <c r="O13" s="3">
        <v>831</v>
      </c>
      <c r="P13" s="3">
        <v>738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  <c r="AIE13" s="20"/>
      <c r="AIF13" s="20"/>
      <c r="AIG13" s="20"/>
      <c r="AIH13" s="20"/>
      <c r="AII13" s="20"/>
      <c r="AIJ13" s="20"/>
      <c r="AIK13" s="20"/>
      <c r="AIL13" s="20"/>
      <c r="AIM13" s="20"/>
      <c r="AIN13" s="20"/>
      <c r="AIO13" s="20"/>
      <c r="AIP13" s="20"/>
      <c r="AIQ13" s="20"/>
      <c r="AIR13" s="20"/>
      <c r="AIS13" s="20"/>
      <c r="AIT13" s="20"/>
      <c r="AIU13" s="20"/>
      <c r="AIV13" s="20"/>
      <c r="AIW13" s="20"/>
      <c r="AIX13" s="20"/>
      <c r="AIY13" s="20"/>
      <c r="AIZ13" s="20"/>
      <c r="AJA13" s="20"/>
      <c r="AJB13" s="20"/>
      <c r="AJC13" s="20"/>
      <c r="AJD13" s="20"/>
      <c r="AJE13" s="20"/>
      <c r="AJF13" s="20"/>
      <c r="AJG13" s="20"/>
      <c r="AJH13" s="20"/>
      <c r="AJI13" s="20"/>
      <c r="AJJ13" s="20"/>
      <c r="AJK13" s="20"/>
      <c r="AJL13" s="20"/>
      <c r="AJM13" s="20"/>
      <c r="AJN13" s="20"/>
      <c r="AJO13" s="20"/>
      <c r="AJP13" s="20"/>
      <c r="AJQ13" s="20"/>
      <c r="AJR13" s="20"/>
      <c r="AJS13" s="20"/>
      <c r="AJT13" s="20"/>
      <c r="AJU13" s="20"/>
      <c r="AJV13" s="20"/>
      <c r="AJW13" s="20"/>
      <c r="AJX13" s="20"/>
      <c r="AJY13" s="20"/>
      <c r="AJZ13" s="20"/>
      <c r="AKA13" s="20"/>
      <c r="AKB13" s="20"/>
      <c r="AKC13" s="20"/>
      <c r="AKD13" s="20"/>
      <c r="AKE13" s="20"/>
      <c r="AKF13" s="20"/>
      <c r="AKG13" s="20"/>
      <c r="AKH13" s="20"/>
      <c r="AKI13" s="20"/>
      <c r="AKJ13" s="20"/>
      <c r="AKK13" s="20"/>
      <c r="AKL13" s="20"/>
      <c r="AKM13" s="20"/>
      <c r="AKN13" s="20"/>
      <c r="AKO13" s="20"/>
      <c r="AKP13" s="20"/>
      <c r="AKQ13" s="20"/>
      <c r="AKR13" s="20"/>
      <c r="AKS13" s="20"/>
      <c r="AKT13" s="20"/>
      <c r="AKU13" s="20"/>
      <c r="AKV13" s="20"/>
      <c r="AKW13" s="20"/>
      <c r="AKX13" s="20"/>
      <c r="AKY13" s="20"/>
      <c r="AKZ13" s="20"/>
      <c r="ALA13" s="20"/>
      <c r="ALB13" s="20"/>
      <c r="ALC13" s="20"/>
      <c r="ALD13" s="20"/>
      <c r="ALE13" s="20"/>
      <c r="ALF13" s="20"/>
      <c r="ALG13" s="20"/>
      <c r="ALH13" s="20"/>
      <c r="ALI13" s="20"/>
      <c r="ALJ13" s="20"/>
      <c r="ALK13" s="20"/>
      <c r="ALL13" s="20"/>
      <c r="ALM13" s="20"/>
      <c r="ALN13" s="20"/>
      <c r="ALO13" s="20"/>
      <c r="ALP13" s="20"/>
      <c r="ALQ13" s="20"/>
      <c r="ALR13" s="20"/>
      <c r="ALS13" s="20"/>
      <c r="ALT13" s="20"/>
      <c r="ALU13" s="20"/>
      <c r="ALV13" s="20"/>
      <c r="ALW13" s="20"/>
      <c r="ALX13" s="20"/>
      <c r="ALY13" s="20"/>
      <c r="ALZ13" s="20"/>
      <c r="AMA13" s="20"/>
      <c r="AMB13" s="20"/>
      <c r="AMC13" s="20"/>
      <c r="AMD13" s="20"/>
      <c r="AME13" s="20"/>
      <c r="AMF13" s="20"/>
      <c r="AMG13" s="20"/>
      <c r="AMH13" s="20"/>
      <c r="AMI13" s="20"/>
      <c r="AMJ13" s="20"/>
      <c r="AMK13" s="20"/>
    </row>
    <row r="14" spans="1:1025" s="21" customFormat="1" x14ac:dyDescent="0.35">
      <c r="A14" s="2" t="s">
        <v>4</v>
      </c>
      <c r="B14" s="3">
        <v>61.29</v>
      </c>
      <c r="C14" s="3">
        <v>124.18</v>
      </c>
      <c r="D14" s="3">
        <v>191</v>
      </c>
      <c r="E14" s="3">
        <v>179.64</v>
      </c>
      <c r="F14" s="3">
        <v>213.66</v>
      </c>
      <c r="G14" s="3">
        <v>262.89</v>
      </c>
      <c r="H14" s="3">
        <v>186.9</v>
      </c>
      <c r="I14" s="3">
        <v>301</v>
      </c>
      <c r="J14" s="3">
        <v>295.23</v>
      </c>
      <c r="K14" s="3">
        <v>301.5</v>
      </c>
      <c r="L14" s="3">
        <v>184.36</v>
      </c>
      <c r="M14" s="3">
        <v>135.05000000000001</v>
      </c>
      <c r="N14" s="3">
        <v>70.09</v>
      </c>
      <c r="O14" s="3">
        <f>0.54*O13</f>
        <v>448.74</v>
      </c>
      <c r="P14" s="3">
        <f>0.49*P13</f>
        <v>361.62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  <c r="AIE14" s="20"/>
      <c r="AIF14" s="20"/>
      <c r="AIG14" s="20"/>
      <c r="AIH14" s="20"/>
      <c r="AII14" s="20"/>
      <c r="AIJ14" s="20"/>
      <c r="AIK14" s="20"/>
      <c r="AIL14" s="20"/>
      <c r="AIM14" s="20"/>
      <c r="AIN14" s="20"/>
      <c r="AIO14" s="20"/>
      <c r="AIP14" s="20"/>
      <c r="AIQ14" s="20"/>
      <c r="AIR14" s="20"/>
      <c r="AIS14" s="20"/>
      <c r="AIT14" s="20"/>
      <c r="AIU14" s="20"/>
      <c r="AIV14" s="20"/>
      <c r="AIW14" s="20"/>
      <c r="AIX14" s="20"/>
      <c r="AIY14" s="20"/>
      <c r="AIZ14" s="20"/>
      <c r="AJA14" s="20"/>
      <c r="AJB14" s="20"/>
      <c r="AJC14" s="20"/>
      <c r="AJD14" s="20"/>
      <c r="AJE14" s="20"/>
      <c r="AJF14" s="20"/>
      <c r="AJG14" s="20"/>
      <c r="AJH14" s="20"/>
      <c r="AJI14" s="20"/>
      <c r="AJJ14" s="20"/>
      <c r="AJK14" s="20"/>
      <c r="AJL14" s="20"/>
      <c r="AJM14" s="20"/>
      <c r="AJN14" s="20"/>
      <c r="AJO14" s="20"/>
      <c r="AJP14" s="20"/>
      <c r="AJQ14" s="20"/>
      <c r="AJR14" s="20"/>
      <c r="AJS14" s="20"/>
      <c r="AJT14" s="20"/>
      <c r="AJU14" s="20"/>
      <c r="AJV14" s="20"/>
      <c r="AJW14" s="20"/>
      <c r="AJX14" s="20"/>
      <c r="AJY14" s="20"/>
      <c r="AJZ14" s="20"/>
      <c r="AKA14" s="20"/>
      <c r="AKB14" s="20"/>
      <c r="AKC14" s="20"/>
      <c r="AKD14" s="20"/>
      <c r="AKE14" s="20"/>
      <c r="AKF14" s="20"/>
      <c r="AKG14" s="20"/>
      <c r="AKH14" s="20"/>
      <c r="AKI14" s="20"/>
      <c r="AKJ14" s="20"/>
      <c r="AKK14" s="20"/>
      <c r="AKL14" s="20"/>
      <c r="AKM14" s="20"/>
      <c r="AKN14" s="20"/>
      <c r="AKO14" s="20"/>
      <c r="AKP14" s="20"/>
      <c r="AKQ14" s="20"/>
      <c r="AKR14" s="20"/>
      <c r="AKS14" s="20"/>
      <c r="AKT14" s="20"/>
      <c r="AKU14" s="20"/>
      <c r="AKV14" s="20"/>
      <c r="AKW14" s="20"/>
      <c r="AKX14" s="20"/>
      <c r="AKY14" s="20"/>
      <c r="AKZ14" s="20"/>
      <c r="ALA14" s="20"/>
      <c r="ALB14" s="20"/>
      <c r="ALC14" s="20"/>
      <c r="ALD14" s="20"/>
      <c r="ALE14" s="20"/>
      <c r="ALF14" s="20"/>
      <c r="ALG14" s="20"/>
      <c r="ALH14" s="20"/>
      <c r="ALI14" s="20"/>
      <c r="ALJ14" s="20"/>
      <c r="ALK14" s="20"/>
      <c r="ALL14" s="20"/>
      <c r="ALM14" s="20"/>
      <c r="ALN14" s="20"/>
      <c r="ALO14" s="20"/>
      <c r="ALP14" s="20"/>
      <c r="ALQ14" s="20"/>
      <c r="ALR14" s="20"/>
      <c r="ALS14" s="20"/>
      <c r="ALT14" s="20"/>
      <c r="ALU14" s="20"/>
      <c r="ALV14" s="20"/>
      <c r="ALW14" s="20"/>
      <c r="ALX14" s="20"/>
      <c r="ALY14" s="20"/>
      <c r="ALZ14" s="20"/>
      <c r="AMA14" s="20"/>
      <c r="AMB14" s="20"/>
      <c r="AMC14" s="20"/>
      <c r="AMD14" s="20"/>
      <c r="AME14" s="20"/>
      <c r="AMF14" s="20"/>
      <c r="AMG14" s="20"/>
      <c r="AMH14" s="20"/>
      <c r="AMI14" s="20"/>
      <c r="AMJ14" s="20"/>
      <c r="AMK14" s="20"/>
    </row>
    <row r="15" spans="1:1025" s="21" customFormat="1" x14ac:dyDescent="0.35">
      <c r="A15" s="2" t="s">
        <v>41</v>
      </c>
      <c r="B15" s="3">
        <f>B13*B39</f>
        <v>413.46428571428567</v>
      </c>
      <c r="C15" s="3">
        <f t="shared" ref="C15:P15" si="35">C13*C39</f>
        <v>603.16000000000008</v>
      </c>
      <c r="D15" s="3">
        <f t="shared" si="35"/>
        <v>610.75581395348843</v>
      </c>
      <c r="E15" s="3">
        <f t="shared" si="35"/>
        <v>654.9375</v>
      </c>
      <c r="F15" s="3">
        <f t="shared" si="35"/>
        <v>709.87254901960785</v>
      </c>
      <c r="G15" s="3">
        <f t="shared" si="35"/>
        <v>732.1626506024096</v>
      </c>
      <c r="H15" s="3">
        <f t="shared" si="35"/>
        <v>539.90521327014221</v>
      </c>
      <c r="I15" s="3">
        <f t="shared" si="35"/>
        <v>537.61448349307773</v>
      </c>
      <c r="J15" s="3">
        <f t="shared" si="35"/>
        <v>450.70985691573924</v>
      </c>
      <c r="K15" s="3">
        <f t="shared" si="35"/>
        <v>356.14077669902917</v>
      </c>
      <c r="L15" s="3">
        <f t="shared" si="35"/>
        <v>265.66505858028944</v>
      </c>
      <c r="M15" s="3">
        <f t="shared" si="35"/>
        <v>223.82075471698113</v>
      </c>
      <c r="N15" s="3">
        <f t="shared" si="35"/>
        <v>97.607195662888117</v>
      </c>
      <c r="O15" s="3">
        <f t="shared" si="35"/>
        <v>496.98424404961452</v>
      </c>
      <c r="P15" s="3">
        <f t="shared" si="35"/>
        <v>421.56761268781298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  <c r="AIE15" s="20"/>
      <c r="AIF15" s="20"/>
      <c r="AIG15" s="20"/>
      <c r="AIH15" s="20"/>
      <c r="AII15" s="20"/>
      <c r="AIJ15" s="20"/>
      <c r="AIK15" s="20"/>
      <c r="AIL15" s="20"/>
      <c r="AIM15" s="20"/>
      <c r="AIN15" s="20"/>
      <c r="AIO15" s="20"/>
      <c r="AIP15" s="20"/>
      <c r="AIQ15" s="20"/>
      <c r="AIR15" s="20"/>
      <c r="AIS15" s="20"/>
      <c r="AIT15" s="20"/>
      <c r="AIU15" s="20"/>
      <c r="AIV15" s="20"/>
      <c r="AIW15" s="20"/>
      <c r="AIX15" s="20"/>
      <c r="AIY15" s="20"/>
      <c r="AIZ15" s="20"/>
      <c r="AJA15" s="20"/>
      <c r="AJB15" s="20"/>
      <c r="AJC15" s="20"/>
      <c r="AJD15" s="20"/>
      <c r="AJE15" s="20"/>
      <c r="AJF15" s="20"/>
      <c r="AJG15" s="20"/>
      <c r="AJH15" s="20"/>
      <c r="AJI15" s="20"/>
      <c r="AJJ15" s="20"/>
      <c r="AJK15" s="20"/>
      <c r="AJL15" s="20"/>
      <c r="AJM15" s="20"/>
      <c r="AJN15" s="20"/>
      <c r="AJO15" s="20"/>
      <c r="AJP15" s="20"/>
      <c r="AJQ15" s="20"/>
      <c r="AJR15" s="20"/>
      <c r="AJS15" s="20"/>
      <c r="AJT15" s="20"/>
      <c r="AJU15" s="20"/>
      <c r="AJV15" s="20"/>
      <c r="AJW15" s="20"/>
      <c r="AJX15" s="20"/>
      <c r="AJY15" s="20"/>
      <c r="AJZ15" s="20"/>
      <c r="AKA15" s="20"/>
      <c r="AKB15" s="20"/>
      <c r="AKC15" s="20"/>
      <c r="AKD15" s="20"/>
      <c r="AKE15" s="20"/>
      <c r="AKF15" s="20"/>
      <c r="AKG15" s="20"/>
      <c r="AKH15" s="20"/>
      <c r="AKI15" s="20"/>
      <c r="AKJ15" s="20"/>
      <c r="AKK15" s="20"/>
      <c r="AKL15" s="20"/>
      <c r="AKM15" s="20"/>
      <c r="AKN15" s="20"/>
      <c r="AKO15" s="20"/>
      <c r="AKP15" s="20"/>
      <c r="AKQ15" s="20"/>
      <c r="AKR15" s="20"/>
      <c r="AKS15" s="20"/>
      <c r="AKT15" s="20"/>
      <c r="AKU15" s="20"/>
      <c r="AKV15" s="20"/>
      <c r="AKW15" s="20"/>
      <c r="AKX15" s="20"/>
      <c r="AKY15" s="20"/>
      <c r="AKZ15" s="20"/>
      <c r="ALA15" s="20"/>
      <c r="ALB15" s="20"/>
      <c r="ALC15" s="20"/>
      <c r="ALD15" s="20"/>
      <c r="ALE15" s="20"/>
      <c r="ALF15" s="20"/>
      <c r="ALG15" s="20"/>
      <c r="ALH15" s="20"/>
      <c r="ALI15" s="20"/>
      <c r="ALJ15" s="20"/>
      <c r="ALK15" s="20"/>
      <c r="ALL15" s="20"/>
      <c r="ALM15" s="20"/>
      <c r="ALN15" s="20"/>
      <c r="ALO15" s="20"/>
      <c r="ALP15" s="20"/>
      <c r="ALQ15" s="20"/>
      <c r="ALR15" s="20"/>
      <c r="ALS15" s="20"/>
      <c r="ALT15" s="20"/>
      <c r="ALU15" s="20"/>
      <c r="ALV15" s="20"/>
      <c r="ALW15" s="20"/>
      <c r="ALX15" s="20"/>
      <c r="ALY15" s="20"/>
      <c r="ALZ15" s="20"/>
      <c r="AMA15" s="20"/>
      <c r="AMB15" s="20"/>
      <c r="AMC15" s="20"/>
      <c r="AMD15" s="20"/>
      <c r="AME15" s="20"/>
      <c r="AMF15" s="20"/>
      <c r="AMG15" s="20"/>
      <c r="AMH15" s="20"/>
      <c r="AMI15" s="20"/>
      <c r="AMJ15" s="20"/>
      <c r="AMK15" s="20"/>
    </row>
    <row r="16" spans="1:1025" s="21" customFormat="1" x14ac:dyDescent="0.35">
      <c r="A16" s="2"/>
      <c r="B16" s="3">
        <f>B14*B40</f>
        <v>43.778571428571432</v>
      </c>
      <c r="C16" s="3">
        <f t="shared" ref="C16:P16" si="36">C14*C40</f>
        <v>85.641379310344831</v>
      </c>
      <c r="D16" s="3">
        <f t="shared" si="36"/>
        <v>127.33333333333333</v>
      </c>
      <c r="E16" s="3">
        <f t="shared" si="36"/>
        <v>130.64727272727271</v>
      </c>
      <c r="F16" s="3">
        <f t="shared" si="36"/>
        <v>113.11411764705882</v>
      </c>
      <c r="G16" s="3">
        <f t="shared" si="36"/>
        <v>215.70461538461538</v>
      </c>
      <c r="H16" s="3">
        <f t="shared" si="36"/>
        <v>108.82784810126583</v>
      </c>
      <c r="I16" s="3">
        <f t="shared" si="36"/>
        <v>191.11111111111111</v>
      </c>
      <c r="J16" s="3">
        <f t="shared" si="36"/>
        <v>204.64806818181822</v>
      </c>
      <c r="K16" s="3">
        <f t="shared" si="36"/>
        <v>215.35714285714286</v>
      </c>
      <c r="L16" s="3">
        <f t="shared" si="36"/>
        <v>118.06305418719212</v>
      </c>
      <c r="M16" s="3">
        <f t="shared" si="36"/>
        <v>93.09271844660195</v>
      </c>
      <c r="N16" s="3">
        <f t="shared" si="36"/>
        <v>44.429932203389832</v>
      </c>
      <c r="O16" s="3">
        <f t="shared" si="36"/>
        <v>314.2206864988558</v>
      </c>
      <c r="P16" s="3">
        <f t="shared" si="36"/>
        <v>238.01170909090911</v>
      </c>
      <c r="Q16" s="20"/>
      <c r="R16" s="20" t="s">
        <v>43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  <c r="AIE16" s="20"/>
      <c r="AIF16" s="20"/>
      <c r="AIG16" s="20"/>
      <c r="AIH16" s="20"/>
      <c r="AII16" s="20"/>
      <c r="AIJ16" s="20"/>
      <c r="AIK16" s="20"/>
      <c r="AIL16" s="20"/>
      <c r="AIM16" s="20"/>
      <c r="AIN16" s="20"/>
      <c r="AIO16" s="20"/>
      <c r="AIP16" s="20"/>
      <c r="AIQ16" s="20"/>
      <c r="AIR16" s="20"/>
      <c r="AIS16" s="20"/>
      <c r="AIT16" s="20"/>
      <c r="AIU16" s="20"/>
      <c r="AIV16" s="20"/>
      <c r="AIW16" s="20"/>
      <c r="AIX16" s="20"/>
      <c r="AIY16" s="20"/>
      <c r="AIZ16" s="20"/>
      <c r="AJA16" s="20"/>
      <c r="AJB16" s="20"/>
      <c r="AJC16" s="20"/>
      <c r="AJD16" s="20"/>
      <c r="AJE16" s="20"/>
      <c r="AJF16" s="20"/>
      <c r="AJG16" s="20"/>
      <c r="AJH16" s="20"/>
      <c r="AJI16" s="20"/>
      <c r="AJJ16" s="20"/>
      <c r="AJK16" s="20"/>
      <c r="AJL16" s="20"/>
      <c r="AJM16" s="20"/>
      <c r="AJN16" s="20"/>
      <c r="AJO16" s="20"/>
      <c r="AJP16" s="20"/>
      <c r="AJQ16" s="20"/>
      <c r="AJR16" s="20"/>
      <c r="AJS16" s="20"/>
      <c r="AJT16" s="20"/>
      <c r="AJU16" s="20"/>
      <c r="AJV16" s="20"/>
      <c r="AJW16" s="20"/>
      <c r="AJX16" s="20"/>
      <c r="AJY16" s="20"/>
      <c r="AJZ16" s="20"/>
      <c r="AKA16" s="20"/>
      <c r="AKB16" s="20"/>
      <c r="AKC16" s="20"/>
      <c r="AKD16" s="20"/>
      <c r="AKE16" s="20"/>
      <c r="AKF16" s="20"/>
      <c r="AKG16" s="20"/>
      <c r="AKH16" s="20"/>
      <c r="AKI16" s="20"/>
      <c r="AKJ16" s="20"/>
      <c r="AKK16" s="20"/>
      <c r="AKL16" s="20"/>
      <c r="AKM16" s="20"/>
      <c r="AKN16" s="20"/>
      <c r="AKO16" s="20"/>
      <c r="AKP16" s="20"/>
      <c r="AKQ16" s="20"/>
      <c r="AKR16" s="20"/>
      <c r="AKS16" s="20"/>
      <c r="AKT16" s="20"/>
      <c r="AKU16" s="20"/>
      <c r="AKV16" s="20"/>
      <c r="AKW16" s="20"/>
      <c r="AKX16" s="20"/>
      <c r="AKY16" s="20"/>
      <c r="AKZ16" s="20"/>
      <c r="ALA16" s="20"/>
      <c r="ALB16" s="20"/>
      <c r="ALC16" s="20"/>
      <c r="ALD16" s="20"/>
      <c r="ALE16" s="20"/>
      <c r="ALF16" s="20"/>
      <c r="ALG16" s="20"/>
      <c r="ALH16" s="20"/>
      <c r="ALI16" s="20"/>
      <c r="ALJ16" s="20"/>
      <c r="ALK16" s="20"/>
      <c r="ALL16" s="20"/>
      <c r="ALM16" s="20"/>
      <c r="ALN16" s="20"/>
      <c r="ALO16" s="20"/>
      <c r="ALP16" s="20"/>
      <c r="ALQ16" s="20"/>
      <c r="ALR16" s="20"/>
      <c r="ALS16" s="20"/>
      <c r="ALT16" s="20"/>
      <c r="ALU16" s="20"/>
      <c r="ALV16" s="20"/>
      <c r="ALW16" s="20"/>
      <c r="ALX16" s="20"/>
      <c r="ALY16" s="20"/>
      <c r="ALZ16" s="20"/>
      <c r="AMA16" s="20"/>
      <c r="AMB16" s="20"/>
      <c r="AMC16" s="20"/>
      <c r="AMD16" s="20"/>
      <c r="AME16" s="20"/>
      <c r="AMF16" s="20"/>
      <c r="AMG16" s="20"/>
      <c r="AMH16" s="20"/>
      <c r="AMI16" s="20"/>
      <c r="AMJ16" s="20"/>
      <c r="AMK16" s="20"/>
    </row>
    <row r="17" spans="1:1025" s="21" customFormat="1" x14ac:dyDescent="0.35">
      <c r="A17" s="27"/>
      <c r="B17" s="6">
        <f>B16/B15</f>
        <v>0.1058823529411765</v>
      </c>
      <c r="C17" s="6">
        <f t="shared" ref="C17" si="37">C16/C15</f>
        <v>0.14198782961460446</v>
      </c>
      <c r="D17" s="6">
        <f t="shared" ref="D17" si="38">D16/D15</f>
        <v>0.20848484848484847</v>
      </c>
      <c r="E17" s="6">
        <f t="shared" ref="E17" si="39">E16/E15</f>
        <v>0.19948051948051945</v>
      </c>
      <c r="F17" s="6">
        <f t="shared" ref="F17" si="40">F16/F15</f>
        <v>0.15934426229508197</v>
      </c>
      <c r="G17" s="6">
        <f t="shared" ref="G17" si="41">G16/G15</f>
        <v>0.29461297323366292</v>
      </c>
      <c r="H17" s="6">
        <f t="shared" ref="H17" si="42">H16/H15</f>
        <v>0.20156843354430379</v>
      </c>
      <c r="I17" s="6">
        <f t="shared" ref="I17" si="43">I16/I15</f>
        <v>0.35547984099943214</v>
      </c>
      <c r="J17" s="6">
        <f t="shared" ref="J17" si="44">J16/J15</f>
        <v>0.45405722781891017</v>
      </c>
      <c r="K17" s="6">
        <f t="shared" ref="K17" si="45">K16/K15</f>
        <v>0.60469667318982379</v>
      </c>
      <c r="L17" s="6">
        <f t="shared" ref="L17" si="46">L16/L15</f>
        <v>0.44440565431569934</v>
      </c>
      <c r="M17" s="6">
        <f t="shared" ref="M17" si="47">M16/M15</f>
        <v>0.4159253174010456</v>
      </c>
      <c r="N17" s="6">
        <f t="shared" ref="N17" si="48">N16/N15</f>
        <v>0.45519115575085445</v>
      </c>
      <c r="O17" s="6">
        <f t="shared" ref="O17" si="49">O16/O15</f>
        <v>0.63225482550204704</v>
      </c>
      <c r="P17" s="6">
        <f t="shared" ref="P17" si="50">P16/P15</f>
        <v>0.56458727361289474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  <c r="AMI17" s="20"/>
      <c r="AMJ17" s="20"/>
      <c r="AMK17" s="20"/>
    </row>
    <row r="18" spans="1:1025" s="21" customFormat="1" x14ac:dyDescent="0.35">
      <c r="A18" s="2" t="s">
        <v>42</v>
      </c>
      <c r="B18" s="3">
        <f t="shared" ref="B18:P18" si="51">B15*B41</f>
        <v>125.515943877551</v>
      </c>
      <c r="C18" s="3">
        <f t="shared" si="51"/>
        <v>118.43869090909092</v>
      </c>
      <c r="D18" s="3">
        <f t="shared" si="51"/>
        <v>118.95534748512712</v>
      </c>
      <c r="E18" s="3">
        <f t="shared" si="51"/>
        <v>129.623046875</v>
      </c>
      <c r="F18" s="3">
        <f t="shared" si="51"/>
        <v>146.15023068050749</v>
      </c>
      <c r="G18" s="3">
        <f t="shared" si="51"/>
        <v>139.66958194222673</v>
      </c>
      <c r="H18" s="3">
        <f t="shared" si="51"/>
        <v>101.07230295815458</v>
      </c>
      <c r="I18" s="3">
        <f t="shared" si="51"/>
        <v>101.33947132936609</v>
      </c>
      <c r="J18" s="3">
        <f t="shared" si="51"/>
        <v>84.552882537451879</v>
      </c>
      <c r="K18" s="3">
        <f t="shared" si="51"/>
        <v>84.424957583184096</v>
      </c>
      <c r="L18" s="3">
        <f t="shared" si="51"/>
        <v>56.208940719606375</v>
      </c>
      <c r="M18" s="3">
        <f t="shared" si="51"/>
        <v>49.550255132312806</v>
      </c>
      <c r="N18" s="3">
        <f t="shared" si="51"/>
        <v>23.668181501301603</v>
      </c>
      <c r="O18" s="3">
        <f t="shared" si="51"/>
        <v>114.45798714786631</v>
      </c>
      <c r="P18" s="3">
        <f t="shared" si="51"/>
        <v>105.91974241989291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  <c r="AMI18" s="20"/>
      <c r="AMJ18" s="20"/>
      <c r="AMK18" s="20"/>
    </row>
    <row r="19" spans="1:1025" s="21" customFormat="1" x14ac:dyDescent="0.35">
      <c r="A19" s="2"/>
      <c r="B19" s="3">
        <f t="shared" ref="B19:P19" si="52">B16*B42</f>
        <v>0</v>
      </c>
      <c r="C19" s="3">
        <f t="shared" si="52"/>
        <v>20.672057074910821</v>
      </c>
      <c r="D19" s="3">
        <f t="shared" si="52"/>
        <v>42.444444444444443</v>
      </c>
      <c r="E19" s="3">
        <f t="shared" si="52"/>
        <v>11.877024793388427</v>
      </c>
      <c r="F19" s="3">
        <f t="shared" si="52"/>
        <v>33.268858131487889</v>
      </c>
      <c r="G19" s="3">
        <f t="shared" si="52"/>
        <v>22.123550295857989</v>
      </c>
      <c r="H19" s="3">
        <f t="shared" si="52"/>
        <v>24.796218554718795</v>
      </c>
      <c r="I19" s="3">
        <f t="shared" si="52"/>
        <v>21.234567901234566</v>
      </c>
      <c r="J19" s="3">
        <f t="shared" si="52"/>
        <v>24.418235408057857</v>
      </c>
      <c r="K19" s="3">
        <f t="shared" si="52"/>
        <v>32.474489795918366</v>
      </c>
      <c r="L19" s="3">
        <f t="shared" si="52"/>
        <v>27.916387196971534</v>
      </c>
      <c r="M19" s="3">
        <f t="shared" si="52"/>
        <v>15.364817607691585</v>
      </c>
      <c r="N19" s="3">
        <f t="shared" si="52"/>
        <v>10.09086595805803</v>
      </c>
      <c r="O19" s="3">
        <f t="shared" si="52"/>
        <v>46.737630714932784</v>
      </c>
      <c r="P19" s="3">
        <f t="shared" si="52"/>
        <v>49.766084628099172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  <c r="AMI19" s="20"/>
      <c r="AMJ19" s="20"/>
      <c r="AMK19" s="20"/>
    </row>
    <row r="20" spans="1:1025" s="21" customFormat="1" x14ac:dyDescent="0.35">
      <c r="A20" s="27"/>
      <c r="B20" s="6">
        <f>B19/B18</f>
        <v>0</v>
      </c>
      <c r="C20" s="6">
        <f t="shared" ref="C20" si="53">C19/C18</f>
        <v>0.17453804087363575</v>
      </c>
      <c r="D20" s="6">
        <f t="shared" ref="D20" si="54">D19/D18</f>
        <v>0.35680988994421819</v>
      </c>
      <c r="E20" s="6">
        <f t="shared" ref="E20" si="55">E19/E18</f>
        <v>9.1627415646554383E-2</v>
      </c>
      <c r="F20" s="6">
        <f t="shared" ref="F20" si="56">F19/F18</f>
        <v>0.22763466042154568</v>
      </c>
      <c r="G20" s="6">
        <f t="shared" ref="G20" si="57">G19/G18</f>
        <v>0.15839920180336209</v>
      </c>
      <c r="H20" s="6">
        <f t="shared" ref="H20" si="58">H19/H18</f>
        <v>0.24533148873618515</v>
      </c>
      <c r="I20" s="6">
        <f t="shared" ref="I20" si="59">I19/I18</f>
        <v>0.20953896465691574</v>
      </c>
      <c r="J20" s="6">
        <f t="shared" ref="J20" si="60">J19/J18</f>
        <v>0.2887924654400994</v>
      </c>
      <c r="K20" s="6">
        <f t="shared" ref="K20" si="61">K19/K18</f>
        <v>0.38465509164065825</v>
      </c>
      <c r="L20" s="6">
        <f t="shared" ref="L20" si="62">L19/L18</f>
        <v>0.49665385683445112</v>
      </c>
      <c r="M20" s="6">
        <f t="shared" ref="M20" si="63">M19/M18</f>
        <v>0.31008553975480646</v>
      </c>
      <c r="N20" s="6">
        <f t="shared" ref="N20" si="64">N19/N18</f>
        <v>0.4263473286911838</v>
      </c>
      <c r="O20" s="6">
        <f t="shared" ref="O20" si="65">O19/O18</f>
        <v>0.40833874401926396</v>
      </c>
      <c r="P20" s="6">
        <f t="shared" ref="P20" si="66">P19/P18</f>
        <v>0.4698471077357203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  <c r="AMI20" s="20"/>
      <c r="AMJ20" s="20"/>
      <c r="AMK20" s="20"/>
    </row>
    <row r="21" spans="1:1025" s="21" customFormat="1" x14ac:dyDescent="0.35">
      <c r="A21" s="2" t="s">
        <v>39</v>
      </c>
      <c r="B21" s="3">
        <f t="shared" ref="B21:P21" si="67">B18*B43</f>
        <v>11.206780703352768</v>
      </c>
      <c r="C21" s="3">
        <f t="shared" si="67"/>
        <v>14.643329057851242</v>
      </c>
      <c r="D21" s="3">
        <f t="shared" si="67"/>
        <v>19.710624437942574</v>
      </c>
      <c r="E21" s="3">
        <f t="shared" si="67"/>
        <v>18.903361002604168</v>
      </c>
      <c r="F21" s="3">
        <f t="shared" si="67"/>
        <v>28.656907976570096</v>
      </c>
      <c r="G21" s="3">
        <f t="shared" si="67"/>
        <v>23.558724664953903</v>
      </c>
      <c r="H21" s="3">
        <f t="shared" si="67"/>
        <v>20.837180941610068</v>
      </c>
      <c r="I21" s="3">
        <f t="shared" si="67"/>
        <v>18.88648294210763</v>
      </c>
      <c r="J21" s="3">
        <f t="shared" si="67"/>
        <v>18.348916480702993</v>
      </c>
      <c r="K21" s="3">
        <f t="shared" si="67"/>
        <v>14.548961136907939</v>
      </c>
      <c r="L21" s="3">
        <f t="shared" si="67"/>
        <v>8.677327857471969</v>
      </c>
      <c r="M21" s="3">
        <f t="shared" si="67"/>
        <v>8.1960484904391624</v>
      </c>
      <c r="N21" s="3">
        <f t="shared" si="67"/>
        <v>3.7561135748738868</v>
      </c>
      <c r="O21" s="3">
        <f t="shared" si="67"/>
        <v>19.645487569462805</v>
      </c>
      <c r="P21" s="3">
        <f t="shared" si="67"/>
        <v>18.802669912045541</v>
      </c>
      <c r="Q21" s="20"/>
      <c r="R21" s="20" t="s">
        <v>44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  <c r="SL21" s="20"/>
      <c r="SM21" s="20"/>
      <c r="SN21" s="20"/>
      <c r="SO21" s="20"/>
      <c r="SP21" s="20"/>
      <c r="SQ21" s="20"/>
      <c r="SR21" s="20"/>
      <c r="SS21" s="20"/>
      <c r="ST21" s="20"/>
      <c r="SU21" s="20"/>
      <c r="SV21" s="20"/>
      <c r="SW21" s="20"/>
      <c r="SX21" s="20"/>
      <c r="SY21" s="20"/>
      <c r="SZ21" s="20"/>
      <c r="TA21" s="20"/>
      <c r="TB21" s="20"/>
      <c r="TC21" s="20"/>
      <c r="TD21" s="20"/>
      <c r="TE21" s="20"/>
      <c r="TF21" s="20"/>
      <c r="TG21" s="20"/>
      <c r="TH21" s="20"/>
      <c r="TI21" s="20"/>
      <c r="TJ21" s="20"/>
      <c r="TK21" s="20"/>
      <c r="TL21" s="20"/>
      <c r="TM21" s="20"/>
      <c r="TN21" s="20"/>
      <c r="TO21" s="20"/>
      <c r="TP21" s="20"/>
      <c r="TQ21" s="20"/>
      <c r="TR21" s="20"/>
      <c r="TS21" s="20"/>
      <c r="TT21" s="20"/>
      <c r="TU21" s="20"/>
      <c r="TV21" s="20"/>
      <c r="TW21" s="20"/>
      <c r="TX21" s="20"/>
      <c r="TY21" s="20"/>
      <c r="TZ21" s="20"/>
      <c r="UA21" s="20"/>
      <c r="UB21" s="20"/>
      <c r="UC21" s="20"/>
      <c r="UD21" s="20"/>
      <c r="UE21" s="20"/>
      <c r="UF21" s="20"/>
      <c r="UG21" s="20"/>
      <c r="UH21" s="20"/>
      <c r="UI21" s="20"/>
      <c r="UJ21" s="20"/>
      <c r="UK21" s="20"/>
      <c r="UL21" s="20"/>
      <c r="UM21" s="20"/>
      <c r="UN21" s="20"/>
      <c r="UO21" s="20"/>
      <c r="UP21" s="20"/>
      <c r="UQ21" s="20"/>
      <c r="UR21" s="20"/>
      <c r="US21" s="20"/>
      <c r="UT21" s="20"/>
      <c r="UU21" s="20"/>
      <c r="UV21" s="20"/>
      <c r="UW21" s="20"/>
      <c r="UX21" s="20"/>
      <c r="UY21" s="20"/>
      <c r="UZ21" s="20"/>
      <c r="VA21" s="20"/>
      <c r="VB21" s="20"/>
      <c r="VC21" s="20"/>
      <c r="VD21" s="20"/>
      <c r="VE21" s="20"/>
      <c r="VF21" s="20"/>
      <c r="VG21" s="20"/>
      <c r="VH21" s="20"/>
      <c r="VI21" s="20"/>
      <c r="VJ21" s="20"/>
      <c r="VK21" s="20"/>
      <c r="VL21" s="20"/>
      <c r="VM21" s="20"/>
      <c r="VN21" s="20"/>
      <c r="VO21" s="20"/>
      <c r="VP21" s="20"/>
      <c r="VQ21" s="20"/>
      <c r="VR21" s="20"/>
      <c r="VS21" s="20"/>
      <c r="VT21" s="20"/>
      <c r="VU21" s="20"/>
      <c r="VV21" s="20"/>
      <c r="VW21" s="20"/>
      <c r="VX21" s="20"/>
      <c r="VY21" s="20"/>
      <c r="VZ21" s="20"/>
      <c r="WA21" s="20"/>
      <c r="WB21" s="20"/>
      <c r="WC21" s="20"/>
      <c r="WD21" s="20"/>
      <c r="WE21" s="20"/>
      <c r="WF21" s="20"/>
      <c r="WG21" s="20"/>
      <c r="WH21" s="20"/>
      <c r="WI21" s="20"/>
      <c r="WJ21" s="20"/>
      <c r="WK21" s="20"/>
      <c r="WL21" s="20"/>
      <c r="WM21" s="20"/>
      <c r="WN21" s="20"/>
      <c r="WO21" s="20"/>
      <c r="WP21" s="20"/>
      <c r="WQ21" s="20"/>
      <c r="WR21" s="20"/>
      <c r="WS21" s="20"/>
      <c r="WT21" s="20"/>
      <c r="WU21" s="20"/>
      <c r="WV21" s="20"/>
      <c r="WW21" s="20"/>
      <c r="WX21" s="20"/>
      <c r="WY21" s="20"/>
      <c r="WZ21" s="20"/>
      <c r="XA21" s="20"/>
      <c r="XB21" s="20"/>
      <c r="XC21" s="20"/>
      <c r="XD21" s="20"/>
      <c r="XE21" s="20"/>
      <c r="XF21" s="20"/>
      <c r="XG21" s="20"/>
      <c r="XH21" s="20"/>
      <c r="XI21" s="20"/>
      <c r="XJ21" s="20"/>
      <c r="XK21" s="20"/>
      <c r="XL21" s="20"/>
      <c r="XM21" s="20"/>
      <c r="XN21" s="20"/>
      <c r="XO21" s="20"/>
      <c r="XP21" s="20"/>
      <c r="XQ21" s="20"/>
      <c r="XR21" s="20"/>
      <c r="XS21" s="20"/>
      <c r="XT21" s="20"/>
      <c r="XU21" s="20"/>
      <c r="XV21" s="20"/>
      <c r="XW21" s="20"/>
      <c r="XX21" s="20"/>
      <c r="XY21" s="20"/>
      <c r="XZ21" s="20"/>
      <c r="YA21" s="20"/>
      <c r="YB21" s="20"/>
      <c r="YC21" s="20"/>
      <c r="YD21" s="20"/>
      <c r="YE21" s="20"/>
      <c r="YF21" s="20"/>
      <c r="YG21" s="20"/>
      <c r="YH21" s="20"/>
      <c r="YI21" s="20"/>
      <c r="YJ21" s="20"/>
      <c r="YK21" s="20"/>
      <c r="YL21" s="20"/>
      <c r="YM21" s="20"/>
      <c r="YN21" s="20"/>
      <c r="YO21" s="20"/>
      <c r="YP21" s="20"/>
      <c r="YQ21" s="20"/>
      <c r="YR21" s="20"/>
      <c r="YS21" s="20"/>
      <c r="YT21" s="20"/>
      <c r="YU21" s="20"/>
      <c r="YV21" s="20"/>
      <c r="YW21" s="20"/>
      <c r="YX21" s="20"/>
      <c r="YY21" s="20"/>
      <c r="YZ21" s="20"/>
      <c r="ZA21" s="20"/>
      <c r="ZB21" s="20"/>
      <c r="ZC21" s="20"/>
      <c r="ZD21" s="20"/>
      <c r="ZE21" s="20"/>
      <c r="ZF21" s="20"/>
      <c r="ZG21" s="20"/>
      <c r="ZH21" s="20"/>
      <c r="ZI21" s="20"/>
      <c r="ZJ21" s="20"/>
      <c r="ZK21" s="20"/>
      <c r="ZL21" s="20"/>
      <c r="ZM21" s="20"/>
      <c r="ZN21" s="20"/>
      <c r="ZO21" s="20"/>
      <c r="ZP21" s="20"/>
      <c r="ZQ21" s="20"/>
      <c r="ZR21" s="20"/>
      <c r="ZS21" s="20"/>
      <c r="ZT21" s="20"/>
      <c r="ZU21" s="20"/>
      <c r="ZV21" s="20"/>
      <c r="ZW21" s="20"/>
      <c r="ZX21" s="20"/>
      <c r="ZY21" s="20"/>
      <c r="ZZ21" s="20"/>
      <c r="AAA21" s="20"/>
      <c r="AAB21" s="20"/>
      <c r="AAC21" s="20"/>
      <c r="AAD21" s="20"/>
      <c r="AAE21" s="20"/>
      <c r="AAF21" s="20"/>
      <c r="AAG21" s="20"/>
      <c r="AAH21" s="20"/>
      <c r="AAI21" s="20"/>
      <c r="AAJ21" s="20"/>
      <c r="AAK21" s="20"/>
      <c r="AAL21" s="20"/>
      <c r="AAM21" s="20"/>
      <c r="AAN21" s="20"/>
      <c r="AAO21" s="20"/>
      <c r="AAP21" s="20"/>
      <c r="AAQ21" s="20"/>
      <c r="AAR21" s="20"/>
      <c r="AAS21" s="20"/>
      <c r="AAT21" s="20"/>
      <c r="AAU21" s="20"/>
      <c r="AAV21" s="20"/>
      <c r="AAW21" s="20"/>
      <c r="AAX21" s="20"/>
      <c r="AAY21" s="20"/>
      <c r="AAZ21" s="20"/>
      <c r="ABA21" s="20"/>
      <c r="ABB21" s="20"/>
      <c r="ABC21" s="20"/>
      <c r="ABD21" s="20"/>
      <c r="ABE21" s="20"/>
      <c r="ABF21" s="20"/>
      <c r="ABG21" s="20"/>
      <c r="ABH21" s="20"/>
      <c r="ABI21" s="20"/>
      <c r="ABJ21" s="20"/>
      <c r="ABK21" s="20"/>
      <c r="ABL21" s="20"/>
      <c r="ABM21" s="20"/>
      <c r="ABN21" s="20"/>
      <c r="ABO21" s="20"/>
      <c r="ABP21" s="20"/>
      <c r="ABQ21" s="20"/>
      <c r="ABR21" s="20"/>
      <c r="ABS21" s="20"/>
      <c r="ABT21" s="20"/>
      <c r="ABU21" s="20"/>
      <c r="ABV21" s="20"/>
      <c r="ABW21" s="20"/>
      <c r="ABX21" s="20"/>
      <c r="ABY21" s="20"/>
      <c r="ABZ21" s="20"/>
      <c r="ACA21" s="20"/>
      <c r="ACB21" s="20"/>
      <c r="ACC21" s="20"/>
      <c r="ACD21" s="20"/>
      <c r="ACE21" s="20"/>
      <c r="ACF21" s="20"/>
      <c r="ACG21" s="20"/>
      <c r="ACH21" s="20"/>
      <c r="ACI21" s="20"/>
      <c r="ACJ21" s="20"/>
      <c r="ACK21" s="20"/>
      <c r="ACL21" s="20"/>
      <c r="ACM21" s="20"/>
      <c r="ACN21" s="20"/>
      <c r="ACO21" s="20"/>
      <c r="ACP21" s="20"/>
      <c r="ACQ21" s="20"/>
      <c r="ACR21" s="20"/>
      <c r="ACS21" s="20"/>
      <c r="ACT21" s="20"/>
      <c r="ACU21" s="20"/>
      <c r="ACV21" s="20"/>
      <c r="ACW21" s="20"/>
      <c r="ACX21" s="20"/>
      <c r="ACY21" s="20"/>
      <c r="ACZ21" s="20"/>
      <c r="ADA21" s="20"/>
      <c r="ADB21" s="20"/>
      <c r="ADC21" s="20"/>
      <c r="ADD21" s="20"/>
      <c r="ADE21" s="20"/>
      <c r="ADF21" s="20"/>
      <c r="ADG21" s="20"/>
      <c r="ADH21" s="20"/>
      <c r="ADI21" s="20"/>
      <c r="ADJ21" s="20"/>
      <c r="ADK21" s="20"/>
      <c r="ADL21" s="20"/>
      <c r="ADM21" s="20"/>
      <c r="ADN21" s="20"/>
      <c r="ADO21" s="20"/>
      <c r="ADP21" s="20"/>
      <c r="ADQ21" s="20"/>
      <c r="ADR21" s="20"/>
      <c r="ADS21" s="20"/>
      <c r="ADT21" s="20"/>
      <c r="ADU21" s="20"/>
      <c r="ADV21" s="20"/>
      <c r="ADW21" s="20"/>
      <c r="ADX21" s="20"/>
      <c r="ADY21" s="20"/>
      <c r="ADZ21" s="20"/>
      <c r="AEA21" s="20"/>
      <c r="AEB21" s="20"/>
      <c r="AEC21" s="20"/>
      <c r="AED21" s="20"/>
      <c r="AEE21" s="20"/>
      <c r="AEF21" s="20"/>
      <c r="AEG21" s="20"/>
      <c r="AEH21" s="20"/>
      <c r="AEI21" s="20"/>
      <c r="AEJ21" s="20"/>
      <c r="AEK21" s="20"/>
      <c r="AEL21" s="20"/>
      <c r="AEM21" s="20"/>
      <c r="AEN21" s="20"/>
      <c r="AEO21" s="20"/>
      <c r="AEP21" s="20"/>
      <c r="AEQ21" s="20"/>
      <c r="AER21" s="20"/>
      <c r="AES21" s="20"/>
      <c r="AET21" s="20"/>
      <c r="AEU21" s="20"/>
      <c r="AEV21" s="20"/>
      <c r="AEW21" s="20"/>
      <c r="AEX21" s="20"/>
      <c r="AEY21" s="20"/>
      <c r="AEZ21" s="20"/>
      <c r="AFA21" s="20"/>
      <c r="AFB21" s="20"/>
      <c r="AFC21" s="20"/>
      <c r="AFD21" s="20"/>
      <c r="AFE21" s="20"/>
      <c r="AFF21" s="20"/>
      <c r="AFG21" s="20"/>
      <c r="AFH21" s="20"/>
      <c r="AFI21" s="20"/>
      <c r="AFJ21" s="20"/>
      <c r="AFK21" s="20"/>
      <c r="AFL21" s="20"/>
      <c r="AFM21" s="20"/>
      <c r="AFN21" s="20"/>
      <c r="AFO21" s="20"/>
      <c r="AFP21" s="20"/>
      <c r="AFQ21" s="20"/>
      <c r="AFR21" s="20"/>
      <c r="AFS21" s="20"/>
      <c r="AFT21" s="20"/>
      <c r="AFU21" s="20"/>
      <c r="AFV21" s="20"/>
      <c r="AFW21" s="20"/>
      <c r="AFX21" s="20"/>
      <c r="AFY21" s="20"/>
      <c r="AFZ21" s="20"/>
      <c r="AGA21" s="20"/>
      <c r="AGB21" s="20"/>
      <c r="AGC21" s="20"/>
      <c r="AGD21" s="20"/>
      <c r="AGE21" s="20"/>
      <c r="AGF21" s="20"/>
      <c r="AGG21" s="20"/>
      <c r="AGH21" s="20"/>
      <c r="AGI21" s="20"/>
      <c r="AGJ21" s="20"/>
      <c r="AGK21" s="20"/>
      <c r="AGL21" s="20"/>
      <c r="AGM21" s="20"/>
      <c r="AGN21" s="20"/>
      <c r="AGO21" s="20"/>
      <c r="AGP21" s="20"/>
      <c r="AGQ21" s="20"/>
      <c r="AGR21" s="20"/>
      <c r="AGS21" s="20"/>
      <c r="AGT21" s="20"/>
      <c r="AGU21" s="20"/>
      <c r="AGV21" s="20"/>
      <c r="AGW21" s="20"/>
      <c r="AGX21" s="20"/>
      <c r="AGY21" s="20"/>
      <c r="AGZ21" s="20"/>
      <c r="AHA21" s="20"/>
      <c r="AHB21" s="20"/>
      <c r="AHC21" s="20"/>
      <c r="AHD21" s="20"/>
      <c r="AHE21" s="20"/>
      <c r="AHF21" s="20"/>
      <c r="AHG21" s="20"/>
      <c r="AHH21" s="20"/>
      <c r="AHI21" s="20"/>
      <c r="AHJ21" s="20"/>
      <c r="AHK21" s="20"/>
      <c r="AHL21" s="20"/>
      <c r="AHM21" s="20"/>
      <c r="AHN21" s="20"/>
      <c r="AHO21" s="20"/>
      <c r="AHP21" s="20"/>
      <c r="AHQ21" s="20"/>
      <c r="AHR21" s="20"/>
      <c r="AHS21" s="20"/>
      <c r="AHT21" s="20"/>
      <c r="AHU21" s="20"/>
      <c r="AHV21" s="20"/>
      <c r="AHW21" s="20"/>
      <c r="AHX21" s="20"/>
      <c r="AHY21" s="20"/>
      <c r="AHZ21" s="20"/>
      <c r="AIA21" s="20"/>
      <c r="AIB21" s="20"/>
      <c r="AIC21" s="20"/>
      <c r="AID21" s="20"/>
      <c r="AIE21" s="20"/>
      <c r="AIF21" s="20"/>
      <c r="AIG21" s="20"/>
      <c r="AIH21" s="20"/>
      <c r="AII21" s="20"/>
      <c r="AIJ21" s="20"/>
      <c r="AIK21" s="20"/>
      <c r="AIL21" s="20"/>
      <c r="AIM21" s="20"/>
      <c r="AIN21" s="20"/>
      <c r="AIO21" s="20"/>
      <c r="AIP21" s="20"/>
      <c r="AIQ21" s="20"/>
      <c r="AIR21" s="20"/>
      <c r="AIS21" s="20"/>
      <c r="AIT21" s="20"/>
      <c r="AIU21" s="20"/>
      <c r="AIV21" s="20"/>
      <c r="AIW21" s="20"/>
      <c r="AIX21" s="20"/>
      <c r="AIY21" s="20"/>
      <c r="AIZ21" s="20"/>
      <c r="AJA21" s="20"/>
      <c r="AJB21" s="20"/>
      <c r="AJC21" s="20"/>
      <c r="AJD21" s="20"/>
      <c r="AJE21" s="20"/>
      <c r="AJF21" s="20"/>
      <c r="AJG21" s="20"/>
      <c r="AJH21" s="20"/>
      <c r="AJI21" s="20"/>
      <c r="AJJ21" s="20"/>
      <c r="AJK21" s="20"/>
      <c r="AJL21" s="20"/>
      <c r="AJM21" s="20"/>
      <c r="AJN21" s="20"/>
      <c r="AJO21" s="20"/>
      <c r="AJP21" s="20"/>
      <c r="AJQ21" s="20"/>
      <c r="AJR21" s="20"/>
      <c r="AJS21" s="20"/>
      <c r="AJT21" s="20"/>
      <c r="AJU21" s="20"/>
      <c r="AJV21" s="20"/>
      <c r="AJW21" s="20"/>
      <c r="AJX21" s="20"/>
      <c r="AJY21" s="20"/>
      <c r="AJZ21" s="20"/>
      <c r="AKA21" s="20"/>
      <c r="AKB21" s="20"/>
      <c r="AKC21" s="20"/>
      <c r="AKD21" s="20"/>
      <c r="AKE21" s="20"/>
      <c r="AKF21" s="20"/>
      <c r="AKG21" s="20"/>
      <c r="AKH21" s="20"/>
      <c r="AKI21" s="20"/>
      <c r="AKJ21" s="20"/>
      <c r="AKK21" s="20"/>
      <c r="AKL21" s="20"/>
      <c r="AKM21" s="20"/>
      <c r="AKN21" s="20"/>
      <c r="AKO21" s="20"/>
      <c r="AKP21" s="20"/>
      <c r="AKQ21" s="20"/>
      <c r="AKR21" s="20"/>
      <c r="AKS21" s="20"/>
      <c r="AKT21" s="20"/>
      <c r="AKU21" s="20"/>
      <c r="AKV21" s="20"/>
      <c r="AKW21" s="20"/>
      <c r="AKX21" s="20"/>
      <c r="AKY21" s="20"/>
      <c r="AKZ21" s="20"/>
      <c r="ALA21" s="20"/>
      <c r="ALB21" s="20"/>
      <c r="ALC21" s="20"/>
      <c r="ALD21" s="20"/>
      <c r="ALE21" s="20"/>
      <c r="ALF21" s="20"/>
      <c r="ALG21" s="20"/>
      <c r="ALH21" s="20"/>
      <c r="ALI21" s="20"/>
      <c r="ALJ21" s="20"/>
      <c r="ALK21" s="20"/>
      <c r="ALL21" s="20"/>
      <c r="ALM21" s="20"/>
      <c r="ALN21" s="20"/>
      <c r="ALO21" s="20"/>
      <c r="ALP21" s="20"/>
      <c r="ALQ21" s="20"/>
      <c r="ALR21" s="20"/>
      <c r="ALS21" s="20"/>
      <c r="ALT21" s="20"/>
      <c r="ALU21" s="20"/>
      <c r="ALV21" s="20"/>
      <c r="ALW21" s="20"/>
      <c r="ALX21" s="20"/>
      <c r="ALY21" s="20"/>
      <c r="ALZ21" s="20"/>
      <c r="AMA21" s="20"/>
      <c r="AMB21" s="20"/>
      <c r="AMC21" s="20"/>
      <c r="AMD21" s="20"/>
      <c r="AME21" s="20"/>
      <c r="AMF21" s="20"/>
      <c r="AMG21" s="20"/>
      <c r="AMH21" s="20"/>
      <c r="AMI21" s="20"/>
      <c r="AMJ21" s="20"/>
      <c r="AMK21" s="20"/>
    </row>
    <row r="22" spans="1:1025" s="21" customFormat="1" x14ac:dyDescent="0.35">
      <c r="A22" s="2"/>
      <c r="B22" s="3">
        <f t="shared" ref="B22:P22" si="68">B19*B44</f>
        <v>0</v>
      </c>
      <c r="C22" s="3">
        <f t="shared" si="68"/>
        <v>1.4256591086145394</v>
      </c>
      <c r="D22" s="3">
        <f t="shared" si="68"/>
        <v>0</v>
      </c>
      <c r="E22" s="3">
        <f t="shared" si="68"/>
        <v>2.1594590533433506</v>
      </c>
      <c r="F22" s="3">
        <f t="shared" si="68"/>
        <v>5.870974964380216</v>
      </c>
      <c r="G22" s="3">
        <f t="shared" si="68"/>
        <v>1.7018115612198454</v>
      </c>
      <c r="H22" s="3">
        <f t="shared" si="68"/>
        <v>4.7081427635542017</v>
      </c>
      <c r="I22" s="3">
        <f t="shared" si="68"/>
        <v>5.392906133646874</v>
      </c>
      <c r="J22" s="3">
        <f t="shared" si="68"/>
        <v>4.5784191390108484</v>
      </c>
      <c r="K22" s="3">
        <f t="shared" si="68"/>
        <v>4.381478781988986</v>
      </c>
      <c r="L22" s="3">
        <f t="shared" si="68"/>
        <v>3.4379787188388589</v>
      </c>
      <c r="M22" s="3">
        <f t="shared" si="68"/>
        <v>2.2375947972366386</v>
      </c>
      <c r="N22" s="3">
        <f t="shared" si="68"/>
        <v>1.4024593365436584</v>
      </c>
      <c r="O22" s="3">
        <f t="shared" si="68"/>
        <v>7.0587726022552957</v>
      </c>
      <c r="P22" s="3">
        <f t="shared" si="68"/>
        <v>6.6053166870022535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  <c r="SL22" s="20"/>
      <c r="SM22" s="20"/>
      <c r="SN22" s="20"/>
      <c r="SO22" s="20"/>
      <c r="SP22" s="20"/>
      <c r="SQ22" s="20"/>
      <c r="SR22" s="20"/>
      <c r="SS22" s="20"/>
      <c r="ST22" s="20"/>
      <c r="SU22" s="20"/>
      <c r="SV22" s="20"/>
      <c r="SW22" s="20"/>
      <c r="SX22" s="20"/>
      <c r="SY22" s="20"/>
      <c r="SZ22" s="20"/>
      <c r="TA22" s="20"/>
      <c r="TB22" s="20"/>
      <c r="TC22" s="20"/>
      <c r="TD22" s="20"/>
      <c r="TE22" s="20"/>
      <c r="TF22" s="20"/>
      <c r="TG22" s="20"/>
      <c r="TH22" s="20"/>
      <c r="TI22" s="20"/>
      <c r="TJ22" s="20"/>
      <c r="TK22" s="20"/>
      <c r="TL22" s="20"/>
      <c r="TM22" s="20"/>
      <c r="TN22" s="20"/>
      <c r="TO22" s="20"/>
      <c r="TP22" s="20"/>
      <c r="TQ22" s="20"/>
      <c r="TR22" s="20"/>
      <c r="TS22" s="20"/>
      <c r="TT22" s="20"/>
      <c r="TU22" s="20"/>
      <c r="TV22" s="20"/>
      <c r="TW22" s="20"/>
      <c r="TX22" s="20"/>
      <c r="TY22" s="20"/>
      <c r="TZ22" s="20"/>
      <c r="UA22" s="20"/>
      <c r="UB22" s="20"/>
      <c r="UC22" s="20"/>
      <c r="UD22" s="20"/>
      <c r="UE22" s="20"/>
      <c r="UF22" s="20"/>
      <c r="UG22" s="20"/>
      <c r="UH22" s="20"/>
      <c r="UI22" s="20"/>
      <c r="UJ22" s="20"/>
      <c r="UK22" s="20"/>
      <c r="UL22" s="20"/>
      <c r="UM22" s="20"/>
      <c r="UN22" s="20"/>
      <c r="UO22" s="20"/>
      <c r="UP22" s="20"/>
      <c r="UQ22" s="20"/>
      <c r="UR22" s="20"/>
      <c r="US22" s="20"/>
      <c r="UT22" s="20"/>
      <c r="UU22" s="20"/>
      <c r="UV22" s="20"/>
      <c r="UW22" s="20"/>
      <c r="UX22" s="20"/>
      <c r="UY22" s="20"/>
      <c r="UZ22" s="20"/>
      <c r="VA22" s="20"/>
      <c r="VB22" s="20"/>
      <c r="VC22" s="20"/>
      <c r="VD22" s="20"/>
      <c r="VE22" s="20"/>
      <c r="VF22" s="20"/>
      <c r="VG22" s="20"/>
      <c r="VH22" s="20"/>
      <c r="VI22" s="20"/>
      <c r="VJ22" s="20"/>
      <c r="VK22" s="20"/>
      <c r="VL22" s="20"/>
      <c r="VM22" s="20"/>
      <c r="VN22" s="20"/>
      <c r="VO22" s="20"/>
      <c r="VP22" s="20"/>
      <c r="VQ22" s="20"/>
      <c r="VR22" s="20"/>
      <c r="VS22" s="20"/>
      <c r="VT22" s="20"/>
      <c r="VU22" s="20"/>
      <c r="VV22" s="20"/>
      <c r="VW22" s="20"/>
      <c r="VX22" s="20"/>
      <c r="VY22" s="20"/>
      <c r="VZ22" s="20"/>
      <c r="WA22" s="20"/>
      <c r="WB22" s="20"/>
      <c r="WC22" s="20"/>
      <c r="WD22" s="20"/>
      <c r="WE22" s="20"/>
      <c r="WF22" s="20"/>
      <c r="WG22" s="20"/>
      <c r="WH22" s="20"/>
      <c r="WI22" s="20"/>
      <c r="WJ22" s="20"/>
      <c r="WK22" s="20"/>
      <c r="WL22" s="20"/>
      <c r="WM22" s="20"/>
      <c r="WN22" s="20"/>
      <c r="WO22" s="20"/>
      <c r="WP22" s="20"/>
      <c r="WQ22" s="20"/>
      <c r="WR22" s="20"/>
      <c r="WS22" s="20"/>
      <c r="WT22" s="20"/>
      <c r="WU22" s="20"/>
      <c r="WV22" s="20"/>
      <c r="WW22" s="20"/>
      <c r="WX22" s="20"/>
      <c r="WY22" s="20"/>
      <c r="WZ22" s="20"/>
      <c r="XA22" s="20"/>
      <c r="XB22" s="20"/>
      <c r="XC22" s="20"/>
      <c r="XD22" s="20"/>
      <c r="XE22" s="20"/>
      <c r="XF22" s="20"/>
      <c r="XG22" s="20"/>
      <c r="XH22" s="20"/>
      <c r="XI22" s="20"/>
      <c r="XJ22" s="20"/>
      <c r="XK22" s="20"/>
      <c r="XL22" s="20"/>
      <c r="XM22" s="20"/>
      <c r="XN22" s="20"/>
      <c r="XO22" s="20"/>
      <c r="XP22" s="20"/>
      <c r="XQ22" s="20"/>
      <c r="XR22" s="20"/>
      <c r="XS22" s="20"/>
      <c r="XT22" s="20"/>
      <c r="XU22" s="20"/>
      <c r="XV22" s="20"/>
      <c r="XW22" s="20"/>
      <c r="XX22" s="20"/>
      <c r="XY22" s="20"/>
      <c r="XZ22" s="20"/>
      <c r="YA22" s="20"/>
      <c r="YB22" s="20"/>
      <c r="YC22" s="20"/>
      <c r="YD22" s="20"/>
      <c r="YE22" s="20"/>
      <c r="YF22" s="20"/>
      <c r="YG22" s="20"/>
      <c r="YH22" s="20"/>
      <c r="YI22" s="20"/>
      <c r="YJ22" s="20"/>
      <c r="YK22" s="20"/>
      <c r="YL22" s="20"/>
      <c r="YM22" s="20"/>
      <c r="YN22" s="20"/>
      <c r="YO22" s="20"/>
      <c r="YP22" s="20"/>
      <c r="YQ22" s="20"/>
      <c r="YR22" s="20"/>
      <c r="YS22" s="20"/>
      <c r="YT22" s="20"/>
      <c r="YU22" s="20"/>
      <c r="YV22" s="20"/>
      <c r="YW22" s="20"/>
      <c r="YX22" s="20"/>
      <c r="YY22" s="20"/>
      <c r="YZ22" s="20"/>
      <c r="ZA22" s="20"/>
      <c r="ZB22" s="20"/>
      <c r="ZC22" s="20"/>
      <c r="ZD22" s="20"/>
      <c r="ZE22" s="20"/>
      <c r="ZF22" s="20"/>
      <c r="ZG22" s="20"/>
      <c r="ZH22" s="20"/>
      <c r="ZI22" s="20"/>
      <c r="ZJ22" s="20"/>
      <c r="ZK22" s="20"/>
      <c r="ZL22" s="20"/>
      <c r="ZM22" s="20"/>
      <c r="ZN22" s="20"/>
      <c r="ZO22" s="20"/>
      <c r="ZP22" s="20"/>
      <c r="ZQ22" s="20"/>
      <c r="ZR22" s="20"/>
      <c r="ZS22" s="20"/>
      <c r="ZT22" s="20"/>
      <c r="ZU22" s="20"/>
      <c r="ZV22" s="20"/>
      <c r="ZW22" s="20"/>
      <c r="ZX22" s="20"/>
      <c r="ZY22" s="20"/>
      <c r="ZZ22" s="20"/>
      <c r="AAA22" s="20"/>
      <c r="AAB22" s="20"/>
      <c r="AAC22" s="20"/>
      <c r="AAD22" s="20"/>
      <c r="AAE22" s="20"/>
      <c r="AAF22" s="20"/>
      <c r="AAG22" s="20"/>
      <c r="AAH22" s="20"/>
      <c r="AAI22" s="20"/>
      <c r="AAJ22" s="20"/>
      <c r="AAK22" s="20"/>
      <c r="AAL22" s="20"/>
      <c r="AAM22" s="20"/>
      <c r="AAN22" s="20"/>
      <c r="AAO22" s="20"/>
      <c r="AAP22" s="20"/>
      <c r="AAQ22" s="20"/>
      <c r="AAR22" s="20"/>
      <c r="AAS22" s="20"/>
      <c r="AAT22" s="20"/>
      <c r="AAU22" s="20"/>
      <c r="AAV22" s="20"/>
      <c r="AAW22" s="20"/>
      <c r="AAX22" s="20"/>
      <c r="AAY22" s="20"/>
      <c r="AAZ22" s="20"/>
      <c r="ABA22" s="20"/>
      <c r="ABB22" s="20"/>
      <c r="ABC22" s="20"/>
      <c r="ABD22" s="20"/>
      <c r="ABE22" s="20"/>
      <c r="ABF22" s="20"/>
      <c r="ABG22" s="20"/>
      <c r="ABH22" s="20"/>
      <c r="ABI22" s="20"/>
      <c r="ABJ22" s="20"/>
      <c r="ABK22" s="20"/>
      <c r="ABL22" s="20"/>
      <c r="ABM22" s="20"/>
      <c r="ABN22" s="20"/>
      <c r="ABO22" s="20"/>
      <c r="ABP22" s="20"/>
      <c r="ABQ22" s="20"/>
      <c r="ABR22" s="20"/>
      <c r="ABS22" s="20"/>
      <c r="ABT22" s="20"/>
      <c r="ABU22" s="20"/>
      <c r="ABV22" s="20"/>
      <c r="ABW22" s="20"/>
      <c r="ABX22" s="20"/>
      <c r="ABY22" s="20"/>
      <c r="ABZ22" s="20"/>
      <c r="ACA22" s="20"/>
      <c r="ACB22" s="20"/>
      <c r="ACC22" s="20"/>
      <c r="ACD22" s="20"/>
      <c r="ACE22" s="20"/>
      <c r="ACF22" s="20"/>
      <c r="ACG22" s="20"/>
      <c r="ACH22" s="20"/>
      <c r="ACI22" s="20"/>
      <c r="ACJ22" s="20"/>
      <c r="ACK22" s="20"/>
      <c r="ACL22" s="20"/>
      <c r="ACM22" s="20"/>
      <c r="ACN22" s="20"/>
      <c r="ACO22" s="20"/>
      <c r="ACP22" s="20"/>
      <c r="ACQ22" s="20"/>
      <c r="ACR22" s="20"/>
      <c r="ACS22" s="20"/>
      <c r="ACT22" s="20"/>
      <c r="ACU22" s="20"/>
      <c r="ACV22" s="20"/>
      <c r="ACW22" s="20"/>
      <c r="ACX22" s="20"/>
      <c r="ACY22" s="20"/>
      <c r="ACZ22" s="20"/>
      <c r="ADA22" s="20"/>
      <c r="ADB22" s="20"/>
      <c r="ADC22" s="20"/>
      <c r="ADD22" s="20"/>
      <c r="ADE22" s="20"/>
      <c r="ADF22" s="20"/>
      <c r="ADG22" s="20"/>
      <c r="ADH22" s="20"/>
      <c r="ADI22" s="20"/>
      <c r="ADJ22" s="20"/>
      <c r="ADK22" s="20"/>
      <c r="ADL22" s="20"/>
      <c r="ADM22" s="20"/>
      <c r="ADN22" s="20"/>
      <c r="ADO22" s="20"/>
      <c r="ADP22" s="20"/>
      <c r="ADQ22" s="20"/>
      <c r="ADR22" s="20"/>
      <c r="ADS22" s="20"/>
      <c r="ADT22" s="20"/>
      <c r="ADU22" s="20"/>
      <c r="ADV22" s="20"/>
      <c r="ADW22" s="20"/>
      <c r="ADX22" s="20"/>
      <c r="ADY22" s="20"/>
      <c r="ADZ22" s="20"/>
      <c r="AEA22" s="20"/>
      <c r="AEB22" s="20"/>
      <c r="AEC22" s="20"/>
      <c r="AED22" s="20"/>
      <c r="AEE22" s="20"/>
      <c r="AEF22" s="20"/>
      <c r="AEG22" s="20"/>
      <c r="AEH22" s="20"/>
      <c r="AEI22" s="20"/>
      <c r="AEJ22" s="20"/>
      <c r="AEK22" s="20"/>
      <c r="AEL22" s="20"/>
      <c r="AEM22" s="20"/>
      <c r="AEN22" s="20"/>
      <c r="AEO22" s="20"/>
      <c r="AEP22" s="20"/>
      <c r="AEQ22" s="20"/>
      <c r="AER22" s="20"/>
      <c r="AES22" s="20"/>
      <c r="AET22" s="20"/>
      <c r="AEU22" s="20"/>
      <c r="AEV22" s="20"/>
      <c r="AEW22" s="20"/>
      <c r="AEX22" s="20"/>
      <c r="AEY22" s="20"/>
      <c r="AEZ22" s="20"/>
      <c r="AFA22" s="20"/>
      <c r="AFB22" s="20"/>
      <c r="AFC22" s="20"/>
      <c r="AFD22" s="20"/>
      <c r="AFE22" s="20"/>
      <c r="AFF22" s="20"/>
      <c r="AFG22" s="20"/>
      <c r="AFH22" s="20"/>
      <c r="AFI22" s="20"/>
      <c r="AFJ22" s="20"/>
      <c r="AFK22" s="20"/>
      <c r="AFL22" s="20"/>
      <c r="AFM22" s="20"/>
      <c r="AFN22" s="20"/>
      <c r="AFO22" s="20"/>
      <c r="AFP22" s="20"/>
      <c r="AFQ22" s="20"/>
      <c r="AFR22" s="20"/>
      <c r="AFS22" s="20"/>
      <c r="AFT22" s="20"/>
      <c r="AFU22" s="20"/>
      <c r="AFV22" s="20"/>
      <c r="AFW22" s="20"/>
      <c r="AFX22" s="20"/>
      <c r="AFY22" s="20"/>
      <c r="AFZ22" s="20"/>
      <c r="AGA22" s="20"/>
      <c r="AGB22" s="20"/>
      <c r="AGC22" s="20"/>
      <c r="AGD22" s="20"/>
      <c r="AGE22" s="20"/>
      <c r="AGF22" s="20"/>
      <c r="AGG22" s="20"/>
      <c r="AGH22" s="20"/>
      <c r="AGI22" s="20"/>
      <c r="AGJ22" s="20"/>
      <c r="AGK22" s="20"/>
      <c r="AGL22" s="20"/>
      <c r="AGM22" s="20"/>
      <c r="AGN22" s="20"/>
      <c r="AGO22" s="20"/>
      <c r="AGP22" s="20"/>
      <c r="AGQ22" s="20"/>
      <c r="AGR22" s="20"/>
      <c r="AGS22" s="20"/>
      <c r="AGT22" s="20"/>
      <c r="AGU22" s="20"/>
      <c r="AGV22" s="20"/>
      <c r="AGW22" s="20"/>
      <c r="AGX22" s="20"/>
      <c r="AGY22" s="20"/>
      <c r="AGZ22" s="20"/>
      <c r="AHA22" s="20"/>
      <c r="AHB22" s="20"/>
      <c r="AHC22" s="20"/>
      <c r="AHD22" s="20"/>
      <c r="AHE22" s="20"/>
      <c r="AHF22" s="20"/>
      <c r="AHG22" s="20"/>
      <c r="AHH22" s="20"/>
      <c r="AHI22" s="20"/>
      <c r="AHJ22" s="20"/>
      <c r="AHK22" s="20"/>
      <c r="AHL22" s="20"/>
      <c r="AHM22" s="20"/>
      <c r="AHN22" s="20"/>
      <c r="AHO22" s="20"/>
      <c r="AHP22" s="20"/>
      <c r="AHQ22" s="20"/>
      <c r="AHR22" s="20"/>
      <c r="AHS22" s="20"/>
      <c r="AHT22" s="20"/>
      <c r="AHU22" s="20"/>
      <c r="AHV22" s="20"/>
      <c r="AHW22" s="20"/>
      <c r="AHX22" s="20"/>
      <c r="AHY22" s="20"/>
      <c r="AHZ22" s="20"/>
      <c r="AIA22" s="20"/>
      <c r="AIB22" s="20"/>
      <c r="AIC22" s="20"/>
      <c r="AID22" s="20"/>
      <c r="AIE22" s="20"/>
      <c r="AIF22" s="20"/>
      <c r="AIG22" s="20"/>
      <c r="AIH22" s="20"/>
      <c r="AII22" s="20"/>
      <c r="AIJ22" s="20"/>
      <c r="AIK22" s="20"/>
      <c r="AIL22" s="20"/>
      <c r="AIM22" s="20"/>
      <c r="AIN22" s="20"/>
      <c r="AIO22" s="20"/>
      <c r="AIP22" s="20"/>
      <c r="AIQ22" s="20"/>
      <c r="AIR22" s="20"/>
      <c r="AIS22" s="20"/>
      <c r="AIT22" s="20"/>
      <c r="AIU22" s="20"/>
      <c r="AIV22" s="20"/>
      <c r="AIW22" s="20"/>
      <c r="AIX22" s="20"/>
      <c r="AIY22" s="20"/>
      <c r="AIZ22" s="20"/>
      <c r="AJA22" s="20"/>
      <c r="AJB22" s="20"/>
      <c r="AJC22" s="20"/>
      <c r="AJD22" s="20"/>
      <c r="AJE22" s="20"/>
      <c r="AJF22" s="20"/>
      <c r="AJG22" s="20"/>
      <c r="AJH22" s="20"/>
      <c r="AJI22" s="20"/>
      <c r="AJJ22" s="20"/>
      <c r="AJK22" s="20"/>
      <c r="AJL22" s="20"/>
      <c r="AJM22" s="20"/>
      <c r="AJN22" s="20"/>
      <c r="AJO22" s="20"/>
      <c r="AJP22" s="20"/>
      <c r="AJQ22" s="20"/>
      <c r="AJR22" s="20"/>
      <c r="AJS22" s="20"/>
      <c r="AJT22" s="20"/>
      <c r="AJU22" s="20"/>
      <c r="AJV22" s="20"/>
      <c r="AJW22" s="20"/>
      <c r="AJX22" s="20"/>
      <c r="AJY22" s="20"/>
      <c r="AJZ22" s="20"/>
      <c r="AKA22" s="20"/>
      <c r="AKB22" s="20"/>
      <c r="AKC22" s="20"/>
      <c r="AKD22" s="20"/>
      <c r="AKE22" s="20"/>
      <c r="AKF22" s="20"/>
      <c r="AKG22" s="20"/>
      <c r="AKH22" s="20"/>
      <c r="AKI22" s="20"/>
      <c r="AKJ22" s="20"/>
      <c r="AKK22" s="20"/>
      <c r="AKL22" s="20"/>
      <c r="AKM22" s="20"/>
      <c r="AKN22" s="20"/>
      <c r="AKO22" s="20"/>
      <c r="AKP22" s="20"/>
      <c r="AKQ22" s="20"/>
      <c r="AKR22" s="20"/>
      <c r="AKS22" s="20"/>
      <c r="AKT22" s="20"/>
      <c r="AKU22" s="20"/>
      <c r="AKV22" s="20"/>
      <c r="AKW22" s="20"/>
      <c r="AKX22" s="20"/>
      <c r="AKY22" s="20"/>
      <c r="AKZ22" s="20"/>
      <c r="ALA22" s="20"/>
      <c r="ALB22" s="20"/>
      <c r="ALC22" s="20"/>
      <c r="ALD22" s="20"/>
      <c r="ALE22" s="20"/>
      <c r="ALF22" s="20"/>
      <c r="ALG22" s="20"/>
      <c r="ALH22" s="20"/>
      <c r="ALI22" s="20"/>
      <c r="ALJ22" s="20"/>
      <c r="ALK22" s="20"/>
      <c r="ALL22" s="20"/>
      <c r="ALM22" s="20"/>
      <c r="ALN22" s="20"/>
      <c r="ALO22" s="20"/>
      <c r="ALP22" s="20"/>
      <c r="ALQ22" s="20"/>
      <c r="ALR22" s="20"/>
      <c r="ALS22" s="20"/>
      <c r="ALT22" s="20"/>
      <c r="ALU22" s="20"/>
      <c r="ALV22" s="20"/>
      <c r="ALW22" s="20"/>
      <c r="ALX22" s="20"/>
      <c r="ALY22" s="20"/>
      <c r="ALZ22" s="20"/>
      <c r="AMA22" s="20"/>
      <c r="AMB22" s="20"/>
      <c r="AMC22" s="20"/>
      <c r="AMD22" s="20"/>
      <c r="AME22" s="20"/>
      <c r="AMF22" s="20"/>
      <c r="AMG22" s="20"/>
      <c r="AMH22" s="20"/>
      <c r="AMI22" s="20"/>
      <c r="AMJ22" s="20"/>
      <c r="AMK22" s="20"/>
    </row>
    <row r="23" spans="1:1025" s="21" customFormat="1" x14ac:dyDescent="0.35">
      <c r="A23" s="2"/>
      <c r="B23" s="6">
        <f>B22/B21</f>
        <v>0</v>
      </c>
      <c r="C23" s="6">
        <f t="shared" ref="C23" si="69">C22/C21</f>
        <v>9.7358947748985444E-2</v>
      </c>
      <c r="D23" s="6">
        <f t="shared" ref="D23" si="70">D22/D21</f>
        <v>0</v>
      </c>
      <c r="E23" s="6">
        <f t="shared" ref="E23" si="71">E22/E21</f>
        <v>0.11423677794895093</v>
      </c>
      <c r="F23" s="6">
        <f t="shared" ref="F23" si="72">F22/F21</f>
        <v>0.20487119437939111</v>
      </c>
      <c r="G23" s="6">
        <f t="shared" ref="G23" si="73">G22/G21</f>
        <v>7.2236998624610194E-2</v>
      </c>
      <c r="H23" s="6">
        <f t="shared" ref="H23" si="74">H22/H21</f>
        <v>0.22594912319220894</v>
      </c>
      <c r="I23" s="6">
        <f t="shared" ref="I23" si="75">I22/I21</f>
        <v>0.28554316598689361</v>
      </c>
      <c r="J23" s="6">
        <f t="shared" ref="J23" si="76">J22/J21</f>
        <v>0.24951986368382215</v>
      </c>
      <c r="K23" s="6">
        <f t="shared" ref="K23" si="77">K22/K21</f>
        <v>0.30115406459324506</v>
      </c>
      <c r="L23" s="6">
        <f t="shared" ref="L23" si="78">L22/L21</f>
        <v>0.39620246869875342</v>
      </c>
      <c r="M23" s="6">
        <f t="shared" ref="M23" si="79">M22/M21</f>
        <v>0.27300897497700666</v>
      </c>
      <c r="N23" s="6">
        <f t="shared" ref="N23" si="80">N22/N21</f>
        <v>0.37338043927245906</v>
      </c>
      <c r="O23" s="6">
        <f t="shared" ref="O23" si="81">O22/O21</f>
        <v>0.3593075802927661</v>
      </c>
      <c r="P23" s="6">
        <f t="shared" ref="P23" si="82">P22/P21</f>
        <v>0.3512967423190626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  <c r="SL23" s="20"/>
      <c r="SM23" s="20"/>
      <c r="SN23" s="20"/>
      <c r="SO23" s="20"/>
      <c r="SP23" s="20"/>
      <c r="SQ23" s="20"/>
      <c r="SR23" s="20"/>
      <c r="SS23" s="20"/>
      <c r="ST23" s="20"/>
      <c r="SU23" s="20"/>
      <c r="SV23" s="20"/>
      <c r="SW23" s="20"/>
      <c r="SX23" s="20"/>
      <c r="SY23" s="20"/>
      <c r="SZ23" s="20"/>
      <c r="TA23" s="20"/>
      <c r="TB23" s="20"/>
      <c r="TC23" s="20"/>
      <c r="TD23" s="20"/>
      <c r="TE23" s="20"/>
      <c r="TF23" s="20"/>
      <c r="TG23" s="20"/>
      <c r="TH23" s="20"/>
      <c r="TI23" s="20"/>
      <c r="TJ23" s="20"/>
      <c r="TK23" s="20"/>
      <c r="TL23" s="20"/>
      <c r="TM23" s="20"/>
      <c r="TN23" s="20"/>
      <c r="TO23" s="20"/>
      <c r="TP23" s="20"/>
      <c r="TQ23" s="20"/>
      <c r="TR23" s="20"/>
      <c r="TS23" s="20"/>
      <c r="TT23" s="20"/>
      <c r="TU23" s="20"/>
      <c r="TV23" s="20"/>
      <c r="TW23" s="20"/>
      <c r="TX23" s="20"/>
      <c r="TY23" s="20"/>
      <c r="TZ23" s="20"/>
      <c r="UA23" s="20"/>
      <c r="UB23" s="20"/>
      <c r="UC23" s="20"/>
      <c r="UD23" s="20"/>
      <c r="UE23" s="20"/>
      <c r="UF23" s="20"/>
      <c r="UG23" s="20"/>
      <c r="UH23" s="20"/>
      <c r="UI23" s="20"/>
      <c r="UJ23" s="20"/>
      <c r="UK23" s="20"/>
      <c r="UL23" s="20"/>
      <c r="UM23" s="20"/>
      <c r="UN23" s="20"/>
      <c r="UO23" s="20"/>
      <c r="UP23" s="20"/>
      <c r="UQ23" s="20"/>
      <c r="UR23" s="20"/>
      <c r="US23" s="20"/>
      <c r="UT23" s="20"/>
      <c r="UU23" s="20"/>
      <c r="UV23" s="20"/>
      <c r="UW23" s="20"/>
      <c r="UX23" s="20"/>
      <c r="UY23" s="20"/>
      <c r="UZ23" s="20"/>
      <c r="VA23" s="20"/>
      <c r="VB23" s="20"/>
      <c r="VC23" s="20"/>
      <c r="VD23" s="20"/>
      <c r="VE23" s="20"/>
      <c r="VF23" s="20"/>
      <c r="VG23" s="20"/>
      <c r="VH23" s="20"/>
      <c r="VI23" s="20"/>
      <c r="VJ23" s="20"/>
      <c r="VK23" s="20"/>
      <c r="VL23" s="20"/>
      <c r="VM23" s="20"/>
      <c r="VN23" s="20"/>
      <c r="VO23" s="20"/>
      <c r="VP23" s="20"/>
      <c r="VQ23" s="20"/>
      <c r="VR23" s="20"/>
      <c r="VS23" s="20"/>
      <c r="VT23" s="20"/>
      <c r="VU23" s="20"/>
      <c r="VV23" s="20"/>
      <c r="VW23" s="20"/>
      <c r="VX23" s="20"/>
      <c r="VY23" s="20"/>
      <c r="VZ23" s="20"/>
      <c r="WA23" s="20"/>
      <c r="WB23" s="20"/>
      <c r="WC23" s="20"/>
      <c r="WD23" s="20"/>
      <c r="WE23" s="20"/>
      <c r="WF23" s="20"/>
      <c r="WG23" s="20"/>
      <c r="WH23" s="20"/>
      <c r="WI23" s="20"/>
      <c r="WJ23" s="20"/>
      <c r="WK23" s="20"/>
      <c r="WL23" s="20"/>
      <c r="WM23" s="20"/>
      <c r="WN23" s="20"/>
      <c r="WO23" s="20"/>
      <c r="WP23" s="20"/>
      <c r="WQ23" s="20"/>
      <c r="WR23" s="20"/>
      <c r="WS23" s="20"/>
      <c r="WT23" s="20"/>
      <c r="WU23" s="20"/>
      <c r="WV23" s="20"/>
      <c r="WW23" s="20"/>
      <c r="WX23" s="20"/>
      <c r="WY23" s="20"/>
      <c r="WZ23" s="20"/>
      <c r="XA23" s="20"/>
      <c r="XB23" s="20"/>
      <c r="XC23" s="20"/>
      <c r="XD23" s="20"/>
      <c r="XE23" s="20"/>
      <c r="XF23" s="20"/>
      <c r="XG23" s="20"/>
      <c r="XH23" s="20"/>
      <c r="XI23" s="20"/>
      <c r="XJ23" s="20"/>
      <c r="XK23" s="20"/>
      <c r="XL23" s="20"/>
      <c r="XM23" s="20"/>
      <c r="XN23" s="20"/>
      <c r="XO23" s="20"/>
      <c r="XP23" s="20"/>
      <c r="XQ23" s="20"/>
      <c r="XR23" s="20"/>
      <c r="XS23" s="20"/>
      <c r="XT23" s="20"/>
      <c r="XU23" s="20"/>
      <c r="XV23" s="20"/>
      <c r="XW23" s="20"/>
      <c r="XX23" s="20"/>
      <c r="XY23" s="20"/>
      <c r="XZ23" s="20"/>
      <c r="YA23" s="20"/>
      <c r="YB23" s="20"/>
      <c r="YC23" s="20"/>
      <c r="YD23" s="20"/>
      <c r="YE23" s="20"/>
      <c r="YF23" s="20"/>
      <c r="YG23" s="20"/>
      <c r="YH23" s="20"/>
      <c r="YI23" s="20"/>
      <c r="YJ23" s="20"/>
      <c r="YK23" s="20"/>
      <c r="YL23" s="20"/>
      <c r="YM23" s="20"/>
      <c r="YN23" s="20"/>
      <c r="YO23" s="20"/>
      <c r="YP23" s="20"/>
      <c r="YQ23" s="20"/>
      <c r="YR23" s="20"/>
      <c r="YS23" s="20"/>
      <c r="YT23" s="20"/>
      <c r="YU23" s="20"/>
      <c r="YV23" s="20"/>
      <c r="YW23" s="20"/>
      <c r="YX23" s="20"/>
      <c r="YY23" s="20"/>
      <c r="YZ23" s="20"/>
      <c r="ZA23" s="20"/>
      <c r="ZB23" s="20"/>
      <c r="ZC23" s="20"/>
      <c r="ZD23" s="20"/>
      <c r="ZE23" s="20"/>
      <c r="ZF23" s="20"/>
      <c r="ZG23" s="20"/>
      <c r="ZH23" s="20"/>
      <c r="ZI23" s="20"/>
      <c r="ZJ23" s="20"/>
      <c r="ZK23" s="20"/>
      <c r="ZL23" s="20"/>
      <c r="ZM23" s="20"/>
      <c r="ZN23" s="20"/>
      <c r="ZO23" s="20"/>
      <c r="ZP23" s="20"/>
      <c r="ZQ23" s="20"/>
      <c r="ZR23" s="20"/>
      <c r="ZS23" s="20"/>
      <c r="ZT23" s="20"/>
      <c r="ZU23" s="20"/>
      <c r="ZV23" s="20"/>
      <c r="ZW23" s="20"/>
      <c r="ZX23" s="20"/>
      <c r="ZY23" s="20"/>
      <c r="ZZ23" s="20"/>
      <c r="AAA23" s="20"/>
      <c r="AAB23" s="20"/>
      <c r="AAC23" s="20"/>
      <c r="AAD23" s="20"/>
      <c r="AAE23" s="20"/>
      <c r="AAF23" s="20"/>
      <c r="AAG23" s="20"/>
      <c r="AAH23" s="20"/>
      <c r="AAI23" s="20"/>
      <c r="AAJ23" s="20"/>
      <c r="AAK23" s="20"/>
      <c r="AAL23" s="20"/>
      <c r="AAM23" s="20"/>
      <c r="AAN23" s="20"/>
      <c r="AAO23" s="20"/>
      <c r="AAP23" s="20"/>
      <c r="AAQ23" s="20"/>
      <c r="AAR23" s="20"/>
      <c r="AAS23" s="20"/>
      <c r="AAT23" s="20"/>
      <c r="AAU23" s="20"/>
      <c r="AAV23" s="20"/>
      <c r="AAW23" s="20"/>
      <c r="AAX23" s="20"/>
      <c r="AAY23" s="20"/>
      <c r="AAZ23" s="20"/>
      <c r="ABA23" s="20"/>
      <c r="ABB23" s="20"/>
      <c r="ABC23" s="20"/>
      <c r="ABD23" s="20"/>
      <c r="ABE23" s="20"/>
      <c r="ABF23" s="20"/>
      <c r="ABG23" s="20"/>
      <c r="ABH23" s="20"/>
      <c r="ABI23" s="20"/>
      <c r="ABJ23" s="20"/>
      <c r="ABK23" s="20"/>
      <c r="ABL23" s="20"/>
      <c r="ABM23" s="20"/>
      <c r="ABN23" s="20"/>
      <c r="ABO23" s="20"/>
      <c r="ABP23" s="20"/>
      <c r="ABQ23" s="20"/>
      <c r="ABR23" s="20"/>
      <c r="ABS23" s="20"/>
      <c r="ABT23" s="20"/>
      <c r="ABU23" s="20"/>
      <c r="ABV23" s="20"/>
      <c r="ABW23" s="20"/>
      <c r="ABX23" s="20"/>
      <c r="ABY23" s="20"/>
      <c r="ABZ23" s="20"/>
      <c r="ACA23" s="20"/>
      <c r="ACB23" s="20"/>
      <c r="ACC23" s="20"/>
      <c r="ACD23" s="20"/>
      <c r="ACE23" s="20"/>
      <c r="ACF23" s="20"/>
      <c r="ACG23" s="20"/>
      <c r="ACH23" s="20"/>
      <c r="ACI23" s="20"/>
      <c r="ACJ23" s="20"/>
      <c r="ACK23" s="20"/>
      <c r="ACL23" s="20"/>
      <c r="ACM23" s="20"/>
      <c r="ACN23" s="20"/>
      <c r="ACO23" s="20"/>
      <c r="ACP23" s="20"/>
      <c r="ACQ23" s="20"/>
      <c r="ACR23" s="20"/>
      <c r="ACS23" s="20"/>
      <c r="ACT23" s="20"/>
      <c r="ACU23" s="20"/>
      <c r="ACV23" s="20"/>
      <c r="ACW23" s="20"/>
      <c r="ACX23" s="20"/>
      <c r="ACY23" s="20"/>
      <c r="ACZ23" s="20"/>
      <c r="ADA23" s="20"/>
      <c r="ADB23" s="20"/>
      <c r="ADC23" s="20"/>
      <c r="ADD23" s="20"/>
      <c r="ADE23" s="20"/>
      <c r="ADF23" s="20"/>
      <c r="ADG23" s="20"/>
      <c r="ADH23" s="20"/>
      <c r="ADI23" s="20"/>
      <c r="ADJ23" s="20"/>
      <c r="ADK23" s="20"/>
      <c r="ADL23" s="20"/>
      <c r="ADM23" s="20"/>
      <c r="ADN23" s="20"/>
      <c r="ADO23" s="20"/>
      <c r="ADP23" s="20"/>
      <c r="ADQ23" s="20"/>
      <c r="ADR23" s="20"/>
      <c r="ADS23" s="20"/>
      <c r="ADT23" s="20"/>
      <c r="ADU23" s="20"/>
      <c r="ADV23" s="20"/>
      <c r="ADW23" s="20"/>
      <c r="ADX23" s="20"/>
      <c r="ADY23" s="20"/>
      <c r="ADZ23" s="20"/>
      <c r="AEA23" s="20"/>
      <c r="AEB23" s="20"/>
      <c r="AEC23" s="20"/>
      <c r="AED23" s="20"/>
      <c r="AEE23" s="20"/>
      <c r="AEF23" s="20"/>
      <c r="AEG23" s="20"/>
      <c r="AEH23" s="20"/>
      <c r="AEI23" s="20"/>
      <c r="AEJ23" s="20"/>
      <c r="AEK23" s="20"/>
      <c r="AEL23" s="20"/>
      <c r="AEM23" s="20"/>
      <c r="AEN23" s="20"/>
      <c r="AEO23" s="20"/>
      <c r="AEP23" s="20"/>
      <c r="AEQ23" s="20"/>
      <c r="AER23" s="20"/>
      <c r="AES23" s="20"/>
      <c r="AET23" s="20"/>
      <c r="AEU23" s="20"/>
      <c r="AEV23" s="20"/>
      <c r="AEW23" s="20"/>
      <c r="AEX23" s="20"/>
      <c r="AEY23" s="20"/>
      <c r="AEZ23" s="20"/>
      <c r="AFA23" s="20"/>
      <c r="AFB23" s="20"/>
      <c r="AFC23" s="20"/>
      <c r="AFD23" s="20"/>
      <c r="AFE23" s="20"/>
      <c r="AFF23" s="20"/>
      <c r="AFG23" s="20"/>
      <c r="AFH23" s="20"/>
      <c r="AFI23" s="20"/>
      <c r="AFJ23" s="20"/>
      <c r="AFK23" s="20"/>
      <c r="AFL23" s="20"/>
      <c r="AFM23" s="20"/>
      <c r="AFN23" s="20"/>
      <c r="AFO23" s="20"/>
      <c r="AFP23" s="20"/>
      <c r="AFQ23" s="20"/>
      <c r="AFR23" s="20"/>
      <c r="AFS23" s="20"/>
      <c r="AFT23" s="20"/>
      <c r="AFU23" s="20"/>
      <c r="AFV23" s="20"/>
      <c r="AFW23" s="20"/>
      <c r="AFX23" s="20"/>
      <c r="AFY23" s="20"/>
      <c r="AFZ23" s="20"/>
      <c r="AGA23" s="20"/>
      <c r="AGB23" s="20"/>
      <c r="AGC23" s="20"/>
      <c r="AGD23" s="20"/>
      <c r="AGE23" s="20"/>
      <c r="AGF23" s="20"/>
      <c r="AGG23" s="20"/>
      <c r="AGH23" s="20"/>
      <c r="AGI23" s="20"/>
      <c r="AGJ23" s="20"/>
      <c r="AGK23" s="20"/>
      <c r="AGL23" s="20"/>
      <c r="AGM23" s="20"/>
      <c r="AGN23" s="20"/>
      <c r="AGO23" s="20"/>
      <c r="AGP23" s="20"/>
      <c r="AGQ23" s="20"/>
      <c r="AGR23" s="20"/>
      <c r="AGS23" s="20"/>
      <c r="AGT23" s="20"/>
      <c r="AGU23" s="20"/>
      <c r="AGV23" s="20"/>
      <c r="AGW23" s="20"/>
      <c r="AGX23" s="20"/>
      <c r="AGY23" s="20"/>
      <c r="AGZ23" s="20"/>
      <c r="AHA23" s="20"/>
      <c r="AHB23" s="20"/>
      <c r="AHC23" s="20"/>
      <c r="AHD23" s="20"/>
      <c r="AHE23" s="20"/>
      <c r="AHF23" s="20"/>
      <c r="AHG23" s="20"/>
      <c r="AHH23" s="20"/>
      <c r="AHI23" s="20"/>
      <c r="AHJ23" s="20"/>
      <c r="AHK23" s="20"/>
      <c r="AHL23" s="20"/>
      <c r="AHM23" s="20"/>
      <c r="AHN23" s="20"/>
      <c r="AHO23" s="20"/>
      <c r="AHP23" s="20"/>
      <c r="AHQ23" s="20"/>
      <c r="AHR23" s="20"/>
      <c r="AHS23" s="20"/>
      <c r="AHT23" s="20"/>
      <c r="AHU23" s="20"/>
      <c r="AHV23" s="20"/>
      <c r="AHW23" s="20"/>
      <c r="AHX23" s="20"/>
      <c r="AHY23" s="20"/>
      <c r="AHZ23" s="20"/>
      <c r="AIA23" s="20"/>
      <c r="AIB23" s="20"/>
      <c r="AIC23" s="20"/>
      <c r="AID23" s="20"/>
      <c r="AIE23" s="20"/>
      <c r="AIF23" s="20"/>
      <c r="AIG23" s="20"/>
      <c r="AIH23" s="20"/>
      <c r="AII23" s="20"/>
      <c r="AIJ23" s="20"/>
      <c r="AIK23" s="20"/>
      <c r="AIL23" s="20"/>
      <c r="AIM23" s="20"/>
      <c r="AIN23" s="20"/>
      <c r="AIO23" s="20"/>
      <c r="AIP23" s="20"/>
      <c r="AIQ23" s="20"/>
      <c r="AIR23" s="20"/>
      <c r="AIS23" s="20"/>
      <c r="AIT23" s="20"/>
      <c r="AIU23" s="20"/>
      <c r="AIV23" s="20"/>
      <c r="AIW23" s="20"/>
      <c r="AIX23" s="20"/>
      <c r="AIY23" s="20"/>
      <c r="AIZ23" s="20"/>
      <c r="AJA23" s="20"/>
      <c r="AJB23" s="20"/>
      <c r="AJC23" s="20"/>
      <c r="AJD23" s="20"/>
      <c r="AJE23" s="20"/>
      <c r="AJF23" s="20"/>
      <c r="AJG23" s="20"/>
      <c r="AJH23" s="20"/>
      <c r="AJI23" s="20"/>
      <c r="AJJ23" s="20"/>
      <c r="AJK23" s="20"/>
      <c r="AJL23" s="20"/>
      <c r="AJM23" s="20"/>
      <c r="AJN23" s="20"/>
      <c r="AJO23" s="20"/>
      <c r="AJP23" s="20"/>
      <c r="AJQ23" s="20"/>
      <c r="AJR23" s="20"/>
      <c r="AJS23" s="20"/>
      <c r="AJT23" s="20"/>
      <c r="AJU23" s="20"/>
      <c r="AJV23" s="20"/>
      <c r="AJW23" s="20"/>
      <c r="AJX23" s="20"/>
      <c r="AJY23" s="20"/>
      <c r="AJZ23" s="20"/>
      <c r="AKA23" s="20"/>
      <c r="AKB23" s="20"/>
      <c r="AKC23" s="20"/>
      <c r="AKD23" s="20"/>
      <c r="AKE23" s="20"/>
      <c r="AKF23" s="20"/>
      <c r="AKG23" s="20"/>
      <c r="AKH23" s="20"/>
      <c r="AKI23" s="20"/>
      <c r="AKJ23" s="20"/>
      <c r="AKK23" s="20"/>
      <c r="AKL23" s="20"/>
      <c r="AKM23" s="20"/>
      <c r="AKN23" s="20"/>
      <c r="AKO23" s="20"/>
      <c r="AKP23" s="20"/>
      <c r="AKQ23" s="20"/>
      <c r="AKR23" s="20"/>
      <c r="AKS23" s="20"/>
      <c r="AKT23" s="20"/>
      <c r="AKU23" s="20"/>
      <c r="AKV23" s="20"/>
      <c r="AKW23" s="20"/>
      <c r="AKX23" s="20"/>
      <c r="AKY23" s="20"/>
      <c r="AKZ23" s="20"/>
      <c r="ALA23" s="20"/>
      <c r="ALB23" s="20"/>
      <c r="ALC23" s="20"/>
      <c r="ALD23" s="20"/>
      <c r="ALE23" s="20"/>
      <c r="ALF23" s="20"/>
      <c r="ALG23" s="20"/>
      <c r="ALH23" s="20"/>
      <c r="ALI23" s="20"/>
      <c r="ALJ23" s="20"/>
      <c r="ALK23" s="20"/>
      <c r="ALL23" s="20"/>
      <c r="ALM23" s="20"/>
      <c r="ALN23" s="20"/>
      <c r="ALO23" s="20"/>
      <c r="ALP23" s="20"/>
      <c r="ALQ23" s="20"/>
      <c r="ALR23" s="20"/>
      <c r="ALS23" s="20"/>
      <c r="ALT23" s="20"/>
      <c r="ALU23" s="20"/>
      <c r="ALV23" s="20"/>
      <c r="ALW23" s="20"/>
      <c r="ALX23" s="20"/>
      <c r="ALY23" s="20"/>
      <c r="ALZ23" s="20"/>
      <c r="AMA23" s="20"/>
      <c r="AMB23" s="20"/>
      <c r="AMC23" s="20"/>
      <c r="AMD23" s="20"/>
      <c r="AME23" s="20"/>
      <c r="AMF23" s="20"/>
      <c r="AMG23" s="20"/>
      <c r="AMH23" s="20"/>
      <c r="AMI23" s="20"/>
      <c r="AMJ23" s="20"/>
      <c r="AMK23" s="20"/>
    </row>
    <row r="24" spans="1:1025" s="21" customFormat="1" x14ac:dyDescent="0.35">
      <c r="A24" s="2" t="s">
        <v>5</v>
      </c>
      <c r="B24" s="3">
        <v>3230</v>
      </c>
      <c r="C24" s="3">
        <v>3459</v>
      </c>
      <c r="D24" s="3">
        <v>3697</v>
      </c>
      <c r="E24" s="3">
        <v>3733</v>
      </c>
      <c r="F24" s="3">
        <v>4616</v>
      </c>
      <c r="G24" s="3">
        <v>4696</v>
      </c>
      <c r="H24" s="3">
        <v>4158</v>
      </c>
      <c r="I24" s="3">
        <v>3732</v>
      </c>
      <c r="J24" s="3">
        <v>3745</v>
      </c>
      <c r="K24" s="3">
        <v>3286</v>
      </c>
      <c r="L24" s="3">
        <v>3039</v>
      </c>
      <c r="M24" s="3">
        <v>2503</v>
      </c>
      <c r="N24" s="3">
        <v>1173</v>
      </c>
      <c r="O24" s="3">
        <v>6162</v>
      </c>
      <c r="P24" s="3">
        <v>6395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  <c r="SL24" s="20"/>
      <c r="SM24" s="20"/>
      <c r="SN24" s="20"/>
      <c r="SO24" s="20"/>
      <c r="SP24" s="20"/>
      <c r="SQ24" s="20"/>
      <c r="SR24" s="20"/>
      <c r="SS24" s="20"/>
      <c r="ST24" s="20"/>
      <c r="SU24" s="20"/>
      <c r="SV24" s="20"/>
      <c r="SW24" s="20"/>
      <c r="SX24" s="20"/>
      <c r="SY24" s="20"/>
      <c r="SZ24" s="20"/>
      <c r="TA24" s="20"/>
      <c r="TB24" s="20"/>
      <c r="TC24" s="20"/>
      <c r="TD24" s="20"/>
      <c r="TE24" s="20"/>
      <c r="TF24" s="20"/>
      <c r="TG24" s="20"/>
      <c r="TH24" s="20"/>
      <c r="TI24" s="20"/>
      <c r="TJ24" s="20"/>
      <c r="TK24" s="20"/>
      <c r="TL24" s="20"/>
      <c r="TM24" s="20"/>
      <c r="TN24" s="20"/>
      <c r="TO24" s="20"/>
      <c r="TP24" s="20"/>
      <c r="TQ24" s="20"/>
      <c r="TR24" s="20"/>
      <c r="TS24" s="20"/>
      <c r="TT24" s="20"/>
      <c r="TU24" s="20"/>
      <c r="TV24" s="20"/>
      <c r="TW24" s="20"/>
      <c r="TX24" s="20"/>
      <c r="TY24" s="20"/>
      <c r="TZ24" s="20"/>
      <c r="UA24" s="20"/>
      <c r="UB24" s="20"/>
      <c r="UC24" s="20"/>
      <c r="UD24" s="20"/>
      <c r="UE24" s="20"/>
      <c r="UF24" s="20"/>
      <c r="UG24" s="20"/>
      <c r="UH24" s="20"/>
      <c r="UI24" s="20"/>
      <c r="UJ24" s="20"/>
      <c r="UK24" s="20"/>
      <c r="UL24" s="20"/>
      <c r="UM24" s="20"/>
      <c r="UN24" s="20"/>
      <c r="UO24" s="20"/>
      <c r="UP24" s="20"/>
      <c r="UQ24" s="20"/>
      <c r="UR24" s="20"/>
      <c r="US24" s="20"/>
      <c r="UT24" s="20"/>
      <c r="UU24" s="20"/>
      <c r="UV24" s="20"/>
      <c r="UW24" s="20"/>
      <c r="UX24" s="20"/>
      <c r="UY24" s="20"/>
      <c r="UZ24" s="20"/>
      <c r="VA24" s="20"/>
      <c r="VB24" s="20"/>
      <c r="VC24" s="20"/>
      <c r="VD24" s="20"/>
      <c r="VE24" s="20"/>
      <c r="VF24" s="20"/>
      <c r="VG24" s="20"/>
      <c r="VH24" s="20"/>
      <c r="VI24" s="20"/>
      <c r="VJ24" s="20"/>
      <c r="VK24" s="20"/>
      <c r="VL24" s="20"/>
      <c r="VM24" s="20"/>
      <c r="VN24" s="20"/>
      <c r="VO24" s="20"/>
      <c r="VP24" s="20"/>
      <c r="VQ24" s="20"/>
      <c r="VR24" s="20"/>
      <c r="VS24" s="20"/>
      <c r="VT24" s="20"/>
      <c r="VU24" s="20"/>
      <c r="VV24" s="20"/>
      <c r="VW24" s="20"/>
      <c r="VX24" s="20"/>
      <c r="VY24" s="20"/>
      <c r="VZ24" s="20"/>
      <c r="WA24" s="20"/>
      <c r="WB24" s="20"/>
      <c r="WC24" s="20"/>
      <c r="WD24" s="20"/>
      <c r="WE24" s="20"/>
      <c r="WF24" s="20"/>
      <c r="WG24" s="20"/>
      <c r="WH24" s="20"/>
      <c r="WI24" s="20"/>
      <c r="WJ24" s="20"/>
      <c r="WK24" s="20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0"/>
      <c r="XQ24" s="20"/>
      <c r="XR24" s="20"/>
      <c r="XS24" s="20"/>
      <c r="XT24" s="20"/>
      <c r="XU24" s="20"/>
      <c r="XV24" s="20"/>
      <c r="XW24" s="20"/>
      <c r="XX24" s="20"/>
      <c r="XY24" s="20"/>
      <c r="XZ24" s="20"/>
      <c r="YA24" s="20"/>
      <c r="YB24" s="20"/>
      <c r="YC24" s="20"/>
      <c r="YD24" s="20"/>
      <c r="YE24" s="20"/>
      <c r="YF24" s="20"/>
      <c r="YG24" s="20"/>
      <c r="YH24" s="20"/>
      <c r="YI24" s="20"/>
      <c r="YJ24" s="20"/>
      <c r="YK24" s="20"/>
      <c r="YL24" s="20"/>
      <c r="YM24" s="20"/>
      <c r="YN24" s="20"/>
      <c r="YO24" s="20"/>
      <c r="YP24" s="20"/>
      <c r="YQ24" s="20"/>
      <c r="YR24" s="20"/>
      <c r="YS24" s="20"/>
      <c r="YT24" s="20"/>
      <c r="YU24" s="20"/>
      <c r="YV24" s="20"/>
      <c r="YW24" s="20"/>
      <c r="YX24" s="20"/>
      <c r="YY24" s="20"/>
      <c r="YZ24" s="20"/>
      <c r="ZA24" s="20"/>
      <c r="ZB24" s="20"/>
      <c r="ZC24" s="20"/>
      <c r="ZD24" s="20"/>
      <c r="ZE24" s="20"/>
      <c r="ZF24" s="20"/>
      <c r="ZG24" s="20"/>
      <c r="ZH24" s="20"/>
      <c r="ZI24" s="20"/>
      <c r="ZJ24" s="20"/>
      <c r="ZK24" s="20"/>
      <c r="ZL24" s="20"/>
      <c r="ZM24" s="20"/>
      <c r="ZN24" s="20"/>
      <c r="ZO24" s="20"/>
      <c r="ZP24" s="20"/>
      <c r="ZQ24" s="20"/>
      <c r="ZR24" s="20"/>
      <c r="ZS24" s="20"/>
      <c r="ZT24" s="20"/>
      <c r="ZU24" s="20"/>
      <c r="ZV24" s="20"/>
      <c r="ZW24" s="20"/>
      <c r="ZX24" s="20"/>
      <c r="ZY24" s="20"/>
      <c r="ZZ24" s="20"/>
      <c r="AAA24" s="20"/>
      <c r="AAB24" s="20"/>
      <c r="AAC24" s="20"/>
      <c r="AAD24" s="20"/>
      <c r="AAE24" s="20"/>
      <c r="AAF24" s="20"/>
      <c r="AAG24" s="20"/>
      <c r="AAH24" s="20"/>
      <c r="AAI24" s="20"/>
      <c r="AAJ24" s="20"/>
      <c r="AAK24" s="20"/>
      <c r="AAL24" s="20"/>
      <c r="AAM24" s="20"/>
      <c r="AAN24" s="20"/>
      <c r="AAO24" s="20"/>
      <c r="AAP24" s="20"/>
      <c r="AAQ24" s="20"/>
      <c r="AAR24" s="20"/>
      <c r="AAS24" s="20"/>
      <c r="AAT24" s="20"/>
      <c r="AAU24" s="20"/>
      <c r="AAV24" s="20"/>
      <c r="AAW24" s="20"/>
      <c r="AAX24" s="20"/>
      <c r="AAY24" s="20"/>
      <c r="AAZ24" s="20"/>
      <c r="ABA24" s="20"/>
      <c r="ABB24" s="20"/>
      <c r="ABC24" s="20"/>
      <c r="ABD24" s="20"/>
      <c r="ABE24" s="20"/>
      <c r="ABF24" s="20"/>
      <c r="ABG24" s="20"/>
      <c r="ABH24" s="20"/>
      <c r="ABI24" s="20"/>
      <c r="ABJ24" s="20"/>
      <c r="ABK24" s="20"/>
      <c r="ABL24" s="20"/>
      <c r="ABM24" s="20"/>
      <c r="ABN24" s="20"/>
      <c r="ABO24" s="20"/>
      <c r="ABP24" s="20"/>
      <c r="ABQ24" s="20"/>
      <c r="ABR24" s="20"/>
      <c r="ABS24" s="20"/>
      <c r="ABT24" s="20"/>
      <c r="ABU24" s="20"/>
      <c r="ABV24" s="20"/>
      <c r="ABW24" s="20"/>
      <c r="ABX24" s="20"/>
      <c r="ABY24" s="20"/>
      <c r="ABZ24" s="20"/>
      <c r="ACA24" s="20"/>
      <c r="ACB24" s="20"/>
      <c r="ACC24" s="20"/>
      <c r="ACD24" s="20"/>
      <c r="ACE24" s="20"/>
      <c r="ACF24" s="20"/>
      <c r="ACG24" s="20"/>
      <c r="ACH24" s="20"/>
      <c r="ACI24" s="20"/>
      <c r="ACJ24" s="20"/>
      <c r="ACK24" s="20"/>
      <c r="ACL24" s="20"/>
      <c r="ACM24" s="20"/>
      <c r="ACN24" s="20"/>
      <c r="ACO24" s="20"/>
      <c r="ACP24" s="20"/>
      <c r="ACQ24" s="20"/>
      <c r="ACR24" s="20"/>
      <c r="ACS24" s="20"/>
      <c r="ACT24" s="20"/>
      <c r="ACU24" s="20"/>
      <c r="ACV24" s="20"/>
      <c r="ACW24" s="20"/>
      <c r="ACX24" s="20"/>
      <c r="ACY24" s="20"/>
      <c r="ACZ24" s="20"/>
      <c r="ADA24" s="20"/>
      <c r="ADB24" s="20"/>
      <c r="ADC24" s="20"/>
      <c r="ADD24" s="20"/>
      <c r="ADE24" s="20"/>
      <c r="ADF24" s="20"/>
      <c r="ADG24" s="20"/>
      <c r="ADH24" s="20"/>
      <c r="ADI24" s="20"/>
      <c r="ADJ24" s="20"/>
      <c r="ADK24" s="20"/>
      <c r="ADL24" s="20"/>
      <c r="ADM24" s="20"/>
      <c r="ADN24" s="20"/>
      <c r="ADO24" s="20"/>
      <c r="ADP24" s="20"/>
      <c r="ADQ24" s="20"/>
      <c r="ADR24" s="20"/>
      <c r="ADS24" s="20"/>
      <c r="ADT24" s="20"/>
      <c r="ADU24" s="20"/>
      <c r="ADV24" s="20"/>
      <c r="ADW24" s="20"/>
      <c r="ADX24" s="20"/>
      <c r="ADY24" s="20"/>
      <c r="ADZ24" s="20"/>
      <c r="AEA24" s="20"/>
      <c r="AEB24" s="20"/>
      <c r="AEC24" s="20"/>
      <c r="AED24" s="20"/>
      <c r="AEE24" s="20"/>
      <c r="AEF24" s="20"/>
      <c r="AEG24" s="20"/>
      <c r="AEH24" s="20"/>
      <c r="AEI24" s="20"/>
      <c r="AEJ24" s="20"/>
      <c r="AEK24" s="20"/>
      <c r="AEL24" s="20"/>
      <c r="AEM24" s="20"/>
      <c r="AEN24" s="20"/>
      <c r="AEO24" s="20"/>
      <c r="AEP24" s="20"/>
      <c r="AEQ24" s="20"/>
      <c r="AER24" s="20"/>
      <c r="AES24" s="20"/>
      <c r="AET24" s="20"/>
      <c r="AEU24" s="20"/>
      <c r="AEV24" s="20"/>
      <c r="AEW24" s="20"/>
      <c r="AEX24" s="20"/>
      <c r="AEY24" s="20"/>
      <c r="AEZ24" s="20"/>
      <c r="AFA24" s="20"/>
      <c r="AFB24" s="20"/>
      <c r="AFC24" s="20"/>
      <c r="AFD24" s="20"/>
      <c r="AFE24" s="20"/>
      <c r="AFF24" s="20"/>
      <c r="AFG24" s="20"/>
      <c r="AFH24" s="20"/>
      <c r="AFI24" s="20"/>
      <c r="AFJ24" s="20"/>
      <c r="AFK24" s="20"/>
      <c r="AFL24" s="20"/>
      <c r="AFM24" s="20"/>
      <c r="AFN24" s="20"/>
      <c r="AFO24" s="20"/>
      <c r="AFP24" s="20"/>
      <c r="AFQ24" s="20"/>
      <c r="AFR24" s="20"/>
      <c r="AFS24" s="20"/>
      <c r="AFT24" s="20"/>
      <c r="AFU24" s="20"/>
      <c r="AFV24" s="20"/>
      <c r="AFW24" s="20"/>
      <c r="AFX24" s="20"/>
      <c r="AFY24" s="20"/>
      <c r="AFZ24" s="20"/>
      <c r="AGA24" s="20"/>
      <c r="AGB24" s="20"/>
      <c r="AGC24" s="20"/>
      <c r="AGD24" s="20"/>
      <c r="AGE24" s="20"/>
      <c r="AGF24" s="20"/>
      <c r="AGG24" s="20"/>
      <c r="AGH24" s="20"/>
      <c r="AGI24" s="20"/>
      <c r="AGJ24" s="20"/>
      <c r="AGK24" s="20"/>
      <c r="AGL24" s="20"/>
      <c r="AGM24" s="20"/>
      <c r="AGN24" s="20"/>
      <c r="AGO24" s="20"/>
      <c r="AGP24" s="20"/>
      <c r="AGQ24" s="20"/>
      <c r="AGR24" s="20"/>
      <c r="AGS24" s="20"/>
      <c r="AGT24" s="20"/>
      <c r="AGU24" s="20"/>
      <c r="AGV24" s="20"/>
      <c r="AGW24" s="20"/>
      <c r="AGX24" s="20"/>
      <c r="AGY24" s="20"/>
      <c r="AGZ24" s="20"/>
      <c r="AHA24" s="20"/>
      <c r="AHB24" s="20"/>
      <c r="AHC24" s="20"/>
      <c r="AHD24" s="20"/>
      <c r="AHE24" s="20"/>
      <c r="AHF24" s="20"/>
      <c r="AHG24" s="20"/>
      <c r="AHH24" s="20"/>
      <c r="AHI24" s="20"/>
      <c r="AHJ24" s="20"/>
      <c r="AHK24" s="20"/>
      <c r="AHL24" s="20"/>
      <c r="AHM24" s="20"/>
      <c r="AHN24" s="20"/>
      <c r="AHO24" s="20"/>
      <c r="AHP24" s="20"/>
      <c r="AHQ24" s="20"/>
      <c r="AHR24" s="20"/>
      <c r="AHS24" s="20"/>
      <c r="AHT24" s="20"/>
      <c r="AHU24" s="20"/>
      <c r="AHV24" s="20"/>
      <c r="AHW24" s="20"/>
      <c r="AHX24" s="20"/>
      <c r="AHY24" s="20"/>
      <c r="AHZ24" s="20"/>
      <c r="AIA24" s="20"/>
      <c r="AIB24" s="20"/>
      <c r="AIC24" s="20"/>
      <c r="AID24" s="20"/>
      <c r="AIE24" s="20"/>
      <c r="AIF24" s="20"/>
      <c r="AIG24" s="20"/>
      <c r="AIH24" s="20"/>
      <c r="AII24" s="20"/>
      <c r="AIJ24" s="20"/>
      <c r="AIK24" s="20"/>
      <c r="AIL24" s="20"/>
      <c r="AIM24" s="20"/>
      <c r="AIN24" s="20"/>
      <c r="AIO24" s="20"/>
      <c r="AIP24" s="20"/>
      <c r="AIQ24" s="20"/>
      <c r="AIR24" s="20"/>
      <c r="AIS24" s="20"/>
      <c r="AIT24" s="20"/>
      <c r="AIU24" s="20"/>
      <c r="AIV24" s="20"/>
      <c r="AIW24" s="20"/>
      <c r="AIX24" s="20"/>
      <c r="AIY24" s="20"/>
      <c r="AIZ24" s="20"/>
      <c r="AJA24" s="20"/>
      <c r="AJB24" s="20"/>
      <c r="AJC24" s="20"/>
      <c r="AJD24" s="20"/>
      <c r="AJE24" s="20"/>
      <c r="AJF24" s="20"/>
      <c r="AJG24" s="20"/>
      <c r="AJH24" s="20"/>
      <c r="AJI24" s="20"/>
      <c r="AJJ24" s="20"/>
      <c r="AJK24" s="20"/>
      <c r="AJL24" s="20"/>
      <c r="AJM24" s="20"/>
      <c r="AJN24" s="20"/>
      <c r="AJO24" s="20"/>
      <c r="AJP24" s="20"/>
      <c r="AJQ24" s="20"/>
      <c r="AJR24" s="20"/>
      <c r="AJS24" s="20"/>
      <c r="AJT24" s="20"/>
      <c r="AJU24" s="20"/>
      <c r="AJV24" s="20"/>
      <c r="AJW24" s="20"/>
      <c r="AJX24" s="20"/>
      <c r="AJY24" s="20"/>
      <c r="AJZ24" s="20"/>
      <c r="AKA24" s="20"/>
      <c r="AKB24" s="20"/>
      <c r="AKC24" s="20"/>
      <c r="AKD24" s="20"/>
      <c r="AKE24" s="20"/>
      <c r="AKF24" s="20"/>
      <c r="AKG24" s="20"/>
      <c r="AKH24" s="20"/>
      <c r="AKI24" s="20"/>
      <c r="AKJ24" s="20"/>
      <c r="AKK24" s="20"/>
      <c r="AKL24" s="20"/>
      <c r="AKM24" s="20"/>
      <c r="AKN24" s="20"/>
      <c r="AKO24" s="20"/>
      <c r="AKP24" s="20"/>
      <c r="AKQ24" s="20"/>
      <c r="AKR24" s="20"/>
      <c r="AKS24" s="20"/>
      <c r="AKT24" s="20"/>
      <c r="AKU24" s="20"/>
      <c r="AKV24" s="20"/>
      <c r="AKW24" s="20"/>
      <c r="AKX24" s="20"/>
      <c r="AKY24" s="20"/>
      <c r="AKZ24" s="20"/>
      <c r="ALA24" s="20"/>
      <c r="ALB24" s="20"/>
      <c r="ALC24" s="20"/>
      <c r="ALD24" s="20"/>
      <c r="ALE24" s="20"/>
      <c r="ALF24" s="20"/>
      <c r="ALG24" s="20"/>
      <c r="ALH24" s="20"/>
      <c r="ALI24" s="20"/>
      <c r="ALJ24" s="20"/>
      <c r="ALK24" s="20"/>
      <c r="ALL24" s="20"/>
      <c r="ALM24" s="20"/>
      <c r="ALN24" s="20"/>
      <c r="ALO24" s="20"/>
      <c r="ALP24" s="20"/>
      <c r="ALQ24" s="20"/>
      <c r="ALR24" s="20"/>
      <c r="ALS24" s="20"/>
      <c r="ALT24" s="20"/>
      <c r="ALU24" s="20"/>
      <c r="ALV24" s="20"/>
      <c r="ALW24" s="20"/>
      <c r="ALX24" s="20"/>
      <c r="ALY24" s="20"/>
      <c r="ALZ24" s="20"/>
      <c r="AMA24" s="20"/>
      <c r="AMB24" s="20"/>
      <c r="AMC24" s="20"/>
      <c r="AMD24" s="20"/>
      <c r="AME24" s="20"/>
      <c r="AMF24" s="20"/>
      <c r="AMG24" s="20"/>
      <c r="AMH24" s="20"/>
      <c r="AMI24" s="20"/>
      <c r="AMJ24" s="20"/>
      <c r="AMK24" s="20"/>
    </row>
    <row r="25" spans="1:1025" s="21" customFormat="1" x14ac:dyDescent="0.35">
      <c r="A25" s="2" t="s">
        <v>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46.96</v>
      </c>
      <c r="H25" s="3">
        <v>41.58</v>
      </c>
      <c r="I25" s="3">
        <v>74.64</v>
      </c>
      <c r="J25" s="3">
        <v>187.25</v>
      </c>
      <c r="K25" s="3">
        <v>164.3</v>
      </c>
      <c r="L25" s="3">
        <v>151.94999999999999</v>
      </c>
      <c r="M25" s="3">
        <v>175.21</v>
      </c>
      <c r="N25" s="3">
        <v>117.3</v>
      </c>
      <c r="O25" s="3">
        <f>0.1*O24</f>
        <v>616.20000000000005</v>
      </c>
      <c r="P25" s="3">
        <f>0.08*P24</f>
        <v>511.6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  <c r="SL25" s="20"/>
      <c r="SM25" s="20"/>
      <c r="SN25" s="20"/>
      <c r="SO25" s="20"/>
      <c r="SP25" s="20"/>
      <c r="SQ25" s="20"/>
      <c r="SR25" s="20"/>
      <c r="SS25" s="20"/>
      <c r="ST25" s="20"/>
      <c r="SU25" s="20"/>
      <c r="SV25" s="20"/>
      <c r="SW25" s="20"/>
      <c r="SX25" s="20"/>
      <c r="SY25" s="20"/>
      <c r="SZ25" s="20"/>
      <c r="TA25" s="20"/>
      <c r="TB25" s="20"/>
      <c r="TC25" s="20"/>
      <c r="TD25" s="20"/>
      <c r="TE25" s="20"/>
      <c r="TF25" s="20"/>
      <c r="TG25" s="20"/>
      <c r="TH25" s="20"/>
      <c r="TI25" s="20"/>
      <c r="TJ25" s="20"/>
      <c r="TK25" s="20"/>
      <c r="TL25" s="20"/>
      <c r="TM25" s="20"/>
      <c r="TN25" s="20"/>
      <c r="TO25" s="20"/>
      <c r="TP25" s="20"/>
      <c r="TQ25" s="20"/>
      <c r="TR25" s="20"/>
      <c r="TS25" s="20"/>
      <c r="TT25" s="20"/>
      <c r="TU25" s="20"/>
      <c r="TV25" s="20"/>
      <c r="TW25" s="20"/>
      <c r="TX25" s="20"/>
      <c r="TY25" s="20"/>
      <c r="TZ25" s="20"/>
      <c r="UA25" s="20"/>
      <c r="UB25" s="20"/>
      <c r="UC25" s="20"/>
      <c r="UD25" s="20"/>
      <c r="UE25" s="20"/>
      <c r="UF25" s="20"/>
      <c r="UG25" s="20"/>
      <c r="UH25" s="20"/>
      <c r="UI25" s="20"/>
      <c r="UJ25" s="20"/>
      <c r="UK25" s="20"/>
      <c r="UL25" s="20"/>
      <c r="UM25" s="20"/>
      <c r="UN25" s="20"/>
      <c r="UO25" s="20"/>
      <c r="UP25" s="20"/>
      <c r="UQ25" s="20"/>
      <c r="UR25" s="20"/>
      <c r="US25" s="20"/>
      <c r="UT25" s="20"/>
      <c r="UU25" s="20"/>
      <c r="UV25" s="20"/>
      <c r="UW25" s="20"/>
      <c r="UX25" s="20"/>
      <c r="UY25" s="20"/>
      <c r="UZ25" s="20"/>
      <c r="VA25" s="20"/>
      <c r="VB25" s="20"/>
      <c r="VC25" s="20"/>
      <c r="VD25" s="20"/>
      <c r="VE25" s="20"/>
      <c r="VF25" s="20"/>
      <c r="VG25" s="20"/>
      <c r="VH25" s="20"/>
      <c r="VI25" s="20"/>
      <c r="VJ25" s="20"/>
      <c r="VK25" s="20"/>
      <c r="VL25" s="20"/>
      <c r="VM25" s="20"/>
      <c r="VN25" s="20"/>
      <c r="VO25" s="20"/>
      <c r="VP25" s="20"/>
      <c r="VQ25" s="20"/>
      <c r="VR25" s="20"/>
      <c r="VS25" s="20"/>
      <c r="VT25" s="20"/>
      <c r="VU25" s="20"/>
      <c r="VV25" s="20"/>
      <c r="VW25" s="20"/>
      <c r="VX25" s="20"/>
      <c r="VY25" s="20"/>
      <c r="VZ25" s="20"/>
      <c r="WA25" s="20"/>
      <c r="WB25" s="20"/>
      <c r="WC25" s="20"/>
      <c r="WD25" s="20"/>
      <c r="WE25" s="20"/>
      <c r="WF25" s="20"/>
      <c r="WG25" s="20"/>
      <c r="WH25" s="20"/>
      <c r="WI25" s="20"/>
      <c r="WJ25" s="20"/>
      <c r="WK25" s="20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0"/>
      <c r="XQ25" s="20"/>
      <c r="XR25" s="20"/>
      <c r="XS25" s="20"/>
      <c r="XT25" s="20"/>
      <c r="XU25" s="20"/>
      <c r="XV25" s="20"/>
      <c r="XW25" s="20"/>
      <c r="XX25" s="20"/>
      <c r="XY25" s="20"/>
      <c r="XZ25" s="20"/>
      <c r="YA25" s="20"/>
      <c r="YB25" s="20"/>
      <c r="YC25" s="20"/>
      <c r="YD25" s="20"/>
      <c r="YE25" s="20"/>
      <c r="YF25" s="20"/>
      <c r="YG25" s="20"/>
      <c r="YH25" s="20"/>
      <c r="YI25" s="20"/>
      <c r="YJ25" s="20"/>
      <c r="YK25" s="20"/>
      <c r="YL25" s="20"/>
      <c r="YM25" s="20"/>
      <c r="YN25" s="20"/>
      <c r="YO25" s="20"/>
      <c r="YP25" s="20"/>
      <c r="YQ25" s="20"/>
      <c r="YR25" s="20"/>
      <c r="YS25" s="20"/>
      <c r="YT25" s="20"/>
      <c r="YU25" s="20"/>
      <c r="YV25" s="20"/>
      <c r="YW25" s="20"/>
      <c r="YX25" s="20"/>
      <c r="YY25" s="20"/>
      <c r="YZ25" s="20"/>
      <c r="ZA25" s="20"/>
      <c r="ZB25" s="20"/>
      <c r="ZC25" s="20"/>
      <c r="ZD25" s="20"/>
      <c r="ZE25" s="20"/>
      <c r="ZF25" s="20"/>
      <c r="ZG25" s="20"/>
      <c r="ZH25" s="20"/>
      <c r="ZI25" s="20"/>
      <c r="ZJ25" s="20"/>
      <c r="ZK25" s="20"/>
      <c r="ZL25" s="20"/>
      <c r="ZM25" s="20"/>
      <c r="ZN25" s="20"/>
      <c r="ZO25" s="20"/>
      <c r="ZP25" s="20"/>
      <c r="ZQ25" s="20"/>
      <c r="ZR25" s="20"/>
      <c r="ZS25" s="20"/>
      <c r="ZT25" s="20"/>
      <c r="ZU25" s="20"/>
      <c r="ZV25" s="20"/>
      <c r="ZW25" s="20"/>
      <c r="ZX25" s="20"/>
      <c r="ZY25" s="20"/>
      <c r="ZZ25" s="20"/>
      <c r="AAA25" s="20"/>
      <c r="AAB25" s="20"/>
      <c r="AAC25" s="20"/>
      <c r="AAD25" s="20"/>
      <c r="AAE25" s="20"/>
      <c r="AAF25" s="20"/>
      <c r="AAG25" s="20"/>
      <c r="AAH25" s="20"/>
      <c r="AAI25" s="20"/>
      <c r="AAJ25" s="20"/>
      <c r="AAK25" s="20"/>
      <c r="AAL25" s="20"/>
      <c r="AAM25" s="20"/>
      <c r="AAN25" s="20"/>
      <c r="AAO25" s="20"/>
      <c r="AAP25" s="20"/>
      <c r="AAQ25" s="20"/>
      <c r="AAR25" s="20"/>
      <c r="AAS25" s="20"/>
      <c r="AAT25" s="20"/>
      <c r="AAU25" s="20"/>
      <c r="AAV25" s="20"/>
      <c r="AAW25" s="20"/>
      <c r="AAX25" s="20"/>
      <c r="AAY25" s="20"/>
      <c r="AAZ25" s="20"/>
      <c r="ABA25" s="20"/>
      <c r="ABB25" s="20"/>
      <c r="ABC25" s="20"/>
      <c r="ABD25" s="20"/>
      <c r="ABE25" s="20"/>
      <c r="ABF25" s="20"/>
      <c r="ABG25" s="20"/>
      <c r="ABH25" s="20"/>
      <c r="ABI25" s="20"/>
      <c r="ABJ25" s="20"/>
      <c r="ABK25" s="20"/>
      <c r="ABL25" s="20"/>
      <c r="ABM25" s="20"/>
      <c r="ABN25" s="20"/>
      <c r="ABO25" s="20"/>
      <c r="ABP25" s="20"/>
      <c r="ABQ25" s="20"/>
      <c r="ABR25" s="20"/>
      <c r="ABS25" s="20"/>
      <c r="ABT25" s="20"/>
      <c r="ABU25" s="20"/>
      <c r="ABV25" s="20"/>
      <c r="ABW25" s="20"/>
      <c r="ABX25" s="20"/>
      <c r="ABY25" s="20"/>
      <c r="ABZ25" s="20"/>
      <c r="ACA25" s="20"/>
      <c r="ACB25" s="20"/>
      <c r="ACC25" s="20"/>
      <c r="ACD25" s="20"/>
      <c r="ACE25" s="20"/>
      <c r="ACF25" s="20"/>
      <c r="ACG25" s="20"/>
      <c r="ACH25" s="20"/>
      <c r="ACI25" s="20"/>
      <c r="ACJ25" s="20"/>
      <c r="ACK25" s="20"/>
      <c r="ACL25" s="20"/>
      <c r="ACM25" s="20"/>
      <c r="ACN25" s="20"/>
      <c r="ACO25" s="20"/>
      <c r="ACP25" s="20"/>
      <c r="ACQ25" s="20"/>
      <c r="ACR25" s="20"/>
      <c r="ACS25" s="20"/>
      <c r="ACT25" s="20"/>
      <c r="ACU25" s="20"/>
      <c r="ACV25" s="20"/>
      <c r="ACW25" s="20"/>
      <c r="ACX25" s="20"/>
      <c r="ACY25" s="20"/>
      <c r="ACZ25" s="20"/>
      <c r="ADA25" s="20"/>
      <c r="ADB25" s="20"/>
      <c r="ADC25" s="20"/>
      <c r="ADD25" s="20"/>
      <c r="ADE25" s="20"/>
      <c r="ADF25" s="20"/>
      <c r="ADG25" s="20"/>
      <c r="ADH25" s="20"/>
      <c r="ADI25" s="20"/>
      <c r="ADJ25" s="20"/>
      <c r="ADK25" s="20"/>
      <c r="ADL25" s="20"/>
      <c r="ADM25" s="20"/>
      <c r="ADN25" s="20"/>
      <c r="ADO25" s="20"/>
      <c r="ADP25" s="20"/>
      <c r="ADQ25" s="20"/>
      <c r="ADR25" s="20"/>
      <c r="ADS25" s="20"/>
      <c r="ADT25" s="20"/>
      <c r="ADU25" s="20"/>
      <c r="ADV25" s="20"/>
      <c r="ADW25" s="20"/>
      <c r="ADX25" s="20"/>
      <c r="ADY25" s="20"/>
      <c r="ADZ25" s="20"/>
      <c r="AEA25" s="20"/>
      <c r="AEB25" s="20"/>
      <c r="AEC25" s="20"/>
      <c r="AED25" s="20"/>
      <c r="AEE25" s="20"/>
      <c r="AEF25" s="20"/>
      <c r="AEG25" s="20"/>
      <c r="AEH25" s="20"/>
      <c r="AEI25" s="20"/>
      <c r="AEJ25" s="20"/>
      <c r="AEK25" s="20"/>
      <c r="AEL25" s="20"/>
      <c r="AEM25" s="20"/>
      <c r="AEN25" s="20"/>
      <c r="AEO25" s="20"/>
      <c r="AEP25" s="20"/>
      <c r="AEQ25" s="20"/>
      <c r="AER25" s="20"/>
      <c r="AES25" s="20"/>
      <c r="AET25" s="20"/>
      <c r="AEU25" s="20"/>
      <c r="AEV25" s="20"/>
      <c r="AEW25" s="20"/>
      <c r="AEX25" s="20"/>
      <c r="AEY25" s="20"/>
      <c r="AEZ25" s="20"/>
      <c r="AFA25" s="20"/>
      <c r="AFB25" s="20"/>
      <c r="AFC25" s="20"/>
      <c r="AFD25" s="20"/>
      <c r="AFE25" s="20"/>
      <c r="AFF25" s="20"/>
      <c r="AFG25" s="20"/>
      <c r="AFH25" s="20"/>
      <c r="AFI25" s="20"/>
      <c r="AFJ25" s="20"/>
      <c r="AFK25" s="20"/>
      <c r="AFL25" s="20"/>
      <c r="AFM25" s="20"/>
      <c r="AFN25" s="20"/>
      <c r="AFO25" s="20"/>
      <c r="AFP25" s="20"/>
      <c r="AFQ25" s="20"/>
      <c r="AFR25" s="20"/>
      <c r="AFS25" s="20"/>
      <c r="AFT25" s="20"/>
      <c r="AFU25" s="20"/>
      <c r="AFV25" s="20"/>
      <c r="AFW25" s="20"/>
      <c r="AFX25" s="20"/>
      <c r="AFY25" s="20"/>
      <c r="AFZ25" s="20"/>
      <c r="AGA25" s="20"/>
      <c r="AGB25" s="20"/>
      <c r="AGC25" s="20"/>
      <c r="AGD25" s="20"/>
      <c r="AGE25" s="20"/>
      <c r="AGF25" s="20"/>
      <c r="AGG25" s="20"/>
      <c r="AGH25" s="20"/>
      <c r="AGI25" s="20"/>
      <c r="AGJ25" s="20"/>
      <c r="AGK25" s="20"/>
      <c r="AGL25" s="20"/>
      <c r="AGM25" s="20"/>
      <c r="AGN25" s="20"/>
      <c r="AGO25" s="20"/>
      <c r="AGP25" s="20"/>
      <c r="AGQ25" s="20"/>
      <c r="AGR25" s="20"/>
      <c r="AGS25" s="20"/>
      <c r="AGT25" s="20"/>
      <c r="AGU25" s="20"/>
      <c r="AGV25" s="20"/>
      <c r="AGW25" s="20"/>
      <c r="AGX25" s="20"/>
      <c r="AGY25" s="20"/>
      <c r="AGZ25" s="20"/>
      <c r="AHA25" s="20"/>
      <c r="AHB25" s="20"/>
      <c r="AHC25" s="20"/>
      <c r="AHD25" s="20"/>
      <c r="AHE25" s="20"/>
      <c r="AHF25" s="20"/>
      <c r="AHG25" s="20"/>
      <c r="AHH25" s="20"/>
      <c r="AHI25" s="20"/>
      <c r="AHJ25" s="20"/>
      <c r="AHK25" s="20"/>
      <c r="AHL25" s="20"/>
      <c r="AHM25" s="20"/>
      <c r="AHN25" s="20"/>
      <c r="AHO25" s="20"/>
      <c r="AHP25" s="20"/>
      <c r="AHQ25" s="20"/>
      <c r="AHR25" s="20"/>
      <c r="AHS25" s="20"/>
      <c r="AHT25" s="20"/>
      <c r="AHU25" s="20"/>
      <c r="AHV25" s="20"/>
      <c r="AHW25" s="20"/>
      <c r="AHX25" s="20"/>
      <c r="AHY25" s="20"/>
      <c r="AHZ25" s="20"/>
      <c r="AIA25" s="20"/>
      <c r="AIB25" s="20"/>
      <c r="AIC25" s="20"/>
      <c r="AID25" s="20"/>
      <c r="AIE25" s="20"/>
      <c r="AIF25" s="20"/>
      <c r="AIG25" s="20"/>
      <c r="AIH25" s="20"/>
      <c r="AII25" s="20"/>
      <c r="AIJ25" s="20"/>
      <c r="AIK25" s="20"/>
      <c r="AIL25" s="20"/>
      <c r="AIM25" s="20"/>
      <c r="AIN25" s="20"/>
      <c r="AIO25" s="20"/>
      <c r="AIP25" s="20"/>
      <c r="AIQ25" s="20"/>
      <c r="AIR25" s="20"/>
      <c r="AIS25" s="20"/>
      <c r="AIT25" s="20"/>
      <c r="AIU25" s="20"/>
      <c r="AIV25" s="20"/>
      <c r="AIW25" s="20"/>
      <c r="AIX25" s="20"/>
      <c r="AIY25" s="20"/>
      <c r="AIZ25" s="20"/>
      <c r="AJA25" s="20"/>
      <c r="AJB25" s="20"/>
      <c r="AJC25" s="20"/>
      <c r="AJD25" s="20"/>
      <c r="AJE25" s="20"/>
      <c r="AJF25" s="20"/>
      <c r="AJG25" s="20"/>
      <c r="AJH25" s="20"/>
      <c r="AJI25" s="20"/>
      <c r="AJJ25" s="20"/>
      <c r="AJK25" s="20"/>
      <c r="AJL25" s="20"/>
      <c r="AJM25" s="20"/>
      <c r="AJN25" s="20"/>
      <c r="AJO25" s="20"/>
      <c r="AJP25" s="20"/>
      <c r="AJQ25" s="20"/>
      <c r="AJR25" s="20"/>
      <c r="AJS25" s="20"/>
      <c r="AJT25" s="20"/>
      <c r="AJU25" s="20"/>
      <c r="AJV25" s="20"/>
      <c r="AJW25" s="20"/>
      <c r="AJX25" s="20"/>
      <c r="AJY25" s="20"/>
      <c r="AJZ25" s="20"/>
      <c r="AKA25" s="20"/>
      <c r="AKB25" s="20"/>
      <c r="AKC25" s="20"/>
      <c r="AKD25" s="20"/>
      <c r="AKE25" s="20"/>
      <c r="AKF25" s="20"/>
      <c r="AKG25" s="20"/>
      <c r="AKH25" s="20"/>
      <c r="AKI25" s="20"/>
      <c r="AKJ25" s="20"/>
      <c r="AKK25" s="20"/>
      <c r="AKL25" s="20"/>
      <c r="AKM25" s="20"/>
      <c r="AKN25" s="20"/>
      <c r="AKO25" s="20"/>
      <c r="AKP25" s="20"/>
      <c r="AKQ25" s="20"/>
      <c r="AKR25" s="20"/>
      <c r="AKS25" s="20"/>
      <c r="AKT25" s="20"/>
      <c r="AKU25" s="20"/>
      <c r="AKV25" s="20"/>
      <c r="AKW25" s="20"/>
      <c r="AKX25" s="20"/>
      <c r="AKY25" s="20"/>
      <c r="AKZ25" s="20"/>
      <c r="ALA25" s="20"/>
      <c r="ALB25" s="20"/>
      <c r="ALC25" s="20"/>
      <c r="ALD25" s="20"/>
      <c r="ALE25" s="20"/>
      <c r="ALF25" s="20"/>
      <c r="ALG25" s="20"/>
      <c r="ALH25" s="20"/>
      <c r="ALI25" s="20"/>
      <c r="ALJ25" s="20"/>
      <c r="ALK25" s="20"/>
      <c r="ALL25" s="20"/>
      <c r="ALM25" s="20"/>
      <c r="ALN25" s="20"/>
      <c r="ALO25" s="20"/>
      <c r="ALP25" s="20"/>
      <c r="ALQ25" s="20"/>
      <c r="ALR25" s="20"/>
      <c r="ALS25" s="20"/>
      <c r="ALT25" s="20"/>
      <c r="ALU25" s="20"/>
      <c r="ALV25" s="20"/>
      <c r="ALW25" s="20"/>
      <c r="ALX25" s="20"/>
      <c r="ALY25" s="20"/>
      <c r="ALZ25" s="20"/>
      <c r="AMA25" s="20"/>
      <c r="AMB25" s="20"/>
      <c r="AMC25" s="20"/>
      <c r="AMD25" s="20"/>
      <c r="AME25" s="20"/>
      <c r="AMF25" s="20"/>
      <c r="AMG25" s="20"/>
      <c r="AMH25" s="20"/>
      <c r="AMI25" s="20"/>
      <c r="AMJ25" s="20"/>
      <c r="AMK25" s="20"/>
    </row>
    <row r="26" spans="1:1025" s="21" customFormat="1" x14ac:dyDescent="0.35">
      <c r="A26" s="2" t="s">
        <v>41</v>
      </c>
      <c r="B26" s="3">
        <f>B24*B53</f>
        <v>933.11111111111097</v>
      </c>
      <c r="C26" s="3">
        <f t="shared" ref="C26:P26" si="83">C24*C53</f>
        <v>1168.2715231788079</v>
      </c>
      <c r="D26" s="3">
        <f t="shared" si="83"/>
        <v>1270.251282051282</v>
      </c>
      <c r="E26" s="3">
        <f t="shared" si="83"/>
        <v>1066.5714285714284</v>
      </c>
      <c r="F26" s="3">
        <f t="shared" si="83"/>
        <v>1775.3846153846155</v>
      </c>
      <c r="G26" s="3">
        <f t="shared" si="83"/>
        <v>1983.9689922480618</v>
      </c>
      <c r="H26" s="3">
        <f t="shared" si="83"/>
        <v>1654.6268041237113</v>
      </c>
      <c r="I26" s="3">
        <f t="shared" si="83"/>
        <v>1256.3168316831684</v>
      </c>
      <c r="J26" s="3">
        <f t="shared" si="83"/>
        <v>1312.0067114093961</v>
      </c>
      <c r="K26" s="3">
        <f t="shared" si="83"/>
        <v>1201.5970149253731</v>
      </c>
      <c r="L26" s="3">
        <f t="shared" si="83"/>
        <v>1095.6482910694597</v>
      </c>
      <c r="M26" s="3">
        <f t="shared" si="83"/>
        <v>975.03451676528596</v>
      </c>
      <c r="N26" s="3">
        <f t="shared" si="83"/>
        <v>485.64234104046244</v>
      </c>
      <c r="O26" s="3">
        <f t="shared" si="83"/>
        <v>2384.932493249325</v>
      </c>
      <c r="P26" s="3">
        <f t="shared" si="83"/>
        <v>2510.2972673559821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/>
      <c r="QG26" s="20"/>
      <c r="QH26" s="20"/>
      <c r="QI26" s="20"/>
      <c r="QJ26" s="20"/>
      <c r="QK26" s="20"/>
      <c r="QL26" s="20"/>
      <c r="QM26" s="20"/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/>
      <c r="SA26" s="20"/>
      <c r="SB26" s="20"/>
      <c r="SC26" s="20"/>
      <c r="SD26" s="20"/>
      <c r="SE26" s="20"/>
      <c r="SF26" s="20"/>
      <c r="SG26" s="20"/>
      <c r="SH26" s="20"/>
      <c r="SI26" s="20"/>
      <c r="SJ26" s="20"/>
      <c r="SK26" s="20"/>
      <c r="SL26" s="20"/>
      <c r="SM26" s="20"/>
      <c r="SN26" s="20"/>
      <c r="SO26" s="20"/>
      <c r="SP26" s="20"/>
      <c r="SQ26" s="20"/>
      <c r="SR26" s="20"/>
      <c r="SS26" s="20"/>
      <c r="ST26" s="20"/>
      <c r="SU26" s="20"/>
      <c r="SV26" s="20"/>
      <c r="SW26" s="20"/>
      <c r="SX26" s="20"/>
      <c r="SY26" s="20"/>
      <c r="SZ26" s="20"/>
      <c r="TA26" s="20"/>
      <c r="TB26" s="20"/>
      <c r="TC26" s="20"/>
      <c r="TD26" s="20"/>
      <c r="TE26" s="20"/>
      <c r="TF26" s="20"/>
      <c r="TG26" s="20"/>
      <c r="TH26" s="20"/>
      <c r="TI26" s="20"/>
      <c r="TJ26" s="20"/>
      <c r="TK26" s="20"/>
      <c r="TL26" s="20"/>
      <c r="TM26" s="20"/>
      <c r="TN26" s="20"/>
      <c r="TO26" s="20"/>
      <c r="TP26" s="20"/>
      <c r="TQ26" s="20"/>
      <c r="TR26" s="20"/>
      <c r="TS26" s="20"/>
      <c r="TT26" s="20"/>
      <c r="TU26" s="20"/>
      <c r="TV26" s="20"/>
      <c r="TW26" s="20"/>
      <c r="TX26" s="20"/>
      <c r="TY26" s="20"/>
      <c r="TZ26" s="20"/>
      <c r="UA26" s="20"/>
      <c r="UB26" s="20"/>
      <c r="UC26" s="20"/>
      <c r="UD26" s="20"/>
      <c r="UE26" s="20"/>
      <c r="UF26" s="20"/>
      <c r="UG26" s="20"/>
      <c r="UH26" s="20"/>
      <c r="UI26" s="20"/>
      <c r="UJ26" s="20"/>
      <c r="UK26" s="20"/>
      <c r="UL26" s="20"/>
      <c r="UM26" s="20"/>
      <c r="UN26" s="20"/>
      <c r="UO26" s="20"/>
      <c r="UP26" s="20"/>
      <c r="UQ26" s="20"/>
      <c r="UR26" s="20"/>
      <c r="US26" s="20"/>
      <c r="UT26" s="20"/>
      <c r="UU26" s="20"/>
      <c r="UV26" s="20"/>
      <c r="UW26" s="20"/>
      <c r="UX26" s="20"/>
      <c r="UY26" s="20"/>
      <c r="UZ26" s="20"/>
      <c r="VA26" s="20"/>
      <c r="VB26" s="20"/>
      <c r="VC26" s="20"/>
      <c r="VD26" s="20"/>
      <c r="VE26" s="20"/>
      <c r="VF26" s="20"/>
      <c r="VG26" s="20"/>
      <c r="VH26" s="20"/>
      <c r="VI26" s="20"/>
      <c r="VJ26" s="20"/>
      <c r="VK26" s="20"/>
      <c r="VL26" s="20"/>
      <c r="VM26" s="20"/>
      <c r="VN26" s="20"/>
      <c r="VO26" s="20"/>
      <c r="VP26" s="20"/>
      <c r="VQ26" s="20"/>
      <c r="VR26" s="20"/>
      <c r="VS26" s="20"/>
      <c r="VT26" s="20"/>
      <c r="VU26" s="20"/>
      <c r="VV26" s="20"/>
      <c r="VW26" s="20"/>
      <c r="VX26" s="20"/>
      <c r="VY26" s="20"/>
      <c r="VZ26" s="20"/>
      <c r="WA26" s="20"/>
      <c r="WB26" s="20"/>
      <c r="WC26" s="20"/>
      <c r="WD26" s="20"/>
      <c r="WE26" s="20"/>
      <c r="WF26" s="20"/>
      <c r="WG26" s="20"/>
      <c r="WH26" s="20"/>
      <c r="WI26" s="20"/>
      <c r="WJ26" s="20"/>
      <c r="WK26" s="20"/>
      <c r="WL26" s="20"/>
      <c r="WM26" s="20"/>
      <c r="WN26" s="20"/>
      <c r="WO26" s="20"/>
      <c r="WP26" s="20"/>
      <c r="WQ26" s="20"/>
      <c r="WR26" s="20"/>
      <c r="WS26" s="20"/>
      <c r="WT26" s="20"/>
      <c r="WU26" s="20"/>
      <c r="WV26" s="20"/>
      <c r="WW26" s="20"/>
      <c r="WX26" s="20"/>
      <c r="WY26" s="20"/>
      <c r="WZ26" s="20"/>
      <c r="XA26" s="20"/>
      <c r="XB26" s="20"/>
      <c r="XC26" s="20"/>
      <c r="XD26" s="20"/>
      <c r="XE26" s="20"/>
      <c r="XF26" s="20"/>
      <c r="XG26" s="20"/>
      <c r="XH26" s="20"/>
      <c r="XI26" s="20"/>
      <c r="XJ26" s="20"/>
      <c r="XK26" s="20"/>
      <c r="XL26" s="20"/>
      <c r="XM26" s="20"/>
      <c r="XN26" s="20"/>
      <c r="XO26" s="20"/>
      <c r="XP26" s="20"/>
      <c r="XQ26" s="20"/>
      <c r="XR26" s="20"/>
      <c r="XS26" s="20"/>
      <c r="XT26" s="20"/>
      <c r="XU26" s="20"/>
      <c r="XV26" s="20"/>
      <c r="XW26" s="20"/>
      <c r="XX26" s="20"/>
      <c r="XY26" s="20"/>
      <c r="XZ26" s="20"/>
      <c r="YA26" s="20"/>
      <c r="YB26" s="20"/>
      <c r="YC26" s="20"/>
      <c r="YD26" s="20"/>
      <c r="YE26" s="20"/>
      <c r="YF26" s="20"/>
      <c r="YG26" s="20"/>
      <c r="YH26" s="20"/>
      <c r="YI26" s="20"/>
      <c r="YJ26" s="20"/>
      <c r="YK26" s="20"/>
      <c r="YL26" s="20"/>
      <c r="YM26" s="20"/>
      <c r="YN26" s="20"/>
      <c r="YO26" s="20"/>
      <c r="YP26" s="20"/>
      <c r="YQ26" s="20"/>
      <c r="YR26" s="20"/>
      <c r="YS26" s="20"/>
      <c r="YT26" s="20"/>
      <c r="YU26" s="20"/>
      <c r="YV26" s="20"/>
      <c r="YW26" s="20"/>
      <c r="YX26" s="20"/>
      <c r="YY26" s="20"/>
      <c r="YZ26" s="20"/>
      <c r="ZA26" s="20"/>
      <c r="ZB26" s="20"/>
      <c r="ZC26" s="20"/>
      <c r="ZD26" s="20"/>
      <c r="ZE26" s="20"/>
      <c r="ZF26" s="20"/>
      <c r="ZG26" s="20"/>
      <c r="ZH26" s="20"/>
      <c r="ZI26" s="20"/>
      <c r="ZJ26" s="20"/>
      <c r="ZK26" s="20"/>
      <c r="ZL26" s="20"/>
      <c r="ZM26" s="20"/>
      <c r="ZN26" s="20"/>
      <c r="ZO26" s="20"/>
      <c r="ZP26" s="20"/>
      <c r="ZQ26" s="20"/>
      <c r="ZR26" s="20"/>
      <c r="ZS26" s="20"/>
      <c r="ZT26" s="20"/>
      <c r="ZU26" s="20"/>
      <c r="ZV26" s="20"/>
      <c r="ZW26" s="20"/>
      <c r="ZX26" s="20"/>
      <c r="ZY26" s="20"/>
      <c r="ZZ26" s="20"/>
      <c r="AAA26" s="20"/>
      <c r="AAB26" s="20"/>
      <c r="AAC26" s="20"/>
      <c r="AAD26" s="20"/>
      <c r="AAE26" s="20"/>
      <c r="AAF26" s="20"/>
      <c r="AAG26" s="20"/>
      <c r="AAH26" s="20"/>
      <c r="AAI26" s="20"/>
      <c r="AAJ26" s="20"/>
      <c r="AAK26" s="20"/>
      <c r="AAL26" s="20"/>
      <c r="AAM26" s="20"/>
      <c r="AAN26" s="20"/>
      <c r="AAO26" s="20"/>
      <c r="AAP26" s="20"/>
      <c r="AAQ26" s="20"/>
      <c r="AAR26" s="20"/>
      <c r="AAS26" s="20"/>
      <c r="AAT26" s="20"/>
      <c r="AAU26" s="20"/>
      <c r="AAV26" s="20"/>
      <c r="AAW26" s="20"/>
      <c r="AAX26" s="20"/>
      <c r="AAY26" s="20"/>
      <c r="AAZ26" s="20"/>
      <c r="ABA26" s="20"/>
      <c r="ABB26" s="20"/>
      <c r="ABC26" s="20"/>
      <c r="ABD26" s="20"/>
      <c r="ABE26" s="20"/>
      <c r="ABF26" s="20"/>
      <c r="ABG26" s="20"/>
      <c r="ABH26" s="20"/>
      <c r="ABI26" s="20"/>
      <c r="ABJ26" s="20"/>
      <c r="ABK26" s="20"/>
      <c r="ABL26" s="20"/>
      <c r="ABM26" s="20"/>
      <c r="ABN26" s="20"/>
      <c r="ABO26" s="20"/>
      <c r="ABP26" s="20"/>
      <c r="ABQ26" s="20"/>
      <c r="ABR26" s="20"/>
      <c r="ABS26" s="20"/>
      <c r="ABT26" s="20"/>
      <c r="ABU26" s="20"/>
      <c r="ABV26" s="20"/>
      <c r="ABW26" s="20"/>
      <c r="ABX26" s="20"/>
      <c r="ABY26" s="20"/>
      <c r="ABZ26" s="20"/>
      <c r="ACA26" s="20"/>
      <c r="ACB26" s="20"/>
      <c r="ACC26" s="20"/>
      <c r="ACD26" s="20"/>
      <c r="ACE26" s="20"/>
      <c r="ACF26" s="20"/>
      <c r="ACG26" s="20"/>
      <c r="ACH26" s="20"/>
      <c r="ACI26" s="20"/>
      <c r="ACJ26" s="20"/>
      <c r="ACK26" s="20"/>
      <c r="ACL26" s="20"/>
      <c r="ACM26" s="20"/>
      <c r="ACN26" s="20"/>
      <c r="ACO26" s="20"/>
      <c r="ACP26" s="20"/>
      <c r="ACQ26" s="20"/>
      <c r="ACR26" s="20"/>
      <c r="ACS26" s="20"/>
      <c r="ACT26" s="20"/>
      <c r="ACU26" s="20"/>
      <c r="ACV26" s="20"/>
      <c r="ACW26" s="20"/>
      <c r="ACX26" s="20"/>
      <c r="ACY26" s="20"/>
      <c r="ACZ26" s="20"/>
      <c r="ADA26" s="20"/>
      <c r="ADB26" s="20"/>
      <c r="ADC26" s="20"/>
      <c r="ADD26" s="20"/>
      <c r="ADE26" s="20"/>
      <c r="ADF26" s="20"/>
      <c r="ADG26" s="20"/>
      <c r="ADH26" s="20"/>
      <c r="ADI26" s="20"/>
      <c r="ADJ26" s="20"/>
      <c r="ADK26" s="20"/>
      <c r="ADL26" s="20"/>
      <c r="ADM26" s="20"/>
      <c r="ADN26" s="20"/>
      <c r="ADO26" s="20"/>
      <c r="ADP26" s="20"/>
      <c r="ADQ26" s="20"/>
      <c r="ADR26" s="20"/>
      <c r="ADS26" s="20"/>
      <c r="ADT26" s="20"/>
      <c r="ADU26" s="20"/>
      <c r="ADV26" s="20"/>
      <c r="ADW26" s="20"/>
      <c r="ADX26" s="20"/>
      <c r="ADY26" s="20"/>
      <c r="ADZ26" s="20"/>
      <c r="AEA26" s="20"/>
      <c r="AEB26" s="20"/>
      <c r="AEC26" s="20"/>
      <c r="AED26" s="20"/>
      <c r="AEE26" s="20"/>
      <c r="AEF26" s="20"/>
      <c r="AEG26" s="20"/>
      <c r="AEH26" s="20"/>
      <c r="AEI26" s="20"/>
      <c r="AEJ26" s="20"/>
      <c r="AEK26" s="20"/>
      <c r="AEL26" s="20"/>
      <c r="AEM26" s="20"/>
      <c r="AEN26" s="20"/>
      <c r="AEO26" s="20"/>
      <c r="AEP26" s="20"/>
      <c r="AEQ26" s="20"/>
      <c r="AER26" s="20"/>
      <c r="AES26" s="20"/>
      <c r="AET26" s="20"/>
      <c r="AEU26" s="20"/>
      <c r="AEV26" s="20"/>
      <c r="AEW26" s="20"/>
      <c r="AEX26" s="20"/>
      <c r="AEY26" s="20"/>
      <c r="AEZ26" s="20"/>
      <c r="AFA26" s="20"/>
      <c r="AFB26" s="20"/>
      <c r="AFC26" s="20"/>
      <c r="AFD26" s="20"/>
      <c r="AFE26" s="20"/>
      <c r="AFF26" s="20"/>
      <c r="AFG26" s="20"/>
      <c r="AFH26" s="20"/>
      <c r="AFI26" s="20"/>
      <c r="AFJ26" s="20"/>
      <c r="AFK26" s="20"/>
      <c r="AFL26" s="20"/>
      <c r="AFM26" s="20"/>
      <c r="AFN26" s="20"/>
      <c r="AFO26" s="20"/>
      <c r="AFP26" s="20"/>
      <c r="AFQ26" s="20"/>
      <c r="AFR26" s="20"/>
      <c r="AFS26" s="20"/>
      <c r="AFT26" s="20"/>
      <c r="AFU26" s="20"/>
      <c r="AFV26" s="20"/>
      <c r="AFW26" s="20"/>
      <c r="AFX26" s="20"/>
      <c r="AFY26" s="20"/>
      <c r="AFZ26" s="20"/>
      <c r="AGA26" s="20"/>
      <c r="AGB26" s="20"/>
      <c r="AGC26" s="20"/>
      <c r="AGD26" s="20"/>
      <c r="AGE26" s="20"/>
      <c r="AGF26" s="20"/>
      <c r="AGG26" s="20"/>
      <c r="AGH26" s="20"/>
      <c r="AGI26" s="20"/>
      <c r="AGJ26" s="20"/>
      <c r="AGK26" s="20"/>
      <c r="AGL26" s="20"/>
      <c r="AGM26" s="20"/>
      <c r="AGN26" s="20"/>
      <c r="AGO26" s="20"/>
      <c r="AGP26" s="20"/>
      <c r="AGQ26" s="20"/>
      <c r="AGR26" s="20"/>
      <c r="AGS26" s="20"/>
      <c r="AGT26" s="20"/>
      <c r="AGU26" s="20"/>
      <c r="AGV26" s="20"/>
      <c r="AGW26" s="20"/>
      <c r="AGX26" s="20"/>
      <c r="AGY26" s="20"/>
      <c r="AGZ26" s="20"/>
      <c r="AHA26" s="20"/>
      <c r="AHB26" s="20"/>
      <c r="AHC26" s="20"/>
      <c r="AHD26" s="20"/>
      <c r="AHE26" s="20"/>
      <c r="AHF26" s="20"/>
      <c r="AHG26" s="20"/>
      <c r="AHH26" s="20"/>
      <c r="AHI26" s="20"/>
      <c r="AHJ26" s="20"/>
      <c r="AHK26" s="20"/>
      <c r="AHL26" s="20"/>
      <c r="AHM26" s="20"/>
      <c r="AHN26" s="20"/>
      <c r="AHO26" s="20"/>
      <c r="AHP26" s="20"/>
      <c r="AHQ26" s="20"/>
      <c r="AHR26" s="20"/>
      <c r="AHS26" s="20"/>
      <c r="AHT26" s="20"/>
      <c r="AHU26" s="20"/>
      <c r="AHV26" s="20"/>
      <c r="AHW26" s="20"/>
      <c r="AHX26" s="20"/>
      <c r="AHY26" s="20"/>
      <c r="AHZ26" s="20"/>
      <c r="AIA26" s="20"/>
      <c r="AIB26" s="20"/>
      <c r="AIC26" s="20"/>
      <c r="AID26" s="20"/>
      <c r="AIE26" s="20"/>
      <c r="AIF26" s="20"/>
      <c r="AIG26" s="20"/>
      <c r="AIH26" s="20"/>
      <c r="AII26" s="20"/>
      <c r="AIJ26" s="20"/>
      <c r="AIK26" s="20"/>
      <c r="AIL26" s="20"/>
      <c r="AIM26" s="20"/>
      <c r="AIN26" s="20"/>
      <c r="AIO26" s="20"/>
      <c r="AIP26" s="20"/>
      <c r="AIQ26" s="20"/>
      <c r="AIR26" s="20"/>
      <c r="AIS26" s="20"/>
      <c r="AIT26" s="20"/>
      <c r="AIU26" s="20"/>
      <c r="AIV26" s="20"/>
      <c r="AIW26" s="20"/>
      <c r="AIX26" s="20"/>
      <c r="AIY26" s="20"/>
      <c r="AIZ26" s="20"/>
      <c r="AJA26" s="20"/>
      <c r="AJB26" s="20"/>
      <c r="AJC26" s="20"/>
      <c r="AJD26" s="20"/>
      <c r="AJE26" s="20"/>
      <c r="AJF26" s="20"/>
      <c r="AJG26" s="20"/>
      <c r="AJH26" s="20"/>
      <c r="AJI26" s="20"/>
      <c r="AJJ26" s="20"/>
      <c r="AJK26" s="20"/>
      <c r="AJL26" s="20"/>
      <c r="AJM26" s="20"/>
      <c r="AJN26" s="20"/>
      <c r="AJO26" s="20"/>
      <c r="AJP26" s="20"/>
      <c r="AJQ26" s="20"/>
      <c r="AJR26" s="20"/>
      <c r="AJS26" s="20"/>
      <c r="AJT26" s="20"/>
      <c r="AJU26" s="20"/>
      <c r="AJV26" s="20"/>
      <c r="AJW26" s="20"/>
      <c r="AJX26" s="20"/>
      <c r="AJY26" s="20"/>
      <c r="AJZ26" s="20"/>
      <c r="AKA26" s="20"/>
      <c r="AKB26" s="20"/>
      <c r="AKC26" s="20"/>
      <c r="AKD26" s="20"/>
      <c r="AKE26" s="20"/>
      <c r="AKF26" s="20"/>
      <c r="AKG26" s="20"/>
      <c r="AKH26" s="20"/>
      <c r="AKI26" s="20"/>
      <c r="AKJ26" s="20"/>
      <c r="AKK26" s="20"/>
      <c r="AKL26" s="20"/>
      <c r="AKM26" s="20"/>
      <c r="AKN26" s="20"/>
      <c r="AKO26" s="20"/>
      <c r="AKP26" s="20"/>
      <c r="AKQ26" s="20"/>
      <c r="AKR26" s="20"/>
      <c r="AKS26" s="20"/>
      <c r="AKT26" s="20"/>
      <c r="AKU26" s="20"/>
      <c r="AKV26" s="20"/>
      <c r="AKW26" s="20"/>
      <c r="AKX26" s="20"/>
      <c r="AKY26" s="20"/>
      <c r="AKZ26" s="20"/>
      <c r="ALA26" s="20"/>
      <c r="ALB26" s="20"/>
      <c r="ALC26" s="20"/>
      <c r="ALD26" s="20"/>
      <c r="ALE26" s="20"/>
      <c r="ALF26" s="20"/>
      <c r="ALG26" s="20"/>
      <c r="ALH26" s="20"/>
      <c r="ALI26" s="20"/>
      <c r="ALJ26" s="20"/>
      <c r="ALK26" s="20"/>
      <c r="ALL26" s="20"/>
      <c r="ALM26" s="20"/>
      <c r="ALN26" s="20"/>
      <c r="ALO26" s="20"/>
      <c r="ALP26" s="20"/>
      <c r="ALQ26" s="20"/>
      <c r="ALR26" s="20"/>
      <c r="ALS26" s="20"/>
      <c r="ALT26" s="20"/>
      <c r="ALU26" s="20"/>
      <c r="ALV26" s="20"/>
      <c r="ALW26" s="20"/>
      <c r="ALX26" s="20"/>
      <c r="ALY26" s="20"/>
      <c r="ALZ26" s="20"/>
      <c r="AMA26" s="20"/>
      <c r="AMB26" s="20"/>
      <c r="AMC26" s="20"/>
      <c r="AMD26" s="20"/>
      <c r="AME26" s="20"/>
      <c r="AMF26" s="20"/>
      <c r="AMG26" s="20"/>
      <c r="AMH26" s="20"/>
      <c r="AMI26" s="20"/>
      <c r="AMJ26" s="20"/>
      <c r="AMK26" s="20"/>
    </row>
    <row r="27" spans="1:1025" s="21" customFormat="1" x14ac:dyDescent="0.35">
      <c r="A27" s="2"/>
      <c r="B27" s="3">
        <f>B25*B54</f>
        <v>0</v>
      </c>
      <c r="C27" s="3">
        <f t="shared" ref="C27:P27" si="84">C25*C54</f>
        <v>0</v>
      </c>
      <c r="D27" s="3">
        <f t="shared" si="84"/>
        <v>0</v>
      </c>
      <c r="E27" s="3">
        <f t="shared" si="84"/>
        <v>0</v>
      </c>
      <c r="F27" s="3">
        <f t="shared" si="84"/>
        <v>0</v>
      </c>
      <c r="G27" s="3">
        <f t="shared" si="84"/>
        <v>31.306666666666665</v>
      </c>
      <c r="H27" s="3">
        <f t="shared" si="84"/>
        <v>41.58</v>
      </c>
      <c r="I27" s="3">
        <f t="shared" si="84"/>
        <v>29.856000000000002</v>
      </c>
      <c r="J27" s="3">
        <f t="shared" si="84"/>
        <v>112.35</v>
      </c>
      <c r="K27" s="3">
        <f t="shared" si="84"/>
        <v>109.53333333333333</v>
      </c>
      <c r="L27" s="3">
        <f t="shared" si="84"/>
        <v>75.974999999999994</v>
      </c>
      <c r="M27" s="3">
        <f t="shared" si="84"/>
        <v>112.13440000000001</v>
      </c>
      <c r="N27" s="3">
        <f t="shared" si="84"/>
        <v>68.663414634146335</v>
      </c>
      <c r="O27" s="3">
        <f t="shared" si="84"/>
        <v>248.85000000000002</v>
      </c>
      <c r="P27" s="3">
        <f t="shared" si="84"/>
        <v>220.6901960784314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  <c r="OW27" s="20"/>
      <c r="OX27" s="20"/>
      <c r="OY27" s="20"/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/>
      <c r="QG27" s="20"/>
      <c r="QH27" s="20"/>
      <c r="QI27" s="20"/>
      <c r="QJ27" s="20"/>
      <c r="QK27" s="20"/>
      <c r="QL27" s="20"/>
      <c r="QM27" s="20"/>
      <c r="QN27" s="20"/>
      <c r="QO27" s="20"/>
      <c r="QP27" s="20"/>
      <c r="QQ27" s="20"/>
      <c r="QR27" s="20"/>
      <c r="QS27" s="20"/>
      <c r="QT27" s="20"/>
      <c r="QU27" s="20"/>
      <c r="QV27" s="20"/>
      <c r="QW27" s="20"/>
      <c r="QX27" s="20"/>
      <c r="QY27" s="20"/>
      <c r="QZ27" s="20"/>
      <c r="RA27" s="20"/>
      <c r="RB27" s="20"/>
      <c r="RC27" s="20"/>
      <c r="RD27" s="20"/>
      <c r="RE27" s="20"/>
      <c r="RF27" s="20"/>
      <c r="RG27" s="20"/>
      <c r="RH27" s="20"/>
      <c r="RI27" s="20"/>
      <c r="RJ27" s="20"/>
      <c r="RK27" s="20"/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/>
      <c r="SA27" s="20"/>
      <c r="SB27" s="20"/>
      <c r="SC27" s="20"/>
      <c r="SD27" s="20"/>
      <c r="SE27" s="20"/>
      <c r="SF27" s="20"/>
      <c r="SG27" s="20"/>
      <c r="SH27" s="20"/>
      <c r="SI27" s="20"/>
      <c r="SJ27" s="20"/>
      <c r="SK27" s="20"/>
      <c r="SL27" s="20"/>
      <c r="SM27" s="20"/>
      <c r="SN27" s="20"/>
      <c r="SO27" s="20"/>
      <c r="SP27" s="20"/>
      <c r="SQ27" s="20"/>
      <c r="SR27" s="20"/>
      <c r="SS27" s="20"/>
      <c r="ST27" s="20"/>
      <c r="SU27" s="20"/>
      <c r="SV27" s="20"/>
      <c r="SW27" s="20"/>
      <c r="SX27" s="20"/>
      <c r="SY27" s="20"/>
      <c r="SZ27" s="20"/>
      <c r="TA27" s="20"/>
      <c r="TB27" s="20"/>
      <c r="TC27" s="20"/>
      <c r="TD27" s="20"/>
      <c r="TE27" s="20"/>
      <c r="TF27" s="20"/>
      <c r="TG27" s="20"/>
      <c r="TH27" s="20"/>
      <c r="TI27" s="20"/>
      <c r="TJ27" s="20"/>
      <c r="TK27" s="20"/>
      <c r="TL27" s="20"/>
      <c r="TM27" s="20"/>
      <c r="TN27" s="20"/>
      <c r="TO27" s="20"/>
      <c r="TP27" s="20"/>
      <c r="TQ27" s="20"/>
      <c r="TR27" s="20"/>
      <c r="TS27" s="20"/>
      <c r="TT27" s="20"/>
      <c r="TU27" s="20"/>
      <c r="TV27" s="20"/>
      <c r="TW27" s="20"/>
      <c r="TX27" s="20"/>
      <c r="TY27" s="20"/>
      <c r="TZ27" s="20"/>
      <c r="UA27" s="20"/>
      <c r="UB27" s="20"/>
      <c r="UC27" s="20"/>
      <c r="UD27" s="20"/>
      <c r="UE27" s="20"/>
      <c r="UF27" s="20"/>
      <c r="UG27" s="20"/>
      <c r="UH27" s="20"/>
      <c r="UI27" s="20"/>
      <c r="UJ27" s="20"/>
      <c r="UK27" s="20"/>
      <c r="UL27" s="20"/>
      <c r="UM27" s="20"/>
      <c r="UN27" s="20"/>
      <c r="UO27" s="20"/>
      <c r="UP27" s="20"/>
      <c r="UQ27" s="20"/>
      <c r="UR27" s="20"/>
      <c r="US27" s="20"/>
      <c r="UT27" s="20"/>
      <c r="UU27" s="20"/>
      <c r="UV27" s="20"/>
      <c r="UW27" s="20"/>
      <c r="UX27" s="20"/>
      <c r="UY27" s="20"/>
      <c r="UZ27" s="20"/>
      <c r="VA27" s="20"/>
      <c r="VB27" s="20"/>
      <c r="VC27" s="20"/>
      <c r="VD27" s="20"/>
      <c r="VE27" s="20"/>
      <c r="VF27" s="20"/>
      <c r="VG27" s="20"/>
      <c r="VH27" s="20"/>
      <c r="VI27" s="20"/>
      <c r="VJ27" s="20"/>
      <c r="VK27" s="20"/>
      <c r="VL27" s="20"/>
      <c r="VM27" s="20"/>
      <c r="VN27" s="20"/>
      <c r="VO27" s="20"/>
      <c r="VP27" s="20"/>
      <c r="VQ27" s="20"/>
      <c r="VR27" s="20"/>
      <c r="VS27" s="20"/>
      <c r="VT27" s="20"/>
      <c r="VU27" s="20"/>
      <c r="VV27" s="20"/>
      <c r="VW27" s="20"/>
      <c r="VX27" s="20"/>
      <c r="VY27" s="20"/>
      <c r="VZ27" s="20"/>
      <c r="WA27" s="20"/>
      <c r="WB27" s="20"/>
      <c r="WC27" s="20"/>
      <c r="WD27" s="20"/>
      <c r="WE27" s="20"/>
      <c r="WF27" s="20"/>
      <c r="WG27" s="20"/>
      <c r="WH27" s="20"/>
      <c r="WI27" s="20"/>
      <c r="WJ27" s="20"/>
      <c r="WK27" s="20"/>
      <c r="WL27" s="20"/>
      <c r="WM27" s="20"/>
      <c r="WN27" s="20"/>
      <c r="WO27" s="20"/>
      <c r="WP27" s="20"/>
      <c r="WQ27" s="20"/>
      <c r="WR27" s="20"/>
      <c r="WS27" s="20"/>
      <c r="WT27" s="20"/>
      <c r="WU27" s="20"/>
      <c r="WV27" s="20"/>
      <c r="WW27" s="20"/>
      <c r="WX27" s="20"/>
      <c r="WY27" s="20"/>
      <c r="WZ27" s="20"/>
      <c r="XA27" s="20"/>
      <c r="XB27" s="20"/>
      <c r="XC27" s="20"/>
      <c r="XD27" s="20"/>
      <c r="XE27" s="20"/>
      <c r="XF27" s="20"/>
      <c r="XG27" s="20"/>
      <c r="XH27" s="20"/>
      <c r="XI27" s="20"/>
      <c r="XJ27" s="20"/>
      <c r="XK27" s="20"/>
      <c r="XL27" s="20"/>
      <c r="XM27" s="20"/>
      <c r="XN27" s="20"/>
      <c r="XO27" s="20"/>
      <c r="XP27" s="20"/>
      <c r="XQ27" s="20"/>
      <c r="XR27" s="20"/>
      <c r="XS27" s="20"/>
      <c r="XT27" s="20"/>
      <c r="XU27" s="20"/>
      <c r="XV27" s="20"/>
      <c r="XW27" s="20"/>
      <c r="XX27" s="20"/>
      <c r="XY27" s="20"/>
      <c r="XZ27" s="20"/>
      <c r="YA27" s="20"/>
      <c r="YB27" s="20"/>
      <c r="YC27" s="20"/>
      <c r="YD27" s="20"/>
      <c r="YE27" s="20"/>
      <c r="YF27" s="20"/>
      <c r="YG27" s="20"/>
      <c r="YH27" s="20"/>
      <c r="YI27" s="20"/>
      <c r="YJ27" s="20"/>
      <c r="YK27" s="20"/>
      <c r="YL27" s="20"/>
      <c r="YM27" s="20"/>
      <c r="YN27" s="20"/>
      <c r="YO27" s="20"/>
      <c r="YP27" s="20"/>
      <c r="YQ27" s="20"/>
      <c r="YR27" s="20"/>
      <c r="YS27" s="20"/>
      <c r="YT27" s="20"/>
      <c r="YU27" s="20"/>
      <c r="YV27" s="20"/>
      <c r="YW27" s="20"/>
      <c r="YX27" s="20"/>
      <c r="YY27" s="20"/>
      <c r="YZ27" s="20"/>
      <c r="ZA27" s="20"/>
      <c r="ZB27" s="20"/>
      <c r="ZC27" s="20"/>
      <c r="ZD27" s="20"/>
      <c r="ZE27" s="20"/>
      <c r="ZF27" s="20"/>
      <c r="ZG27" s="20"/>
      <c r="ZH27" s="20"/>
      <c r="ZI27" s="20"/>
      <c r="ZJ27" s="20"/>
      <c r="ZK27" s="20"/>
      <c r="ZL27" s="20"/>
      <c r="ZM27" s="20"/>
      <c r="ZN27" s="20"/>
      <c r="ZO27" s="20"/>
      <c r="ZP27" s="20"/>
      <c r="ZQ27" s="20"/>
      <c r="ZR27" s="20"/>
      <c r="ZS27" s="20"/>
      <c r="ZT27" s="20"/>
      <c r="ZU27" s="20"/>
      <c r="ZV27" s="20"/>
      <c r="ZW27" s="20"/>
      <c r="ZX27" s="20"/>
      <c r="ZY27" s="20"/>
      <c r="ZZ27" s="20"/>
      <c r="AAA27" s="20"/>
      <c r="AAB27" s="20"/>
      <c r="AAC27" s="20"/>
      <c r="AAD27" s="20"/>
      <c r="AAE27" s="20"/>
      <c r="AAF27" s="20"/>
      <c r="AAG27" s="20"/>
      <c r="AAH27" s="20"/>
      <c r="AAI27" s="20"/>
      <c r="AAJ27" s="20"/>
      <c r="AAK27" s="20"/>
      <c r="AAL27" s="20"/>
      <c r="AAM27" s="20"/>
      <c r="AAN27" s="20"/>
      <c r="AAO27" s="20"/>
      <c r="AAP27" s="20"/>
      <c r="AAQ27" s="20"/>
      <c r="AAR27" s="20"/>
      <c r="AAS27" s="20"/>
      <c r="AAT27" s="20"/>
      <c r="AAU27" s="20"/>
      <c r="AAV27" s="20"/>
      <c r="AAW27" s="20"/>
      <c r="AAX27" s="20"/>
      <c r="AAY27" s="20"/>
      <c r="AAZ27" s="20"/>
      <c r="ABA27" s="20"/>
      <c r="ABB27" s="20"/>
      <c r="ABC27" s="20"/>
      <c r="ABD27" s="20"/>
      <c r="ABE27" s="20"/>
      <c r="ABF27" s="20"/>
      <c r="ABG27" s="20"/>
      <c r="ABH27" s="20"/>
      <c r="ABI27" s="20"/>
      <c r="ABJ27" s="20"/>
      <c r="ABK27" s="20"/>
      <c r="ABL27" s="20"/>
      <c r="ABM27" s="20"/>
      <c r="ABN27" s="20"/>
      <c r="ABO27" s="20"/>
      <c r="ABP27" s="20"/>
      <c r="ABQ27" s="20"/>
      <c r="ABR27" s="20"/>
      <c r="ABS27" s="20"/>
      <c r="ABT27" s="20"/>
      <c r="ABU27" s="20"/>
      <c r="ABV27" s="20"/>
      <c r="ABW27" s="20"/>
      <c r="ABX27" s="20"/>
      <c r="ABY27" s="20"/>
      <c r="ABZ27" s="20"/>
      <c r="ACA27" s="20"/>
      <c r="ACB27" s="20"/>
      <c r="ACC27" s="20"/>
      <c r="ACD27" s="20"/>
      <c r="ACE27" s="20"/>
      <c r="ACF27" s="20"/>
      <c r="ACG27" s="20"/>
      <c r="ACH27" s="20"/>
      <c r="ACI27" s="20"/>
      <c r="ACJ27" s="20"/>
      <c r="ACK27" s="20"/>
      <c r="ACL27" s="20"/>
      <c r="ACM27" s="20"/>
      <c r="ACN27" s="20"/>
      <c r="ACO27" s="20"/>
      <c r="ACP27" s="20"/>
      <c r="ACQ27" s="20"/>
      <c r="ACR27" s="20"/>
      <c r="ACS27" s="20"/>
      <c r="ACT27" s="20"/>
      <c r="ACU27" s="20"/>
      <c r="ACV27" s="20"/>
      <c r="ACW27" s="20"/>
      <c r="ACX27" s="20"/>
      <c r="ACY27" s="20"/>
      <c r="ACZ27" s="20"/>
      <c r="ADA27" s="20"/>
      <c r="ADB27" s="20"/>
      <c r="ADC27" s="20"/>
      <c r="ADD27" s="20"/>
      <c r="ADE27" s="20"/>
      <c r="ADF27" s="20"/>
      <c r="ADG27" s="20"/>
      <c r="ADH27" s="20"/>
      <c r="ADI27" s="20"/>
      <c r="ADJ27" s="20"/>
      <c r="ADK27" s="20"/>
      <c r="ADL27" s="20"/>
      <c r="ADM27" s="20"/>
      <c r="ADN27" s="20"/>
      <c r="ADO27" s="20"/>
      <c r="ADP27" s="20"/>
      <c r="ADQ27" s="20"/>
      <c r="ADR27" s="20"/>
      <c r="ADS27" s="20"/>
      <c r="ADT27" s="20"/>
      <c r="ADU27" s="20"/>
      <c r="ADV27" s="20"/>
      <c r="ADW27" s="20"/>
      <c r="ADX27" s="20"/>
      <c r="ADY27" s="20"/>
      <c r="ADZ27" s="20"/>
      <c r="AEA27" s="20"/>
      <c r="AEB27" s="20"/>
      <c r="AEC27" s="20"/>
      <c r="AED27" s="20"/>
      <c r="AEE27" s="20"/>
      <c r="AEF27" s="20"/>
      <c r="AEG27" s="20"/>
      <c r="AEH27" s="20"/>
      <c r="AEI27" s="20"/>
      <c r="AEJ27" s="20"/>
      <c r="AEK27" s="20"/>
      <c r="AEL27" s="20"/>
      <c r="AEM27" s="20"/>
      <c r="AEN27" s="20"/>
      <c r="AEO27" s="20"/>
      <c r="AEP27" s="20"/>
      <c r="AEQ27" s="20"/>
      <c r="AER27" s="20"/>
      <c r="AES27" s="20"/>
      <c r="AET27" s="20"/>
      <c r="AEU27" s="20"/>
      <c r="AEV27" s="20"/>
      <c r="AEW27" s="20"/>
      <c r="AEX27" s="20"/>
      <c r="AEY27" s="20"/>
      <c r="AEZ27" s="20"/>
      <c r="AFA27" s="20"/>
      <c r="AFB27" s="20"/>
      <c r="AFC27" s="20"/>
      <c r="AFD27" s="20"/>
      <c r="AFE27" s="20"/>
      <c r="AFF27" s="20"/>
      <c r="AFG27" s="20"/>
      <c r="AFH27" s="20"/>
      <c r="AFI27" s="20"/>
      <c r="AFJ27" s="20"/>
      <c r="AFK27" s="20"/>
      <c r="AFL27" s="20"/>
      <c r="AFM27" s="20"/>
      <c r="AFN27" s="20"/>
      <c r="AFO27" s="20"/>
      <c r="AFP27" s="20"/>
      <c r="AFQ27" s="20"/>
      <c r="AFR27" s="20"/>
      <c r="AFS27" s="20"/>
      <c r="AFT27" s="20"/>
      <c r="AFU27" s="20"/>
      <c r="AFV27" s="20"/>
      <c r="AFW27" s="20"/>
      <c r="AFX27" s="20"/>
      <c r="AFY27" s="20"/>
      <c r="AFZ27" s="20"/>
      <c r="AGA27" s="20"/>
      <c r="AGB27" s="20"/>
      <c r="AGC27" s="20"/>
      <c r="AGD27" s="20"/>
      <c r="AGE27" s="20"/>
      <c r="AGF27" s="20"/>
      <c r="AGG27" s="20"/>
      <c r="AGH27" s="20"/>
      <c r="AGI27" s="20"/>
      <c r="AGJ27" s="20"/>
      <c r="AGK27" s="20"/>
      <c r="AGL27" s="20"/>
      <c r="AGM27" s="20"/>
      <c r="AGN27" s="20"/>
      <c r="AGO27" s="20"/>
      <c r="AGP27" s="20"/>
      <c r="AGQ27" s="20"/>
      <c r="AGR27" s="20"/>
      <c r="AGS27" s="20"/>
      <c r="AGT27" s="20"/>
      <c r="AGU27" s="20"/>
      <c r="AGV27" s="20"/>
      <c r="AGW27" s="20"/>
      <c r="AGX27" s="20"/>
      <c r="AGY27" s="20"/>
      <c r="AGZ27" s="20"/>
      <c r="AHA27" s="20"/>
      <c r="AHB27" s="20"/>
      <c r="AHC27" s="20"/>
      <c r="AHD27" s="20"/>
      <c r="AHE27" s="20"/>
      <c r="AHF27" s="20"/>
      <c r="AHG27" s="20"/>
      <c r="AHH27" s="20"/>
      <c r="AHI27" s="20"/>
      <c r="AHJ27" s="20"/>
      <c r="AHK27" s="20"/>
      <c r="AHL27" s="20"/>
      <c r="AHM27" s="20"/>
      <c r="AHN27" s="20"/>
      <c r="AHO27" s="20"/>
      <c r="AHP27" s="20"/>
      <c r="AHQ27" s="20"/>
      <c r="AHR27" s="20"/>
      <c r="AHS27" s="20"/>
      <c r="AHT27" s="20"/>
      <c r="AHU27" s="20"/>
      <c r="AHV27" s="20"/>
      <c r="AHW27" s="20"/>
      <c r="AHX27" s="20"/>
      <c r="AHY27" s="20"/>
      <c r="AHZ27" s="20"/>
      <c r="AIA27" s="20"/>
      <c r="AIB27" s="20"/>
      <c r="AIC27" s="20"/>
      <c r="AID27" s="20"/>
      <c r="AIE27" s="20"/>
      <c r="AIF27" s="20"/>
      <c r="AIG27" s="20"/>
      <c r="AIH27" s="20"/>
      <c r="AII27" s="20"/>
      <c r="AIJ27" s="20"/>
      <c r="AIK27" s="20"/>
      <c r="AIL27" s="20"/>
      <c r="AIM27" s="20"/>
      <c r="AIN27" s="20"/>
      <c r="AIO27" s="20"/>
      <c r="AIP27" s="20"/>
      <c r="AIQ27" s="20"/>
      <c r="AIR27" s="20"/>
      <c r="AIS27" s="20"/>
      <c r="AIT27" s="20"/>
      <c r="AIU27" s="20"/>
      <c r="AIV27" s="20"/>
      <c r="AIW27" s="20"/>
      <c r="AIX27" s="20"/>
      <c r="AIY27" s="20"/>
      <c r="AIZ27" s="20"/>
      <c r="AJA27" s="20"/>
      <c r="AJB27" s="20"/>
      <c r="AJC27" s="20"/>
      <c r="AJD27" s="20"/>
      <c r="AJE27" s="20"/>
      <c r="AJF27" s="20"/>
      <c r="AJG27" s="20"/>
      <c r="AJH27" s="20"/>
      <c r="AJI27" s="20"/>
      <c r="AJJ27" s="20"/>
      <c r="AJK27" s="20"/>
      <c r="AJL27" s="20"/>
      <c r="AJM27" s="20"/>
      <c r="AJN27" s="20"/>
      <c r="AJO27" s="20"/>
      <c r="AJP27" s="20"/>
      <c r="AJQ27" s="20"/>
      <c r="AJR27" s="20"/>
      <c r="AJS27" s="20"/>
      <c r="AJT27" s="20"/>
      <c r="AJU27" s="20"/>
      <c r="AJV27" s="20"/>
      <c r="AJW27" s="20"/>
      <c r="AJX27" s="20"/>
      <c r="AJY27" s="20"/>
      <c r="AJZ27" s="20"/>
      <c r="AKA27" s="20"/>
      <c r="AKB27" s="20"/>
      <c r="AKC27" s="20"/>
      <c r="AKD27" s="20"/>
      <c r="AKE27" s="20"/>
      <c r="AKF27" s="20"/>
      <c r="AKG27" s="20"/>
      <c r="AKH27" s="20"/>
      <c r="AKI27" s="20"/>
      <c r="AKJ27" s="20"/>
      <c r="AKK27" s="20"/>
      <c r="AKL27" s="20"/>
      <c r="AKM27" s="20"/>
      <c r="AKN27" s="20"/>
      <c r="AKO27" s="20"/>
      <c r="AKP27" s="20"/>
      <c r="AKQ27" s="20"/>
      <c r="AKR27" s="20"/>
      <c r="AKS27" s="20"/>
      <c r="AKT27" s="20"/>
      <c r="AKU27" s="20"/>
      <c r="AKV27" s="20"/>
      <c r="AKW27" s="20"/>
      <c r="AKX27" s="20"/>
      <c r="AKY27" s="20"/>
      <c r="AKZ27" s="20"/>
      <c r="ALA27" s="20"/>
      <c r="ALB27" s="20"/>
      <c r="ALC27" s="20"/>
      <c r="ALD27" s="20"/>
      <c r="ALE27" s="20"/>
      <c r="ALF27" s="20"/>
      <c r="ALG27" s="20"/>
      <c r="ALH27" s="20"/>
      <c r="ALI27" s="20"/>
      <c r="ALJ27" s="20"/>
      <c r="ALK27" s="20"/>
      <c r="ALL27" s="20"/>
      <c r="ALM27" s="20"/>
      <c r="ALN27" s="20"/>
      <c r="ALO27" s="20"/>
      <c r="ALP27" s="20"/>
      <c r="ALQ27" s="20"/>
      <c r="ALR27" s="20"/>
      <c r="ALS27" s="20"/>
      <c r="ALT27" s="20"/>
      <c r="ALU27" s="20"/>
      <c r="ALV27" s="20"/>
      <c r="ALW27" s="20"/>
      <c r="ALX27" s="20"/>
      <c r="ALY27" s="20"/>
      <c r="ALZ27" s="20"/>
      <c r="AMA27" s="20"/>
      <c r="AMB27" s="20"/>
      <c r="AMC27" s="20"/>
      <c r="AMD27" s="20"/>
      <c r="AME27" s="20"/>
      <c r="AMF27" s="20"/>
      <c r="AMG27" s="20"/>
      <c r="AMH27" s="20"/>
      <c r="AMI27" s="20"/>
      <c r="AMJ27" s="20"/>
      <c r="AMK27" s="20"/>
    </row>
    <row r="28" spans="1:1025" s="21" customFormat="1" x14ac:dyDescent="0.35">
      <c r="A28" s="2"/>
      <c r="B28" s="6">
        <f>B27/B26</f>
        <v>0</v>
      </c>
      <c r="C28" s="6">
        <f t="shared" ref="C28" si="85">C27/C26</f>
        <v>0</v>
      </c>
      <c r="D28" s="6">
        <f t="shared" ref="D28" si="86">D27/D26</f>
        <v>0</v>
      </c>
      <c r="E28" s="6">
        <f t="shared" ref="E28" si="87">E27/E26</f>
        <v>0</v>
      </c>
      <c r="F28" s="6">
        <f t="shared" ref="F28" si="88">F27/F26</f>
        <v>0</v>
      </c>
      <c r="G28" s="6">
        <f t="shared" ref="G28" si="89">G27/G26</f>
        <v>1.5779816513761469E-2</v>
      </c>
      <c r="H28" s="6">
        <f t="shared" ref="H28" si="90">H27/H26</f>
        <v>2.5129533678756477E-2</v>
      </c>
      <c r="I28" s="6">
        <f t="shared" ref="I28" si="91">I27/I26</f>
        <v>2.3764705882352941E-2</v>
      </c>
      <c r="J28" s="6">
        <f t="shared" ref="J28" si="92">J27/J26</f>
        <v>8.5632183908045972E-2</v>
      </c>
      <c r="K28" s="6">
        <f t="shared" ref="K28" si="93">K27/K26</f>
        <v>9.1156462585034015E-2</v>
      </c>
      <c r="L28" s="6">
        <f t="shared" ref="L28" si="94">L27/L26</f>
        <v>6.934250764525994E-2</v>
      </c>
      <c r="M28" s="6">
        <f t="shared" ref="M28" si="95">M27/M26</f>
        <v>0.11500556962025318</v>
      </c>
      <c r="N28" s="6">
        <f t="shared" ref="N28" si="96">N27/N26</f>
        <v>0.14138679606691354</v>
      </c>
      <c r="O28" s="6">
        <f t="shared" ref="O28" si="97">O27/O26</f>
        <v>0.10434257602862254</v>
      </c>
      <c r="P28" s="6">
        <f t="shared" ref="P28" si="98">P27/P26</f>
        <v>8.7913968974231288E-2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  <c r="SL28" s="20"/>
      <c r="SM28" s="20"/>
      <c r="SN28" s="20"/>
      <c r="SO28" s="20"/>
      <c r="SP28" s="20"/>
      <c r="SQ28" s="20"/>
      <c r="SR28" s="20"/>
      <c r="SS28" s="20"/>
      <c r="ST28" s="20"/>
      <c r="SU28" s="20"/>
      <c r="SV28" s="20"/>
      <c r="SW28" s="20"/>
      <c r="SX28" s="20"/>
      <c r="SY28" s="20"/>
      <c r="SZ28" s="20"/>
      <c r="TA28" s="20"/>
      <c r="TB28" s="20"/>
      <c r="TC28" s="20"/>
      <c r="TD28" s="20"/>
      <c r="TE28" s="20"/>
      <c r="TF28" s="20"/>
      <c r="TG28" s="20"/>
      <c r="TH28" s="20"/>
      <c r="TI28" s="20"/>
      <c r="TJ28" s="20"/>
      <c r="TK28" s="20"/>
      <c r="TL28" s="20"/>
      <c r="TM28" s="20"/>
      <c r="TN28" s="20"/>
      <c r="TO28" s="20"/>
      <c r="TP28" s="20"/>
      <c r="TQ28" s="20"/>
      <c r="TR28" s="20"/>
      <c r="TS28" s="20"/>
      <c r="TT28" s="20"/>
      <c r="TU28" s="20"/>
      <c r="TV28" s="20"/>
      <c r="TW28" s="20"/>
      <c r="TX28" s="20"/>
      <c r="TY28" s="20"/>
      <c r="TZ28" s="20"/>
      <c r="UA28" s="20"/>
      <c r="UB28" s="20"/>
      <c r="UC28" s="20"/>
      <c r="UD28" s="20"/>
      <c r="UE28" s="20"/>
      <c r="UF28" s="20"/>
      <c r="UG28" s="20"/>
      <c r="UH28" s="20"/>
      <c r="UI28" s="20"/>
      <c r="UJ28" s="20"/>
      <c r="UK28" s="20"/>
      <c r="UL28" s="20"/>
      <c r="UM28" s="20"/>
      <c r="UN28" s="20"/>
      <c r="UO28" s="20"/>
      <c r="UP28" s="20"/>
      <c r="UQ28" s="20"/>
      <c r="UR28" s="20"/>
      <c r="US28" s="20"/>
      <c r="UT28" s="20"/>
      <c r="UU28" s="20"/>
      <c r="UV28" s="20"/>
      <c r="UW28" s="20"/>
      <c r="UX28" s="20"/>
      <c r="UY28" s="20"/>
      <c r="UZ28" s="20"/>
      <c r="VA28" s="20"/>
      <c r="VB28" s="20"/>
      <c r="VC28" s="20"/>
      <c r="VD28" s="20"/>
      <c r="VE28" s="20"/>
      <c r="VF28" s="20"/>
      <c r="VG28" s="20"/>
      <c r="VH28" s="20"/>
      <c r="VI28" s="20"/>
      <c r="VJ28" s="20"/>
      <c r="VK28" s="20"/>
      <c r="VL28" s="20"/>
      <c r="VM28" s="20"/>
      <c r="VN28" s="20"/>
      <c r="VO28" s="20"/>
      <c r="VP28" s="20"/>
      <c r="VQ28" s="20"/>
      <c r="VR28" s="20"/>
      <c r="VS28" s="20"/>
      <c r="VT28" s="20"/>
      <c r="VU28" s="20"/>
      <c r="VV28" s="20"/>
      <c r="VW28" s="20"/>
      <c r="VX28" s="20"/>
      <c r="VY28" s="20"/>
      <c r="VZ28" s="20"/>
      <c r="WA28" s="20"/>
      <c r="WB28" s="20"/>
      <c r="WC28" s="20"/>
      <c r="WD28" s="20"/>
      <c r="WE28" s="20"/>
      <c r="WF28" s="20"/>
      <c r="WG28" s="20"/>
      <c r="WH28" s="20"/>
      <c r="WI28" s="20"/>
      <c r="WJ28" s="20"/>
      <c r="WK28" s="20"/>
      <c r="WL28" s="20"/>
      <c r="WM28" s="20"/>
      <c r="WN28" s="20"/>
      <c r="WO28" s="20"/>
      <c r="WP28" s="20"/>
      <c r="WQ28" s="20"/>
      <c r="WR28" s="20"/>
      <c r="WS28" s="20"/>
      <c r="WT28" s="20"/>
      <c r="WU28" s="20"/>
      <c r="WV28" s="20"/>
      <c r="WW28" s="20"/>
      <c r="WX28" s="20"/>
      <c r="WY28" s="20"/>
      <c r="WZ28" s="20"/>
      <c r="XA28" s="20"/>
      <c r="XB28" s="20"/>
      <c r="XC28" s="20"/>
      <c r="XD28" s="20"/>
      <c r="XE28" s="20"/>
      <c r="XF28" s="20"/>
      <c r="XG28" s="20"/>
      <c r="XH28" s="20"/>
      <c r="XI28" s="20"/>
      <c r="XJ28" s="20"/>
      <c r="XK28" s="20"/>
      <c r="XL28" s="20"/>
      <c r="XM28" s="20"/>
      <c r="XN28" s="20"/>
      <c r="XO28" s="20"/>
      <c r="XP28" s="20"/>
      <c r="XQ28" s="20"/>
      <c r="XR28" s="20"/>
      <c r="XS28" s="20"/>
      <c r="XT28" s="20"/>
      <c r="XU28" s="20"/>
      <c r="XV28" s="20"/>
      <c r="XW28" s="20"/>
      <c r="XX28" s="20"/>
      <c r="XY28" s="20"/>
      <c r="XZ28" s="20"/>
      <c r="YA28" s="20"/>
      <c r="YB28" s="20"/>
      <c r="YC28" s="20"/>
      <c r="YD28" s="20"/>
      <c r="YE28" s="20"/>
      <c r="YF28" s="20"/>
      <c r="YG28" s="20"/>
      <c r="YH28" s="20"/>
      <c r="YI28" s="20"/>
      <c r="YJ28" s="20"/>
      <c r="YK28" s="20"/>
      <c r="YL28" s="20"/>
      <c r="YM28" s="20"/>
      <c r="YN28" s="20"/>
      <c r="YO28" s="20"/>
      <c r="YP28" s="20"/>
      <c r="YQ28" s="20"/>
      <c r="YR28" s="20"/>
      <c r="YS28" s="20"/>
      <c r="YT28" s="20"/>
      <c r="YU28" s="20"/>
      <c r="YV28" s="20"/>
      <c r="YW28" s="20"/>
      <c r="YX28" s="20"/>
      <c r="YY28" s="20"/>
      <c r="YZ28" s="20"/>
      <c r="ZA28" s="20"/>
      <c r="ZB28" s="20"/>
      <c r="ZC28" s="20"/>
      <c r="ZD28" s="20"/>
      <c r="ZE28" s="20"/>
      <c r="ZF28" s="20"/>
      <c r="ZG28" s="20"/>
      <c r="ZH28" s="20"/>
      <c r="ZI28" s="20"/>
      <c r="ZJ28" s="20"/>
      <c r="ZK28" s="20"/>
      <c r="ZL28" s="20"/>
      <c r="ZM28" s="20"/>
      <c r="ZN28" s="20"/>
      <c r="ZO28" s="20"/>
      <c r="ZP28" s="20"/>
      <c r="ZQ28" s="20"/>
      <c r="ZR28" s="20"/>
      <c r="ZS28" s="20"/>
      <c r="ZT28" s="20"/>
      <c r="ZU28" s="20"/>
      <c r="ZV28" s="20"/>
      <c r="ZW28" s="20"/>
      <c r="ZX28" s="20"/>
      <c r="ZY28" s="20"/>
      <c r="ZZ28" s="20"/>
      <c r="AAA28" s="20"/>
      <c r="AAB28" s="20"/>
      <c r="AAC28" s="20"/>
      <c r="AAD28" s="20"/>
      <c r="AAE28" s="20"/>
      <c r="AAF28" s="20"/>
      <c r="AAG28" s="20"/>
      <c r="AAH28" s="20"/>
      <c r="AAI28" s="20"/>
      <c r="AAJ28" s="20"/>
      <c r="AAK28" s="20"/>
      <c r="AAL28" s="20"/>
      <c r="AAM28" s="20"/>
      <c r="AAN28" s="20"/>
      <c r="AAO28" s="20"/>
      <c r="AAP28" s="20"/>
      <c r="AAQ28" s="20"/>
      <c r="AAR28" s="20"/>
      <c r="AAS28" s="20"/>
      <c r="AAT28" s="20"/>
      <c r="AAU28" s="20"/>
      <c r="AAV28" s="20"/>
      <c r="AAW28" s="20"/>
      <c r="AAX28" s="20"/>
      <c r="AAY28" s="20"/>
      <c r="AAZ28" s="20"/>
      <c r="ABA28" s="20"/>
      <c r="ABB28" s="20"/>
      <c r="ABC28" s="20"/>
      <c r="ABD28" s="20"/>
      <c r="ABE28" s="20"/>
      <c r="ABF28" s="20"/>
      <c r="ABG28" s="20"/>
      <c r="ABH28" s="20"/>
      <c r="ABI28" s="20"/>
      <c r="ABJ28" s="20"/>
      <c r="ABK28" s="20"/>
      <c r="ABL28" s="20"/>
      <c r="ABM28" s="20"/>
      <c r="ABN28" s="20"/>
      <c r="ABO28" s="20"/>
      <c r="ABP28" s="20"/>
      <c r="ABQ28" s="20"/>
      <c r="ABR28" s="20"/>
      <c r="ABS28" s="20"/>
      <c r="ABT28" s="20"/>
      <c r="ABU28" s="20"/>
      <c r="ABV28" s="20"/>
      <c r="ABW28" s="20"/>
      <c r="ABX28" s="20"/>
      <c r="ABY28" s="20"/>
      <c r="ABZ28" s="20"/>
      <c r="ACA28" s="20"/>
      <c r="ACB28" s="20"/>
      <c r="ACC28" s="20"/>
      <c r="ACD28" s="20"/>
      <c r="ACE28" s="20"/>
      <c r="ACF28" s="20"/>
      <c r="ACG28" s="20"/>
      <c r="ACH28" s="20"/>
      <c r="ACI28" s="20"/>
      <c r="ACJ28" s="20"/>
      <c r="ACK28" s="20"/>
      <c r="ACL28" s="20"/>
      <c r="ACM28" s="20"/>
      <c r="ACN28" s="20"/>
      <c r="ACO28" s="20"/>
      <c r="ACP28" s="20"/>
      <c r="ACQ28" s="20"/>
      <c r="ACR28" s="20"/>
      <c r="ACS28" s="20"/>
      <c r="ACT28" s="20"/>
      <c r="ACU28" s="20"/>
      <c r="ACV28" s="20"/>
      <c r="ACW28" s="20"/>
      <c r="ACX28" s="20"/>
      <c r="ACY28" s="20"/>
      <c r="ACZ28" s="20"/>
      <c r="ADA28" s="20"/>
      <c r="ADB28" s="20"/>
      <c r="ADC28" s="20"/>
      <c r="ADD28" s="20"/>
      <c r="ADE28" s="20"/>
      <c r="ADF28" s="20"/>
      <c r="ADG28" s="20"/>
      <c r="ADH28" s="20"/>
      <c r="ADI28" s="20"/>
      <c r="ADJ28" s="20"/>
      <c r="ADK28" s="20"/>
      <c r="ADL28" s="20"/>
      <c r="ADM28" s="20"/>
      <c r="ADN28" s="20"/>
      <c r="ADO28" s="20"/>
      <c r="ADP28" s="20"/>
      <c r="ADQ28" s="20"/>
      <c r="ADR28" s="20"/>
      <c r="ADS28" s="20"/>
      <c r="ADT28" s="20"/>
      <c r="ADU28" s="20"/>
      <c r="ADV28" s="20"/>
      <c r="ADW28" s="20"/>
      <c r="ADX28" s="20"/>
      <c r="ADY28" s="20"/>
      <c r="ADZ28" s="20"/>
      <c r="AEA28" s="20"/>
      <c r="AEB28" s="20"/>
      <c r="AEC28" s="20"/>
      <c r="AED28" s="20"/>
      <c r="AEE28" s="20"/>
      <c r="AEF28" s="20"/>
      <c r="AEG28" s="20"/>
      <c r="AEH28" s="20"/>
      <c r="AEI28" s="20"/>
      <c r="AEJ28" s="20"/>
      <c r="AEK28" s="20"/>
      <c r="AEL28" s="20"/>
      <c r="AEM28" s="20"/>
      <c r="AEN28" s="20"/>
      <c r="AEO28" s="20"/>
      <c r="AEP28" s="20"/>
      <c r="AEQ28" s="20"/>
      <c r="AER28" s="20"/>
      <c r="AES28" s="20"/>
      <c r="AET28" s="20"/>
      <c r="AEU28" s="20"/>
      <c r="AEV28" s="20"/>
      <c r="AEW28" s="20"/>
      <c r="AEX28" s="20"/>
      <c r="AEY28" s="20"/>
      <c r="AEZ28" s="20"/>
      <c r="AFA28" s="20"/>
      <c r="AFB28" s="20"/>
      <c r="AFC28" s="20"/>
      <c r="AFD28" s="20"/>
      <c r="AFE28" s="20"/>
      <c r="AFF28" s="20"/>
      <c r="AFG28" s="20"/>
      <c r="AFH28" s="20"/>
      <c r="AFI28" s="20"/>
      <c r="AFJ28" s="20"/>
      <c r="AFK28" s="20"/>
      <c r="AFL28" s="20"/>
      <c r="AFM28" s="20"/>
      <c r="AFN28" s="20"/>
      <c r="AFO28" s="20"/>
      <c r="AFP28" s="20"/>
      <c r="AFQ28" s="20"/>
      <c r="AFR28" s="20"/>
      <c r="AFS28" s="20"/>
      <c r="AFT28" s="20"/>
      <c r="AFU28" s="20"/>
      <c r="AFV28" s="20"/>
      <c r="AFW28" s="20"/>
      <c r="AFX28" s="20"/>
      <c r="AFY28" s="20"/>
      <c r="AFZ28" s="20"/>
      <c r="AGA28" s="20"/>
      <c r="AGB28" s="20"/>
      <c r="AGC28" s="20"/>
      <c r="AGD28" s="20"/>
      <c r="AGE28" s="20"/>
      <c r="AGF28" s="20"/>
      <c r="AGG28" s="20"/>
      <c r="AGH28" s="20"/>
      <c r="AGI28" s="20"/>
      <c r="AGJ28" s="20"/>
      <c r="AGK28" s="20"/>
      <c r="AGL28" s="20"/>
      <c r="AGM28" s="20"/>
      <c r="AGN28" s="20"/>
      <c r="AGO28" s="20"/>
      <c r="AGP28" s="20"/>
      <c r="AGQ28" s="20"/>
      <c r="AGR28" s="20"/>
      <c r="AGS28" s="20"/>
      <c r="AGT28" s="20"/>
      <c r="AGU28" s="20"/>
      <c r="AGV28" s="20"/>
      <c r="AGW28" s="20"/>
      <c r="AGX28" s="20"/>
      <c r="AGY28" s="20"/>
      <c r="AGZ28" s="20"/>
      <c r="AHA28" s="20"/>
      <c r="AHB28" s="20"/>
      <c r="AHC28" s="20"/>
      <c r="AHD28" s="20"/>
      <c r="AHE28" s="20"/>
      <c r="AHF28" s="20"/>
      <c r="AHG28" s="20"/>
      <c r="AHH28" s="20"/>
      <c r="AHI28" s="20"/>
      <c r="AHJ28" s="20"/>
      <c r="AHK28" s="20"/>
      <c r="AHL28" s="20"/>
      <c r="AHM28" s="20"/>
      <c r="AHN28" s="20"/>
      <c r="AHO28" s="20"/>
      <c r="AHP28" s="20"/>
      <c r="AHQ28" s="20"/>
      <c r="AHR28" s="20"/>
      <c r="AHS28" s="20"/>
      <c r="AHT28" s="20"/>
      <c r="AHU28" s="20"/>
      <c r="AHV28" s="20"/>
      <c r="AHW28" s="20"/>
      <c r="AHX28" s="20"/>
      <c r="AHY28" s="20"/>
      <c r="AHZ28" s="20"/>
      <c r="AIA28" s="20"/>
      <c r="AIB28" s="20"/>
      <c r="AIC28" s="20"/>
      <c r="AID28" s="20"/>
      <c r="AIE28" s="20"/>
      <c r="AIF28" s="20"/>
      <c r="AIG28" s="20"/>
      <c r="AIH28" s="20"/>
      <c r="AII28" s="20"/>
      <c r="AIJ28" s="20"/>
      <c r="AIK28" s="20"/>
      <c r="AIL28" s="20"/>
      <c r="AIM28" s="20"/>
      <c r="AIN28" s="20"/>
      <c r="AIO28" s="20"/>
      <c r="AIP28" s="20"/>
      <c r="AIQ28" s="20"/>
      <c r="AIR28" s="20"/>
      <c r="AIS28" s="20"/>
      <c r="AIT28" s="20"/>
      <c r="AIU28" s="20"/>
      <c r="AIV28" s="20"/>
      <c r="AIW28" s="20"/>
      <c r="AIX28" s="20"/>
      <c r="AIY28" s="20"/>
      <c r="AIZ28" s="20"/>
      <c r="AJA28" s="20"/>
      <c r="AJB28" s="20"/>
      <c r="AJC28" s="20"/>
      <c r="AJD28" s="20"/>
      <c r="AJE28" s="20"/>
      <c r="AJF28" s="20"/>
      <c r="AJG28" s="20"/>
      <c r="AJH28" s="20"/>
      <c r="AJI28" s="20"/>
      <c r="AJJ28" s="20"/>
      <c r="AJK28" s="20"/>
      <c r="AJL28" s="20"/>
      <c r="AJM28" s="20"/>
      <c r="AJN28" s="20"/>
      <c r="AJO28" s="20"/>
      <c r="AJP28" s="20"/>
      <c r="AJQ28" s="20"/>
      <c r="AJR28" s="20"/>
      <c r="AJS28" s="20"/>
      <c r="AJT28" s="20"/>
      <c r="AJU28" s="20"/>
      <c r="AJV28" s="20"/>
      <c r="AJW28" s="20"/>
      <c r="AJX28" s="20"/>
      <c r="AJY28" s="20"/>
      <c r="AJZ28" s="20"/>
      <c r="AKA28" s="20"/>
      <c r="AKB28" s="20"/>
      <c r="AKC28" s="20"/>
      <c r="AKD28" s="20"/>
      <c r="AKE28" s="20"/>
      <c r="AKF28" s="20"/>
      <c r="AKG28" s="20"/>
      <c r="AKH28" s="20"/>
      <c r="AKI28" s="20"/>
      <c r="AKJ28" s="20"/>
      <c r="AKK28" s="20"/>
      <c r="AKL28" s="20"/>
      <c r="AKM28" s="20"/>
      <c r="AKN28" s="20"/>
      <c r="AKO28" s="20"/>
      <c r="AKP28" s="20"/>
      <c r="AKQ28" s="20"/>
      <c r="AKR28" s="20"/>
      <c r="AKS28" s="20"/>
      <c r="AKT28" s="20"/>
      <c r="AKU28" s="20"/>
      <c r="AKV28" s="20"/>
      <c r="AKW28" s="20"/>
      <c r="AKX28" s="20"/>
      <c r="AKY28" s="20"/>
      <c r="AKZ28" s="20"/>
      <c r="ALA28" s="20"/>
      <c r="ALB28" s="20"/>
      <c r="ALC28" s="20"/>
      <c r="ALD28" s="20"/>
      <c r="ALE28" s="20"/>
      <c r="ALF28" s="20"/>
      <c r="ALG28" s="20"/>
      <c r="ALH28" s="20"/>
      <c r="ALI28" s="20"/>
      <c r="ALJ28" s="20"/>
      <c r="ALK28" s="20"/>
      <c r="ALL28" s="20"/>
      <c r="ALM28" s="20"/>
      <c r="ALN28" s="20"/>
      <c r="ALO28" s="20"/>
      <c r="ALP28" s="20"/>
      <c r="ALQ28" s="20"/>
      <c r="ALR28" s="20"/>
      <c r="ALS28" s="20"/>
      <c r="ALT28" s="20"/>
      <c r="ALU28" s="20"/>
      <c r="ALV28" s="20"/>
      <c r="ALW28" s="20"/>
      <c r="ALX28" s="20"/>
      <c r="ALY28" s="20"/>
      <c r="ALZ28" s="20"/>
      <c r="AMA28" s="20"/>
      <c r="AMB28" s="20"/>
      <c r="AMC28" s="20"/>
      <c r="AMD28" s="20"/>
      <c r="AME28" s="20"/>
      <c r="AMF28" s="20"/>
      <c r="AMG28" s="20"/>
      <c r="AMH28" s="20"/>
      <c r="AMI28" s="20"/>
      <c r="AMJ28" s="20"/>
      <c r="AMK28" s="20"/>
    </row>
    <row r="29" spans="1:1025" s="21" customFormat="1" x14ac:dyDescent="0.35">
      <c r="A29" s="2" t="s">
        <v>42</v>
      </c>
      <c r="B29" s="3">
        <f>B24*B55</f>
        <v>1435.5555555555554</v>
      </c>
      <c r="C29" s="3">
        <f t="shared" ref="C29:P29" si="99">C24*C55</f>
        <v>1076.6423841059602</v>
      </c>
      <c r="D29" s="3">
        <f t="shared" si="99"/>
        <v>853.15384615384619</v>
      </c>
      <c r="E29" s="3">
        <f t="shared" si="99"/>
        <v>959.9142857142856</v>
      </c>
      <c r="F29" s="3">
        <f t="shared" si="99"/>
        <v>1420.3076923076924</v>
      </c>
      <c r="G29" s="3">
        <f t="shared" si="99"/>
        <v>1092.0930232558139</v>
      </c>
      <c r="H29" s="3">
        <f t="shared" si="99"/>
        <v>943.05154639175259</v>
      </c>
      <c r="I29" s="3">
        <f t="shared" si="99"/>
        <v>948.3960396039605</v>
      </c>
      <c r="J29" s="3">
        <f t="shared" si="99"/>
        <v>924.93959731543623</v>
      </c>
      <c r="K29" s="3">
        <f t="shared" si="99"/>
        <v>968.63432835820902</v>
      </c>
      <c r="L29" s="3">
        <f t="shared" si="99"/>
        <v>871.15766262403531</v>
      </c>
      <c r="M29" s="3">
        <f t="shared" si="99"/>
        <v>782.49605522682441</v>
      </c>
      <c r="N29" s="3">
        <f t="shared" si="99"/>
        <v>345.7976878612717</v>
      </c>
      <c r="O29" s="3">
        <f t="shared" si="99"/>
        <v>1783.1530153015301</v>
      </c>
      <c r="P29" s="3">
        <f t="shared" si="99"/>
        <v>1901.0247415066467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/>
      <c r="QG29" s="20"/>
      <c r="QH29" s="20"/>
      <c r="QI29" s="20"/>
      <c r="QJ29" s="20"/>
      <c r="QK29" s="20"/>
      <c r="QL29" s="20"/>
      <c r="QM29" s="20"/>
      <c r="QN29" s="20"/>
      <c r="QO29" s="20"/>
      <c r="QP29" s="20"/>
      <c r="QQ29" s="20"/>
      <c r="QR29" s="20"/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/>
      <c r="SA29" s="20"/>
      <c r="SB29" s="20"/>
      <c r="SC29" s="20"/>
      <c r="SD29" s="20"/>
      <c r="SE29" s="20"/>
      <c r="SF29" s="20"/>
      <c r="SG29" s="20"/>
      <c r="SH29" s="20"/>
      <c r="SI29" s="20"/>
      <c r="SJ29" s="20"/>
      <c r="SK29" s="20"/>
      <c r="SL29" s="20"/>
      <c r="SM29" s="20"/>
      <c r="SN29" s="20"/>
      <c r="SO29" s="20"/>
      <c r="SP29" s="20"/>
      <c r="SQ29" s="20"/>
      <c r="SR29" s="20"/>
      <c r="SS29" s="20"/>
      <c r="ST29" s="20"/>
      <c r="SU29" s="20"/>
      <c r="SV29" s="20"/>
      <c r="SW29" s="20"/>
      <c r="SX29" s="20"/>
      <c r="SY29" s="20"/>
      <c r="SZ29" s="20"/>
      <c r="TA29" s="20"/>
      <c r="TB29" s="20"/>
      <c r="TC29" s="20"/>
      <c r="TD29" s="20"/>
      <c r="TE29" s="20"/>
      <c r="TF29" s="20"/>
      <c r="TG29" s="20"/>
      <c r="TH29" s="20"/>
      <c r="TI29" s="20"/>
      <c r="TJ29" s="20"/>
      <c r="TK29" s="20"/>
      <c r="TL29" s="20"/>
      <c r="TM29" s="20"/>
      <c r="TN29" s="20"/>
      <c r="TO29" s="20"/>
      <c r="TP29" s="20"/>
      <c r="TQ29" s="20"/>
      <c r="TR29" s="20"/>
      <c r="TS29" s="20"/>
      <c r="TT29" s="20"/>
      <c r="TU29" s="20"/>
      <c r="TV29" s="20"/>
      <c r="TW29" s="20"/>
      <c r="TX29" s="20"/>
      <c r="TY29" s="20"/>
      <c r="TZ29" s="20"/>
      <c r="UA29" s="20"/>
      <c r="UB29" s="20"/>
      <c r="UC29" s="20"/>
      <c r="UD29" s="20"/>
      <c r="UE29" s="20"/>
      <c r="UF29" s="20"/>
      <c r="UG29" s="20"/>
      <c r="UH29" s="20"/>
      <c r="UI29" s="20"/>
      <c r="UJ29" s="20"/>
      <c r="UK29" s="20"/>
      <c r="UL29" s="20"/>
      <c r="UM29" s="20"/>
      <c r="UN29" s="20"/>
      <c r="UO29" s="20"/>
      <c r="UP29" s="20"/>
      <c r="UQ29" s="20"/>
      <c r="UR29" s="20"/>
      <c r="US29" s="20"/>
      <c r="UT29" s="20"/>
      <c r="UU29" s="20"/>
      <c r="UV29" s="20"/>
      <c r="UW29" s="20"/>
      <c r="UX29" s="20"/>
      <c r="UY29" s="20"/>
      <c r="UZ29" s="20"/>
      <c r="VA29" s="20"/>
      <c r="VB29" s="20"/>
      <c r="VC29" s="20"/>
      <c r="VD29" s="20"/>
      <c r="VE29" s="20"/>
      <c r="VF29" s="20"/>
      <c r="VG29" s="20"/>
      <c r="VH29" s="20"/>
      <c r="VI29" s="20"/>
      <c r="VJ29" s="20"/>
      <c r="VK29" s="20"/>
      <c r="VL29" s="20"/>
      <c r="VM29" s="20"/>
      <c r="VN29" s="20"/>
      <c r="VO29" s="20"/>
      <c r="VP29" s="20"/>
      <c r="VQ29" s="20"/>
      <c r="VR29" s="20"/>
      <c r="VS29" s="20"/>
      <c r="VT29" s="20"/>
      <c r="VU29" s="20"/>
      <c r="VV29" s="20"/>
      <c r="VW29" s="20"/>
      <c r="VX29" s="20"/>
      <c r="VY29" s="20"/>
      <c r="VZ29" s="20"/>
      <c r="WA29" s="20"/>
      <c r="WB29" s="20"/>
      <c r="WC29" s="20"/>
      <c r="WD29" s="20"/>
      <c r="WE29" s="20"/>
      <c r="WF29" s="20"/>
      <c r="WG29" s="20"/>
      <c r="WH29" s="20"/>
      <c r="WI29" s="20"/>
      <c r="WJ29" s="20"/>
      <c r="WK29" s="20"/>
      <c r="WL29" s="20"/>
      <c r="WM29" s="20"/>
      <c r="WN29" s="20"/>
      <c r="WO29" s="20"/>
      <c r="WP29" s="20"/>
      <c r="WQ29" s="20"/>
      <c r="WR29" s="20"/>
      <c r="WS29" s="20"/>
      <c r="WT29" s="20"/>
      <c r="WU29" s="20"/>
      <c r="WV29" s="20"/>
      <c r="WW29" s="20"/>
      <c r="WX29" s="20"/>
      <c r="WY29" s="20"/>
      <c r="WZ29" s="20"/>
      <c r="XA29" s="20"/>
      <c r="XB29" s="20"/>
      <c r="XC29" s="20"/>
      <c r="XD29" s="20"/>
      <c r="XE29" s="20"/>
      <c r="XF29" s="20"/>
      <c r="XG29" s="20"/>
      <c r="XH29" s="20"/>
      <c r="XI29" s="20"/>
      <c r="XJ29" s="20"/>
      <c r="XK29" s="20"/>
      <c r="XL29" s="20"/>
      <c r="XM29" s="20"/>
      <c r="XN29" s="20"/>
      <c r="XO29" s="20"/>
      <c r="XP29" s="20"/>
      <c r="XQ29" s="20"/>
      <c r="XR29" s="20"/>
      <c r="XS29" s="20"/>
      <c r="XT29" s="20"/>
      <c r="XU29" s="20"/>
      <c r="XV29" s="20"/>
      <c r="XW29" s="20"/>
      <c r="XX29" s="20"/>
      <c r="XY29" s="20"/>
      <c r="XZ29" s="20"/>
      <c r="YA29" s="20"/>
      <c r="YB29" s="20"/>
      <c r="YC29" s="20"/>
      <c r="YD29" s="20"/>
      <c r="YE29" s="20"/>
      <c r="YF29" s="20"/>
      <c r="YG29" s="20"/>
      <c r="YH29" s="20"/>
      <c r="YI29" s="20"/>
      <c r="YJ29" s="20"/>
      <c r="YK29" s="20"/>
      <c r="YL29" s="20"/>
      <c r="YM29" s="20"/>
      <c r="YN29" s="20"/>
      <c r="YO29" s="20"/>
      <c r="YP29" s="20"/>
      <c r="YQ29" s="20"/>
      <c r="YR29" s="20"/>
      <c r="YS29" s="20"/>
      <c r="YT29" s="20"/>
      <c r="YU29" s="20"/>
      <c r="YV29" s="20"/>
      <c r="YW29" s="20"/>
      <c r="YX29" s="20"/>
      <c r="YY29" s="20"/>
      <c r="YZ29" s="20"/>
      <c r="ZA29" s="20"/>
      <c r="ZB29" s="20"/>
      <c r="ZC29" s="20"/>
      <c r="ZD29" s="20"/>
      <c r="ZE29" s="20"/>
      <c r="ZF29" s="20"/>
      <c r="ZG29" s="20"/>
      <c r="ZH29" s="20"/>
      <c r="ZI29" s="20"/>
      <c r="ZJ29" s="20"/>
      <c r="ZK29" s="20"/>
      <c r="ZL29" s="20"/>
      <c r="ZM29" s="20"/>
      <c r="ZN29" s="20"/>
      <c r="ZO29" s="20"/>
      <c r="ZP29" s="20"/>
      <c r="ZQ29" s="20"/>
      <c r="ZR29" s="20"/>
      <c r="ZS29" s="20"/>
      <c r="ZT29" s="20"/>
      <c r="ZU29" s="20"/>
      <c r="ZV29" s="20"/>
      <c r="ZW29" s="20"/>
      <c r="ZX29" s="20"/>
      <c r="ZY29" s="20"/>
      <c r="ZZ29" s="20"/>
      <c r="AAA29" s="20"/>
      <c r="AAB29" s="20"/>
      <c r="AAC29" s="20"/>
      <c r="AAD29" s="20"/>
      <c r="AAE29" s="20"/>
      <c r="AAF29" s="20"/>
      <c r="AAG29" s="20"/>
      <c r="AAH29" s="20"/>
      <c r="AAI29" s="20"/>
      <c r="AAJ29" s="20"/>
      <c r="AAK29" s="20"/>
      <c r="AAL29" s="20"/>
      <c r="AAM29" s="20"/>
      <c r="AAN29" s="20"/>
      <c r="AAO29" s="20"/>
      <c r="AAP29" s="20"/>
      <c r="AAQ29" s="20"/>
      <c r="AAR29" s="20"/>
      <c r="AAS29" s="20"/>
      <c r="AAT29" s="20"/>
      <c r="AAU29" s="20"/>
      <c r="AAV29" s="20"/>
      <c r="AAW29" s="20"/>
      <c r="AAX29" s="20"/>
      <c r="AAY29" s="20"/>
      <c r="AAZ29" s="20"/>
      <c r="ABA29" s="20"/>
      <c r="ABB29" s="20"/>
      <c r="ABC29" s="20"/>
      <c r="ABD29" s="20"/>
      <c r="ABE29" s="20"/>
      <c r="ABF29" s="20"/>
      <c r="ABG29" s="20"/>
      <c r="ABH29" s="20"/>
      <c r="ABI29" s="20"/>
      <c r="ABJ29" s="20"/>
      <c r="ABK29" s="20"/>
      <c r="ABL29" s="20"/>
      <c r="ABM29" s="20"/>
      <c r="ABN29" s="20"/>
      <c r="ABO29" s="20"/>
      <c r="ABP29" s="20"/>
      <c r="ABQ29" s="20"/>
      <c r="ABR29" s="20"/>
      <c r="ABS29" s="20"/>
      <c r="ABT29" s="20"/>
      <c r="ABU29" s="20"/>
      <c r="ABV29" s="20"/>
      <c r="ABW29" s="20"/>
      <c r="ABX29" s="20"/>
      <c r="ABY29" s="20"/>
      <c r="ABZ29" s="20"/>
      <c r="ACA29" s="20"/>
      <c r="ACB29" s="20"/>
      <c r="ACC29" s="20"/>
      <c r="ACD29" s="20"/>
      <c r="ACE29" s="20"/>
      <c r="ACF29" s="20"/>
      <c r="ACG29" s="20"/>
      <c r="ACH29" s="20"/>
      <c r="ACI29" s="20"/>
      <c r="ACJ29" s="20"/>
      <c r="ACK29" s="20"/>
      <c r="ACL29" s="20"/>
      <c r="ACM29" s="20"/>
      <c r="ACN29" s="20"/>
      <c r="ACO29" s="20"/>
      <c r="ACP29" s="20"/>
      <c r="ACQ29" s="20"/>
      <c r="ACR29" s="20"/>
      <c r="ACS29" s="20"/>
      <c r="ACT29" s="20"/>
      <c r="ACU29" s="20"/>
      <c r="ACV29" s="20"/>
      <c r="ACW29" s="20"/>
      <c r="ACX29" s="20"/>
      <c r="ACY29" s="20"/>
      <c r="ACZ29" s="20"/>
      <c r="ADA29" s="20"/>
      <c r="ADB29" s="20"/>
      <c r="ADC29" s="20"/>
      <c r="ADD29" s="20"/>
      <c r="ADE29" s="20"/>
      <c r="ADF29" s="20"/>
      <c r="ADG29" s="20"/>
      <c r="ADH29" s="20"/>
      <c r="ADI29" s="20"/>
      <c r="ADJ29" s="20"/>
      <c r="ADK29" s="20"/>
      <c r="ADL29" s="20"/>
      <c r="ADM29" s="20"/>
      <c r="ADN29" s="20"/>
      <c r="ADO29" s="20"/>
      <c r="ADP29" s="20"/>
      <c r="ADQ29" s="20"/>
      <c r="ADR29" s="20"/>
      <c r="ADS29" s="20"/>
      <c r="ADT29" s="20"/>
      <c r="ADU29" s="20"/>
      <c r="ADV29" s="20"/>
      <c r="ADW29" s="20"/>
      <c r="ADX29" s="20"/>
      <c r="ADY29" s="20"/>
      <c r="ADZ29" s="20"/>
      <c r="AEA29" s="20"/>
      <c r="AEB29" s="20"/>
      <c r="AEC29" s="20"/>
      <c r="AED29" s="20"/>
      <c r="AEE29" s="20"/>
      <c r="AEF29" s="20"/>
      <c r="AEG29" s="20"/>
      <c r="AEH29" s="20"/>
      <c r="AEI29" s="20"/>
      <c r="AEJ29" s="20"/>
      <c r="AEK29" s="20"/>
      <c r="AEL29" s="20"/>
      <c r="AEM29" s="20"/>
      <c r="AEN29" s="20"/>
      <c r="AEO29" s="20"/>
      <c r="AEP29" s="20"/>
      <c r="AEQ29" s="20"/>
      <c r="AER29" s="20"/>
      <c r="AES29" s="20"/>
      <c r="AET29" s="20"/>
      <c r="AEU29" s="20"/>
      <c r="AEV29" s="20"/>
      <c r="AEW29" s="20"/>
      <c r="AEX29" s="20"/>
      <c r="AEY29" s="20"/>
      <c r="AEZ29" s="20"/>
      <c r="AFA29" s="20"/>
      <c r="AFB29" s="20"/>
      <c r="AFC29" s="20"/>
      <c r="AFD29" s="20"/>
      <c r="AFE29" s="20"/>
      <c r="AFF29" s="20"/>
      <c r="AFG29" s="20"/>
      <c r="AFH29" s="20"/>
      <c r="AFI29" s="20"/>
      <c r="AFJ29" s="20"/>
      <c r="AFK29" s="20"/>
      <c r="AFL29" s="20"/>
      <c r="AFM29" s="20"/>
      <c r="AFN29" s="20"/>
      <c r="AFO29" s="20"/>
      <c r="AFP29" s="20"/>
      <c r="AFQ29" s="20"/>
      <c r="AFR29" s="20"/>
      <c r="AFS29" s="20"/>
      <c r="AFT29" s="20"/>
      <c r="AFU29" s="20"/>
      <c r="AFV29" s="20"/>
      <c r="AFW29" s="20"/>
      <c r="AFX29" s="20"/>
      <c r="AFY29" s="20"/>
      <c r="AFZ29" s="20"/>
      <c r="AGA29" s="20"/>
      <c r="AGB29" s="20"/>
      <c r="AGC29" s="20"/>
      <c r="AGD29" s="20"/>
      <c r="AGE29" s="20"/>
      <c r="AGF29" s="20"/>
      <c r="AGG29" s="20"/>
      <c r="AGH29" s="20"/>
      <c r="AGI29" s="20"/>
      <c r="AGJ29" s="20"/>
      <c r="AGK29" s="20"/>
      <c r="AGL29" s="20"/>
      <c r="AGM29" s="20"/>
      <c r="AGN29" s="20"/>
      <c r="AGO29" s="20"/>
      <c r="AGP29" s="20"/>
      <c r="AGQ29" s="20"/>
      <c r="AGR29" s="20"/>
      <c r="AGS29" s="20"/>
      <c r="AGT29" s="20"/>
      <c r="AGU29" s="20"/>
      <c r="AGV29" s="20"/>
      <c r="AGW29" s="20"/>
      <c r="AGX29" s="20"/>
      <c r="AGY29" s="20"/>
      <c r="AGZ29" s="20"/>
      <c r="AHA29" s="20"/>
      <c r="AHB29" s="20"/>
      <c r="AHC29" s="20"/>
      <c r="AHD29" s="20"/>
      <c r="AHE29" s="20"/>
      <c r="AHF29" s="20"/>
      <c r="AHG29" s="20"/>
      <c r="AHH29" s="20"/>
      <c r="AHI29" s="20"/>
      <c r="AHJ29" s="20"/>
      <c r="AHK29" s="20"/>
      <c r="AHL29" s="20"/>
      <c r="AHM29" s="20"/>
      <c r="AHN29" s="20"/>
      <c r="AHO29" s="20"/>
      <c r="AHP29" s="20"/>
      <c r="AHQ29" s="20"/>
      <c r="AHR29" s="20"/>
      <c r="AHS29" s="20"/>
      <c r="AHT29" s="20"/>
      <c r="AHU29" s="20"/>
      <c r="AHV29" s="20"/>
      <c r="AHW29" s="20"/>
      <c r="AHX29" s="20"/>
      <c r="AHY29" s="20"/>
      <c r="AHZ29" s="20"/>
      <c r="AIA29" s="20"/>
      <c r="AIB29" s="20"/>
      <c r="AIC29" s="20"/>
      <c r="AID29" s="20"/>
      <c r="AIE29" s="20"/>
      <c r="AIF29" s="20"/>
      <c r="AIG29" s="20"/>
      <c r="AIH29" s="20"/>
      <c r="AII29" s="20"/>
      <c r="AIJ29" s="20"/>
      <c r="AIK29" s="20"/>
      <c r="AIL29" s="20"/>
      <c r="AIM29" s="20"/>
      <c r="AIN29" s="20"/>
      <c r="AIO29" s="20"/>
      <c r="AIP29" s="20"/>
      <c r="AIQ29" s="20"/>
      <c r="AIR29" s="20"/>
      <c r="AIS29" s="20"/>
      <c r="AIT29" s="20"/>
      <c r="AIU29" s="20"/>
      <c r="AIV29" s="20"/>
      <c r="AIW29" s="20"/>
      <c r="AIX29" s="20"/>
      <c r="AIY29" s="20"/>
      <c r="AIZ29" s="20"/>
      <c r="AJA29" s="20"/>
      <c r="AJB29" s="20"/>
      <c r="AJC29" s="20"/>
      <c r="AJD29" s="20"/>
      <c r="AJE29" s="20"/>
      <c r="AJF29" s="20"/>
      <c r="AJG29" s="20"/>
      <c r="AJH29" s="20"/>
      <c r="AJI29" s="20"/>
      <c r="AJJ29" s="20"/>
      <c r="AJK29" s="20"/>
      <c r="AJL29" s="20"/>
      <c r="AJM29" s="20"/>
      <c r="AJN29" s="20"/>
      <c r="AJO29" s="20"/>
      <c r="AJP29" s="20"/>
      <c r="AJQ29" s="20"/>
      <c r="AJR29" s="20"/>
      <c r="AJS29" s="20"/>
      <c r="AJT29" s="20"/>
      <c r="AJU29" s="20"/>
      <c r="AJV29" s="20"/>
      <c r="AJW29" s="20"/>
      <c r="AJX29" s="20"/>
      <c r="AJY29" s="20"/>
      <c r="AJZ29" s="20"/>
      <c r="AKA29" s="20"/>
      <c r="AKB29" s="20"/>
      <c r="AKC29" s="20"/>
      <c r="AKD29" s="20"/>
      <c r="AKE29" s="20"/>
      <c r="AKF29" s="20"/>
      <c r="AKG29" s="20"/>
      <c r="AKH29" s="20"/>
      <c r="AKI29" s="20"/>
      <c r="AKJ29" s="20"/>
      <c r="AKK29" s="20"/>
      <c r="AKL29" s="20"/>
      <c r="AKM29" s="20"/>
      <c r="AKN29" s="20"/>
      <c r="AKO29" s="20"/>
      <c r="AKP29" s="20"/>
      <c r="AKQ29" s="20"/>
      <c r="AKR29" s="20"/>
      <c r="AKS29" s="20"/>
      <c r="AKT29" s="20"/>
      <c r="AKU29" s="20"/>
      <c r="AKV29" s="20"/>
      <c r="AKW29" s="20"/>
      <c r="AKX29" s="20"/>
      <c r="AKY29" s="20"/>
      <c r="AKZ29" s="20"/>
      <c r="ALA29" s="20"/>
      <c r="ALB29" s="20"/>
      <c r="ALC29" s="20"/>
      <c r="ALD29" s="20"/>
      <c r="ALE29" s="20"/>
      <c r="ALF29" s="20"/>
      <c r="ALG29" s="20"/>
      <c r="ALH29" s="20"/>
      <c r="ALI29" s="20"/>
      <c r="ALJ29" s="20"/>
      <c r="ALK29" s="20"/>
      <c r="ALL29" s="20"/>
      <c r="ALM29" s="20"/>
      <c r="ALN29" s="20"/>
      <c r="ALO29" s="20"/>
      <c r="ALP29" s="20"/>
      <c r="ALQ29" s="20"/>
      <c r="ALR29" s="20"/>
      <c r="ALS29" s="20"/>
      <c r="ALT29" s="20"/>
      <c r="ALU29" s="20"/>
      <c r="ALV29" s="20"/>
      <c r="ALW29" s="20"/>
      <c r="ALX29" s="20"/>
      <c r="ALY29" s="20"/>
      <c r="ALZ29" s="20"/>
      <c r="AMA29" s="20"/>
      <c r="AMB29" s="20"/>
      <c r="AMC29" s="20"/>
      <c r="AMD29" s="20"/>
      <c r="AME29" s="20"/>
      <c r="AMF29" s="20"/>
      <c r="AMG29" s="20"/>
      <c r="AMH29" s="20"/>
      <c r="AMI29" s="20"/>
      <c r="AMJ29" s="20"/>
      <c r="AMK29" s="20"/>
    </row>
    <row r="30" spans="1:1025" s="21" customFormat="1" x14ac:dyDescent="0.35">
      <c r="A30" s="12"/>
      <c r="B30" s="3">
        <f>B25*B56</f>
        <v>0</v>
      </c>
      <c r="C30" s="3">
        <f t="shared" ref="C30:P30" si="100">C25*C56</f>
        <v>0</v>
      </c>
      <c r="D30" s="3">
        <f t="shared" si="100"/>
        <v>0</v>
      </c>
      <c r="E30" s="3">
        <f t="shared" si="100"/>
        <v>0</v>
      </c>
      <c r="F30" s="3">
        <f t="shared" si="100"/>
        <v>0</v>
      </c>
      <c r="G30" s="3">
        <f t="shared" si="100"/>
        <v>0</v>
      </c>
      <c r="H30" s="3">
        <f t="shared" si="100"/>
        <v>0</v>
      </c>
      <c r="I30" s="3">
        <f t="shared" si="100"/>
        <v>14.928000000000001</v>
      </c>
      <c r="J30" s="3">
        <f t="shared" si="100"/>
        <v>0</v>
      </c>
      <c r="K30" s="3">
        <f t="shared" si="100"/>
        <v>54.766666666666666</v>
      </c>
      <c r="L30" s="3">
        <f t="shared" si="100"/>
        <v>50.649999999999991</v>
      </c>
      <c r="M30" s="3">
        <f t="shared" si="100"/>
        <v>56.067200000000007</v>
      </c>
      <c r="N30" s="3">
        <f t="shared" si="100"/>
        <v>31.470731707317075</v>
      </c>
      <c r="O30" s="3">
        <f t="shared" si="100"/>
        <v>225.15</v>
      </c>
      <c r="P30" s="3">
        <f t="shared" si="100"/>
        <v>160.50196078431372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  <c r="SL30" s="20"/>
      <c r="SM30" s="20"/>
      <c r="SN30" s="20"/>
      <c r="SO30" s="20"/>
      <c r="SP30" s="20"/>
      <c r="SQ30" s="20"/>
      <c r="SR30" s="20"/>
      <c r="SS30" s="20"/>
      <c r="ST30" s="20"/>
      <c r="SU30" s="20"/>
      <c r="SV30" s="20"/>
      <c r="SW30" s="20"/>
      <c r="SX30" s="20"/>
      <c r="SY30" s="20"/>
      <c r="SZ30" s="20"/>
      <c r="TA30" s="20"/>
      <c r="TB30" s="20"/>
      <c r="TC30" s="20"/>
      <c r="TD30" s="20"/>
      <c r="TE30" s="20"/>
      <c r="TF30" s="20"/>
      <c r="TG30" s="20"/>
      <c r="TH30" s="20"/>
      <c r="TI30" s="20"/>
      <c r="TJ30" s="20"/>
      <c r="TK30" s="20"/>
      <c r="TL30" s="20"/>
      <c r="TM30" s="20"/>
      <c r="TN30" s="20"/>
      <c r="TO30" s="20"/>
      <c r="TP30" s="20"/>
      <c r="TQ30" s="20"/>
      <c r="TR30" s="20"/>
      <c r="TS30" s="20"/>
      <c r="TT30" s="20"/>
      <c r="TU30" s="20"/>
      <c r="TV30" s="20"/>
      <c r="TW30" s="20"/>
      <c r="TX30" s="20"/>
      <c r="TY30" s="20"/>
      <c r="TZ30" s="20"/>
      <c r="UA30" s="20"/>
      <c r="UB30" s="20"/>
      <c r="UC30" s="20"/>
      <c r="UD30" s="20"/>
      <c r="UE30" s="20"/>
      <c r="UF30" s="20"/>
      <c r="UG30" s="20"/>
      <c r="UH30" s="20"/>
      <c r="UI30" s="20"/>
      <c r="UJ30" s="20"/>
      <c r="UK30" s="20"/>
      <c r="UL30" s="20"/>
      <c r="UM30" s="20"/>
      <c r="UN30" s="20"/>
      <c r="UO30" s="20"/>
      <c r="UP30" s="20"/>
      <c r="UQ30" s="20"/>
      <c r="UR30" s="20"/>
      <c r="US30" s="20"/>
      <c r="UT30" s="20"/>
      <c r="UU30" s="20"/>
      <c r="UV30" s="20"/>
      <c r="UW30" s="20"/>
      <c r="UX30" s="20"/>
      <c r="UY30" s="20"/>
      <c r="UZ30" s="20"/>
      <c r="VA30" s="20"/>
      <c r="VB30" s="20"/>
      <c r="VC30" s="20"/>
      <c r="VD30" s="20"/>
      <c r="VE30" s="20"/>
      <c r="VF30" s="20"/>
      <c r="VG30" s="20"/>
      <c r="VH30" s="20"/>
      <c r="VI30" s="20"/>
      <c r="VJ30" s="20"/>
      <c r="VK30" s="20"/>
      <c r="VL30" s="20"/>
      <c r="VM30" s="20"/>
      <c r="VN30" s="20"/>
      <c r="VO30" s="20"/>
      <c r="VP30" s="20"/>
      <c r="VQ30" s="20"/>
      <c r="VR30" s="20"/>
      <c r="VS30" s="20"/>
      <c r="VT30" s="20"/>
      <c r="VU30" s="20"/>
      <c r="VV30" s="20"/>
      <c r="VW30" s="20"/>
      <c r="VX30" s="20"/>
      <c r="VY30" s="20"/>
      <c r="VZ30" s="20"/>
      <c r="WA30" s="20"/>
      <c r="WB30" s="20"/>
      <c r="WC30" s="20"/>
      <c r="WD30" s="20"/>
      <c r="WE30" s="20"/>
      <c r="WF30" s="20"/>
      <c r="WG30" s="20"/>
      <c r="WH30" s="20"/>
      <c r="WI30" s="20"/>
      <c r="WJ30" s="20"/>
      <c r="WK30" s="20"/>
      <c r="WL30" s="20"/>
      <c r="WM30" s="20"/>
      <c r="WN30" s="20"/>
      <c r="WO30" s="20"/>
      <c r="WP30" s="20"/>
      <c r="WQ30" s="20"/>
      <c r="WR30" s="20"/>
      <c r="WS30" s="20"/>
      <c r="WT30" s="20"/>
      <c r="WU30" s="20"/>
      <c r="WV30" s="20"/>
      <c r="WW30" s="20"/>
      <c r="WX30" s="20"/>
      <c r="WY30" s="20"/>
      <c r="WZ30" s="20"/>
      <c r="XA30" s="20"/>
      <c r="XB30" s="20"/>
      <c r="XC30" s="20"/>
      <c r="XD30" s="20"/>
      <c r="XE30" s="20"/>
      <c r="XF30" s="20"/>
      <c r="XG30" s="20"/>
      <c r="XH30" s="20"/>
      <c r="XI30" s="20"/>
      <c r="XJ30" s="20"/>
      <c r="XK30" s="20"/>
      <c r="XL30" s="20"/>
      <c r="XM30" s="20"/>
      <c r="XN30" s="20"/>
      <c r="XO30" s="20"/>
      <c r="XP30" s="20"/>
      <c r="XQ30" s="20"/>
      <c r="XR30" s="20"/>
      <c r="XS30" s="20"/>
      <c r="XT30" s="20"/>
      <c r="XU30" s="20"/>
      <c r="XV30" s="20"/>
      <c r="XW30" s="20"/>
      <c r="XX30" s="20"/>
      <c r="XY30" s="20"/>
      <c r="XZ30" s="20"/>
      <c r="YA30" s="20"/>
      <c r="YB30" s="20"/>
      <c r="YC30" s="20"/>
      <c r="YD30" s="20"/>
      <c r="YE30" s="20"/>
      <c r="YF30" s="20"/>
      <c r="YG30" s="20"/>
      <c r="YH30" s="20"/>
      <c r="YI30" s="20"/>
      <c r="YJ30" s="20"/>
      <c r="YK30" s="20"/>
      <c r="YL30" s="20"/>
      <c r="YM30" s="20"/>
      <c r="YN30" s="20"/>
      <c r="YO30" s="20"/>
      <c r="YP30" s="20"/>
      <c r="YQ30" s="20"/>
      <c r="YR30" s="20"/>
      <c r="YS30" s="20"/>
      <c r="YT30" s="20"/>
      <c r="YU30" s="20"/>
      <c r="YV30" s="20"/>
      <c r="YW30" s="20"/>
      <c r="YX30" s="20"/>
      <c r="YY30" s="20"/>
      <c r="YZ30" s="20"/>
      <c r="ZA30" s="20"/>
      <c r="ZB30" s="20"/>
      <c r="ZC30" s="20"/>
      <c r="ZD30" s="20"/>
      <c r="ZE30" s="20"/>
      <c r="ZF30" s="20"/>
      <c r="ZG30" s="20"/>
      <c r="ZH30" s="20"/>
      <c r="ZI30" s="20"/>
      <c r="ZJ30" s="20"/>
      <c r="ZK30" s="20"/>
      <c r="ZL30" s="20"/>
      <c r="ZM30" s="20"/>
      <c r="ZN30" s="20"/>
      <c r="ZO30" s="20"/>
      <c r="ZP30" s="20"/>
      <c r="ZQ30" s="20"/>
      <c r="ZR30" s="20"/>
      <c r="ZS30" s="20"/>
      <c r="ZT30" s="20"/>
      <c r="ZU30" s="20"/>
      <c r="ZV30" s="20"/>
      <c r="ZW30" s="20"/>
      <c r="ZX30" s="20"/>
      <c r="ZY30" s="20"/>
      <c r="ZZ30" s="20"/>
      <c r="AAA30" s="20"/>
      <c r="AAB30" s="20"/>
      <c r="AAC30" s="20"/>
      <c r="AAD30" s="20"/>
      <c r="AAE30" s="20"/>
      <c r="AAF30" s="20"/>
      <c r="AAG30" s="20"/>
      <c r="AAH30" s="20"/>
      <c r="AAI30" s="20"/>
      <c r="AAJ30" s="20"/>
      <c r="AAK30" s="20"/>
      <c r="AAL30" s="20"/>
      <c r="AAM30" s="20"/>
      <c r="AAN30" s="20"/>
      <c r="AAO30" s="20"/>
      <c r="AAP30" s="20"/>
      <c r="AAQ30" s="20"/>
      <c r="AAR30" s="20"/>
      <c r="AAS30" s="20"/>
      <c r="AAT30" s="20"/>
      <c r="AAU30" s="20"/>
      <c r="AAV30" s="20"/>
      <c r="AAW30" s="20"/>
      <c r="AAX30" s="20"/>
      <c r="AAY30" s="20"/>
      <c r="AAZ30" s="20"/>
      <c r="ABA30" s="20"/>
      <c r="ABB30" s="20"/>
      <c r="ABC30" s="20"/>
      <c r="ABD30" s="20"/>
      <c r="ABE30" s="20"/>
      <c r="ABF30" s="20"/>
      <c r="ABG30" s="20"/>
      <c r="ABH30" s="20"/>
      <c r="ABI30" s="20"/>
      <c r="ABJ30" s="20"/>
      <c r="ABK30" s="20"/>
      <c r="ABL30" s="20"/>
      <c r="ABM30" s="20"/>
      <c r="ABN30" s="20"/>
      <c r="ABO30" s="20"/>
      <c r="ABP30" s="20"/>
      <c r="ABQ30" s="20"/>
      <c r="ABR30" s="20"/>
      <c r="ABS30" s="20"/>
      <c r="ABT30" s="20"/>
      <c r="ABU30" s="20"/>
      <c r="ABV30" s="20"/>
      <c r="ABW30" s="20"/>
      <c r="ABX30" s="20"/>
      <c r="ABY30" s="20"/>
      <c r="ABZ30" s="20"/>
      <c r="ACA30" s="20"/>
      <c r="ACB30" s="20"/>
      <c r="ACC30" s="20"/>
      <c r="ACD30" s="20"/>
      <c r="ACE30" s="20"/>
      <c r="ACF30" s="20"/>
      <c r="ACG30" s="20"/>
      <c r="ACH30" s="20"/>
      <c r="ACI30" s="20"/>
      <c r="ACJ30" s="20"/>
      <c r="ACK30" s="20"/>
      <c r="ACL30" s="20"/>
      <c r="ACM30" s="20"/>
      <c r="ACN30" s="20"/>
      <c r="ACO30" s="20"/>
      <c r="ACP30" s="20"/>
      <c r="ACQ30" s="20"/>
      <c r="ACR30" s="20"/>
      <c r="ACS30" s="20"/>
      <c r="ACT30" s="20"/>
      <c r="ACU30" s="20"/>
      <c r="ACV30" s="20"/>
      <c r="ACW30" s="20"/>
      <c r="ACX30" s="20"/>
      <c r="ACY30" s="20"/>
      <c r="ACZ30" s="20"/>
      <c r="ADA30" s="20"/>
      <c r="ADB30" s="20"/>
      <c r="ADC30" s="20"/>
      <c r="ADD30" s="20"/>
      <c r="ADE30" s="20"/>
      <c r="ADF30" s="20"/>
      <c r="ADG30" s="20"/>
      <c r="ADH30" s="20"/>
      <c r="ADI30" s="20"/>
      <c r="ADJ30" s="20"/>
      <c r="ADK30" s="20"/>
      <c r="ADL30" s="20"/>
      <c r="ADM30" s="20"/>
      <c r="ADN30" s="20"/>
      <c r="ADO30" s="20"/>
      <c r="ADP30" s="20"/>
      <c r="ADQ30" s="20"/>
      <c r="ADR30" s="20"/>
      <c r="ADS30" s="20"/>
      <c r="ADT30" s="20"/>
      <c r="ADU30" s="20"/>
      <c r="ADV30" s="20"/>
      <c r="ADW30" s="20"/>
      <c r="ADX30" s="20"/>
      <c r="ADY30" s="20"/>
      <c r="ADZ30" s="20"/>
      <c r="AEA30" s="20"/>
      <c r="AEB30" s="20"/>
      <c r="AEC30" s="20"/>
      <c r="AED30" s="20"/>
      <c r="AEE30" s="20"/>
      <c r="AEF30" s="20"/>
      <c r="AEG30" s="20"/>
      <c r="AEH30" s="20"/>
      <c r="AEI30" s="20"/>
      <c r="AEJ30" s="20"/>
      <c r="AEK30" s="20"/>
      <c r="AEL30" s="20"/>
      <c r="AEM30" s="20"/>
      <c r="AEN30" s="20"/>
      <c r="AEO30" s="20"/>
      <c r="AEP30" s="20"/>
      <c r="AEQ30" s="20"/>
      <c r="AER30" s="20"/>
      <c r="AES30" s="20"/>
      <c r="AET30" s="20"/>
      <c r="AEU30" s="20"/>
      <c r="AEV30" s="20"/>
      <c r="AEW30" s="20"/>
      <c r="AEX30" s="20"/>
      <c r="AEY30" s="20"/>
      <c r="AEZ30" s="20"/>
      <c r="AFA30" s="20"/>
      <c r="AFB30" s="20"/>
      <c r="AFC30" s="20"/>
      <c r="AFD30" s="20"/>
      <c r="AFE30" s="20"/>
      <c r="AFF30" s="20"/>
      <c r="AFG30" s="20"/>
      <c r="AFH30" s="20"/>
      <c r="AFI30" s="20"/>
      <c r="AFJ30" s="20"/>
      <c r="AFK30" s="20"/>
      <c r="AFL30" s="20"/>
      <c r="AFM30" s="20"/>
      <c r="AFN30" s="20"/>
      <c r="AFO30" s="20"/>
      <c r="AFP30" s="20"/>
      <c r="AFQ30" s="20"/>
      <c r="AFR30" s="20"/>
      <c r="AFS30" s="20"/>
      <c r="AFT30" s="20"/>
      <c r="AFU30" s="20"/>
      <c r="AFV30" s="20"/>
      <c r="AFW30" s="20"/>
      <c r="AFX30" s="20"/>
      <c r="AFY30" s="20"/>
      <c r="AFZ30" s="20"/>
      <c r="AGA30" s="20"/>
      <c r="AGB30" s="20"/>
      <c r="AGC30" s="20"/>
      <c r="AGD30" s="20"/>
      <c r="AGE30" s="20"/>
      <c r="AGF30" s="20"/>
      <c r="AGG30" s="20"/>
      <c r="AGH30" s="20"/>
      <c r="AGI30" s="20"/>
      <c r="AGJ30" s="20"/>
      <c r="AGK30" s="20"/>
      <c r="AGL30" s="20"/>
      <c r="AGM30" s="20"/>
      <c r="AGN30" s="20"/>
      <c r="AGO30" s="20"/>
      <c r="AGP30" s="20"/>
      <c r="AGQ30" s="20"/>
      <c r="AGR30" s="20"/>
      <c r="AGS30" s="20"/>
      <c r="AGT30" s="20"/>
      <c r="AGU30" s="20"/>
      <c r="AGV30" s="20"/>
      <c r="AGW30" s="20"/>
      <c r="AGX30" s="20"/>
      <c r="AGY30" s="20"/>
      <c r="AGZ30" s="20"/>
      <c r="AHA30" s="20"/>
      <c r="AHB30" s="20"/>
      <c r="AHC30" s="20"/>
      <c r="AHD30" s="20"/>
      <c r="AHE30" s="20"/>
      <c r="AHF30" s="20"/>
      <c r="AHG30" s="20"/>
      <c r="AHH30" s="20"/>
      <c r="AHI30" s="20"/>
      <c r="AHJ30" s="20"/>
      <c r="AHK30" s="20"/>
      <c r="AHL30" s="20"/>
      <c r="AHM30" s="20"/>
      <c r="AHN30" s="20"/>
      <c r="AHO30" s="20"/>
      <c r="AHP30" s="20"/>
      <c r="AHQ30" s="20"/>
      <c r="AHR30" s="20"/>
      <c r="AHS30" s="20"/>
      <c r="AHT30" s="20"/>
      <c r="AHU30" s="20"/>
      <c r="AHV30" s="20"/>
      <c r="AHW30" s="20"/>
      <c r="AHX30" s="20"/>
      <c r="AHY30" s="20"/>
      <c r="AHZ30" s="20"/>
      <c r="AIA30" s="20"/>
      <c r="AIB30" s="20"/>
      <c r="AIC30" s="20"/>
      <c r="AID30" s="20"/>
      <c r="AIE30" s="20"/>
      <c r="AIF30" s="20"/>
      <c r="AIG30" s="20"/>
      <c r="AIH30" s="20"/>
      <c r="AII30" s="20"/>
      <c r="AIJ30" s="20"/>
      <c r="AIK30" s="20"/>
      <c r="AIL30" s="20"/>
      <c r="AIM30" s="20"/>
      <c r="AIN30" s="20"/>
      <c r="AIO30" s="20"/>
      <c r="AIP30" s="20"/>
      <c r="AIQ30" s="20"/>
      <c r="AIR30" s="20"/>
      <c r="AIS30" s="20"/>
      <c r="AIT30" s="20"/>
      <c r="AIU30" s="20"/>
      <c r="AIV30" s="20"/>
      <c r="AIW30" s="20"/>
      <c r="AIX30" s="20"/>
      <c r="AIY30" s="20"/>
      <c r="AIZ30" s="20"/>
      <c r="AJA30" s="20"/>
      <c r="AJB30" s="20"/>
      <c r="AJC30" s="20"/>
      <c r="AJD30" s="20"/>
      <c r="AJE30" s="20"/>
      <c r="AJF30" s="20"/>
      <c r="AJG30" s="20"/>
      <c r="AJH30" s="20"/>
      <c r="AJI30" s="20"/>
      <c r="AJJ30" s="20"/>
      <c r="AJK30" s="20"/>
      <c r="AJL30" s="20"/>
      <c r="AJM30" s="20"/>
      <c r="AJN30" s="20"/>
      <c r="AJO30" s="20"/>
      <c r="AJP30" s="20"/>
      <c r="AJQ30" s="20"/>
      <c r="AJR30" s="20"/>
      <c r="AJS30" s="20"/>
      <c r="AJT30" s="20"/>
      <c r="AJU30" s="20"/>
      <c r="AJV30" s="20"/>
      <c r="AJW30" s="20"/>
      <c r="AJX30" s="20"/>
      <c r="AJY30" s="20"/>
      <c r="AJZ30" s="20"/>
      <c r="AKA30" s="20"/>
      <c r="AKB30" s="20"/>
      <c r="AKC30" s="20"/>
      <c r="AKD30" s="20"/>
      <c r="AKE30" s="20"/>
      <c r="AKF30" s="20"/>
      <c r="AKG30" s="20"/>
      <c r="AKH30" s="20"/>
      <c r="AKI30" s="20"/>
      <c r="AKJ30" s="20"/>
      <c r="AKK30" s="20"/>
      <c r="AKL30" s="20"/>
      <c r="AKM30" s="20"/>
      <c r="AKN30" s="20"/>
      <c r="AKO30" s="20"/>
      <c r="AKP30" s="20"/>
      <c r="AKQ30" s="20"/>
      <c r="AKR30" s="20"/>
      <c r="AKS30" s="20"/>
      <c r="AKT30" s="20"/>
      <c r="AKU30" s="20"/>
      <c r="AKV30" s="20"/>
      <c r="AKW30" s="20"/>
      <c r="AKX30" s="20"/>
      <c r="AKY30" s="20"/>
      <c r="AKZ30" s="20"/>
      <c r="ALA30" s="20"/>
      <c r="ALB30" s="20"/>
      <c r="ALC30" s="20"/>
      <c r="ALD30" s="20"/>
      <c r="ALE30" s="20"/>
      <c r="ALF30" s="20"/>
      <c r="ALG30" s="20"/>
      <c r="ALH30" s="20"/>
      <c r="ALI30" s="20"/>
      <c r="ALJ30" s="20"/>
      <c r="ALK30" s="20"/>
      <c r="ALL30" s="20"/>
      <c r="ALM30" s="20"/>
      <c r="ALN30" s="20"/>
      <c r="ALO30" s="20"/>
      <c r="ALP30" s="20"/>
      <c r="ALQ30" s="20"/>
      <c r="ALR30" s="20"/>
      <c r="ALS30" s="20"/>
      <c r="ALT30" s="20"/>
      <c r="ALU30" s="20"/>
      <c r="ALV30" s="20"/>
      <c r="ALW30" s="20"/>
      <c r="ALX30" s="20"/>
      <c r="ALY30" s="20"/>
      <c r="ALZ30" s="20"/>
      <c r="AMA30" s="20"/>
      <c r="AMB30" s="20"/>
      <c r="AMC30" s="20"/>
      <c r="AMD30" s="20"/>
      <c r="AME30" s="20"/>
      <c r="AMF30" s="20"/>
      <c r="AMG30" s="20"/>
      <c r="AMH30" s="20"/>
      <c r="AMI30" s="20"/>
      <c r="AMJ30" s="20"/>
      <c r="AMK30" s="20"/>
    </row>
    <row r="31" spans="1:1025" s="21" customFormat="1" x14ac:dyDescent="0.35">
      <c r="A31" s="2"/>
      <c r="B31" s="6">
        <f>B30/B29</f>
        <v>0</v>
      </c>
      <c r="C31" s="6">
        <f t="shared" ref="C31" si="101">C30/C29</f>
        <v>0</v>
      </c>
      <c r="D31" s="6">
        <f t="shared" ref="D31" si="102">D30/D29</f>
        <v>0</v>
      </c>
      <c r="E31" s="6">
        <f t="shared" ref="E31" si="103">E30/E29</f>
        <v>0</v>
      </c>
      <c r="F31" s="6">
        <f t="shared" ref="F31" si="104">F30/F29</f>
        <v>0</v>
      </c>
      <c r="G31" s="6">
        <f t="shared" ref="G31" si="105">G30/G29</f>
        <v>0</v>
      </c>
      <c r="H31" s="6">
        <f t="shared" ref="H31" si="106">H30/H29</f>
        <v>0</v>
      </c>
      <c r="I31" s="6">
        <f t="shared" ref="I31" si="107">I30/I29</f>
        <v>1.5740259740259738E-2</v>
      </c>
      <c r="J31" s="6">
        <f t="shared" ref="J31" si="108">J30/J29</f>
        <v>0</v>
      </c>
      <c r="K31" s="6">
        <f t="shared" ref="K31" si="109">K30/K29</f>
        <v>5.6540084388185648E-2</v>
      </c>
      <c r="L31" s="6">
        <f t="shared" ref="L31" si="110">L30/L29</f>
        <v>5.8141025641025627E-2</v>
      </c>
      <c r="M31" s="6">
        <f t="shared" ref="M31" si="111">M30/M29</f>
        <v>7.1651735015772877E-2</v>
      </c>
      <c r="N31" s="6">
        <f t="shared" ref="N31" si="112">N30/N29</f>
        <v>9.1009086561453845E-2</v>
      </c>
      <c r="O31" s="6">
        <f t="shared" ref="O31" si="113">O30/O29</f>
        <v>0.12626510348127767</v>
      </c>
      <c r="P31" s="6">
        <f t="shared" ref="P31" si="114">P30/P29</f>
        <v>8.4429180367799311E-2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  <c r="SL31" s="20"/>
      <c r="SM31" s="20"/>
      <c r="SN31" s="20"/>
      <c r="SO31" s="20"/>
      <c r="SP31" s="20"/>
      <c r="SQ31" s="20"/>
      <c r="SR31" s="20"/>
      <c r="SS31" s="20"/>
      <c r="ST31" s="20"/>
      <c r="SU31" s="20"/>
      <c r="SV31" s="20"/>
      <c r="SW31" s="20"/>
      <c r="SX31" s="20"/>
      <c r="SY31" s="20"/>
      <c r="SZ31" s="20"/>
      <c r="TA31" s="20"/>
      <c r="TB31" s="20"/>
      <c r="TC31" s="20"/>
      <c r="TD31" s="20"/>
      <c r="TE31" s="20"/>
      <c r="TF31" s="20"/>
      <c r="TG31" s="20"/>
      <c r="TH31" s="20"/>
      <c r="TI31" s="20"/>
      <c r="TJ31" s="20"/>
      <c r="TK31" s="20"/>
      <c r="TL31" s="20"/>
      <c r="TM31" s="20"/>
      <c r="TN31" s="20"/>
      <c r="TO31" s="20"/>
      <c r="TP31" s="20"/>
      <c r="TQ31" s="20"/>
      <c r="TR31" s="20"/>
      <c r="TS31" s="20"/>
      <c r="TT31" s="20"/>
      <c r="TU31" s="20"/>
      <c r="TV31" s="20"/>
      <c r="TW31" s="20"/>
      <c r="TX31" s="20"/>
      <c r="TY31" s="20"/>
      <c r="TZ31" s="20"/>
      <c r="UA31" s="20"/>
      <c r="UB31" s="20"/>
      <c r="UC31" s="20"/>
      <c r="UD31" s="20"/>
      <c r="UE31" s="20"/>
      <c r="UF31" s="20"/>
      <c r="UG31" s="20"/>
      <c r="UH31" s="20"/>
      <c r="UI31" s="20"/>
      <c r="UJ31" s="20"/>
      <c r="UK31" s="20"/>
      <c r="UL31" s="20"/>
      <c r="UM31" s="20"/>
      <c r="UN31" s="20"/>
      <c r="UO31" s="20"/>
      <c r="UP31" s="20"/>
      <c r="UQ31" s="20"/>
      <c r="UR31" s="20"/>
      <c r="US31" s="20"/>
      <c r="UT31" s="20"/>
      <c r="UU31" s="20"/>
      <c r="UV31" s="20"/>
      <c r="UW31" s="20"/>
      <c r="UX31" s="20"/>
      <c r="UY31" s="20"/>
      <c r="UZ31" s="20"/>
      <c r="VA31" s="20"/>
      <c r="VB31" s="20"/>
      <c r="VC31" s="20"/>
      <c r="VD31" s="20"/>
      <c r="VE31" s="20"/>
      <c r="VF31" s="20"/>
      <c r="VG31" s="20"/>
      <c r="VH31" s="20"/>
      <c r="VI31" s="20"/>
      <c r="VJ31" s="20"/>
      <c r="VK31" s="20"/>
      <c r="VL31" s="20"/>
      <c r="VM31" s="20"/>
      <c r="VN31" s="20"/>
      <c r="VO31" s="20"/>
      <c r="VP31" s="20"/>
      <c r="VQ31" s="20"/>
      <c r="VR31" s="20"/>
      <c r="VS31" s="20"/>
      <c r="VT31" s="20"/>
      <c r="VU31" s="20"/>
      <c r="VV31" s="20"/>
      <c r="VW31" s="20"/>
      <c r="VX31" s="20"/>
      <c r="VY31" s="20"/>
      <c r="VZ31" s="20"/>
      <c r="WA31" s="20"/>
      <c r="WB31" s="20"/>
      <c r="WC31" s="20"/>
      <c r="WD31" s="20"/>
      <c r="WE31" s="20"/>
      <c r="WF31" s="20"/>
      <c r="WG31" s="20"/>
      <c r="WH31" s="20"/>
      <c r="WI31" s="20"/>
      <c r="WJ31" s="20"/>
      <c r="WK31" s="20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0"/>
      <c r="XQ31" s="20"/>
      <c r="XR31" s="20"/>
      <c r="XS31" s="20"/>
      <c r="XT31" s="20"/>
      <c r="XU31" s="20"/>
      <c r="XV31" s="20"/>
      <c r="XW31" s="20"/>
      <c r="XX31" s="20"/>
      <c r="XY31" s="20"/>
      <c r="XZ31" s="20"/>
      <c r="YA31" s="20"/>
      <c r="YB31" s="20"/>
      <c r="YC31" s="20"/>
      <c r="YD31" s="20"/>
      <c r="YE31" s="20"/>
      <c r="YF31" s="20"/>
      <c r="YG31" s="20"/>
      <c r="YH31" s="20"/>
      <c r="YI31" s="20"/>
      <c r="YJ31" s="20"/>
      <c r="YK31" s="20"/>
      <c r="YL31" s="20"/>
      <c r="YM31" s="20"/>
      <c r="YN31" s="20"/>
      <c r="YO31" s="20"/>
      <c r="YP31" s="20"/>
      <c r="YQ31" s="20"/>
      <c r="YR31" s="20"/>
      <c r="YS31" s="20"/>
      <c r="YT31" s="20"/>
      <c r="YU31" s="20"/>
      <c r="YV31" s="20"/>
      <c r="YW31" s="20"/>
      <c r="YX31" s="20"/>
      <c r="YY31" s="20"/>
      <c r="YZ31" s="20"/>
      <c r="ZA31" s="20"/>
      <c r="ZB31" s="20"/>
      <c r="ZC31" s="20"/>
      <c r="ZD31" s="20"/>
      <c r="ZE31" s="20"/>
      <c r="ZF31" s="20"/>
      <c r="ZG31" s="20"/>
      <c r="ZH31" s="20"/>
      <c r="ZI31" s="20"/>
      <c r="ZJ31" s="20"/>
      <c r="ZK31" s="20"/>
      <c r="ZL31" s="20"/>
      <c r="ZM31" s="20"/>
      <c r="ZN31" s="20"/>
      <c r="ZO31" s="20"/>
      <c r="ZP31" s="20"/>
      <c r="ZQ31" s="20"/>
      <c r="ZR31" s="20"/>
      <c r="ZS31" s="20"/>
      <c r="ZT31" s="20"/>
      <c r="ZU31" s="20"/>
      <c r="ZV31" s="20"/>
      <c r="ZW31" s="20"/>
      <c r="ZX31" s="20"/>
      <c r="ZY31" s="20"/>
      <c r="ZZ31" s="20"/>
      <c r="AAA31" s="20"/>
      <c r="AAB31" s="20"/>
      <c r="AAC31" s="20"/>
      <c r="AAD31" s="20"/>
      <c r="AAE31" s="20"/>
      <c r="AAF31" s="20"/>
      <c r="AAG31" s="20"/>
      <c r="AAH31" s="20"/>
      <c r="AAI31" s="20"/>
      <c r="AAJ31" s="20"/>
      <c r="AAK31" s="20"/>
      <c r="AAL31" s="20"/>
      <c r="AAM31" s="20"/>
      <c r="AAN31" s="20"/>
      <c r="AAO31" s="20"/>
      <c r="AAP31" s="20"/>
      <c r="AAQ31" s="20"/>
      <c r="AAR31" s="20"/>
      <c r="AAS31" s="20"/>
      <c r="AAT31" s="20"/>
      <c r="AAU31" s="20"/>
      <c r="AAV31" s="20"/>
      <c r="AAW31" s="20"/>
      <c r="AAX31" s="20"/>
      <c r="AAY31" s="20"/>
      <c r="AAZ31" s="20"/>
      <c r="ABA31" s="20"/>
      <c r="ABB31" s="20"/>
      <c r="ABC31" s="20"/>
      <c r="ABD31" s="20"/>
      <c r="ABE31" s="20"/>
      <c r="ABF31" s="20"/>
      <c r="ABG31" s="20"/>
      <c r="ABH31" s="20"/>
      <c r="ABI31" s="20"/>
      <c r="ABJ31" s="20"/>
      <c r="ABK31" s="20"/>
      <c r="ABL31" s="20"/>
      <c r="ABM31" s="20"/>
      <c r="ABN31" s="20"/>
      <c r="ABO31" s="20"/>
      <c r="ABP31" s="20"/>
      <c r="ABQ31" s="20"/>
      <c r="ABR31" s="20"/>
      <c r="ABS31" s="20"/>
      <c r="ABT31" s="20"/>
      <c r="ABU31" s="20"/>
      <c r="ABV31" s="20"/>
      <c r="ABW31" s="20"/>
      <c r="ABX31" s="20"/>
      <c r="ABY31" s="20"/>
      <c r="ABZ31" s="20"/>
      <c r="ACA31" s="20"/>
      <c r="ACB31" s="20"/>
      <c r="ACC31" s="20"/>
      <c r="ACD31" s="20"/>
      <c r="ACE31" s="20"/>
      <c r="ACF31" s="20"/>
      <c r="ACG31" s="20"/>
      <c r="ACH31" s="20"/>
      <c r="ACI31" s="20"/>
      <c r="ACJ31" s="20"/>
      <c r="ACK31" s="20"/>
      <c r="ACL31" s="20"/>
      <c r="ACM31" s="20"/>
      <c r="ACN31" s="20"/>
      <c r="ACO31" s="20"/>
      <c r="ACP31" s="20"/>
      <c r="ACQ31" s="20"/>
      <c r="ACR31" s="20"/>
      <c r="ACS31" s="20"/>
      <c r="ACT31" s="20"/>
      <c r="ACU31" s="20"/>
      <c r="ACV31" s="20"/>
      <c r="ACW31" s="20"/>
      <c r="ACX31" s="20"/>
      <c r="ACY31" s="20"/>
      <c r="ACZ31" s="20"/>
      <c r="ADA31" s="20"/>
      <c r="ADB31" s="20"/>
      <c r="ADC31" s="20"/>
      <c r="ADD31" s="20"/>
      <c r="ADE31" s="20"/>
      <c r="ADF31" s="20"/>
      <c r="ADG31" s="20"/>
      <c r="ADH31" s="20"/>
      <c r="ADI31" s="20"/>
      <c r="ADJ31" s="20"/>
      <c r="ADK31" s="20"/>
      <c r="ADL31" s="20"/>
      <c r="ADM31" s="20"/>
      <c r="ADN31" s="20"/>
      <c r="ADO31" s="20"/>
      <c r="ADP31" s="20"/>
      <c r="ADQ31" s="20"/>
      <c r="ADR31" s="20"/>
      <c r="ADS31" s="20"/>
      <c r="ADT31" s="20"/>
      <c r="ADU31" s="20"/>
      <c r="ADV31" s="20"/>
      <c r="ADW31" s="20"/>
      <c r="ADX31" s="20"/>
      <c r="ADY31" s="20"/>
      <c r="ADZ31" s="20"/>
      <c r="AEA31" s="20"/>
      <c r="AEB31" s="20"/>
      <c r="AEC31" s="20"/>
      <c r="AED31" s="20"/>
      <c r="AEE31" s="20"/>
      <c r="AEF31" s="20"/>
      <c r="AEG31" s="20"/>
      <c r="AEH31" s="20"/>
      <c r="AEI31" s="20"/>
      <c r="AEJ31" s="20"/>
      <c r="AEK31" s="20"/>
      <c r="AEL31" s="20"/>
      <c r="AEM31" s="20"/>
      <c r="AEN31" s="20"/>
      <c r="AEO31" s="20"/>
      <c r="AEP31" s="20"/>
      <c r="AEQ31" s="20"/>
      <c r="AER31" s="20"/>
      <c r="AES31" s="20"/>
      <c r="AET31" s="20"/>
      <c r="AEU31" s="20"/>
      <c r="AEV31" s="20"/>
      <c r="AEW31" s="20"/>
      <c r="AEX31" s="20"/>
      <c r="AEY31" s="20"/>
      <c r="AEZ31" s="20"/>
      <c r="AFA31" s="20"/>
      <c r="AFB31" s="20"/>
      <c r="AFC31" s="20"/>
      <c r="AFD31" s="20"/>
      <c r="AFE31" s="20"/>
      <c r="AFF31" s="20"/>
      <c r="AFG31" s="20"/>
      <c r="AFH31" s="20"/>
      <c r="AFI31" s="20"/>
      <c r="AFJ31" s="20"/>
      <c r="AFK31" s="20"/>
      <c r="AFL31" s="20"/>
      <c r="AFM31" s="20"/>
      <c r="AFN31" s="20"/>
      <c r="AFO31" s="20"/>
      <c r="AFP31" s="20"/>
      <c r="AFQ31" s="20"/>
      <c r="AFR31" s="20"/>
      <c r="AFS31" s="20"/>
      <c r="AFT31" s="20"/>
      <c r="AFU31" s="20"/>
      <c r="AFV31" s="20"/>
      <c r="AFW31" s="20"/>
      <c r="AFX31" s="20"/>
      <c r="AFY31" s="20"/>
      <c r="AFZ31" s="20"/>
      <c r="AGA31" s="20"/>
      <c r="AGB31" s="20"/>
      <c r="AGC31" s="20"/>
      <c r="AGD31" s="20"/>
      <c r="AGE31" s="20"/>
      <c r="AGF31" s="20"/>
      <c r="AGG31" s="20"/>
      <c r="AGH31" s="20"/>
      <c r="AGI31" s="20"/>
      <c r="AGJ31" s="20"/>
      <c r="AGK31" s="20"/>
      <c r="AGL31" s="20"/>
      <c r="AGM31" s="20"/>
      <c r="AGN31" s="20"/>
      <c r="AGO31" s="20"/>
      <c r="AGP31" s="20"/>
      <c r="AGQ31" s="20"/>
      <c r="AGR31" s="20"/>
      <c r="AGS31" s="20"/>
      <c r="AGT31" s="20"/>
      <c r="AGU31" s="20"/>
      <c r="AGV31" s="20"/>
      <c r="AGW31" s="20"/>
      <c r="AGX31" s="20"/>
      <c r="AGY31" s="20"/>
      <c r="AGZ31" s="20"/>
      <c r="AHA31" s="20"/>
      <c r="AHB31" s="20"/>
      <c r="AHC31" s="20"/>
      <c r="AHD31" s="20"/>
      <c r="AHE31" s="20"/>
      <c r="AHF31" s="20"/>
      <c r="AHG31" s="20"/>
      <c r="AHH31" s="20"/>
      <c r="AHI31" s="20"/>
      <c r="AHJ31" s="20"/>
      <c r="AHK31" s="20"/>
      <c r="AHL31" s="20"/>
      <c r="AHM31" s="20"/>
      <c r="AHN31" s="20"/>
      <c r="AHO31" s="20"/>
      <c r="AHP31" s="20"/>
      <c r="AHQ31" s="20"/>
      <c r="AHR31" s="20"/>
      <c r="AHS31" s="20"/>
      <c r="AHT31" s="20"/>
      <c r="AHU31" s="20"/>
      <c r="AHV31" s="20"/>
      <c r="AHW31" s="20"/>
      <c r="AHX31" s="20"/>
      <c r="AHY31" s="20"/>
      <c r="AHZ31" s="20"/>
      <c r="AIA31" s="20"/>
      <c r="AIB31" s="20"/>
      <c r="AIC31" s="20"/>
      <c r="AID31" s="20"/>
      <c r="AIE31" s="20"/>
      <c r="AIF31" s="20"/>
      <c r="AIG31" s="20"/>
      <c r="AIH31" s="20"/>
      <c r="AII31" s="20"/>
      <c r="AIJ31" s="20"/>
      <c r="AIK31" s="20"/>
      <c r="AIL31" s="20"/>
      <c r="AIM31" s="20"/>
      <c r="AIN31" s="20"/>
      <c r="AIO31" s="20"/>
      <c r="AIP31" s="20"/>
      <c r="AIQ31" s="20"/>
      <c r="AIR31" s="20"/>
      <c r="AIS31" s="20"/>
      <c r="AIT31" s="20"/>
      <c r="AIU31" s="20"/>
      <c r="AIV31" s="20"/>
      <c r="AIW31" s="20"/>
      <c r="AIX31" s="20"/>
      <c r="AIY31" s="20"/>
      <c r="AIZ31" s="20"/>
      <c r="AJA31" s="20"/>
      <c r="AJB31" s="20"/>
      <c r="AJC31" s="20"/>
      <c r="AJD31" s="20"/>
      <c r="AJE31" s="20"/>
      <c r="AJF31" s="20"/>
      <c r="AJG31" s="20"/>
      <c r="AJH31" s="20"/>
      <c r="AJI31" s="20"/>
      <c r="AJJ31" s="20"/>
      <c r="AJK31" s="20"/>
      <c r="AJL31" s="20"/>
      <c r="AJM31" s="20"/>
      <c r="AJN31" s="20"/>
      <c r="AJO31" s="20"/>
      <c r="AJP31" s="20"/>
      <c r="AJQ31" s="20"/>
      <c r="AJR31" s="20"/>
      <c r="AJS31" s="20"/>
      <c r="AJT31" s="20"/>
      <c r="AJU31" s="20"/>
      <c r="AJV31" s="20"/>
      <c r="AJW31" s="20"/>
      <c r="AJX31" s="20"/>
      <c r="AJY31" s="20"/>
      <c r="AJZ31" s="20"/>
      <c r="AKA31" s="20"/>
      <c r="AKB31" s="20"/>
      <c r="AKC31" s="20"/>
      <c r="AKD31" s="20"/>
      <c r="AKE31" s="20"/>
      <c r="AKF31" s="20"/>
      <c r="AKG31" s="20"/>
      <c r="AKH31" s="20"/>
      <c r="AKI31" s="20"/>
      <c r="AKJ31" s="20"/>
      <c r="AKK31" s="20"/>
      <c r="AKL31" s="20"/>
      <c r="AKM31" s="20"/>
      <c r="AKN31" s="20"/>
      <c r="AKO31" s="20"/>
      <c r="AKP31" s="20"/>
      <c r="AKQ31" s="20"/>
      <c r="AKR31" s="20"/>
      <c r="AKS31" s="20"/>
      <c r="AKT31" s="20"/>
      <c r="AKU31" s="20"/>
      <c r="AKV31" s="20"/>
      <c r="AKW31" s="20"/>
      <c r="AKX31" s="20"/>
      <c r="AKY31" s="20"/>
      <c r="AKZ31" s="20"/>
      <c r="ALA31" s="20"/>
      <c r="ALB31" s="20"/>
      <c r="ALC31" s="20"/>
      <c r="ALD31" s="20"/>
      <c r="ALE31" s="20"/>
      <c r="ALF31" s="20"/>
      <c r="ALG31" s="20"/>
      <c r="ALH31" s="20"/>
      <c r="ALI31" s="20"/>
      <c r="ALJ31" s="20"/>
      <c r="ALK31" s="20"/>
      <c r="ALL31" s="20"/>
      <c r="ALM31" s="20"/>
      <c r="ALN31" s="20"/>
      <c r="ALO31" s="20"/>
      <c r="ALP31" s="20"/>
      <c r="ALQ31" s="20"/>
      <c r="ALR31" s="20"/>
      <c r="ALS31" s="20"/>
      <c r="ALT31" s="20"/>
      <c r="ALU31" s="20"/>
      <c r="ALV31" s="20"/>
      <c r="ALW31" s="20"/>
      <c r="ALX31" s="20"/>
      <c r="ALY31" s="20"/>
      <c r="ALZ31" s="20"/>
      <c r="AMA31" s="20"/>
      <c r="AMB31" s="20"/>
      <c r="AMC31" s="20"/>
      <c r="AMD31" s="20"/>
      <c r="AME31" s="20"/>
      <c r="AMF31" s="20"/>
      <c r="AMG31" s="20"/>
      <c r="AMH31" s="20"/>
      <c r="AMI31" s="20"/>
      <c r="AMJ31" s="20"/>
      <c r="AMK31" s="20"/>
    </row>
    <row r="32" spans="1:1025" s="21" customFormat="1" x14ac:dyDescent="0.35">
      <c r="A32" s="2" t="s">
        <v>39</v>
      </c>
      <c r="B32" s="3">
        <f>B24*B57</f>
        <v>861.33333333333337</v>
      </c>
      <c r="C32" s="3">
        <f t="shared" ref="C32:P32" si="115">C24*C57</f>
        <v>1214.0860927152319</v>
      </c>
      <c r="D32" s="3">
        <f t="shared" si="115"/>
        <v>1573.5948717948718</v>
      </c>
      <c r="E32" s="3">
        <f t="shared" si="115"/>
        <v>1706.5142857142857</v>
      </c>
      <c r="F32" s="3">
        <f t="shared" si="115"/>
        <v>1420.3076923076924</v>
      </c>
      <c r="G32" s="3">
        <f t="shared" si="115"/>
        <v>1619.937984496124</v>
      </c>
      <c r="H32" s="3">
        <f t="shared" si="115"/>
        <v>1560.321649484536</v>
      </c>
      <c r="I32" s="3">
        <f t="shared" si="115"/>
        <v>1527.2871287128714</v>
      </c>
      <c r="J32" s="3">
        <f t="shared" si="115"/>
        <v>1508.0536912751677</v>
      </c>
      <c r="K32" s="3">
        <f t="shared" si="115"/>
        <v>1115.7686567164178</v>
      </c>
      <c r="L32" s="3">
        <f t="shared" si="115"/>
        <v>1072.1940463065048</v>
      </c>
      <c r="M32" s="3">
        <f t="shared" si="115"/>
        <v>745.46942800788963</v>
      </c>
      <c r="N32" s="3">
        <f t="shared" si="115"/>
        <v>341.55997109826592</v>
      </c>
      <c r="O32" s="3">
        <f t="shared" si="115"/>
        <v>1993.9144914491451</v>
      </c>
      <c r="P32" s="3">
        <f t="shared" si="115"/>
        <v>1983.6779911373708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  <c r="SL32" s="20"/>
      <c r="SM32" s="20"/>
      <c r="SN32" s="20"/>
      <c r="SO32" s="20"/>
      <c r="SP32" s="20"/>
      <c r="SQ32" s="20"/>
      <c r="SR32" s="20"/>
      <c r="SS32" s="20"/>
      <c r="ST32" s="20"/>
      <c r="SU32" s="20"/>
      <c r="SV32" s="20"/>
      <c r="SW32" s="20"/>
      <c r="SX32" s="20"/>
      <c r="SY32" s="20"/>
      <c r="SZ32" s="20"/>
      <c r="TA32" s="20"/>
      <c r="TB32" s="20"/>
      <c r="TC32" s="20"/>
      <c r="TD32" s="20"/>
      <c r="TE32" s="20"/>
      <c r="TF32" s="20"/>
      <c r="TG32" s="20"/>
      <c r="TH32" s="20"/>
      <c r="TI32" s="20"/>
      <c r="TJ32" s="20"/>
      <c r="TK32" s="20"/>
      <c r="TL32" s="20"/>
      <c r="TM32" s="20"/>
      <c r="TN32" s="20"/>
      <c r="TO32" s="20"/>
      <c r="TP32" s="20"/>
      <c r="TQ32" s="20"/>
      <c r="TR32" s="20"/>
      <c r="TS32" s="20"/>
      <c r="TT32" s="20"/>
      <c r="TU32" s="20"/>
      <c r="TV32" s="20"/>
      <c r="TW32" s="20"/>
      <c r="TX32" s="20"/>
      <c r="TY32" s="20"/>
      <c r="TZ32" s="20"/>
      <c r="UA32" s="20"/>
      <c r="UB32" s="20"/>
      <c r="UC32" s="20"/>
      <c r="UD32" s="20"/>
      <c r="UE32" s="20"/>
      <c r="UF32" s="20"/>
      <c r="UG32" s="20"/>
      <c r="UH32" s="20"/>
      <c r="UI32" s="20"/>
      <c r="UJ32" s="20"/>
      <c r="UK32" s="20"/>
      <c r="UL32" s="20"/>
      <c r="UM32" s="20"/>
      <c r="UN32" s="20"/>
      <c r="UO32" s="20"/>
      <c r="UP32" s="20"/>
      <c r="UQ32" s="20"/>
      <c r="UR32" s="20"/>
      <c r="US32" s="20"/>
      <c r="UT32" s="20"/>
      <c r="UU32" s="20"/>
      <c r="UV32" s="20"/>
      <c r="UW32" s="20"/>
      <c r="UX32" s="20"/>
      <c r="UY32" s="20"/>
      <c r="UZ32" s="20"/>
      <c r="VA32" s="20"/>
      <c r="VB32" s="20"/>
      <c r="VC32" s="20"/>
      <c r="VD32" s="20"/>
      <c r="VE32" s="20"/>
      <c r="VF32" s="20"/>
      <c r="VG32" s="20"/>
      <c r="VH32" s="20"/>
      <c r="VI32" s="20"/>
      <c r="VJ32" s="20"/>
      <c r="VK32" s="20"/>
      <c r="VL32" s="20"/>
      <c r="VM32" s="20"/>
      <c r="VN32" s="20"/>
      <c r="VO32" s="20"/>
      <c r="VP32" s="20"/>
      <c r="VQ32" s="20"/>
      <c r="VR32" s="20"/>
      <c r="VS32" s="20"/>
      <c r="VT32" s="20"/>
      <c r="VU32" s="20"/>
      <c r="VV32" s="20"/>
      <c r="VW32" s="20"/>
      <c r="VX32" s="20"/>
      <c r="VY32" s="20"/>
      <c r="VZ32" s="20"/>
      <c r="WA32" s="20"/>
      <c r="WB32" s="20"/>
      <c r="WC32" s="20"/>
      <c r="WD32" s="20"/>
      <c r="WE32" s="20"/>
      <c r="WF32" s="20"/>
      <c r="WG32" s="20"/>
      <c r="WH32" s="20"/>
      <c r="WI32" s="20"/>
      <c r="WJ32" s="20"/>
      <c r="WK32" s="20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0"/>
      <c r="XQ32" s="20"/>
      <c r="XR32" s="20"/>
      <c r="XS32" s="20"/>
      <c r="XT32" s="20"/>
      <c r="XU32" s="20"/>
      <c r="XV32" s="20"/>
      <c r="XW32" s="20"/>
      <c r="XX32" s="20"/>
      <c r="XY32" s="20"/>
      <c r="XZ32" s="20"/>
      <c r="YA32" s="20"/>
      <c r="YB32" s="20"/>
      <c r="YC32" s="20"/>
      <c r="YD32" s="20"/>
      <c r="YE32" s="20"/>
      <c r="YF32" s="20"/>
      <c r="YG32" s="20"/>
      <c r="YH32" s="20"/>
      <c r="YI32" s="20"/>
      <c r="YJ32" s="20"/>
      <c r="YK32" s="20"/>
      <c r="YL32" s="20"/>
      <c r="YM32" s="20"/>
      <c r="YN32" s="20"/>
      <c r="YO32" s="20"/>
      <c r="YP32" s="20"/>
      <c r="YQ32" s="20"/>
      <c r="YR32" s="20"/>
      <c r="YS32" s="20"/>
      <c r="YT32" s="20"/>
      <c r="YU32" s="20"/>
      <c r="YV32" s="20"/>
      <c r="YW32" s="20"/>
      <c r="YX32" s="20"/>
      <c r="YY32" s="20"/>
      <c r="YZ32" s="20"/>
      <c r="ZA32" s="20"/>
      <c r="ZB32" s="20"/>
      <c r="ZC32" s="20"/>
      <c r="ZD32" s="20"/>
      <c r="ZE32" s="20"/>
      <c r="ZF32" s="20"/>
      <c r="ZG32" s="20"/>
      <c r="ZH32" s="20"/>
      <c r="ZI32" s="20"/>
      <c r="ZJ32" s="20"/>
      <c r="ZK32" s="20"/>
      <c r="ZL32" s="20"/>
      <c r="ZM32" s="20"/>
      <c r="ZN32" s="20"/>
      <c r="ZO32" s="20"/>
      <c r="ZP32" s="20"/>
      <c r="ZQ32" s="20"/>
      <c r="ZR32" s="20"/>
      <c r="ZS32" s="20"/>
      <c r="ZT32" s="20"/>
      <c r="ZU32" s="20"/>
      <c r="ZV32" s="20"/>
      <c r="ZW32" s="20"/>
      <c r="ZX32" s="20"/>
      <c r="ZY32" s="20"/>
      <c r="ZZ32" s="20"/>
      <c r="AAA32" s="20"/>
      <c r="AAB32" s="20"/>
      <c r="AAC32" s="20"/>
      <c r="AAD32" s="20"/>
      <c r="AAE32" s="20"/>
      <c r="AAF32" s="20"/>
      <c r="AAG32" s="20"/>
      <c r="AAH32" s="20"/>
      <c r="AAI32" s="20"/>
      <c r="AAJ32" s="20"/>
      <c r="AAK32" s="20"/>
      <c r="AAL32" s="20"/>
      <c r="AAM32" s="20"/>
      <c r="AAN32" s="20"/>
      <c r="AAO32" s="20"/>
      <c r="AAP32" s="20"/>
      <c r="AAQ32" s="20"/>
      <c r="AAR32" s="20"/>
      <c r="AAS32" s="20"/>
      <c r="AAT32" s="20"/>
      <c r="AAU32" s="20"/>
      <c r="AAV32" s="20"/>
      <c r="AAW32" s="20"/>
      <c r="AAX32" s="20"/>
      <c r="AAY32" s="20"/>
      <c r="AAZ32" s="20"/>
      <c r="ABA32" s="20"/>
      <c r="ABB32" s="20"/>
      <c r="ABC32" s="20"/>
      <c r="ABD32" s="20"/>
      <c r="ABE32" s="20"/>
      <c r="ABF32" s="20"/>
      <c r="ABG32" s="20"/>
      <c r="ABH32" s="20"/>
      <c r="ABI32" s="20"/>
      <c r="ABJ32" s="20"/>
      <c r="ABK32" s="20"/>
      <c r="ABL32" s="20"/>
      <c r="ABM32" s="20"/>
      <c r="ABN32" s="20"/>
      <c r="ABO32" s="20"/>
      <c r="ABP32" s="20"/>
      <c r="ABQ32" s="20"/>
      <c r="ABR32" s="20"/>
      <c r="ABS32" s="20"/>
      <c r="ABT32" s="20"/>
      <c r="ABU32" s="20"/>
      <c r="ABV32" s="20"/>
      <c r="ABW32" s="20"/>
      <c r="ABX32" s="20"/>
      <c r="ABY32" s="20"/>
      <c r="ABZ32" s="20"/>
      <c r="ACA32" s="20"/>
      <c r="ACB32" s="20"/>
      <c r="ACC32" s="20"/>
      <c r="ACD32" s="20"/>
      <c r="ACE32" s="20"/>
      <c r="ACF32" s="20"/>
      <c r="ACG32" s="20"/>
      <c r="ACH32" s="20"/>
      <c r="ACI32" s="20"/>
      <c r="ACJ32" s="20"/>
      <c r="ACK32" s="20"/>
      <c r="ACL32" s="20"/>
      <c r="ACM32" s="20"/>
      <c r="ACN32" s="20"/>
      <c r="ACO32" s="20"/>
      <c r="ACP32" s="20"/>
      <c r="ACQ32" s="20"/>
      <c r="ACR32" s="20"/>
      <c r="ACS32" s="20"/>
      <c r="ACT32" s="20"/>
      <c r="ACU32" s="20"/>
      <c r="ACV32" s="20"/>
      <c r="ACW32" s="20"/>
      <c r="ACX32" s="20"/>
      <c r="ACY32" s="20"/>
      <c r="ACZ32" s="20"/>
      <c r="ADA32" s="20"/>
      <c r="ADB32" s="20"/>
      <c r="ADC32" s="20"/>
      <c r="ADD32" s="20"/>
      <c r="ADE32" s="20"/>
      <c r="ADF32" s="20"/>
      <c r="ADG32" s="20"/>
      <c r="ADH32" s="20"/>
      <c r="ADI32" s="20"/>
      <c r="ADJ32" s="20"/>
      <c r="ADK32" s="20"/>
      <c r="ADL32" s="20"/>
      <c r="ADM32" s="20"/>
      <c r="ADN32" s="20"/>
      <c r="ADO32" s="20"/>
      <c r="ADP32" s="20"/>
      <c r="ADQ32" s="20"/>
      <c r="ADR32" s="20"/>
      <c r="ADS32" s="20"/>
      <c r="ADT32" s="20"/>
      <c r="ADU32" s="20"/>
      <c r="ADV32" s="20"/>
      <c r="ADW32" s="20"/>
      <c r="ADX32" s="20"/>
      <c r="ADY32" s="20"/>
      <c r="ADZ32" s="20"/>
      <c r="AEA32" s="20"/>
      <c r="AEB32" s="20"/>
      <c r="AEC32" s="20"/>
      <c r="AED32" s="20"/>
      <c r="AEE32" s="20"/>
      <c r="AEF32" s="20"/>
      <c r="AEG32" s="20"/>
      <c r="AEH32" s="20"/>
      <c r="AEI32" s="20"/>
      <c r="AEJ32" s="20"/>
      <c r="AEK32" s="20"/>
      <c r="AEL32" s="20"/>
      <c r="AEM32" s="20"/>
      <c r="AEN32" s="20"/>
      <c r="AEO32" s="20"/>
      <c r="AEP32" s="20"/>
      <c r="AEQ32" s="20"/>
      <c r="AER32" s="20"/>
      <c r="AES32" s="20"/>
      <c r="AET32" s="20"/>
      <c r="AEU32" s="20"/>
      <c r="AEV32" s="20"/>
      <c r="AEW32" s="20"/>
      <c r="AEX32" s="20"/>
      <c r="AEY32" s="20"/>
      <c r="AEZ32" s="20"/>
      <c r="AFA32" s="20"/>
      <c r="AFB32" s="20"/>
      <c r="AFC32" s="20"/>
      <c r="AFD32" s="20"/>
      <c r="AFE32" s="20"/>
      <c r="AFF32" s="20"/>
      <c r="AFG32" s="20"/>
      <c r="AFH32" s="20"/>
      <c r="AFI32" s="20"/>
      <c r="AFJ32" s="20"/>
      <c r="AFK32" s="20"/>
      <c r="AFL32" s="20"/>
      <c r="AFM32" s="20"/>
      <c r="AFN32" s="20"/>
      <c r="AFO32" s="20"/>
      <c r="AFP32" s="20"/>
      <c r="AFQ32" s="20"/>
      <c r="AFR32" s="20"/>
      <c r="AFS32" s="20"/>
      <c r="AFT32" s="20"/>
      <c r="AFU32" s="20"/>
      <c r="AFV32" s="20"/>
      <c r="AFW32" s="20"/>
      <c r="AFX32" s="20"/>
      <c r="AFY32" s="20"/>
      <c r="AFZ32" s="20"/>
      <c r="AGA32" s="20"/>
      <c r="AGB32" s="20"/>
      <c r="AGC32" s="20"/>
      <c r="AGD32" s="20"/>
      <c r="AGE32" s="20"/>
      <c r="AGF32" s="20"/>
      <c r="AGG32" s="20"/>
      <c r="AGH32" s="20"/>
      <c r="AGI32" s="20"/>
      <c r="AGJ32" s="20"/>
      <c r="AGK32" s="20"/>
      <c r="AGL32" s="20"/>
      <c r="AGM32" s="20"/>
      <c r="AGN32" s="20"/>
      <c r="AGO32" s="20"/>
      <c r="AGP32" s="20"/>
      <c r="AGQ32" s="20"/>
      <c r="AGR32" s="20"/>
      <c r="AGS32" s="20"/>
      <c r="AGT32" s="20"/>
      <c r="AGU32" s="20"/>
      <c r="AGV32" s="20"/>
      <c r="AGW32" s="20"/>
      <c r="AGX32" s="20"/>
      <c r="AGY32" s="20"/>
      <c r="AGZ32" s="20"/>
      <c r="AHA32" s="20"/>
      <c r="AHB32" s="20"/>
      <c r="AHC32" s="20"/>
      <c r="AHD32" s="20"/>
      <c r="AHE32" s="20"/>
      <c r="AHF32" s="20"/>
      <c r="AHG32" s="20"/>
      <c r="AHH32" s="20"/>
      <c r="AHI32" s="20"/>
      <c r="AHJ32" s="20"/>
      <c r="AHK32" s="20"/>
      <c r="AHL32" s="20"/>
      <c r="AHM32" s="20"/>
      <c r="AHN32" s="20"/>
      <c r="AHO32" s="20"/>
      <c r="AHP32" s="20"/>
      <c r="AHQ32" s="20"/>
      <c r="AHR32" s="20"/>
      <c r="AHS32" s="20"/>
      <c r="AHT32" s="20"/>
      <c r="AHU32" s="20"/>
      <c r="AHV32" s="20"/>
      <c r="AHW32" s="20"/>
      <c r="AHX32" s="20"/>
      <c r="AHY32" s="20"/>
      <c r="AHZ32" s="20"/>
      <c r="AIA32" s="20"/>
      <c r="AIB32" s="20"/>
      <c r="AIC32" s="20"/>
      <c r="AID32" s="20"/>
      <c r="AIE32" s="20"/>
      <c r="AIF32" s="20"/>
      <c r="AIG32" s="20"/>
      <c r="AIH32" s="20"/>
      <c r="AII32" s="20"/>
      <c r="AIJ32" s="20"/>
      <c r="AIK32" s="20"/>
      <c r="AIL32" s="20"/>
      <c r="AIM32" s="20"/>
      <c r="AIN32" s="20"/>
      <c r="AIO32" s="20"/>
      <c r="AIP32" s="20"/>
      <c r="AIQ32" s="20"/>
      <c r="AIR32" s="20"/>
      <c r="AIS32" s="20"/>
      <c r="AIT32" s="20"/>
      <c r="AIU32" s="20"/>
      <c r="AIV32" s="20"/>
      <c r="AIW32" s="20"/>
      <c r="AIX32" s="20"/>
      <c r="AIY32" s="20"/>
      <c r="AIZ32" s="20"/>
      <c r="AJA32" s="20"/>
      <c r="AJB32" s="20"/>
      <c r="AJC32" s="20"/>
      <c r="AJD32" s="20"/>
      <c r="AJE32" s="20"/>
      <c r="AJF32" s="20"/>
      <c r="AJG32" s="20"/>
      <c r="AJH32" s="20"/>
      <c r="AJI32" s="20"/>
      <c r="AJJ32" s="20"/>
      <c r="AJK32" s="20"/>
      <c r="AJL32" s="20"/>
      <c r="AJM32" s="20"/>
      <c r="AJN32" s="20"/>
      <c r="AJO32" s="20"/>
      <c r="AJP32" s="20"/>
      <c r="AJQ32" s="20"/>
      <c r="AJR32" s="20"/>
      <c r="AJS32" s="20"/>
      <c r="AJT32" s="20"/>
      <c r="AJU32" s="20"/>
      <c r="AJV32" s="20"/>
      <c r="AJW32" s="20"/>
      <c r="AJX32" s="20"/>
      <c r="AJY32" s="20"/>
      <c r="AJZ32" s="20"/>
      <c r="AKA32" s="20"/>
      <c r="AKB32" s="20"/>
      <c r="AKC32" s="20"/>
      <c r="AKD32" s="20"/>
      <c r="AKE32" s="20"/>
      <c r="AKF32" s="20"/>
      <c r="AKG32" s="20"/>
      <c r="AKH32" s="20"/>
      <c r="AKI32" s="20"/>
      <c r="AKJ32" s="20"/>
      <c r="AKK32" s="20"/>
      <c r="AKL32" s="20"/>
      <c r="AKM32" s="20"/>
      <c r="AKN32" s="20"/>
      <c r="AKO32" s="20"/>
      <c r="AKP32" s="20"/>
      <c r="AKQ32" s="20"/>
      <c r="AKR32" s="20"/>
      <c r="AKS32" s="20"/>
      <c r="AKT32" s="20"/>
      <c r="AKU32" s="20"/>
      <c r="AKV32" s="20"/>
      <c r="AKW32" s="20"/>
      <c r="AKX32" s="20"/>
      <c r="AKY32" s="20"/>
      <c r="AKZ32" s="20"/>
      <c r="ALA32" s="20"/>
      <c r="ALB32" s="20"/>
      <c r="ALC32" s="20"/>
      <c r="ALD32" s="20"/>
      <c r="ALE32" s="20"/>
      <c r="ALF32" s="20"/>
      <c r="ALG32" s="20"/>
      <c r="ALH32" s="20"/>
      <c r="ALI32" s="20"/>
      <c r="ALJ32" s="20"/>
      <c r="ALK32" s="20"/>
      <c r="ALL32" s="20"/>
      <c r="ALM32" s="20"/>
      <c r="ALN32" s="20"/>
      <c r="ALO32" s="20"/>
      <c r="ALP32" s="20"/>
      <c r="ALQ32" s="20"/>
      <c r="ALR32" s="20"/>
      <c r="ALS32" s="20"/>
      <c r="ALT32" s="20"/>
      <c r="ALU32" s="20"/>
      <c r="ALV32" s="20"/>
      <c r="ALW32" s="20"/>
      <c r="ALX32" s="20"/>
      <c r="ALY32" s="20"/>
      <c r="ALZ32" s="20"/>
      <c r="AMA32" s="20"/>
      <c r="AMB32" s="20"/>
      <c r="AMC32" s="20"/>
      <c r="AMD32" s="20"/>
      <c r="AME32" s="20"/>
      <c r="AMF32" s="20"/>
      <c r="AMG32" s="20"/>
      <c r="AMH32" s="20"/>
      <c r="AMI32" s="20"/>
      <c r="AMJ32" s="20"/>
      <c r="AMK32" s="20"/>
    </row>
    <row r="33" spans="1:1025" s="21" customFormat="1" x14ac:dyDescent="0.35">
      <c r="A33" s="2"/>
      <c r="B33" s="3">
        <f>B25*B58</f>
        <v>0</v>
      </c>
      <c r="C33" s="3">
        <f t="shared" ref="C33:P33" si="116">C25*C58</f>
        <v>0</v>
      </c>
      <c r="D33" s="3">
        <f t="shared" si="116"/>
        <v>0</v>
      </c>
      <c r="E33" s="3">
        <f t="shared" si="116"/>
        <v>0</v>
      </c>
      <c r="F33" s="3">
        <f t="shared" si="116"/>
        <v>0</v>
      </c>
      <c r="G33" s="3">
        <f t="shared" si="116"/>
        <v>15.653333333333332</v>
      </c>
      <c r="H33" s="3">
        <f t="shared" si="116"/>
        <v>0</v>
      </c>
      <c r="I33" s="3">
        <f t="shared" si="116"/>
        <v>29.856000000000002</v>
      </c>
      <c r="J33" s="3">
        <f t="shared" si="116"/>
        <v>74.900000000000006</v>
      </c>
      <c r="K33" s="3">
        <f t="shared" si="116"/>
        <v>0</v>
      </c>
      <c r="L33" s="3">
        <f t="shared" si="116"/>
        <v>25.324999999999996</v>
      </c>
      <c r="M33" s="3">
        <f t="shared" si="116"/>
        <v>7.0084000000000009</v>
      </c>
      <c r="N33" s="3">
        <f t="shared" si="116"/>
        <v>17.165853658536584</v>
      </c>
      <c r="O33" s="3">
        <f t="shared" si="116"/>
        <v>142.20000000000002</v>
      </c>
      <c r="P33" s="3">
        <f t="shared" si="116"/>
        <v>130.4078431372549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  <c r="SL33" s="20"/>
      <c r="SM33" s="20"/>
      <c r="SN33" s="20"/>
      <c r="SO33" s="20"/>
      <c r="SP33" s="20"/>
      <c r="SQ33" s="20"/>
      <c r="SR33" s="20"/>
      <c r="SS33" s="20"/>
      <c r="ST33" s="20"/>
      <c r="SU33" s="20"/>
      <c r="SV33" s="20"/>
      <c r="SW33" s="20"/>
      <c r="SX33" s="20"/>
      <c r="SY33" s="20"/>
      <c r="SZ33" s="20"/>
      <c r="TA33" s="20"/>
      <c r="TB33" s="20"/>
      <c r="TC33" s="20"/>
      <c r="TD33" s="20"/>
      <c r="TE33" s="20"/>
      <c r="TF33" s="20"/>
      <c r="TG33" s="20"/>
      <c r="TH33" s="20"/>
      <c r="TI33" s="20"/>
      <c r="TJ33" s="20"/>
      <c r="TK33" s="20"/>
      <c r="TL33" s="20"/>
      <c r="TM33" s="20"/>
      <c r="TN33" s="20"/>
      <c r="TO33" s="20"/>
      <c r="TP33" s="20"/>
      <c r="TQ33" s="20"/>
      <c r="TR33" s="20"/>
      <c r="TS33" s="20"/>
      <c r="TT33" s="20"/>
      <c r="TU33" s="20"/>
      <c r="TV33" s="20"/>
      <c r="TW33" s="20"/>
      <c r="TX33" s="20"/>
      <c r="TY33" s="20"/>
      <c r="TZ33" s="20"/>
      <c r="UA33" s="20"/>
      <c r="UB33" s="20"/>
      <c r="UC33" s="20"/>
      <c r="UD33" s="20"/>
      <c r="UE33" s="20"/>
      <c r="UF33" s="20"/>
      <c r="UG33" s="20"/>
      <c r="UH33" s="20"/>
      <c r="UI33" s="20"/>
      <c r="UJ33" s="20"/>
      <c r="UK33" s="20"/>
      <c r="UL33" s="20"/>
      <c r="UM33" s="20"/>
      <c r="UN33" s="20"/>
      <c r="UO33" s="20"/>
      <c r="UP33" s="20"/>
      <c r="UQ33" s="20"/>
      <c r="UR33" s="20"/>
      <c r="US33" s="20"/>
      <c r="UT33" s="20"/>
      <c r="UU33" s="20"/>
      <c r="UV33" s="20"/>
      <c r="UW33" s="20"/>
      <c r="UX33" s="20"/>
      <c r="UY33" s="20"/>
      <c r="UZ33" s="20"/>
      <c r="VA33" s="20"/>
      <c r="VB33" s="20"/>
      <c r="VC33" s="20"/>
      <c r="VD33" s="20"/>
      <c r="VE33" s="20"/>
      <c r="VF33" s="20"/>
      <c r="VG33" s="20"/>
      <c r="VH33" s="20"/>
      <c r="VI33" s="20"/>
      <c r="VJ33" s="20"/>
      <c r="VK33" s="20"/>
      <c r="VL33" s="20"/>
      <c r="VM33" s="20"/>
      <c r="VN33" s="20"/>
      <c r="VO33" s="20"/>
      <c r="VP33" s="20"/>
      <c r="VQ33" s="20"/>
      <c r="VR33" s="20"/>
      <c r="VS33" s="20"/>
      <c r="VT33" s="20"/>
      <c r="VU33" s="20"/>
      <c r="VV33" s="20"/>
      <c r="VW33" s="20"/>
      <c r="VX33" s="20"/>
      <c r="VY33" s="20"/>
      <c r="VZ33" s="20"/>
      <c r="WA33" s="20"/>
      <c r="WB33" s="20"/>
      <c r="WC33" s="20"/>
      <c r="WD33" s="20"/>
      <c r="WE33" s="20"/>
      <c r="WF33" s="20"/>
      <c r="WG33" s="20"/>
      <c r="WH33" s="20"/>
      <c r="WI33" s="20"/>
      <c r="WJ33" s="20"/>
      <c r="WK33" s="20"/>
      <c r="WL33" s="20"/>
      <c r="WM33" s="20"/>
      <c r="WN33" s="20"/>
      <c r="WO33" s="20"/>
      <c r="WP33" s="20"/>
      <c r="WQ33" s="20"/>
      <c r="WR33" s="20"/>
      <c r="WS33" s="20"/>
      <c r="WT33" s="20"/>
      <c r="WU33" s="20"/>
      <c r="WV33" s="20"/>
      <c r="WW33" s="20"/>
      <c r="WX33" s="20"/>
      <c r="WY33" s="20"/>
      <c r="WZ33" s="20"/>
      <c r="XA33" s="20"/>
      <c r="XB33" s="20"/>
      <c r="XC33" s="20"/>
      <c r="XD33" s="20"/>
      <c r="XE33" s="20"/>
      <c r="XF33" s="20"/>
      <c r="XG33" s="20"/>
      <c r="XH33" s="20"/>
      <c r="XI33" s="20"/>
      <c r="XJ33" s="20"/>
      <c r="XK33" s="20"/>
      <c r="XL33" s="20"/>
      <c r="XM33" s="20"/>
      <c r="XN33" s="20"/>
      <c r="XO33" s="20"/>
      <c r="XP33" s="20"/>
      <c r="XQ33" s="20"/>
      <c r="XR33" s="20"/>
      <c r="XS33" s="20"/>
      <c r="XT33" s="20"/>
      <c r="XU33" s="20"/>
      <c r="XV33" s="20"/>
      <c r="XW33" s="20"/>
      <c r="XX33" s="20"/>
      <c r="XY33" s="20"/>
      <c r="XZ33" s="20"/>
      <c r="YA33" s="20"/>
      <c r="YB33" s="20"/>
      <c r="YC33" s="20"/>
      <c r="YD33" s="20"/>
      <c r="YE33" s="20"/>
      <c r="YF33" s="20"/>
      <c r="YG33" s="20"/>
      <c r="YH33" s="20"/>
      <c r="YI33" s="20"/>
      <c r="YJ33" s="20"/>
      <c r="YK33" s="20"/>
      <c r="YL33" s="20"/>
      <c r="YM33" s="20"/>
      <c r="YN33" s="20"/>
      <c r="YO33" s="20"/>
      <c r="YP33" s="20"/>
      <c r="YQ33" s="20"/>
      <c r="YR33" s="20"/>
      <c r="YS33" s="20"/>
      <c r="YT33" s="20"/>
      <c r="YU33" s="20"/>
      <c r="YV33" s="20"/>
      <c r="YW33" s="20"/>
      <c r="YX33" s="20"/>
      <c r="YY33" s="20"/>
      <c r="YZ33" s="20"/>
      <c r="ZA33" s="20"/>
      <c r="ZB33" s="20"/>
      <c r="ZC33" s="20"/>
      <c r="ZD33" s="20"/>
      <c r="ZE33" s="20"/>
      <c r="ZF33" s="20"/>
      <c r="ZG33" s="20"/>
      <c r="ZH33" s="20"/>
      <c r="ZI33" s="20"/>
      <c r="ZJ33" s="20"/>
      <c r="ZK33" s="20"/>
      <c r="ZL33" s="20"/>
      <c r="ZM33" s="20"/>
      <c r="ZN33" s="20"/>
      <c r="ZO33" s="20"/>
      <c r="ZP33" s="20"/>
      <c r="ZQ33" s="20"/>
      <c r="ZR33" s="20"/>
      <c r="ZS33" s="20"/>
      <c r="ZT33" s="20"/>
      <c r="ZU33" s="20"/>
      <c r="ZV33" s="20"/>
      <c r="ZW33" s="20"/>
      <c r="ZX33" s="20"/>
      <c r="ZY33" s="20"/>
      <c r="ZZ33" s="20"/>
      <c r="AAA33" s="20"/>
      <c r="AAB33" s="20"/>
      <c r="AAC33" s="20"/>
      <c r="AAD33" s="20"/>
      <c r="AAE33" s="20"/>
      <c r="AAF33" s="20"/>
      <c r="AAG33" s="20"/>
      <c r="AAH33" s="20"/>
      <c r="AAI33" s="20"/>
      <c r="AAJ33" s="20"/>
      <c r="AAK33" s="20"/>
      <c r="AAL33" s="20"/>
      <c r="AAM33" s="20"/>
      <c r="AAN33" s="20"/>
      <c r="AAO33" s="20"/>
      <c r="AAP33" s="20"/>
      <c r="AAQ33" s="20"/>
      <c r="AAR33" s="20"/>
      <c r="AAS33" s="20"/>
      <c r="AAT33" s="20"/>
      <c r="AAU33" s="20"/>
      <c r="AAV33" s="20"/>
      <c r="AAW33" s="20"/>
      <c r="AAX33" s="20"/>
      <c r="AAY33" s="20"/>
      <c r="AAZ33" s="20"/>
      <c r="ABA33" s="20"/>
      <c r="ABB33" s="20"/>
      <c r="ABC33" s="20"/>
      <c r="ABD33" s="20"/>
      <c r="ABE33" s="20"/>
      <c r="ABF33" s="20"/>
      <c r="ABG33" s="20"/>
      <c r="ABH33" s="20"/>
      <c r="ABI33" s="20"/>
      <c r="ABJ33" s="20"/>
      <c r="ABK33" s="20"/>
      <c r="ABL33" s="20"/>
      <c r="ABM33" s="20"/>
      <c r="ABN33" s="20"/>
      <c r="ABO33" s="20"/>
      <c r="ABP33" s="20"/>
      <c r="ABQ33" s="20"/>
      <c r="ABR33" s="20"/>
      <c r="ABS33" s="20"/>
      <c r="ABT33" s="20"/>
      <c r="ABU33" s="20"/>
      <c r="ABV33" s="20"/>
      <c r="ABW33" s="20"/>
      <c r="ABX33" s="20"/>
      <c r="ABY33" s="20"/>
      <c r="ABZ33" s="20"/>
      <c r="ACA33" s="20"/>
      <c r="ACB33" s="20"/>
      <c r="ACC33" s="20"/>
      <c r="ACD33" s="20"/>
      <c r="ACE33" s="20"/>
      <c r="ACF33" s="20"/>
      <c r="ACG33" s="20"/>
      <c r="ACH33" s="20"/>
      <c r="ACI33" s="20"/>
      <c r="ACJ33" s="20"/>
      <c r="ACK33" s="20"/>
      <c r="ACL33" s="20"/>
      <c r="ACM33" s="20"/>
      <c r="ACN33" s="20"/>
      <c r="ACO33" s="20"/>
      <c r="ACP33" s="20"/>
      <c r="ACQ33" s="20"/>
      <c r="ACR33" s="20"/>
      <c r="ACS33" s="20"/>
      <c r="ACT33" s="20"/>
      <c r="ACU33" s="20"/>
      <c r="ACV33" s="20"/>
      <c r="ACW33" s="20"/>
      <c r="ACX33" s="20"/>
      <c r="ACY33" s="20"/>
      <c r="ACZ33" s="20"/>
      <c r="ADA33" s="20"/>
      <c r="ADB33" s="20"/>
      <c r="ADC33" s="20"/>
      <c r="ADD33" s="20"/>
      <c r="ADE33" s="20"/>
      <c r="ADF33" s="20"/>
      <c r="ADG33" s="20"/>
      <c r="ADH33" s="20"/>
      <c r="ADI33" s="20"/>
      <c r="ADJ33" s="20"/>
      <c r="ADK33" s="20"/>
      <c r="ADL33" s="20"/>
      <c r="ADM33" s="20"/>
      <c r="ADN33" s="20"/>
      <c r="ADO33" s="20"/>
      <c r="ADP33" s="20"/>
      <c r="ADQ33" s="20"/>
      <c r="ADR33" s="20"/>
      <c r="ADS33" s="20"/>
      <c r="ADT33" s="20"/>
      <c r="ADU33" s="20"/>
      <c r="ADV33" s="20"/>
      <c r="ADW33" s="20"/>
      <c r="ADX33" s="20"/>
      <c r="ADY33" s="20"/>
      <c r="ADZ33" s="20"/>
      <c r="AEA33" s="20"/>
      <c r="AEB33" s="20"/>
      <c r="AEC33" s="20"/>
      <c r="AED33" s="20"/>
      <c r="AEE33" s="20"/>
      <c r="AEF33" s="20"/>
      <c r="AEG33" s="20"/>
      <c r="AEH33" s="20"/>
      <c r="AEI33" s="20"/>
      <c r="AEJ33" s="20"/>
      <c r="AEK33" s="20"/>
      <c r="AEL33" s="20"/>
      <c r="AEM33" s="20"/>
      <c r="AEN33" s="20"/>
      <c r="AEO33" s="20"/>
      <c r="AEP33" s="20"/>
      <c r="AEQ33" s="20"/>
      <c r="AER33" s="20"/>
      <c r="AES33" s="20"/>
      <c r="AET33" s="20"/>
      <c r="AEU33" s="20"/>
      <c r="AEV33" s="20"/>
      <c r="AEW33" s="20"/>
      <c r="AEX33" s="20"/>
      <c r="AEY33" s="20"/>
      <c r="AEZ33" s="20"/>
      <c r="AFA33" s="20"/>
      <c r="AFB33" s="20"/>
      <c r="AFC33" s="20"/>
      <c r="AFD33" s="20"/>
      <c r="AFE33" s="20"/>
      <c r="AFF33" s="20"/>
      <c r="AFG33" s="20"/>
      <c r="AFH33" s="20"/>
      <c r="AFI33" s="20"/>
      <c r="AFJ33" s="20"/>
      <c r="AFK33" s="20"/>
      <c r="AFL33" s="20"/>
      <c r="AFM33" s="20"/>
      <c r="AFN33" s="20"/>
      <c r="AFO33" s="20"/>
      <c r="AFP33" s="20"/>
      <c r="AFQ33" s="20"/>
      <c r="AFR33" s="20"/>
      <c r="AFS33" s="20"/>
      <c r="AFT33" s="20"/>
      <c r="AFU33" s="20"/>
      <c r="AFV33" s="20"/>
      <c r="AFW33" s="20"/>
      <c r="AFX33" s="20"/>
      <c r="AFY33" s="20"/>
      <c r="AFZ33" s="20"/>
      <c r="AGA33" s="20"/>
      <c r="AGB33" s="20"/>
      <c r="AGC33" s="20"/>
      <c r="AGD33" s="20"/>
      <c r="AGE33" s="20"/>
      <c r="AGF33" s="20"/>
      <c r="AGG33" s="20"/>
      <c r="AGH33" s="20"/>
      <c r="AGI33" s="20"/>
      <c r="AGJ33" s="20"/>
      <c r="AGK33" s="20"/>
      <c r="AGL33" s="20"/>
      <c r="AGM33" s="20"/>
      <c r="AGN33" s="20"/>
      <c r="AGO33" s="20"/>
      <c r="AGP33" s="20"/>
      <c r="AGQ33" s="20"/>
      <c r="AGR33" s="20"/>
      <c r="AGS33" s="20"/>
      <c r="AGT33" s="20"/>
      <c r="AGU33" s="20"/>
      <c r="AGV33" s="20"/>
      <c r="AGW33" s="20"/>
      <c r="AGX33" s="20"/>
      <c r="AGY33" s="20"/>
      <c r="AGZ33" s="20"/>
      <c r="AHA33" s="20"/>
      <c r="AHB33" s="20"/>
      <c r="AHC33" s="20"/>
      <c r="AHD33" s="20"/>
      <c r="AHE33" s="20"/>
      <c r="AHF33" s="20"/>
      <c r="AHG33" s="20"/>
      <c r="AHH33" s="20"/>
      <c r="AHI33" s="20"/>
      <c r="AHJ33" s="20"/>
      <c r="AHK33" s="20"/>
      <c r="AHL33" s="20"/>
      <c r="AHM33" s="20"/>
      <c r="AHN33" s="20"/>
      <c r="AHO33" s="20"/>
      <c r="AHP33" s="20"/>
      <c r="AHQ33" s="20"/>
      <c r="AHR33" s="20"/>
      <c r="AHS33" s="20"/>
      <c r="AHT33" s="20"/>
      <c r="AHU33" s="20"/>
      <c r="AHV33" s="20"/>
      <c r="AHW33" s="20"/>
      <c r="AHX33" s="20"/>
      <c r="AHY33" s="20"/>
      <c r="AHZ33" s="20"/>
      <c r="AIA33" s="20"/>
      <c r="AIB33" s="20"/>
      <c r="AIC33" s="20"/>
      <c r="AID33" s="20"/>
      <c r="AIE33" s="20"/>
      <c r="AIF33" s="20"/>
      <c r="AIG33" s="20"/>
      <c r="AIH33" s="20"/>
      <c r="AII33" s="20"/>
      <c r="AIJ33" s="20"/>
      <c r="AIK33" s="20"/>
      <c r="AIL33" s="20"/>
      <c r="AIM33" s="20"/>
      <c r="AIN33" s="20"/>
      <c r="AIO33" s="20"/>
      <c r="AIP33" s="20"/>
      <c r="AIQ33" s="20"/>
      <c r="AIR33" s="20"/>
      <c r="AIS33" s="20"/>
      <c r="AIT33" s="20"/>
      <c r="AIU33" s="20"/>
      <c r="AIV33" s="20"/>
      <c r="AIW33" s="20"/>
      <c r="AIX33" s="20"/>
      <c r="AIY33" s="20"/>
      <c r="AIZ33" s="20"/>
      <c r="AJA33" s="20"/>
      <c r="AJB33" s="20"/>
      <c r="AJC33" s="20"/>
      <c r="AJD33" s="20"/>
      <c r="AJE33" s="20"/>
      <c r="AJF33" s="20"/>
      <c r="AJG33" s="20"/>
      <c r="AJH33" s="20"/>
      <c r="AJI33" s="20"/>
      <c r="AJJ33" s="20"/>
      <c r="AJK33" s="20"/>
      <c r="AJL33" s="20"/>
      <c r="AJM33" s="20"/>
      <c r="AJN33" s="20"/>
      <c r="AJO33" s="20"/>
      <c r="AJP33" s="20"/>
      <c r="AJQ33" s="20"/>
      <c r="AJR33" s="20"/>
      <c r="AJS33" s="20"/>
      <c r="AJT33" s="20"/>
      <c r="AJU33" s="20"/>
      <c r="AJV33" s="20"/>
      <c r="AJW33" s="20"/>
      <c r="AJX33" s="20"/>
      <c r="AJY33" s="20"/>
      <c r="AJZ33" s="20"/>
      <c r="AKA33" s="20"/>
      <c r="AKB33" s="20"/>
      <c r="AKC33" s="20"/>
      <c r="AKD33" s="20"/>
      <c r="AKE33" s="20"/>
      <c r="AKF33" s="20"/>
      <c r="AKG33" s="20"/>
      <c r="AKH33" s="20"/>
      <c r="AKI33" s="20"/>
      <c r="AKJ33" s="20"/>
      <c r="AKK33" s="20"/>
      <c r="AKL33" s="20"/>
      <c r="AKM33" s="20"/>
      <c r="AKN33" s="20"/>
      <c r="AKO33" s="20"/>
      <c r="AKP33" s="20"/>
      <c r="AKQ33" s="20"/>
      <c r="AKR33" s="20"/>
      <c r="AKS33" s="20"/>
      <c r="AKT33" s="20"/>
      <c r="AKU33" s="20"/>
      <c r="AKV33" s="20"/>
      <c r="AKW33" s="20"/>
      <c r="AKX33" s="20"/>
      <c r="AKY33" s="20"/>
      <c r="AKZ33" s="20"/>
      <c r="ALA33" s="20"/>
      <c r="ALB33" s="20"/>
      <c r="ALC33" s="20"/>
      <c r="ALD33" s="20"/>
      <c r="ALE33" s="20"/>
      <c r="ALF33" s="20"/>
      <c r="ALG33" s="20"/>
      <c r="ALH33" s="20"/>
      <c r="ALI33" s="20"/>
      <c r="ALJ33" s="20"/>
      <c r="ALK33" s="20"/>
      <c r="ALL33" s="20"/>
      <c r="ALM33" s="20"/>
      <c r="ALN33" s="20"/>
      <c r="ALO33" s="20"/>
      <c r="ALP33" s="20"/>
      <c r="ALQ33" s="20"/>
      <c r="ALR33" s="20"/>
      <c r="ALS33" s="20"/>
      <c r="ALT33" s="20"/>
      <c r="ALU33" s="20"/>
      <c r="ALV33" s="20"/>
      <c r="ALW33" s="20"/>
      <c r="ALX33" s="20"/>
      <c r="ALY33" s="20"/>
      <c r="ALZ33" s="20"/>
      <c r="AMA33" s="20"/>
      <c r="AMB33" s="20"/>
      <c r="AMC33" s="20"/>
      <c r="AMD33" s="20"/>
      <c r="AME33" s="20"/>
      <c r="AMF33" s="20"/>
      <c r="AMG33" s="20"/>
      <c r="AMH33" s="20"/>
      <c r="AMI33" s="20"/>
      <c r="AMJ33" s="20"/>
      <c r="AMK33" s="20"/>
    </row>
    <row r="34" spans="1:1025" s="21" customFormat="1" x14ac:dyDescent="0.35">
      <c r="A34" s="27"/>
      <c r="B34" s="6">
        <f>B33/B32</f>
        <v>0</v>
      </c>
      <c r="C34" s="6">
        <f t="shared" ref="C34" si="117">C33/C32</f>
        <v>0</v>
      </c>
      <c r="D34" s="6">
        <f t="shared" ref="D34" si="118">D33/D32</f>
        <v>0</v>
      </c>
      <c r="E34" s="6">
        <f t="shared" ref="E34" si="119">E33/E32</f>
        <v>0</v>
      </c>
      <c r="F34" s="6">
        <f t="shared" ref="F34" si="120">F33/F32</f>
        <v>0</v>
      </c>
      <c r="G34" s="6">
        <f t="shared" ref="G34" si="121">G33/G32</f>
        <v>9.662921348314606E-3</v>
      </c>
      <c r="H34" s="6">
        <f t="shared" ref="H34" si="122">H33/H32</f>
        <v>0</v>
      </c>
      <c r="I34" s="6">
        <f t="shared" ref="I34" si="123">I33/I32</f>
        <v>1.9548387096774193E-2</v>
      </c>
      <c r="J34" s="6">
        <f t="shared" ref="J34" si="124">J33/J32</f>
        <v>4.9666666666666671E-2</v>
      </c>
      <c r="K34" s="6">
        <f t="shared" ref="K34" si="125">K33/K32</f>
        <v>0</v>
      </c>
      <c r="L34" s="6">
        <f t="shared" ref="L34" si="126">L33/L32</f>
        <v>2.3619791666666667E-2</v>
      </c>
      <c r="M34" s="6">
        <f t="shared" ref="M34" si="127">M33/M32</f>
        <v>9.4013245033112581E-3</v>
      </c>
      <c r="N34" s="6">
        <f t="shared" ref="N34" si="128">N33/N32</f>
        <v>5.0257217212370628E-2</v>
      </c>
      <c r="O34" s="6">
        <f t="shared" ref="O34" si="129">O33/O32</f>
        <v>7.1317000106986203E-2</v>
      </c>
      <c r="P34" s="6">
        <f t="shared" ref="P34" si="130">P33/P32</f>
        <v>6.5740429505135381E-2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/>
      <c r="OE34" s="20"/>
      <c r="OF34" s="20"/>
      <c r="OG34" s="20"/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/>
      <c r="QG34" s="20"/>
      <c r="QH34" s="20"/>
      <c r="QI34" s="20"/>
      <c r="QJ34" s="20"/>
      <c r="QK34" s="20"/>
      <c r="QL34" s="20"/>
      <c r="QM34" s="20"/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/>
      <c r="SA34" s="20"/>
      <c r="SB34" s="20"/>
      <c r="SC34" s="20"/>
      <c r="SD34" s="20"/>
      <c r="SE34" s="20"/>
      <c r="SF34" s="20"/>
      <c r="SG34" s="20"/>
      <c r="SH34" s="20"/>
      <c r="SI34" s="20"/>
      <c r="SJ34" s="20"/>
      <c r="SK34" s="20"/>
      <c r="SL34" s="20"/>
      <c r="SM34" s="20"/>
      <c r="SN34" s="20"/>
      <c r="SO34" s="20"/>
      <c r="SP34" s="20"/>
      <c r="SQ34" s="20"/>
      <c r="SR34" s="20"/>
      <c r="SS34" s="20"/>
      <c r="ST34" s="20"/>
      <c r="SU34" s="20"/>
      <c r="SV34" s="20"/>
      <c r="SW34" s="20"/>
      <c r="SX34" s="20"/>
      <c r="SY34" s="20"/>
      <c r="SZ34" s="20"/>
      <c r="TA34" s="20"/>
      <c r="TB34" s="20"/>
      <c r="TC34" s="20"/>
      <c r="TD34" s="20"/>
      <c r="TE34" s="20"/>
      <c r="TF34" s="20"/>
      <c r="TG34" s="20"/>
      <c r="TH34" s="20"/>
      <c r="TI34" s="20"/>
      <c r="TJ34" s="20"/>
      <c r="TK34" s="20"/>
      <c r="TL34" s="20"/>
      <c r="TM34" s="20"/>
      <c r="TN34" s="20"/>
      <c r="TO34" s="20"/>
      <c r="TP34" s="20"/>
      <c r="TQ34" s="20"/>
      <c r="TR34" s="20"/>
      <c r="TS34" s="20"/>
      <c r="TT34" s="20"/>
      <c r="TU34" s="20"/>
      <c r="TV34" s="20"/>
      <c r="TW34" s="20"/>
      <c r="TX34" s="20"/>
      <c r="TY34" s="20"/>
      <c r="TZ34" s="20"/>
      <c r="UA34" s="20"/>
      <c r="UB34" s="20"/>
      <c r="UC34" s="20"/>
      <c r="UD34" s="20"/>
      <c r="UE34" s="20"/>
      <c r="UF34" s="20"/>
      <c r="UG34" s="20"/>
      <c r="UH34" s="20"/>
      <c r="UI34" s="20"/>
      <c r="UJ34" s="20"/>
      <c r="UK34" s="20"/>
      <c r="UL34" s="20"/>
      <c r="UM34" s="20"/>
      <c r="UN34" s="20"/>
      <c r="UO34" s="20"/>
      <c r="UP34" s="20"/>
      <c r="UQ34" s="20"/>
      <c r="UR34" s="20"/>
      <c r="US34" s="20"/>
      <c r="UT34" s="20"/>
      <c r="UU34" s="20"/>
      <c r="UV34" s="20"/>
      <c r="UW34" s="20"/>
      <c r="UX34" s="20"/>
      <c r="UY34" s="20"/>
      <c r="UZ34" s="20"/>
      <c r="VA34" s="20"/>
      <c r="VB34" s="20"/>
      <c r="VC34" s="20"/>
      <c r="VD34" s="20"/>
      <c r="VE34" s="20"/>
      <c r="VF34" s="20"/>
      <c r="VG34" s="20"/>
      <c r="VH34" s="20"/>
      <c r="VI34" s="20"/>
      <c r="VJ34" s="20"/>
      <c r="VK34" s="20"/>
      <c r="VL34" s="20"/>
      <c r="VM34" s="20"/>
      <c r="VN34" s="20"/>
      <c r="VO34" s="20"/>
      <c r="VP34" s="20"/>
      <c r="VQ34" s="20"/>
      <c r="VR34" s="20"/>
      <c r="VS34" s="20"/>
      <c r="VT34" s="20"/>
      <c r="VU34" s="20"/>
      <c r="VV34" s="20"/>
      <c r="VW34" s="20"/>
      <c r="VX34" s="20"/>
      <c r="VY34" s="20"/>
      <c r="VZ34" s="20"/>
      <c r="WA34" s="20"/>
      <c r="WB34" s="20"/>
      <c r="WC34" s="20"/>
      <c r="WD34" s="20"/>
      <c r="WE34" s="20"/>
      <c r="WF34" s="20"/>
      <c r="WG34" s="20"/>
      <c r="WH34" s="20"/>
      <c r="WI34" s="20"/>
      <c r="WJ34" s="20"/>
      <c r="WK34" s="20"/>
      <c r="WL34" s="20"/>
      <c r="WM34" s="20"/>
      <c r="WN34" s="20"/>
      <c r="WO34" s="20"/>
      <c r="WP34" s="20"/>
      <c r="WQ34" s="20"/>
      <c r="WR34" s="20"/>
      <c r="WS34" s="20"/>
      <c r="WT34" s="20"/>
      <c r="WU34" s="20"/>
      <c r="WV34" s="20"/>
      <c r="WW34" s="20"/>
      <c r="WX34" s="20"/>
      <c r="WY34" s="20"/>
      <c r="WZ34" s="20"/>
      <c r="XA34" s="20"/>
      <c r="XB34" s="20"/>
      <c r="XC34" s="20"/>
      <c r="XD34" s="20"/>
      <c r="XE34" s="20"/>
      <c r="XF34" s="20"/>
      <c r="XG34" s="20"/>
      <c r="XH34" s="20"/>
      <c r="XI34" s="20"/>
      <c r="XJ34" s="20"/>
      <c r="XK34" s="20"/>
      <c r="XL34" s="20"/>
      <c r="XM34" s="20"/>
      <c r="XN34" s="20"/>
      <c r="XO34" s="20"/>
      <c r="XP34" s="20"/>
      <c r="XQ34" s="20"/>
      <c r="XR34" s="20"/>
      <c r="XS34" s="20"/>
      <c r="XT34" s="20"/>
      <c r="XU34" s="20"/>
      <c r="XV34" s="20"/>
      <c r="XW34" s="20"/>
      <c r="XX34" s="20"/>
      <c r="XY34" s="20"/>
      <c r="XZ34" s="20"/>
      <c r="YA34" s="20"/>
      <c r="YB34" s="20"/>
      <c r="YC34" s="20"/>
      <c r="YD34" s="20"/>
      <c r="YE34" s="20"/>
      <c r="YF34" s="20"/>
      <c r="YG34" s="20"/>
      <c r="YH34" s="20"/>
      <c r="YI34" s="20"/>
      <c r="YJ34" s="20"/>
      <c r="YK34" s="20"/>
      <c r="YL34" s="20"/>
      <c r="YM34" s="20"/>
      <c r="YN34" s="20"/>
      <c r="YO34" s="20"/>
      <c r="YP34" s="20"/>
      <c r="YQ34" s="20"/>
      <c r="YR34" s="20"/>
      <c r="YS34" s="20"/>
      <c r="YT34" s="20"/>
      <c r="YU34" s="20"/>
      <c r="YV34" s="20"/>
      <c r="YW34" s="20"/>
      <c r="YX34" s="20"/>
      <c r="YY34" s="20"/>
      <c r="YZ34" s="20"/>
      <c r="ZA34" s="20"/>
      <c r="ZB34" s="20"/>
      <c r="ZC34" s="20"/>
      <c r="ZD34" s="20"/>
      <c r="ZE34" s="20"/>
      <c r="ZF34" s="20"/>
      <c r="ZG34" s="20"/>
      <c r="ZH34" s="20"/>
      <c r="ZI34" s="20"/>
      <c r="ZJ34" s="20"/>
      <c r="ZK34" s="20"/>
      <c r="ZL34" s="20"/>
      <c r="ZM34" s="20"/>
      <c r="ZN34" s="20"/>
      <c r="ZO34" s="20"/>
      <c r="ZP34" s="20"/>
      <c r="ZQ34" s="20"/>
      <c r="ZR34" s="20"/>
      <c r="ZS34" s="20"/>
      <c r="ZT34" s="20"/>
      <c r="ZU34" s="20"/>
      <c r="ZV34" s="20"/>
      <c r="ZW34" s="20"/>
      <c r="ZX34" s="20"/>
      <c r="ZY34" s="20"/>
      <c r="ZZ34" s="20"/>
      <c r="AAA34" s="20"/>
      <c r="AAB34" s="20"/>
      <c r="AAC34" s="20"/>
      <c r="AAD34" s="20"/>
      <c r="AAE34" s="20"/>
      <c r="AAF34" s="20"/>
      <c r="AAG34" s="20"/>
      <c r="AAH34" s="20"/>
      <c r="AAI34" s="20"/>
      <c r="AAJ34" s="20"/>
      <c r="AAK34" s="20"/>
      <c r="AAL34" s="20"/>
      <c r="AAM34" s="20"/>
      <c r="AAN34" s="20"/>
      <c r="AAO34" s="20"/>
      <c r="AAP34" s="20"/>
      <c r="AAQ34" s="20"/>
      <c r="AAR34" s="20"/>
      <c r="AAS34" s="20"/>
      <c r="AAT34" s="20"/>
      <c r="AAU34" s="20"/>
      <c r="AAV34" s="20"/>
      <c r="AAW34" s="20"/>
      <c r="AAX34" s="20"/>
      <c r="AAY34" s="20"/>
      <c r="AAZ34" s="20"/>
      <c r="ABA34" s="20"/>
      <c r="ABB34" s="20"/>
      <c r="ABC34" s="20"/>
      <c r="ABD34" s="20"/>
      <c r="ABE34" s="20"/>
      <c r="ABF34" s="20"/>
      <c r="ABG34" s="20"/>
      <c r="ABH34" s="20"/>
      <c r="ABI34" s="20"/>
      <c r="ABJ34" s="20"/>
      <c r="ABK34" s="20"/>
      <c r="ABL34" s="20"/>
      <c r="ABM34" s="20"/>
      <c r="ABN34" s="20"/>
      <c r="ABO34" s="20"/>
      <c r="ABP34" s="20"/>
      <c r="ABQ34" s="20"/>
      <c r="ABR34" s="20"/>
      <c r="ABS34" s="20"/>
      <c r="ABT34" s="20"/>
      <c r="ABU34" s="20"/>
      <c r="ABV34" s="20"/>
      <c r="ABW34" s="20"/>
      <c r="ABX34" s="20"/>
      <c r="ABY34" s="20"/>
      <c r="ABZ34" s="20"/>
      <c r="ACA34" s="20"/>
      <c r="ACB34" s="20"/>
      <c r="ACC34" s="20"/>
      <c r="ACD34" s="20"/>
      <c r="ACE34" s="20"/>
      <c r="ACF34" s="20"/>
      <c r="ACG34" s="20"/>
      <c r="ACH34" s="20"/>
      <c r="ACI34" s="20"/>
      <c r="ACJ34" s="20"/>
      <c r="ACK34" s="20"/>
      <c r="ACL34" s="20"/>
      <c r="ACM34" s="20"/>
      <c r="ACN34" s="20"/>
      <c r="ACO34" s="20"/>
      <c r="ACP34" s="20"/>
      <c r="ACQ34" s="20"/>
      <c r="ACR34" s="20"/>
      <c r="ACS34" s="20"/>
      <c r="ACT34" s="20"/>
      <c r="ACU34" s="20"/>
      <c r="ACV34" s="20"/>
      <c r="ACW34" s="20"/>
      <c r="ACX34" s="20"/>
      <c r="ACY34" s="20"/>
      <c r="ACZ34" s="20"/>
      <c r="ADA34" s="20"/>
      <c r="ADB34" s="20"/>
      <c r="ADC34" s="20"/>
      <c r="ADD34" s="20"/>
      <c r="ADE34" s="20"/>
      <c r="ADF34" s="20"/>
      <c r="ADG34" s="20"/>
      <c r="ADH34" s="20"/>
      <c r="ADI34" s="20"/>
      <c r="ADJ34" s="20"/>
      <c r="ADK34" s="20"/>
      <c r="ADL34" s="20"/>
      <c r="ADM34" s="20"/>
      <c r="ADN34" s="20"/>
      <c r="ADO34" s="20"/>
      <c r="ADP34" s="20"/>
      <c r="ADQ34" s="20"/>
      <c r="ADR34" s="20"/>
      <c r="ADS34" s="20"/>
      <c r="ADT34" s="20"/>
      <c r="ADU34" s="20"/>
      <c r="ADV34" s="20"/>
      <c r="ADW34" s="20"/>
      <c r="ADX34" s="20"/>
      <c r="ADY34" s="20"/>
      <c r="ADZ34" s="20"/>
      <c r="AEA34" s="20"/>
      <c r="AEB34" s="20"/>
      <c r="AEC34" s="20"/>
      <c r="AED34" s="20"/>
      <c r="AEE34" s="20"/>
      <c r="AEF34" s="20"/>
      <c r="AEG34" s="20"/>
      <c r="AEH34" s="20"/>
      <c r="AEI34" s="20"/>
      <c r="AEJ34" s="20"/>
      <c r="AEK34" s="20"/>
      <c r="AEL34" s="20"/>
      <c r="AEM34" s="20"/>
      <c r="AEN34" s="20"/>
      <c r="AEO34" s="20"/>
      <c r="AEP34" s="20"/>
      <c r="AEQ34" s="20"/>
      <c r="AER34" s="20"/>
      <c r="AES34" s="20"/>
      <c r="AET34" s="20"/>
      <c r="AEU34" s="20"/>
      <c r="AEV34" s="20"/>
      <c r="AEW34" s="20"/>
      <c r="AEX34" s="20"/>
      <c r="AEY34" s="20"/>
      <c r="AEZ34" s="20"/>
      <c r="AFA34" s="20"/>
      <c r="AFB34" s="20"/>
      <c r="AFC34" s="20"/>
      <c r="AFD34" s="20"/>
      <c r="AFE34" s="20"/>
      <c r="AFF34" s="20"/>
      <c r="AFG34" s="20"/>
      <c r="AFH34" s="20"/>
      <c r="AFI34" s="20"/>
      <c r="AFJ34" s="20"/>
      <c r="AFK34" s="20"/>
      <c r="AFL34" s="20"/>
      <c r="AFM34" s="20"/>
      <c r="AFN34" s="20"/>
      <c r="AFO34" s="20"/>
      <c r="AFP34" s="20"/>
      <c r="AFQ34" s="20"/>
      <c r="AFR34" s="20"/>
      <c r="AFS34" s="20"/>
      <c r="AFT34" s="20"/>
      <c r="AFU34" s="20"/>
      <c r="AFV34" s="20"/>
      <c r="AFW34" s="20"/>
      <c r="AFX34" s="20"/>
      <c r="AFY34" s="20"/>
      <c r="AFZ34" s="20"/>
      <c r="AGA34" s="20"/>
      <c r="AGB34" s="20"/>
      <c r="AGC34" s="20"/>
      <c r="AGD34" s="20"/>
      <c r="AGE34" s="20"/>
      <c r="AGF34" s="20"/>
      <c r="AGG34" s="20"/>
      <c r="AGH34" s="20"/>
      <c r="AGI34" s="20"/>
      <c r="AGJ34" s="20"/>
      <c r="AGK34" s="20"/>
      <c r="AGL34" s="20"/>
      <c r="AGM34" s="20"/>
      <c r="AGN34" s="20"/>
      <c r="AGO34" s="20"/>
      <c r="AGP34" s="20"/>
      <c r="AGQ34" s="20"/>
      <c r="AGR34" s="20"/>
      <c r="AGS34" s="20"/>
      <c r="AGT34" s="20"/>
      <c r="AGU34" s="20"/>
      <c r="AGV34" s="20"/>
      <c r="AGW34" s="20"/>
      <c r="AGX34" s="20"/>
      <c r="AGY34" s="20"/>
      <c r="AGZ34" s="20"/>
      <c r="AHA34" s="20"/>
      <c r="AHB34" s="20"/>
      <c r="AHC34" s="20"/>
      <c r="AHD34" s="20"/>
      <c r="AHE34" s="20"/>
      <c r="AHF34" s="20"/>
      <c r="AHG34" s="20"/>
      <c r="AHH34" s="20"/>
      <c r="AHI34" s="20"/>
      <c r="AHJ34" s="20"/>
      <c r="AHK34" s="20"/>
      <c r="AHL34" s="20"/>
      <c r="AHM34" s="20"/>
      <c r="AHN34" s="20"/>
      <c r="AHO34" s="20"/>
      <c r="AHP34" s="20"/>
      <c r="AHQ34" s="20"/>
      <c r="AHR34" s="20"/>
      <c r="AHS34" s="20"/>
      <c r="AHT34" s="20"/>
      <c r="AHU34" s="20"/>
      <c r="AHV34" s="20"/>
      <c r="AHW34" s="20"/>
      <c r="AHX34" s="20"/>
      <c r="AHY34" s="20"/>
      <c r="AHZ34" s="20"/>
      <c r="AIA34" s="20"/>
      <c r="AIB34" s="20"/>
      <c r="AIC34" s="20"/>
      <c r="AID34" s="20"/>
      <c r="AIE34" s="20"/>
      <c r="AIF34" s="20"/>
      <c r="AIG34" s="20"/>
      <c r="AIH34" s="20"/>
      <c r="AII34" s="20"/>
      <c r="AIJ34" s="20"/>
      <c r="AIK34" s="20"/>
      <c r="AIL34" s="20"/>
      <c r="AIM34" s="20"/>
      <c r="AIN34" s="20"/>
      <c r="AIO34" s="20"/>
      <c r="AIP34" s="20"/>
      <c r="AIQ34" s="20"/>
      <c r="AIR34" s="20"/>
      <c r="AIS34" s="20"/>
      <c r="AIT34" s="20"/>
      <c r="AIU34" s="20"/>
      <c r="AIV34" s="20"/>
      <c r="AIW34" s="20"/>
      <c r="AIX34" s="20"/>
      <c r="AIY34" s="20"/>
      <c r="AIZ34" s="20"/>
      <c r="AJA34" s="20"/>
      <c r="AJB34" s="20"/>
      <c r="AJC34" s="20"/>
      <c r="AJD34" s="20"/>
      <c r="AJE34" s="20"/>
      <c r="AJF34" s="20"/>
      <c r="AJG34" s="20"/>
      <c r="AJH34" s="20"/>
      <c r="AJI34" s="20"/>
      <c r="AJJ34" s="20"/>
      <c r="AJK34" s="20"/>
      <c r="AJL34" s="20"/>
      <c r="AJM34" s="20"/>
      <c r="AJN34" s="20"/>
      <c r="AJO34" s="20"/>
      <c r="AJP34" s="20"/>
      <c r="AJQ34" s="20"/>
      <c r="AJR34" s="20"/>
      <c r="AJS34" s="20"/>
      <c r="AJT34" s="20"/>
      <c r="AJU34" s="20"/>
      <c r="AJV34" s="20"/>
      <c r="AJW34" s="20"/>
      <c r="AJX34" s="20"/>
      <c r="AJY34" s="20"/>
      <c r="AJZ34" s="20"/>
      <c r="AKA34" s="20"/>
      <c r="AKB34" s="20"/>
      <c r="AKC34" s="20"/>
      <c r="AKD34" s="20"/>
      <c r="AKE34" s="20"/>
      <c r="AKF34" s="20"/>
      <c r="AKG34" s="20"/>
      <c r="AKH34" s="20"/>
      <c r="AKI34" s="20"/>
      <c r="AKJ34" s="20"/>
      <c r="AKK34" s="20"/>
      <c r="AKL34" s="20"/>
      <c r="AKM34" s="20"/>
      <c r="AKN34" s="20"/>
      <c r="AKO34" s="20"/>
      <c r="AKP34" s="20"/>
      <c r="AKQ34" s="20"/>
      <c r="AKR34" s="20"/>
      <c r="AKS34" s="20"/>
      <c r="AKT34" s="20"/>
      <c r="AKU34" s="20"/>
      <c r="AKV34" s="20"/>
      <c r="AKW34" s="20"/>
      <c r="AKX34" s="20"/>
      <c r="AKY34" s="20"/>
      <c r="AKZ34" s="20"/>
      <c r="ALA34" s="20"/>
      <c r="ALB34" s="20"/>
      <c r="ALC34" s="20"/>
      <c r="ALD34" s="20"/>
      <c r="ALE34" s="20"/>
      <c r="ALF34" s="20"/>
      <c r="ALG34" s="20"/>
      <c r="ALH34" s="20"/>
      <c r="ALI34" s="20"/>
      <c r="ALJ34" s="20"/>
      <c r="ALK34" s="20"/>
      <c r="ALL34" s="20"/>
      <c r="ALM34" s="20"/>
      <c r="ALN34" s="20"/>
      <c r="ALO34" s="20"/>
      <c r="ALP34" s="20"/>
      <c r="ALQ34" s="20"/>
      <c r="ALR34" s="20"/>
      <c r="ALS34" s="20"/>
      <c r="ALT34" s="20"/>
      <c r="ALU34" s="20"/>
      <c r="ALV34" s="20"/>
      <c r="ALW34" s="20"/>
      <c r="ALX34" s="20"/>
      <c r="ALY34" s="20"/>
      <c r="ALZ34" s="20"/>
      <c r="AMA34" s="20"/>
      <c r="AMB34" s="20"/>
      <c r="AMC34" s="20"/>
      <c r="AMD34" s="20"/>
      <c r="AME34" s="20"/>
      <c r="AMF34" s="20"/>
      <c r="AMG34" s="20"/>
      <c r="AMH34" s="20"/>
      <c r="AMI34" s="20"/>
      <c r="AMJ34" s="20"/>
      <c r="AMK34" s="20"/>
    </row>
    <row r="35" spans="1:1025" s="21" customFormat="1" x14ac:dyDescent="0.35">
      <c r="A35" s="1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  <c r="SL35" s="20"/>
      <c r="SM35" s="20"/>
      <c r="SN35" s="20"/>
      <c r="SO35" s="20"/>
      <c r="SP35" s="20"/>
      <c r="SQ35" s="20"/>
      <c r="SR35" s="20"/>
      <c r="SS35" s="20"/>
      <c r="ST35" s="20"/>
      <c r="SU35" s="20"/>
      <c r="SV35" s="20"/>
      <c r="SW35" s="20"/>
      <c r="SX35" s="20"/>
      <c r="SY35" s="20"/>
      <c r="SZ35" s="20"/>
      <c r="TA35" s="20"/>
      <c r="TB35" s="20"/>
      <c r="TC35" s="20"/>
      <c r="TD35" s="20"/>
      <c r="TE35" s="20"/>
      <c r="TF35" s="20"/>
      <c r="TG35" s="20"/>
      <c r="TH35" s="20"/>
      <c r="TI35" s="20"/>
      <c r="TJ35" s="20"/>
      <c r="TK35" s="20"/>
      <c r="TL35" s="20"/>
      <c r="TM35" s="20"/>
      <c r="TN35" s="20"/>
      <c r="TO35" s="20"/>
      <c r="TP35" s="20"/>
      <c r="TQ35" s="20"/>
      <c r="TR35" s="20"/>
      <c r="TS35" s="20"/>
      <c r="TT35" s="20"/>
      <c r="TU35" s="20"/>
      <c r="TV35" s="20"/>
      <c r="TW35" s="20"/>
      <c r="TX35" s="20"/>
      <c r="TY35" s="20"/>
      <c r="TZ35" s="20"/>
      <c r="UA35" s="20"/>
      <c r="UB35" s="20"/>
      <c r="UC35" s="20"/>
      <c r="UD35" s="20"/>
      <c r="UE35" s="20"/>
      <c r="UF35" s="20"/>
      <c r="UG35" s="20"/>
      <c r="UH35" s="20"/>
      <c r="UI35" s="20"/>
      <c r="UJ35" s="20"/>
      <c r="UK35" s="20"/>
      <c r="UL35" s="20"/>
      <c r="UM35" s="20"/>
      <c r="UN35" s="20"/>
      <c r="UO35" s="20"/>
      <c r="UP35" s="20"/>
      <c r="UQ35" s="20"/>
      <c r="UR35" s="20"/>
      <c r="US35" s="20"/>
      <c r="UT35" s="20"/>
      <c r="UU35" s="20"/>
      <c r="UV35" s="20"/>
      <c r="UW35" s="20"/>
      <c r="UX35" s="20"/>
      <c r="UY35" s="20"/>
      <c r="UZ35" s="20"/>
      <c r="VA35" s="20"/>
      <c r="VB35" s="20"/>
      <c r="VC35" s="20"/>
      <c r="VD35" s="20"/>
      <c r="VE35" s="20"/>
      <c r="VF35" s="20"/>
      <c r="VG35" s="20"/>
      <c r="VH35" s="20"/>
      <c r="VI35" s="20"/>
      <c r="VJ35" s="20"/>
      <c r="VK35" s="20"/>
      <c r="VL35" s="20"/>
      <c r="VM35" s="20"/>
      <c r="VN35" s="20"/>
      <c r="VO35" s="20"/>
      <c r="VP35" s="20"/>
      <c r="VQ35" s="20"/>
      <c r="VR35" s="20"/>
      <c r="VS35" s="20"/>
      <c r="VT35" s="20"/>
      <c r="VU35" s="20"/>
      <c r="VV35" s="20"/>
      <c r="VW35" s="20"/>
      <c r="VX35" s="20"/>
      <c r="VY35" s="20"/>
      <c r="VZ35" s="20"/>
      <c r="WA35" s="20"/>
      <c r="WB35" s="20"/>
      <c r="WC35" s="20"/>
      <c r="WD35" s="20"/>
      <c r="WE35" s="20"/>
      <c r="WF35" s="20"/>
      <c r="WG35" s="20"/>
      <c r="WH35" s="20"/>
      <c r="WI35" s="20"/>
      <c r="WJ35" s="20"/>
      <c r="WK35" s="20"/>
      <c r="WL35" s="20"/>
      <c r="WM35" s="20"/>
      <c r="WN35" s="20"/>
      <c r="WO35" s="20"/>
      <c r="WP35" s="20"/>
      <c r="WQ35" s="20"/>
      <c r="WR35" s="20"/>
      <c r="WS35" s="20"/>
      <c r="WT35" s="20"/>
      <c r="WU35" s="20"/>
      <c r="WV35" s="20"/>
      <c r="WW35" s="20"/>
      <c r="WX35" s="20"/>
      <c r="WY35" s="20"/>
      <c r="WZ35" s="20"/>
      <c r="XA35" s="20"/>
      <c r="XB35" s="20"/>
      <c r="XC35" s="20"/>
      <c r="XD35" s="20"/>
      <c r="XE35" s="20"/>
      <c r="XF35" s="20"/>
      <c r="XG35" s="20"/>
      <c r="XH35" s="20"/>
      <c r="XI35" s="20"/>
      <c r="XJ35" s="20"/>
      <c r="XK35" s="20"/>
      <c r="XL35" s="20"/>
      <c r="XM35" s="20"/>
      <c r="XN35" s="20"/>
      <c r="XO35" s="20"/>
      <c r="XP35" s="20"/>
      <c r="XQ35" s="20"/>
      <c r="XR35" s="20"/>
      <c r="XS35" s="20"/>
      <c r="XT35" s="20"/>
      <c r="XU35" s="20"/>
      <c r="XV35" s="20"/>
      <c r="XW35" s="20"/>
      <c r="XX35" s="20"/>
      <c r="XY35" s="20"/>
      <c r="XZ35" s="20"/>
      <c r="YA35" s="20"/>
      <c r="YB35" s="20"/>
      <c r="YC35" s="20"/>
      <c r="YD35" s="20"/>
      <c r="YE35" s="20"/>
      <c r="YF35" s="20"/>
      <c r="YG35" s="20"/>
      <c r="YH35" s="20"/>
      <c r="YI35" s="20"/>
      <c r="YJ35" s="20"/>
      <c r="YK35" s="20"/>
      <c r="YL35" s="20"/>
      <c r="YM35" s="20"/>
      <c r="YN35" s="20"/>
      <c r="YO35" s="20"/>
      <c r="YP35" s="20"/>
      <c r="YQ35" s="20"/>
      <c r="YR35" s="20"/>
      <c r="YS35" s="20"/>
      <c r="YT35" s="20"/>
      <c r="YU35" s="20"/>
      <c r="YV35" s="20"/>
      <c r="YW35" s="20"/>
      <c r="YX35" s="20"/>
      <c r="YY35" s="20"/>
      <c r="YZ35" s="20"/>
      <c r="ZA35" s="20"/>
      <c r="ZB35" s="20"/>
      <c r="ZC35" s="20"/>
      <c r="ZD35" s="20"/>
      <c r="ZE35" s="20"/>
      <c r="ZF35" s="20"/>
      <c r="ZG35" s="20"/>
      <c r="ZH35" s="20"/>
      <c r="ZI35" s="20"/>
      <c r="ZJ35" s="20"/>
      <c r="ZK35" s="20"/>
      <c r="ZL35" s="20"/>
      <c r="ZM35" s="20"/>
      <c r="ZN35" s="20"/>
      <c r="ZO35" s="20"/>
      <c r="ZP35" s="20"/>
      <c r="ZQ35" s="20"/>
      <c r="ZR35" s="20"/>
      <c r="ZS35" s="20"/>
      <c r="ZT35" s="20"/>
      <c r="ZU35" s="20"/>
      <c r="ZV35" s="20"/>
      <c r="ZW35" s="20"/>
      <c r="ZX35" s="20"/>
      <c r="ZY35" s="20"/>
      <c r="ZZ35" s="20"/>
      <c r="AAA35" s="20"/>
      <c r="AAB35" s="20"/>
      <c r="AAC35" s="20"/>
      <c r="AAD35" s="20"/>
      <c r="AAE35" s="20"/>
      <c r="AAF35" s="20"/>
      <c r="AAG35" s="20"/>
      <c r="AAH35" s="20"/>
      <c r="AAI35" s="20"/>
      <c r="AAJ35" s="20"/>
      <c r="AAK35" s="20"/>
      <c r="AAL35" s="20"/>
      <c r="AAM35" s="20"/>
      <c r="AAN35" s="20"/>
      <c r="AAO35" s="20"/>
      <c r="AAP35" s="20"/>
      <c r="AAQ35" s="20"/>
      <c r="AAR35" s="20"/>
      <c r="AAS35" s="20"/>
      <c r="AAT35" s="20"/>
      <c r="AAU35" s="20"/>
      <c r="AAV35" s="20"/>
      <c r="AAW35" s="20"/>
      <c r="AAX35" s="20"/>
      <c r="AAY35" s="20"/>
      <c r="AAZ35" s="20"/>
      <c r="ABA35" s="20"/>
      <c r="ABB35" s="20"/>
      <c r="ABC35" s="20"/>
      <c r="ABD35" s="20"/>
      <c r="ABE35" s="20"/>
      <c r="ABF35" s="20"/>
      <c r="ABG35" s="20"/>
      <c r="ABH35" s="20"/>
      <c r="ABI35" s="20"/>
      <c r="ABJ35" s="20"/>
      <c r="ABK35" s="20"/>
      <c r="ABL35" s="20"/>
      <c r="ABM35" s="20"/>
      <c r="ABN35" s="20"/>
      <c r="ABO35" s="20"/>
      <c r="ABP35" s="20"/>
      <c r="ABQ35" s="20"/>
      <c r="ABR35" s="20"/>
      <c r="ABS35" s="20"/>
      <c r="ABT35" s="20"/>
      <c r="ABU35" s="20"/>
      <c r="ABV35" s="20"/>
      <c r="ABW35" s="20"/>
      <c r="ABX35" s="20"/>
      <c r="ABY35" s="20"/>
      <c r="ABZ35" s="20"/>
      <c r="ACA35" s="20"/>
      <c r="ACB35" s="20"/>
      <c r="ACC35" s="20"/>
      <c r="ACD35" s="20"/>
      <c r="ACE35" s="20"/>
      <c r="ACF35" s="20"/>
      <c r="ACG35" s="20"/>
      <c r="ACH35" s="20"/>
      <c r="ACI35" s="20"/>
      <c r="ACJ35" s="20"/>
      <c r="ACK35" s="20"/>
      <c r="ACL35" s="20"/>
      <c r="ACM35" s="20"/>
      <c r="ACN35" s="20"/>
      <c r="ACO35" s="20"/>
      <c r="ACP35" s="20"/>
      <c r="ACQ35" s="20"/>
      <c r="ACR35" s="20"/>
      <c r="ACS35" s="20"/>
      <c r="ACT35" s="20"/>
      <c r="ACU35" s="20"/>
      <c r="ACV35" s="20"/>
      <c r="ACW35" s="20"/>
      <c r="ACX35" s="20"/>
      <c r="ACY35" s="20"/>
      <c r="ACZ35" s="20"/>
      <c r="ADA35" s="20"/>
      <c r="ADB35" s="20"/>
      <c r="ADC35" s="20"/>
      <c r="ADD35" s="20"/>
      <c r="ADE35" s="20"/>
      <c r="ADF35" s="20"/>
      <c r="ADG35" s="20"/>
      <c r="ADH35" s="20"/>
      <c r="ADI35" s="20"/>
      <c r="ADJ35" s="20"/>
      <c r="ADK35" s="20"/>
      <c r="ADL35" s="20"/>
      <c r="ADM35" s="20"/>
      <c r="ADN35" s="20"/>
      <c r="ADO35" s="20"/>
      <c r="ADP35" s="20"/>
      <c r="ADQ35" s="20"/>
      <c r="ADR35" s="20"/>
      <c r="ADS35" s="20"/>
      <c r="ADT35" s="20"/>
      <c r="ADU35" s="20"/>
      <c r="ADV35" s="20"/>
      <c r="ADW35" s="20"/>
      <c r="ADX35" s="20"/>
      <c r="ADY35" s="20"/>
      <c r="ADZ35" s="20"/>
      <c r="AEA35" s="20"/>
      <c r="AEB35" s="20"/>
      <c r="AEC35" s="20"/>
      <c r="AED35" s="20"/>
      <c r="AEE35" s="20"/>
      <c r="AEF35" s="20"/>
      <c r="AEG35" s="20"/>
      <c r="AEH35" s="20"/>
      <c r="AEI35" s="20"/>
      <c r="AEJ35" s="20"/>
      <c r="AEK35" s="20"/>
      <c r="AEL35" s="20"/>
      <c r="AEM35" s="20"/>
      <c r="AEN35" s="20"/>
      <c r="AEO35" s="20"/>
      <c r="AEP35" s="20"/>
      <c r="AEQ35" s="20"/>
      <c r="AER35" s="20"/>
      <c r="AES35" s="20"/>
      <c r="AET35" s="20"/>
      <c r="AEU35" s="20"/>
      <c r="AEV35" s="20"/>
      <c r="AEW35" s="20"/>
      <c r="AEX35" s="20"/>
      <c r="AEY35" s="20"/>
      <c r="AEZ35" s="20"/>
      <c r="AFA35" s="20"/>
      <c r="AFB35" s="20"/>
      <c r="AFC35" s="20"/>
      <c r="AFD35" s="20"/>
      <c r="AFE35" s="20"/>
      <c r="AFF35" s="20"/>
      <c r="AFG35" s="20"/>
      <c r="AFH35" s="20"/>
      <c r="AFI35" s="20"/>
      <c r="AFJ35" s="20"/>
      <c r="AFK35" s="20"/>
      <c r="AFL35" s="20"/>
      <c r="AFM35" s="20"/>
      <c r="AFN35" s="20"/>
      <c r="AFO35" s="20"/>
      <c r="AFP35" s="20"/>
      <c r="AFQ35" s="20"/>
      <c r="AFR35" s="20"/>
      <c r="AFS35" s="20"/>
      <c r="AFT35" s="20"/>
      <c r="AFU35" s="20"/>
      <c r="AFV35" s="20"/>
      <c r="AFW35" s="20"/>
      <c r="AFX35" s="20"/>
      <c r="AFY35" s="20"/>
      <c r="AFZ35" s="20"/>
      <c r="AGA35" s="20"/>
      <c r="AGB35" s="20"/>
      <c r="AGC35" s="20"/>
      <c r="AGD35" s="20"/>
      <c r="AGE35" s="20"/>
      <c r="AGF35" s="20"/>
      <c r="AGG35" s="20"/>
      <c r="AGH35" s="20"/>
      <c r="AGI35" s="20"/>
      <c r="AGJ35" s="20"/>
      <c r="AGK35" s="20"/>
      <c r="AGL35" s="20"/>
      <c r="AGM35" s="20"/>
      <c r="AGN35" s="20"/>
      <c r="AGO35" s="20"/>
      <c r="AGP35" s="20"/>
      <c r="AGQ35" s="20"/>
      <c r="AGR35" s="20"/>
      <c r="AGS35" s="20"/>
      <c r="AGT35" s="20"/>
      <c r="AGU35" s="20"/>
      <c r="AGV35" s="20"/>
      <c r="AGW35" s="20"/>
      <c r="AGX35" s="20"/>
      <c r="AGY35" s="20"/>
      <c r="AGZ35" s="20"/>
      <c r="AHA35" s="20"/>
      <c r="AHB35" s="20"/>
      <c r="AHC35" s="20"/>
      <c r="AHD35" s="20"/>
      <c r="AHE35" s="20"/>
      <c r="AHF35" s="20"/>
      <c r="AHG35" s="20"/>
      <c r="AHH35" s="20"/>
      <c r="AHI35" s="20"/>
      <c r="AHJ35" s="20"/>
      <c r="AHK35" s="20"/>
      <c r="AHL35" s="20"/>
      <c r="AHM35" s="20"/>
      <c r="AHN35" s="20"/>
      <c r="AHO35" s="20"/>
      <c r="AHP35" s="20"/>
      <c r="AHQ35" s="20"/>
      <c r="AHR35" s="20"/>
      <c r="AHS35" s="20"/>
      <c r="AHT35" s="20"/>
      <c r="AHU35" s="20"/>
      <c r="AHV35" s="20"/>
      <c r="AHW35" s="20"/>
      <c r="AHX35" s="20"/>
      <c r="AHY35" s="20"/>
      <c r="AHZ35" s="20"/>
      <c r="AIA35" s="20"/>
      <c r="AIB35" s="20"/>
      <c r="AIC35" s="20"/>
      <c r="AID35" s="20"/>
      <c r="AIE35" s="20"/>
      <c r="AIF35" s="20"/>
      <c r="AIG35" s="20"/>
      <c r="AIH35" s="20"/>
      <c r="AII35" s="20"/>
      <c r="AIJ35" s="20"/>
      <c r="AIK35" s="20"/>
      <c r="AIL35" s="20"/>
      <c r="AIM35" s="20"/>
      <c r="AIN35" s="20"/>
      <c r="AIO35" s="20"/>
      <c r="AIP35" s="20"/>
      <c r="AIQ35" s="20"/>
      <c r="AIR35" s="20"/>
      <c r="AIS35" s="20"/>
      <c r="AIT35" s="20"/>
      <c r="AIU35" s="20"/>
      <c r="AIV35" s="20"/>
      <c r="AIW35" s="20"/>
      <c r="AIX35" s="20"/>
      <c r="AIY35" s="20"/>
      <c r="AIZ35" s="20"/>
      <c r="AJA35" s="20"/>
      <c r="AJB35" s="20"/>
      <c r="AJC35" s="20"/>
      <c r="AJD35" s="20"/>
      <c r="AJE35" s="20"/>
      <c r="AJF35" s="20"/>
      <c r="AJG35" s="20"/>
      <c r="AJH35" s="20"/>
      <c r="AJI35" s="20"/>
      <c r="AJJ35" s="20"/>
      <c r="AJK35" s="20"/>
      <c r="AJL35" s="20"/>
      <c r="AJM35" s="20"/>
      <c r="AJN35" s="20"/>
      <c r="AJO35" s="20"/>
      <c r="AJP35" s="20"/>
      <c r="AJQ35" s="20"/>
      <c r="AJR35" s="20"/>
      <c r="AJS35" s="20"/>
      <c r="AJT35" s="20"/>
      <c r="AJU35" s="20"/>
      <c r="AJV35" s="20"/>
      <c r="AJW35" s="20"/>
      <c r="AJX35" s="20"/>
      <c r="AJY35" s="20"/>
      <c r="AJZ35" s="20"/>
      <c r="AKA35" s="20"/>
      <c r="AKB35" s="20"/>
      <c r="AKC35" s="20"/>
      <c r="AKD35" s="20"/>
      <c r="AKE35" s="20"/>
      <c r="AKF35" s="20"/>
      <c r="AKG35" s="20"/>
      <c r="AKH35" s="20"/>
      <c r="AKI35" s="20"/>
      <c r="AKJ35" s="20"/>
      <c r="AKK35" s="20"/>
      <c r="AKL35" s="20"/>
      <c r="AKM35" s="20"/>
      <c r="AKN35" s="20"/>
      <c r="AKO35" s="20"/>
      <c r="AKP35" s="20"/>
      <c r="AKQ35" s="20"/>
      <c r="AKR35" s="20"/>
      <c r="AKS35" s="20"/>
      <c r="AKT35" s="20"/>
      <c r="AKU35" s="20"/>
      <c r="AKV35" s="20"/>
      <c r="AKW35" s="20"/>
      <c r="AKX35" s="20"/>
      <c r="AKY35" s="20"/>
      <c r="AKZ35" s="20"/>
      <c r="ALA35" s="20"/>
      <c r="ALB35" s="20"/>
      <c r="ALC35" s="20"/>
      <c r="ALD35" s="20"/>
      <c r="ALE35" s="20"/>
      <c r="ALF35" s="20"/>
      <c r="ALG35" s="20"/>
      <c r="ALH35" s="20"/>
      <c r="ALI35" s="20"/>
      <c r="ALJ35" s="20"/>
      <c r="ALK35" s="20"/>
      <c r="ALL35" s="20"/>
      <c r="ALM35" s="20"/>
      <c r="ALN35" s="20"/>
      <c r="ALO35" s="20"/>
      <c r="ALP35" s="20"/>
      <c r="ALQ35" s="20"/>
      <c r="ALR35" s="20"/>
      <c r="ALS35" s="20"/>
      <c r="ALT35" s="20"/>
      <c r="ALU35" s="20"/>
      <c r="ALV35" s="20"/>
      <c r="ALW35" s="20"/>
      <c r="ALX35" s="20"/>
      <c r="ALY35" s="20"/>
      <c r="ALZ35" s="20"/>
      <c r="AMA35" s="20"/>
      <c r="AMB35" s="20"/>
      <c r="AMC35" s="20"/>
      <c r="AMD35" s="20"/>
      <c r="AME35" s="20"/>
      <c r="AMF35" s="20"/>
      <c r="AMG35" s="20"/>
      <c r="AMH35" s="20"/>
      <c r="AMI35" s="20"/>
      <c r="AMJ35" s="20"/>
      <c r="AMK35" s="20"/>
    </row>
    <row r="36" spans="1:1025" s="21" customFormat="1" x14ac:dyDescent="0.35">
      <c r="A36" s="2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  <c r="SL36" s="20"/>
      <c r="SM36" s="20"/>
      <c r="SN36" s="20"/>
      <c r="SO36" s="20"/>
      <c r="SP36" s="20"/>
      <c r="SQ36" s="20"/>
      <c r="SR36" s="20"/>
      <c r="SS36" s="20"/>
      <c r="ST36" s="20"/>
      <c r="SU36" s="20"/>
      <c r="SV36" s="20"/>
      <c r="SW36" s="20"/>
      <c r="SX36" s="20"/>
      <c r="SY36" s="20"/>
      <c r="SZ36" s="20"/>
      <c r="TA36" s="20"/>
      <c r="TB36" s="20"/>
      <c r="TC36" s="20"/>
      <c r="TD36" s="20"/>
      <c r="TE36" s="20"/>
      <c r="TF36" s="20"/>
      <c r="TG36" s="20"/>
      <c r="TH36" s="20"/>
      <c r="TI36" s="20"/>
      <c r="TJ36" s="20"/>
      <c r="TK36" s="20"/>
      <c r="TL36" s="20"/>
      <c r="TM36" s="20"/>
      <c r="TN36" s="20"/>
      <c r="TO36" s="20"/>
      <c r="TP36" s="20"/>
      <c r="TQ36" s="20"/>
      <c r="TR36" s="20"/>
      <c r="TS36" s="20"/>
      <c r="TT36" s="20"/>
      <c r="TU36" s="20"/>
      <c r="TV36" s="20"/>
      <c r="TW36" s="20"/>
      <c r="TX36" s="20"/>
      <c r="TY36" s="20"/>
      <c r="TZ36" s="20"/>
      <c r="UA36" s="20"/>
      <c r="UB36" s="20"/>
      <c r="UC36" s="20"/>
      <c r="UD36" s="20"/>
      <c r="UE36" s="20"/>
      <c r="UF36" s="20"/>
      <c r="UG36" s="20"/>
      <c r="UH36" s="20"/>
      <c r="UI36" s="20"/>
      <c r="UJ36" s="20"/>
      <c r="UK36" s="20"/>
      <c r="UL36" s="20"/>
      <c r="UM36" s="20"/>
      <c r="UN36" s="20"/>
      <c r="UO36" s="20"/>
      <c r="UP36" s="20"/>
      <c r="UQ36" s="20"/>
      <c r="UR36" s="20"/>
      <c r="US36" s="20"/>
      <c r="UT36" s="20"/>
      <c r="UU36" s="20"/>
      <c r="UV36" s="20"/>
      <c r="UW36" s="20"/>
      <c r="UX36" s="20"/>
      <c r="UY36" s="20"/>
      <c r="UZ36" s="20"/>
      <c r="VA36" s="20"/>
      <c r="VB36" s="20"/>
      <c r="VC36" s="20"/>
      <c r="VD36" s="20"/>
      <c r="VE36" s="20"/>
      <c r="VF36" s="20"/>
      <c r="VG36" s="20"/>
      <c r="VH36" s="20"/>
      <c r="VI36" s="20"/>
      <c r="VJ36" s="20"/>
      <c r="VK36" s="20"/>
      <c r="VL36" s="20"/>
      <c r="VM36" s="20"/>
      <c r="VN36" s="20"/>
      <c r="VO36" s="20"/>
      <c r="VP36" s="20"/>
      <c r="VQ36" s="20"/>
      <c r="VR36" s="20"/>
      <c r="VS36" s="20"/>
      <c r="VT36" s="20"/>
      <c r="VU36" s="20"/>
      <c r="VV36" s="20"/>
      <c r="VW36" s="20"/>
      <c r="VX36" s="20"/>
      <c r="VY36" s="20"/>
      <c r="VZ36" s="20"/>
      <c r="WA36" s="20"/>
      <c r="WB36" s="20"/>
      <c r="WC36" s="20"/>
      <c r="WD36" s="20"/>
      <c r="WE36" s="20"/>
      <c r="WF36" s="20"/>
      <c r="WG36" s="20"/>
      <c r="WH36" s="20"/>
      <c r="WI36" s="20"/>
      <c r="WJ36" s="20"/>
      <c r="WK36" s="20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0"/>
      <c r="XQ36" s="20"/>
      <c r="XR36" s="20"/>
      <c r="XS36" s="20"/>
      <c r="XT36" s="20"/>
      <c r="XU36" s="20"/>
      <c r="XV36" s="20"/>
      <c r="XW36" s="20"/>
      <c r="XX36" s="20"/>
      <c r="XY36" s="20"/>
      <c r="XZ36" s="20"/>
      <c r="YA36" s="20"/>
      <c r="YB36" s="20"/>
      <c r="YC36" s="20"/>
      <c r="YD36" s="20"/>
      <c r="YE36" s="20"/>
      <c r="YF36" s="20"/>
      <c r="YG36" s="20"/>
      <c r="YH36" s="20"/>
      <c r="YI36" s="20"/>
      <c r="YJ36" s="20"/>
      <c r="YK36" s="20"/>
      <c r="YL36" s="20"/>
      <c r="YM36" s="20"/>
      <c r="YN36" s="20"/>
      <c r="YO36" s="20"/>
      <c r="YP36" s="20"/>
      <c r="YQ36" s="20"/>
      <c r="YR36" s="20"/>
      <c r="YS36" s="20"/>
      <c r="YT36" s="20"/>
      <c r="YU36" s="20"/>
      <c r="YV36" s="20"/>
      <c r="YW36" s="20"/>
      <c r="YX36" s="20"/>
      <c r="YY36" s="20"/>
      <c r="YZ36" s="20"/>
      <c r="ZA36" s="20"/>
      <c r="ZB36" s="20"/>
      <c r="ZC36" s="20"/>
      <c r="ZD36" s="20"/>
      <c r="ZE36" s="20"/>
      <c r="ZF36" s="20"/>
      <c r="ZG36" s="20"/>
      <c r="ZH36" s="20"/>
      <c r="ZI36" s="20"/>
      <c r="ZJ36" s="20"/>
      <c r="ZK36" s="20"/>
      <c r="ZL36" s="20"/>
      <c r="ZM36" s="20"/>
      <c r="ZN36" s="20"/>
      <c r="ZO36" s="20"/>
      <c r="ZP36" s="20"/>
      <c r="ZQ36" s="20"/>
      <c r="ZR36" s="20"/>
      <c r="ZS36" s="20"/>
      <c r="ZT36" s="20"/>
      <c r="ZU36" s="20"/>
      <c r="ZV36" s="20"/>
      <c r="ZW36" s="20"/>
      <c r="ZX36" s="20"/>
      <c r="ZY36" s="20"/>
      <c r="ZZ36" s="20"/>
      <c r="AAA36" s="20"/>
      <c r="AAB36" s="20"/>
      <c r="AAC36" s="20"/>
      <c r="AAD36" s="20"/>
      <c r="AAE36" s="20"/>
      <c r="AAF36" s="20"/>
      <c r="AAG36" s="20"/>
      <c r="AAH36" s="20"/>
      <c r="AAI36" s="20"/>
      <c r="AAJ36" s="20"/>
      <c r="AAK36" s="20"/>
      <c r="AAL36" s="20"/>
      <c r="AAM36" s="20"/>
      <c r="AAN36" s="20"/>
      <c r="AAO36" s="20"/>
      <c r="AAP36" s="20"/>
      <c r="AAQ36" s="20"/>
      <c r="AAR36" s="20"/>
      <c r="AAS36" s="20"/>
      <c r="AAT36" s="20"/>
      <c r="AAU36" s="20"/>
      <c r="AAV36" s="20"/>
      <c r="AAW36" s="20"/>
      <c r="AAX36" s="20"/>
      <c r="AAY36" s="20"/>
      <c r="AAZ36" s="20"/>
      <c r="ABA36" s="20"/>
      <c r="ABB36" s="20"/>
      <c r="ABC36" s="20"/>
      <c r="ABD36" s="20"/>
      <c r="ABE36" s="20"/>
      <c r="ABF36" s="20"/>
      <c r="ABG36" s="20"/>
      <c r="ABH36" s="20"/>
      <c r="ABI36" s="20"/>
      <c r="ABJ36" s="20"/>
      <c r="ABK36" s="20"/>
      <c r="ABL36" s="20"/>
      <c r="ABM36" s="20"/>
      <c r="ABN36" s="20"/>
      <c r="ABO36" s="20"/>
      <c r="ABP36" s="20"/>
      <c r="ABQ36" s="20"/>
      <c r="ABR36" s="20"/>
      <c r="ABS36" s="20"/>
      <c r="ABT36" s="20"/>
      <c r="ABU36" s="20"/>
      <c r="ABV36" s="20"/>
      <c r="ABW36" s="20"/>
      <c r="ABX36" s="20"/>
      <c r="ABY36" s="20"/>
      <c r="ABZ36" s="20"/>
      <c r="ACA36" s="20"/>
      <c r="ACB36" s="20"/>
      <c r="ACC36" s="20"/>
      <c r="ACD36" s="20"/>
      <c r="ACE36" s="20"/>
      <c r="ACF36" s="20"/>
      <c r="ACG36" s="20"/>
      <c r="ACH36" s="20"/>
      <c r="ACI36" s="20"/>
      <c r="ACJ36" s="20"/>
      <c r="ACK36" s="20"/>
      <c r="ACL36" s="20"/>
      <c r="ACM36" s="20"/>
      <c r="ACN36" s="20"/>
      <c r="ACO36" s="20"/>
      <c r="ACP36" s="20"/>
      <c r="ACQ36" s="20"/>
      <c r="ACR36" s="20"/>
      <c r="ACS36" s="20"/>
      <c r="ACT36" s="20"/>
      <c r="ACU36" s="20"/>
      <c r="ACV36" s="20"/>
      <c r="ACW36" s="20"/>
      <c r="ACX36" s="20"/>
      <c r="ACY36" s="20"/>
      <c r="ACZ36" s="20"/>
      <c r="ADA36" s="20"/>
      <c r="ADB36" s="20"/>
      <c r="ADC36" s="20"/>
      <c r="ADD36" s="20"/>
      <c r="ADE36" s="20"/>
      <c r="ADF36" s="20"/>
      <c r="ADG36" s="20"/>
      <c r="ADH36" s="20"/>
      <c r="ADI36" s="20"/>
      <c r="ADJ36" s="20"/>
      <c r="ADK36" s="20"/>
      <c r="ADL36" s="20"/>
      <c r="ADM36" s="20"/>
      <c r="ADN36" s="20"/>
      <c r="ADO36" s="20"/>
      <c r="ADP36" s="20"/>
      <c r="ADQ36" s="20"/>
      <c r="ADR36" s="20"/>
      <c r="ADS36" s="20"/>
      <c r="ADT36" s="20"/>
      <c r="ADU36" s="20"/>
      <c r="ADV36" s="20"/>
      <c r="ADW36" s="20"/>
      <c r="ADX36" s="20"/>
      <c r="ADY36" s="20"/>
      <c r="ADZ36" s="20"/>
      <c r="AEA36" s="20"/>
      <c r="AEB36" s="20"/>
      <c r="AEC36" s="20"/>
      <c r="AED36" s="20"/>
      <c r="AEE36" s="20"/>
      <c r="AEF36" s="20"/>
      <c r="AEG36" s="20"/>
      <c r="AEH36" s="20"/>
      <c r="AEI36" s="20"/>
      <c r="AEJ36" s="20"/>
      <c r="AEK36" s="20"/>
      <c r="AEL36" s="20"/>
      <c r="AEM36" s="20"/>
      <c r="AEN36" s="20"/>
      <c r="AEO36" s="20"/>
      <c r="AEP36" s="20"/>
      <c r="AEQ36" s="20"/>
      <c r="AER36" s="20"/>
      <c r="AES36" s="20"/>
      <c r="AET36" s="20"/>
      <c r="AEU36" s="20"/>
      <c r="AEV36" s="20"/>
      <c r="AEW36" s="20"/>
      <c r="AEX36" s="20"/>
      <c r="AEY36" s="20"/>
      <c r="AEZ36" s="20"/>
      <c r="AFA36" s="20"/>
      <c r="AFB36" s="20"/>
      <c r="AFC36" s="20"/>
      <c r="AFD36" s="20"/>
      <c r="AFE36" s="20"/>
      <c r="AFF36" s="20"/>
      <c r="AFG36" s="20"/>
      <c r="AFH36" s="20"/>
      <c r="AFI36" s="20"/>
      <c r="AFJ36" s="20"/>
      <c r="AFK36" s="20"/>
      <c r="AFL36" s="20"/>
      <c r="AFM36" s="20"/>
      <c r="AFN36" s="20"/>
      <c r="AFO36" s="20"/>
      <c r="AFP36" s="20"/>
      <c r="AFQ36" s="20"/>
      <c r="AFR36" s="20"/>
      <c r="AFS36" s="20"/>
      <c r="AFT36" s="20"/>
      <c r="AFU36" s="20"/>
      <c r="AFV36" s="20"/>
      <c r="AFW36" s="20"/>
      <c r="AFX36" s="20"/>
      <c r="AFY36" s="20"/>
      <c r="AFZ36" s="20"/>
      <c r="AGA36" s="20"/>
      <c r="AGB36" s="20"/>
      <c r="AGC36" s="20"/>
      <c r="AGD36" s="20"/>
      <c r="AGE36" s="20"/>
      <c r="AGF36" s="20"/>
      <c r="AGG36" s="20"/>
      <c r="AGH36" s="20"/>
      <c r="AGI36" s="20"/>
      <c r="AGJ36" s="20"/>
      <c r="AGK36" s="20"/>
      <c r="AGL36" s="20"/>
      <c r="AGM36" s="20"/>
      <c r="AGN36" s="20"/>
      <c r="AGO36" s="20"/>
      <c r="AGP36" s="20"/>
      <c r="AGQ36" s="20"/>
      <c r="AGR36" s="20"/>
      <c r="AGS36" s="20"/>
      <c r="AGT36" s="20"/>
      <c r="AGU36" s="20"/>
      <c r="AGV36" s="20"/>
      <c r="AGW36" s="20"/>
      <c r="AGX36" s="20"/>
      <c r="AGY36" s="20"/>
      <c r="AGZ36" s="20"/>
      <c r="AHA36" s="20"/>
      <c r="AHB36" s="20"/>
      <c r="AHC36" s="20"/>
      <c r="AHD36" s="20"/>
      <c r="AHE36" s="20"/>
      <c r="AHF36" s="20"/>
      <c r="AHG36" s="20"/>
      <c r="AHH36" s="20"/>
      <c r="AHI36" s="20"/>
      <c r="AHJ36" s="20"/>
      <c r="AHK36" s="20"/>
      <c r="AHL36" s="20"/>
      <c r="AHM36" s="20"/>
      <c r="AHN36" s="20"/>
      <c r="AHO36" s="20"/>
      <c r="AHP36" s="20"/>
      <c r="AHQ36" s="20"/>
      <c r="AHR36" s="20"/>
      <c r="AHS36" s="20"/>
      <c r="AHT36" s="20"/>
      <c r="AHU36" s="20"/>
      <c r="AHV36" s="20"/>
      <c r="AHW36" s="20"/>
      <c r="AHX36" s="20"/>
      <c r="AHY36" s="20"/>
      <c r="AHZ36" s="20"/>
      <c r="AIA36" s="20"/>
      <c r="AIB36" s="20"/>
      <c r="AIC36" s="20"/>
      <c r="AID36" s="20"/>
      <c r="AIE36" s="20"/>
      <c r="AIF36" s="20"/>
      <c r="AIG36" s="20"/>
      <c r="AIH36" s="20"/>
      <c r="AII36" s="20"/>
      <c r="AIJ36" s="20"/>
      <c r="AIK36" s="20"/>
      <c r="AIL36" s="20"/>
      <c r="AIM36" s="20"/>
      <c r="AIN36" s="20"/>
      <c r="AIO36" s="20"/>
      <c r="AIP36" s="20"/>
      <c r="AIQ36" s="20"/>
      <c r="AIR36" s="20"/>
      <c r="AIS36" s="20"/>
      <c r="AIT36" s="20"/>
      <c r="AIU36" s="20"/>
      <c r="AIV36" s="20"/>
      <c r="AIW36" s="20"/>
      <c r="AIX36" s="20"/>
      <c r="AIY36" s="20"/>
      <c r="AIZ36" s="20"/>
      <c r="AJA36" s="20"/>
      <c r="AJB36" s="20"/>
      <c r="AJC36" s="20"/>
      <c r="AJD36" s="20"/>
      <c r="AJE36" s="20"/>
      <c r="AJF36" s="20"/>
      <c r="AJG36" s="20"/>
      <c r="AJH36" s="20"/>
      <c r="AJI36" s="20"/>
      <c r="AJJ36" s="20"/>
      <c r="AJK36" s="20"/>
      <c r="AJL36" s="20"/>
      <c r="AJM36" s="20"/>
      <c r="AJN36" s="20"/>
      <c r="AJO36" s="20"/>
      <c r="AJP36" s="20"/>
      <c r="AJQ36" s="20"/>
      <c r="AJR36" s="20"/>
      <c r="AJS36" s="20"/>
      <c r="AJT36" s="20"/>
      <c r="AJU36" s="20"/>
      <c r="AJV36" s="20"/>
      <c r="AJW36" s="20"/>
      <c r="AJX36" s="20"/>
      <c r="AJY36" s="20"/>
      <c r="AJZ36" s="20"/>
      <c r="AKA36" s="20"/>
      <c r="AKB36" s="20"/>
      <c r="AKC36" s="20"/>
      <c r="AKD36" s="20"/>
      <c r="AKE36" s="20"/>
      <c r="AKF36" s="20"/>
      <c r="AKG36" s="20"/>
      <c r="AKH36" s="20"/>
      <c r="AKI36" s="20"/>
      <c r="AKJ36" s="20"/>
      <c r="AKK36" s="20"/>
      <c r="AKL36" s="20"/>
      <c r="AKM36" s="20"/>
      <c r="AKN36" s="20"/>
      <c r="AKO36" s="20"/>
      <c r="AKP36" s="20"/>
      <c r="AKQ36" s="20"/>
      <c r="AKR36" s="20"/>
      <c r="AKS36" s="20"/>
      <c r="AKT36" s="20"/>
      <c r="AKU36" s="20"/>
      <c r="AKV36" s="20"/>
      <c r="AKW36" s="20"/>
      <c r="AKX36" s="20"/>
      <c r="AKY36" s="20"/>
      <c r="AKZ36" s="20"/>
      <c r="ALA36" s="20"/>
      <c r="ALB36" s="20"/>
      <c r="ALC36" s="20"/>
      <c r="ALD36" s="20"/>
      <c r="ALE36" s="20"/>
      <c r="ALF36" s="20"/>
      <c r="ALG36" s="20"/>
      <c r="ALH36" s="20"/>
      <c r="ALI36" s="20"/>
      <c r="ALJ36" s="20"/>
      <c r="ALK36" s="20"/>
      <c r="ALL36" s="20"/>
      <c r="ALM36" s="20"/>
      <c r="ALN36" s="20"/>
      <c r="ALO36" s="20"/>
      <c r="ALP36" s="20"/>
      <c r="ALQ36" s="20"/>
      <c r="ALR36" s="20"/>
      <c r="ALS36" s="20"/>
      <c r="ALT36" s="20"/>
      <c r="ALU36" s="20"/>
      <c r="ALV36" s="20"/>
      <c r="ALW36" s="20"/>
      <c r="ALX36" s="20"/>
      <c r="ALY36" s="20"/>
      <c r="ALZ36" s="20"/>
      <c r="AMA36" s="20"/>
      <c r="AMB36" s="20"/>
      <c r="AMC36" s="20"/>
      <c r="AMD36" s="20"/>
      <c r="AME36" s="20"/>
      <c r="AMF36" s="20"/>
      <c r="AMG36" s="20"/>
      <c r="AMH36" s="20"/>
      <c r="AMI36" s="20"/>
      <c r="AMJ36" s="20"/>
      <c r="AMK36" s="20"/>
    </row>
    <row r="37" spans="1:1025" s="21" customFormat="1" x14ac:dyDescent="0.35">
      <c r="A37" s="2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  <c r="SL37" s="20"/>
      <c r="SM37" s="20"/>
      <c r="SN37" s="20"/>
      <c r="SO37" s="20"/>
      <c r="SP37" s="20"/>
      <c r="SQ37" s="20"/>
      <c r="SR37" s="20"/>
      <c r="SS37" s="20"/>
      <c r="ST37" s="20"/>
      <c r="SU37" s="20"/>
      <c r="SV37" s="20"/>
      <c r="SW37" s="20"/>
      <c r="SX37" s="20"/>
      <c r="SY37" s="20"/>
      <c r="SZ37" s="20"/>
      <c r="TA37" s="20"/>
      <c r="TB37" s="20"/>
      <c r="TC37" s="20"/>
      <c r="TD37" s="20"/>
      <c r="TE37" s="20"/>
      <c r="TF37" s="20"/>
      <c r="TG37" s="20"/>
      <c r="TH37" s="20"/>
      <c r="TI37" s="20"/>
      <c r="TJ37" s="20"/>
      <c r="TK37" s="20"/>
      <c r="TL37" s="20"/>
      <c r="TM37" s="20"/>
      <c r="TN37" s="20"/>
      <c r="TO37" s="20"/>
      <c r="TP37" s="20"/>
      <c r="TQ37" s="20"/>
      <c r="TR37" s="20"/>
      <c r="TS37" s="20"/>
      <c r="TT37" s="20"/>
      <c r="TU37" s="20"/>
      <c r="TV37" s="20"/>
      <c r="TW37" s="20"/>
      <c r="TX37" s="20"/>
      <c r="TY37" s="20"/>
      <c r="TZ37" s="20"/>
      <c r="UA37" s="20"/>
      <c r="UB37" s="20"/>
      <c r="UC37" s="20"/>
      <c r="UD37" s="20"/>
      <c r="UE37" s="20"/>
      <c r="UF37" s="20"/>
      <c r="UG37" s="20"/>
      <c r="UH37" s="20"/>
      <c r="UI37" s="20"/>
      <c r="UJ37" s="20"/>
      <c r="UK37" s="20"/>
      <c r="UL37" s="20"/>
      <c r="UM37" s="20"/>
      <c r="UN37" s="20"/>
      <c r="UO37" s="20"/>
      <c r="UP37" s="20"/>
      <c r="UQ37" s="20"/>
      <c r="UR37" s="20"/>
      <c r="US37" s="20"/>
      <c r="UT37" s="20"/>
      <c r="UU37" s="20"/>
      <c r="UV37" s="20"/>
      <c r="UW37" s="20"/>
      <c r="UX37" s="20"/>
      <c r="UY37" s="20"/>
      <c r="UZ37" s="20"/>
      <c r="VA37" s="20"/>
      <c r="VB37" s="20"/>
      <c r="VC37" s="20"/>
      <c r="VD37" s="20"/>
      <c r="VE37" s="20"/>
      <c r="VF37" s="20"/>
      <c r="VG37" s="20"/>
      <c r="VH37" s="20"/>
      <c r="VI37" s="20"/>
      <c r="VJ37" s="20"/>
      <c r="VK37" s="20"/>
      <c r="VL37" s="20"/>
      <c r="VM37" s="20"/>
      <c r="VN37" s="20"/>
      <c r="VO37" s="20"/>
      <c r="VP37" s="20"/>
      <c r="VQ37" s="20"/>
      <c r="VR37" s="20"/>
      <c r="VS37" s="20"/>
      <c r="VT37" s="20"/>
      <c r="VU37" s="20"/>
      <c r="VV37" s="20"/>
      <c r="VW37" s="20"/>
      <c r="VX37" s="20"/>
      <c r="VY37" s="20"/>
      <c r="VZ37" s="20"/>
      <c r="WA37" s="20"/>
      <c r="WB37" s="20"/>
      <c r="WC37" s="20"/>
      <c r="WD37" s="20"/>
      <c r="WE37" s="20"/>
      <c r="WF37" s="20"/>
      <c r="WG37" s="20"/>
      <c r="WH37" s="20"/>
      <c r="WI37" s="20"/>
      <c r="WJ37" s="20"/>
      <c r="WK37" s="20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0"/>
      <c r="XQ37" s="20"/>
      <c r="XR37" s="20"/>
      <c r="XS37" s="20"/>
      <c r="XT37" s="20"/>
      <c r="XU37" s="20"/>
      <c r="XV37" s="20"/>
      <c r="XW37" s="20"/>
      <c r="XX37" s="20"/>
      <c r="XY37" s="20"/>
      <c r="XZ37" s="20"/>
      <c r="YA37" s="20"/>
      <c r="YB37" s="20"/>
      <c r="YC37" s="20"/>
      <c r="YD37" s="20"/>
      <c r="YE37" s="20"/>
      <c r="YF37" s="20"/>
      <c r="YG37" s="20"/>
      <c r="YH37" s="20"/>
      <c r="YI37" s="20"/>
      <c r="YJ37" s="20"/>
      <c r="YK37" s="20"/>
      <c r="YL37" s="20"/>
      <c r="YM37" s="20"/>
      <c r="YN37" s="20"/>
      <c r="YO37" s="20"/>
      <c r="YP37" s="20"/>
      <c r="YQ37" s="20"/>
      <c r="YR37" s="20"/>
      <c r="YS37" s="20"/>
      <c r="YT37" s="20"/>
      <c r="YU37" s="20"/>
      <c r="YV37" s="20"/>
      <c r="YW37" s="20"/>
      <c r="YX37" s="20"/>
      <c r="YY37" s="20"/>
      <c r="YZ37" s="20"/>
      <c r="ZA37" s="20"/>
      <c r="ZB37" s="20"/>
      <c r="ZC37" s="20"/>
      <c r="ZD37" s="20"/>
      <c r="ZE37" s="20"/>
      <c r="ZF37" s="20"/>
      <c r="ZG37" s="20"/>
      <c r="ZH37" s="20"/>
      <c r="ZI37" s="20"/>
      <c r="ZJ37" s="20"/>
      <c r="ZK37" s="20"/>
      <c r="ZL37" s="20"/>
      <c r="ZM37" s="20"/>
      <c r="ZN37" s="20"/>
      <c r="ZO37" s="20"/>
      <c r="ZP37" s="20"/>
      <c r="ZQ37" s="20"/>
      <c r="ZR37" s="20"/>
      <c r="ZS37" s="20"/>
      <c r="ZT37" s="20"/>
      <c r="ZU37" s="20"/>
      <c r="ZV37" s="20"/>
      <c r="ZW37" s="20"/>
      <c r="ZX37" s="20"/>
      <c r="ZY37" s="20"/>
      <c r="ZZ37" s="20"/>
      <c r="AAA37" s="20"/>
      <c r="AAB37" s="20"/>
      <c r="AAC37" s="20"/>
      <c r="AAD37" s="20"/>
      <c r="AAE37" s="20"/>
      <c r="AAF37" s="20"/>
      <c r="AAG37" s="20"/>
      <c r="AAH37" s="20"/>
      <c r="AAI37" s="20"/>
      <c r="AAJ37" s="20"/>
      <c r="AAK37" s="20"/>
      <c r="AAL37" s="20"/>
      <c r="AAM37" s="20"/>
      <c r="AAN37" s="20"/>
      <c r="AAO37" s="20"/>
      <c r="AAP37" s="20"/>
      <c r="AAQ37" s="20"/>
      <c r="AAR37" s="20"/>
      <c r="AAS37" s="20"/>
      <c r="AAT37" s="20"/>
      <c r="AAU37" s="20"/>
      <c r="AAV37" s="20"/>
      <c r="AAW37" s="20"/>
      <c r="AAX37" s="20"/>
      <c r="AAY37" s="20"/>
      <c r="AAZ37" s="20"/>
      <c r="ABA37" s="20"/>
      <c r="ABB37" s="20"/>
      <c r="ABC37" s="20"/>
      <c r="ABD37" s="20"/>
      <c r="ABE37" s="20"/>
      <c r="ABF37" s="20"/>
      <c r="ABG37" s="20"/>
      <c r="ABH37" s="20"/>
      <c r="ABI37" s="20"/>
      <c r="ABJ37" s="20"/>
      <c r="ABK37" s="20"/>
      <c r="ABL37" s="20"/>
      <c r="ABM37" s="20"/>
      <c r="ABN37" s="20"/>
      <c r="ABO37" s="20"/>
      <c r="ABP37" s="20"/>
      <c r="ABQ37" s="20"/>
      <c r="ABR37" s="20"/>
      <c r="ABS37" s="20"/>
      <c r="ABT37" s="20"/>
      <c r="ABU37" s="20"/>
      <c r="ABV37" s="20"/>
      <c r="ABW37" s="20"/>
      <c r="ABX37" s="20"/>
      <c r="ABY37" s="20"/>
      <c r="ABZ37" s="20"/>
      <c r="ACA37" s="20"/>
      <c r="ACB37" s="20"/>
      <c r="ACC37" s="20"/>
      <c r="ACD37" s="20"/>
      <c r="ACE37" s="20"/>
      <c r="ACF37" s="20"/>
      <c r="ACG37" s="20"/>
      <c r="ACH37" s="20"/>
      <c r="ACI37" s="20"/>
      <c r="ACJ37" s="20"/>
      <c r="ACK37" s="20"/>
      <c r="ACL37" s="20"/>
      <c r="ACM37" s="20"/>
      <c r="ACN37" s="20"/>
      <c r="ACO37" s="20"/>
      <c r="ACP37" s="20"/>
      <c r="ACQ37" s="20"/>
      <c r="ACR37" s="20"/>
      <c r="ACS37" s="20"/>
      <c r="ACT37" s="20"/>
      <c r="ACU37" s="20"/>
      <c r="ACV37" s="20"/>
      <c r="ACW37" s="20"/>
      <c r="ACX37" s="20"/>
      <c r="ACY37" s="20"/>
      <c r="ACZ37" s="20"/>
      <c r="ADA37" s="20"/>
      <c r="ADB37" s="20"/>
      <c r="ADC37" s="20"/>
      <c r="ADD37" s="20"/>
      <c r="ADE37" s="20"/>
      <c r="ADF37" s="20"/>
      <c r="ADG37" s="20"/>
      <c r="ADH37" s="20"/>
      <c r="ADI37" s="20"/>
      <c r="ADJ37" s="20"/>
      <c r="ADK37" s="20"/>
      <c r="ADL37" s="20"/>
      <c r="ADM37" s="20"/>
      <c r="ADN37" s="20"/>
      <c r="ADO37" s="20"/>
      <c r="ADP37" s="20"/>
      <c r="ADQ37" s="20"/>
      <c r="ADR37" s="20"/>
      <c r="ADS37" s="20"/>
      <c r="ADT37" s="20"/>
      <c r="ADU37" s="20"/>
      <c r="ADV37" s="20"/>
      <c r="ADW37" s="20"/>
      <c r="ADX37" s="20"/>
      <c r="ADY37" s="20"/>
      <c r="ADZ37" s="20"/>
      <c r="AEA37" s="20"/>
      <c r="AEB37" s="20"/>
      <c r="AEC37" s="20"/>
      <c r="AED37" s="20"/>
      <c r="AEE37" s="20"/>
      <c r="AEF37" s="20"/>
      <c r="AEG37" s="20"/>
      <c r="AEH37" s="20"/>
      <c r="AEI37" s="20"/>
      <c r="AEJ37" s="20"/>
      <c r="AEK37" s="20"/>
      <c r="AEL37" s="20"/>
      <c r="AEM37" s="20"/>
      <c r="AEN37" s="20"/>
      <c r="AEO37" s="20"/>
      <c r="AEP37" s="20"/>
      <c r="AEQ37" s="20"/>
      <c r="AER37" s="20"/>
      <c r="AES37" s="20"/>
      <c r="AET37" s="20"/>
      <c r="AEU37" s="20"/>
      <c r="AEV37" s="20"/>
      <c r="AEW37" s="20"/>
      <c r="AEX37" s="20"/>
      <c r="AEY37" s="20"/>
      <c r="AEZ37" s="20"/>
      <c r="AFA37" s="20"/>
      <c r="AFB37" s="20"/>
      <c r="AFC37" s="20"/>
      <c r="AFD37" s="20"/>
      <c r="AFE37" s="20"/>
      <c r="AFF37" s="20"/>
      <c r="AFG37" s="20"/>
      <c r="AFH37" s="20"/>
      <c r="AFI37" s="20"/>
      <c r="AFJ37" s="20"/>
      <c r="AFK37" s="20"/>
      <c r="AFL37" s="20"/>
      <c r="AFM37" s="20"/>
      <c r="AFN37" s="20"/>
      <c r="AFO37" s="20"/>
      <c r="AFP37" s="20"/>
      <c r="AFQ37" s="20"/>
      <c r="AFR37" s="20"/>
      <c r="AFS37" s="20"/>
      <c r="AFT37" s="20"/>
      <c r="AFU37" s="20"/>
      <c r="AFV37" s="20"/>
      <c r="AFW37" s="20"/>
      <c r="AFX37" s="20"/>
      <c r="AFY37" s="20"/>
      <c r="AFZ37" s="20"/>
      <c r="AGA37" s="20"/>
      <c r="AGB37" s="20"/>
      <c r="AGC37" s="20"/>
      <c r="AGD37" s="20"/>
      <c r="AGE37" s="20"/>
      <c r="AGF37" s="20"/>
      <c r="AGG37" s="20"/>
      <c r="AGH37" s="20"/>
      <c r="AGI37" s="20"/>
      <c r="AGJ37" s="20"/>
      <c r="AGK37" s="20"/>
      <c r="AGL37" s="20"/>
      <c r="AGM37" s="20"/>
      <c r="AGN37" s="20"/>
      <c r="AGO37" s="20"/>
      <c r="AGP37" s="20"/>
      <c r="AGQ37" s="20"/>
      <c r="AGR37" s="20"/>
      <c r="AGS37" s="20"/>
      <c r="AGT37" s="20"/>
      <c r="AGU37" s="20"/>
      <c r="AGV37" s="20"/>
      <c r="AGW37" s="20"/>
      <c r="AGX37" s="20"/>
      <c r="AGY37" s="20"/>
      <c r="AGZ37" s="20"/>
      <c r="AHA37" s="20"/>
      <c r="AHB37" s="20"/>
      <c r="AHC37" s="20"/>
      <c r="AHD37" s="20"/>
      <c r="AHE37" s="20"/>
      <c r="AHF37" s="20"/>
      <c r="AHG37" s="20"/>
      <c r="AHH37" s="20"/>
      <c r="AHI37" s="20"/>
      <c r="AHJ37" s="20"/>
      <c r="AHK37" s="20"/>
      <c r="AHL37" s="20"/>
      <c r="AHM37" s="20"/>
      <c r="AHN37" s="20"/>
      <c r="AHO37" s="20"/>
      <c r="AHP37" s="20"/>
      <c r="AHQ37" s="20"/>
      <c r="AHR37" s="20"/>
      <c r="AHS37" s="20"/>
      <c r="AHT37" s="20"/>
      <c r="AHU37" s="20"/>
      <c r="AHV37" s="20"/>
      <c r="AHW37" s="20"/>
      <c r="AHX37" s="20"/>
      <c r="AHY37" s="20"/>
      <c r="AHZ37" s="20"/>
      <c r="AIA37" s="20"/>
      <c r="AIB37" s="20"/>
      <c r="AIC37" s="20"/>
      <c r="AID37" s="20"/>
      <c r="AIE37" s="20"/>
      <c r="AIF37" s="20"/>
      <c r="AIG37" s="20"/>
      <c r="AIH37" s="20"/>
      <c r="AII37" s="20"/>
      <c r="AIJ37" s="20"/>
      <c r="AIK37" s="20"/>
      <c r="AIL37" s="20"/>
      <c r="AIM37" s="20"/>
      <c r="AIN37" s="20"/>
      <c r="AIO37" s="20"/>
      <c r="AIP37" s="20"/>
      <c r="AIQ37" s="20"/>
      <c r="AIR37" s="20"/>
      <c r="AIS37" s="20"/>
      <c r="AIT37" s="20"/>
      <c r="AIU37" s="20"/>
      <c r="AIV37" s="20"/>
      <c r="AIW37" s="20"/>
      <c r="AIX37" s="20"/>
      <c r="AIY37" s="20"/>
      <c r="AIZ37" s="20"/>
      <c r="AJA37" s="20"/>
      <c r="AJB37" s="20"/>
      <c r="AJC37" s="20"/>
      <c r="AJD37" s="20"/>
      <c r="AJE37" s="20"/>
      <c r="AJF37" s="20"/>
      <c r="AJG37" s="20"/>
      <c r="AJH37" s="20"/>
      <c r="AJI37" s="20"/>
      <c r="AJJ37" s="20"/>
      <c r="AJK37" s="20"/>
      <c r="AJL37" s="20"/>
      <c r="AJM37" s="20"/>
      <c r="AJN37" s="20"/>
      <c r="AJO37" s="20"/>
      <c r="AJP37" s="20"/>
      <c r="AJQ37" s="20"/>
      <c r="AJR37" s="20"/>
      <c r="AJS37" s="20"/>
      <c r="AJT37" s="20"/>
      <c r="AJU37" s="20"/>
      <c r="AJV37" s="20"/>
      <c r="AJW37" s="20"/>
      <c r="AJX37" s="20"/>
      <c r="AJY37" s="20"/>
      <c r="AJZ37" s="20"/>
      <c r="AKA37" s="20"/>
      <c r="AKB37" s="20"/>
      <c r="AKC37" s="20"/>
      <c r="AKD37" s="20"/>
      <c r="AKE37" s="20"/>
      <c r="AKF37" s="20"/>
      <c r="AKG37" s="20"/>
      <c r="AKH37" s="20"/>
      <c r="AKI37" s="20"/>
      <c r="AKJ37" s="20"/>
      <c r="AKK37" s="20"/>
      <c r="AKL37" s="20"/>
      <c r="AKM37" s="20"/>
      <c r="AKN37" s="20"/>
      <c r="AKO37" s="20"/>
      <c r="AKP37" s="20"/>
      <c r="AKQ37" s="20"/>
      <c r="AKR37" s="20"/>
      <c r="AKS37" s="20"/>
      <c r="AKT37" s="20"/>
      <c r="AKU37" s="20"/>
      <c r="AKV37" s="20"/>
      <c r="AKW37" s="20"/>
      <c r="AKX37" s="20"/>
      <c r="AKY37" s="20"/>
      <c r="AKZ37" s="20"/>
      <c r="ALA37" s="20"/>
      <c r="ALB37" s="20"/>
      <c r="ALC37" s="20"/>
      <c r="ALD37" s="20"/>
      <c r="ALE37" s="20"/>
      <c r="ALF37" s="20"/>
      <c r="ALG37" s="20"/>
      <c r="ALH37" s="20"/>
      <c r="ALI37" s="20"/>
      <c r="ALJ37" s="20"/>
      <c r="ALK37" s="20"/>
      <c r="ALL37" s="20"/>
      <c r="ALM37" s="20"/>
      <c r="ALN37" s="20"/>
      <c r="ALO37" s="20"/>
      <c r="ALP37" s="20"/>
      <c r="ALQ37" s="20"/>
      <c r="ALR37" s="20"/>
      <c r="ALS37" s="20"/>
      <c r="ALT37" s="20"/>
      <c r="ALU37" s="20"/>
      <c r="ALV37" s="20"/>
      <c r="ALW37" s="20"/>
      <c r="ALX37" s="20"/>
      <c r="ALY37" s="20"/>
      <c r="ALZ37" s="20"/>
      <c r="AMA37" s="20"/>
      <c r="AMB37" s="20"/>
      <c r="AMC37" s="20"/>
      <c r="AMD37" s="20"/>
      <c r="AME37" s="20"/>
      <c r="AMF37" s="20"/>
      <c r="AMG37" s="20"/>
      <c r="AMH37" s="20"/>
      <c r="AMI37" s="20"/>
      <c r="AMJ37" s="20"/>
      <c r="AMK37" s="20"/>
    </row>
    <row r="38" spans="1:1025" s="21" customFormat="1" x14ac:dyDescent="0.35">
      <c r="A38" s="22" t="s">
        <v>15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/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  <c r="VJ38" s="20"/>
      <c r="VK38" s="20"/>
      <c r="VL38" s="20"/>
      <c r="VM38" s="20"/>
      <c r="VN38" s="20"/>
      <c r="VO38" s="20"/>
      <c r="VP38" s="20"/>
      <c r="VQ38" s="20"/>
      <c r="VR38" s="20"/>
      <c r="VS38" s="20"/>
      <c r="VT38" s="20"/>
      <c r="VU38" s="20"/>
      <c r="VV38" s="20"/>
      <c r="VW38" s="20"/>
      <c r="VX38" s="20"/>
      <c r="VY38" s="20"/>
      <c r="VZ38" s="20"/>
      <c r="WA38" s="20"/>
      <c r="WB38" s="20"/>
      <c r="WC38" s="20"/>
      <c r="WD38" s="20"/>
      <c r="WE38" s="20"/>
      <c r="WF38" s="20"/>
      <c r="WG38" s="20"/>
      <c r="WH38" s="20"/>
      <c r="WI38" s="20"/>
      <c r="WJ38" s="20"/>
      <c r="WK38" s="20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/>
      <c r="AAV38" s="20"/>
      <c r="AAW38" s="20"/>
      <c r="AAX38" s="20"/>
      <c r="AAY38" s="20"/>
      <c r="AAZ38" s="20"/>
      <c r="ABA38" s="20"/>
      <c r="ABB38" s="20"/>
      <c r="ABC38" s="20"/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F38" s="20"/>
      <c r="AEG38" s="20"/>
      <c r="AEH38" s="20"/>
      <c r="AEI38" s="20"/>
      <c r="AEJ38" s="20"/>
      <c r="AEK38" s="20"/>
      <c r="AEL38" s="20"/>
      <c r="AEM38" s="20"/>
      <c r="AEN38" s="20"/>
      <c r="AEO38" s="20"/>
      <c r="AEP38" s="20"/>
      <c r="AEQ38" s="20"/>
      <c r="AER38" s="20"/>
      <c r="AES38" s="20"/>
      <c r="AET38" s="20"/>
      <c r="AEU38" s="20"/>
      <c r="AEV38" s="20"/>
      <c r="AEW38" s="20"/>
      <c r="AEX38" s="20"/>
      <c r="AEY38" s="20"/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/>
      <c r="AFV38" s="20"/>
      <c r="AFW38" s="20"/>
      <c r="AFX38" s="20"/>
      <c r="AFY38" s="20"/>
      <c r="AFZ38" s="20"/>
      <c r="AGA38" s="20"/>
      <c r="AGB38" s="20"/>
      <c r="AGC38" s="20"/>
      <c r="AGD38" s="20"/>
      <c r="AGE38" s="20"/>
      <c r="AGF38" s="20"/>
      <c r="AGG38" s="20"/>
      <c r="AGH38" s="20"/>
      <c r="AGI38" s="20"/>
      <c r="AGJ38" s="20"/>
      <c r="AGK38" s="20"/>
      <c r="AGL38" s="20"/>
      <c r="AGM38" s="20"/>
      <c r="AGN38" s="20"/>
      <c r="AGO38" s="20"/>
      <c r="AGP38" s="20"/>
      <c r="AGQ38" s="20"/>
      <c r="AGR38" s="20"/>
      <c r="AGS38" s="20"/>
      <c r="AGT38" s="20"/>
      <c r="AGU38" s="20"/>
      <c r="AGV38" s="20"/>
      <c r="AGW38" s="20"/>
      <c r="AGX38" s="20"/>
      <c r="AGY38" s="20"/>
      <c r="AGZ38" s="20"/>
      <c r="AHA38" s="20"/>
      <c r="AHB38" s="20"/>
      <c r="AHC38" s="20"/>
      <c r="AHD38" s="20"/>
      <c r="AHE38" s="20"/>
      <c r="AHF38" s="20"/>
      <c r="AHG38" s="20"/>
      <c r="AHH38" s="20"/>
      <c r="AHI38" s="20"/>
      <c r="AHJ38" s="20"/>
      <c r="AHK38" s="20"/>
      <c r="AHL38" s="20"/>
      <c r="AHM38" s="20"/>
      <c r="AHN38" s="20"/>
      <c r="AHO38" s="20"/>
      <c r="AHP38" s="20"/>
      <c r="AHQ38" s="20"/>
      <c r="AHR38" s="20"/>
      <c r="AHS38" s="20"/>
      <c r="AHT38" s="20"/>
      <c r="AHU38" s="20"/>
      <c r="AHV38" s="20"/>
      <c r="AHW38" s="20"/>
      <c r="AHX38" s="20"/>
      <c r="AHY38" s="20"/>
      <c r="AHZ38" s="20"/>
      <c r="AIA38" s="20"/>
      <c r="AIB38" s="20"/>
      <c r="AIC38" s="20"/>
      <c r="AID38" s="20"/>
      <c r="AIE38" s="20"/>
      <c r="AIF38" s="20"/>
      <c r="AIG38" s="20"/>
      <c r="AIH38" s="20"/>
      <c r="AII38" s="20"/>
      <c r="AIJ38" s="20"/>
      <c r="AIK38" s="20"/>
      <c r="AIL38" s="20"/>
      <c r="AIM38" s="20"/>
      <c r="AIN38" s="20"/>
      <c r="AIO38" s="20"/>
      <c r="AIP38" s="20"/>
      <c r="AIQ38" s="20"/>
      <c r="AIR38" s="20"/>
      <c r="AIS38" s="20"/>
      <c r="AIT38" s="20"/>
      <c r="AIU38" s="20"/>
      <c r="AIV38" s="20"/>
      <c r="AIW38" s="20"/>
      <c r="AIX38" s="20"/>
      <c r="AIY38" s="20"/>
      <c r="AIZ38" s="20"/>
      <c r="AJA38" s="20"/>
      <c r="AJB38" s="20"/>
      <c r="AJC38" s="20"/>
      <c r="AJD38" s="20"/>
      <c r="AJE38" s="20"/>
      <c r="AJF38" s="20"/>
      <c r="AJG38" s="20"/>
      <c r="AJH38" s="20"/>
      <c r="AJI38" s="20"/>
      <c r="AJJ38" s="20"/>
      <c r="AJK38" s="20"/>
      <c r="AJL38" s="20"/>
      <c r="AJM38" s="20"/>
      <c r="AJN38" s="20"/>
      <c r="AJO38" s="20"/>
      <c r="AJP38" s="20"/>
      <c r="AJQ38" s="20"/>
      <c r="AJR38" s="20"/>
      <c r="AJS38" s="20"/>
      <c r="AJT38" s="20"/>
      <c r="AJU38" s="20"/>
      <c r="AJV38" s="20"/>
      <c r="AJW38" s="20"/>
      <c r="AJX38" s="20"/>
      <c r="AJY38" s="20"/>
      <c r="AJZ38" s="20"/>
      <c r="AKA38" s="20"/>
      <c r="AKB38" s="20"/>
      <c r="AKC38" s="20"/>
      <c r="AKD38" s="20"/>
      <c r="AKE38" s="20"/>
      <c r="AKF38" s="20"/>
      <c r="AKG38" s="20"/>
      <c r="AKH38" s="20"/>
      <c r="AKI38" s="20"/>
      <c r="AKJ38" s="20"/>
      <c r="AKK38" s="20"/>
      <c r="AKL38" s="20"/>
      <c r="AKM38" s="20"/>
      <c r="AKN38" s="20"/>
      <c r="AKO38" s="20"/>
      <c r="AKP38" s="20"/>
      <c r="AKQ38" s="20"/>
      <c r="AKR38" s="20"/>
      <c r="AKS38" s="20"/>
      <c r="AKT38" s="20"/>
      <c r="AKU38" s="20"/>
      <c r="AKV38" s="20"/>
      <c r="AKW38" s="20"/>
      <c r="AKX38" s="20"/>
      <c r="AKY38" s="20"/>
      <c r="AKZ38" s="20"/>
      <c r="ALA38" s="20"/>
      <c r="ALB38" s="20"/>
      <c r="ALC38" s="20"/>
      <c r="ALD38" s="20"/>
      <c r="ALE38" s="20"/>
      <c r="ALF38" s="20"/>
      <c r="ALG38" s="20"/>
      <c r="ALH38" s="20"/>
      <c r="ALI38" s="20"/>
      <c r="ALJ38" s="20"/>
      <c r="ALK38" s="20"/>
      <c r="ALL38" s="20"/>
      <c r="ALM38" s="20"/>
      <c r="ALN38" s="20"/>
      <c r="ALO38" s="20"/>
      <c r="ALP38" s="20"/>
      <c r="ALQ38" s="20"/>
      <c r="ALR38" s="20"/>
      <c r="ALS38" s="20"/>
      <c r="ALT38" s="20"/>
      <c r="ALU38" s="20"/>
      <c r="ALV38" s="20"/>
      <c r="ALW38" s="20"/>
      <c r="ALX38" s="20"/>
      <c r="ALY38" s="20"/>
      <c r="ALZ38" s="20"/>
      <c r="AMA38" s="20"/>
      <c r="AMB38" s="20"/>
      <c r="AMC38" s="20"/>
      <c r="AMD38" s="20"/>
      <c r="AME38" s="20"/>
      <c r="AMF38" s="20"/>
      <c r="AMG38" s="20"/>
      <c r="AMH38" s="20"/>
      <c r="AMI38" s="20"/>
      <c r="AMJ38" s="20"/>
      <c r="AMK38" s="20"/>
    </row>
    <row r="39" spans="1:1025" s="25" customFormat="1" x14ac:dyDescent="0.35">
      <c r="A39" s="25" t="s">
        <v>41</v>
      </c>
      <c r="B39" s="25">
        <v>0.6071428571428571</v>
      </c>
      <c r="C39" s="25">
        <v>0.68</v>
      </c>
      <c r="D39" s="25">
        <v>0.63953488372093026</v>
      </c>
      <c r="E39" s="25">
        <v>0.65625</v>
      </c>
      <c r="F39" s="25">
        <v>0.59803921568627449</v>
      </c>
      <c r="G39" s="25">
        <v>0.64056224899598391</v>
      </c>
      <c r="H39" s="25">
        <v>0.60663507109004744</v>
      </c>
      <c r="I39" s="25">
        <v>0.62513312034078805</v>
      </c>
      <c r="J39" s="25">
        <v>0.59538950715421302</v>
      </c>
      <c r="K39" s="25">
        <v>0.59061488673139162</v>
      </c>
      <c r="L39" s="25">
        <v>0.63404548587181253</v>
      </c>
      <c r="M39" s="25">
        <v>0.6132075471698113</v>
      </c>
      <c r="N39" s="25">
        <v>0.59881715130606206</v>
      </c>
      <c r="O39" s="25">
        <v>0.59805564867582972</v>
      </c>
      <c r="P39" s="25">
        <v>0.57122982749026152</v>
      </c>
      <c r="Q39" s="25">
        <v>0.57202360291565424</v>
      </c>
      <c r="R39" s="25">
        <v>0.66666666666666663</v>
      </c>
    </row>
    <row r="40" spans="1:1025" s="25" customFormat="1" x14ac:dyDescent="0.35">
      <c r="B40" s="25">
        <v>0.7142857142857143</v>
      </c>
      <c r="C40" s="25">
        <v>0.68965517241379315</v>
      </c>
      <c r="D40" s="25">
        <v>0.66666666666666663</v>
      </c>
      <c r="E40" s="25">
        <v>0.72727272727272729</v>
      </c>
      <c r="F40" s="25">
        <v>0.52941176470588236</v>
      </c>
      <c r="G40" s="25">
        <v>0.82051282051282048</v>
      </c>
      <c r="H40" s="25">
        <v>0.58227848101265822</v>
      </c>
      <c r="I40" s="25">
        <v>0.63492063492063489</v>
      </c>
      <c r="J40" s="25">
        <v>0.69318181818181823</v>
      </c>
      <c r="K40" s="25">
        <v>0.7142857142857143</v>
      </c>
      <c r="L40" s="25">
        <v>0.64039408866995073</v>
      </c>
      <c r="M40" s="25">
        <v>0.68932038834951459</v>
      </c>
      <c r="N40" s="25">
        <v>0.63389830508474576</v>
      </c>
      <c r="O40" s="25">
        <v>0.70022883295194505</v>
      </c>
      <c r="P40" s="25">
        <v>0.6581818181818182</v>
      </c>
      <c r="Q40" s="25">
        <v>0.61425576519916147</v>
      </c>
      <c r="R40" s="25">
        <v>1</v>
      </c>
    </row>
    <row r="41" spans="1:1025" s="25" customFormat="1" x14ac:dyDescent="0.35">
      <c r="A41" s="25" t="s">
        <v>42</v>
      </c>
      <c r="B41" s="25">
        <v>0.30357142857142855</v>
      </c>
      <c r="C41" s="25">
        <v>0.19636363636363635</v>
      </c>
      <c r="D41" s="25">
        <v>0.19476744186046513</v>
      </c>
      <c r="E41" s="25">
        <v>0.19791666666666666</v>
      </c>
      <c r="F41" s="25">
        <v>0.20588235294117646</v>
      </c>
      <c r="G41" s="25">
        <v>0.19076305220883535</v>
      </c>
      <c r="H41" s="25">
        <v>0.1872037914691943</v>
      </c>
      <c r="I41" s="25">
        <v>0.18849840255591055</v>
      </c>
      <c r="J41" s="25">
        <v>0.18759936406995231</v>
      </c>
      <c r="K41" s="25">
        <v>0.23705501618122976</v>
      </c>
      <c r="L41" s="25">
        <v>0.21157822191592005</v>
      </c>
      <c r="M41" s="25">
        <v>0.22138364779874214</v>
      </c>
      <c r="N41" s="25">
        <v>0.24248398225726958</v>
      </c>
      <c r="O41" s="25">
        <v>0.23030506201810258</v>
      </c>
      <c r="P41" s="25">
        <v>0.25125208681135225</v>
      </c>
      <c r="Q41" s="25">
        <v>0.25442554668517875</v>
      </c>
      <c r="R41" s="25">
        <v>0.33333333333333331</v>
      </c>
    </row>
    <row r="42" spans="1:1025" s="25" customFormat="1" x14ac:dyDescent="0.35">
      <c r="B42" s="25">
        <v>0</v>
      </c>
      <c r="C42" s="25">
        <v>0.2413793103448276</v>
      </c>
      <c r="D42" s="25">
        <v>0.33333333333333331</v>
      </c>
      <c r="E42" s="25">
        <v>9.0909090909090912E-2</v>
      </c>
      <c r="F42" s="25">
        <v>0.29411764705882354</v>
      </c>
      <c r="G42" s="25">
        <v>0.10256410256410256</v>
      </c>
      <c r="H42" s="25">
        <v>0.22784810126582278</v>
      </c>
      <c r="I42" s="25">
        <v>0.1111111111111111</v>
      </c>
      <c r="J42" s="25">
        <v>0.11931818181818182</v>
      </c>
      <c r="K42" s="25">
        <v>0.15079365079365079</v>
      </c>
      <c r="L42" s="25">
        <v>0.23645320197044334</v>
      </c>
      <c r="M42" s="25">
        <v>0.1650485436893204</v>
      </c>
      <c r="N42" s="25">
        <v>0.22711864406779661</v>
      </c>
      <c r="O42" s="25">
        <v>0.14874141876430205</v>
      </c>
      <c r="P42" s="25">
        <v>0.20909090909090908</v>
      </c>
      <c r="Q42" s="25">
        <v>0.24528301886792453</v>
      </c>
      <c r="R42" s="25">
        <v>0</v>
      </c>
    </row>
    <row r="43" spans="1:1025" s="25" customFormat="1" x14ac:dyDescent="0.35">
      <c r="A43" s="25" t="s">
        <v>39</v>
      </c>
      <c r="B43" s="25">
        <v>8.9285714285714288E-2</v>
      </c>
      <c r="C43" s="25">
        <v>0.12363636363636364</v>
      </c>
      <c r="D43" s="25">
        <v>0.16569767441860464</v>
      </c>
      <c r="E43" s="25">
        <v>0.14583333333333334</v>
      </c>
      <c r="F43" s="25">
        <v>0.19607843137254902</v>
      </c>
      <c r="G43" s="25">
        <v>0.16867469879518071</v>
      </c>
      <c r="H43" s="25">
        <v>0.20616113744075829</v>
      </c>
      <c r="I43" s="25">
        <v>0.18636847710330137</v>
      </c>
      <c r="J43" s="25">
        <v>0.21701112877583467</v>
      </c>
      <c r="K43" s="25">
        <v>0.17233009708737865</v>
      </c>
      <c r="L43" s="25">
        <v>0.1543762922122674</v>
      </c>
      <c r="M43" s="25">
        <v>0.16540880503144653</v>
      </c>
      <c r="N43" s="25">
        <v>0.15869886643666831</v>
      </c>
      <c r="O43" s="25">
        <v>0.17163928930606773</v>
      </c>
      <c r="P43" s="25">
        <v>0.1775180856983862</v>
      </c>
      <c r="Q43" s="25">
        <v>0.17355085039916696</v>
      </c>
      <c r="R43" s="25">
        <v>0</v>
      </c>
    </row>
    <row r="44" spans="1:1025" s="25" customFormat="1" x14ac:dyDescent="0.35">
      <c r="B44" s="25">
        <v>0.2857142857142857</v>
      </c>
      <c r="C44" s="25">
        <v>6.8965517241379309E-2</v>
      </c>
      <c r="D44" s="25">
        <v>0</v>
      </c>
      <c r="E44" s="25">
        <v>0.18181818181818182</v>
      </c>
      <c r="F44" s="25">
        <v>0.17647058823529413</v>
      </c>
      <c r="G44" s="25">
        <v>7.6923076923076927E-2</v>
      </c>
      <c r="H44" s="25">
        <v>0.189873417721519</v>
      </c>
      <c r="I44" s="25">
        <v>0.25396825396825395</v>
      </c>
      <c r="J44" s="25">
        <v>0.1875</v>
      </c>
      <c r="K44" s="25">
        <v>0.13492063492063491</v>
      </c>
      <c r="L44" s="25">
        <v>0.12315270935960591</v>
      </c>
      <c r="M44" s="25">
        <v>0.14563106796116504</v>
      </c>
      <c r="N44" s="25">
        <v>0.13898305084745763</v>
      </c>
      <c r="O44" s="25">
        <v>0.15102974828375287</v>
      </c>
      <c r="P44" s="25">
        <v>0.13272727272727272</v>
      </c>
      <c r="Q44" s="25">
        <v>0.14046121593291405</v>
      </c>
      <c r="R44" s="25">
        <v>0</v>
      </c>
    </row>
    <row r="45" spans="1:1025" s="25" customFormat="1" x14ac:dyDescent="0.35">
      <c r="A45" s="26" t="s">
        <v>16</v>
      </c>
    </row>
    <row r="46" spans="1:1025" s="25" customFormat="1" x14ac:dyDescent="0.35">
      <c r="A46" s="25" t="s">
        <v>41</v>
      </c>
      <c r="C46" s="25">
        <v>0.33333333333333331</v>
      </c>
      <c r="H46" s="25">
        <v>0.2857142857142857</v>
      </c>
      <c r="K46" s="25">
        <v>0.625</v>
      </c>
      <c r="L46" s="25">
        <v>0.44444444444444442</v>
      </c>
      <c r="M46" s="25">
        <v>0.5</v>
      </c>
      <c r="N46" s="25">
        <v>0.33333333333333331</v>
      </c>
      <c r="O46" s="25">
        <v>0.35294117647058826</v>
      </c>
      <c r="P46" s="25">
        <v>0.34782608695652173</v>
      </c>
      <c r="Q46" s="25">
        <v>0.5</v>
      </c>
      <c r="R46" s="25" t="e">
        <v>#DIV/0!</v>
      </c>
    </row>
    <row r="47" spans="1:1025" s="25" customFormat="1" x14ac:dyDescent="0.35">
      <c r="K47" s="25">
        <v>1</v>
      </c>
      <c r="M47" s="25">
        <v>0</v>
      </c>
      <c r="N47" s="25">
        <v>1</v>
      </c>
      <c r="P47" s="25">
        <v>0</v>
      </c>
      <c r="Q47" s="25">
        <v>0.5</v>
      </c>
      <c r="R47" s="25" t="e">
        <v>#DIV/0!</v>
      </c>
    </row>
    <row r="48" spans="1:1025" s="25" customFormat="1" x14ac:dyDescent="0.35">
      <c r="A48" s="25" t="s">
        <v>42</v>
      </c>
      <c r="C48" s="25">
        <v>0.66666666666666663</v>
      </c>
      <c r="G48" s="25">
        <v>0.33333333333333331</v>
      </c>
      <c r="H48" s="25">
        <v>0.14285714285714285</v>
      </c>
      <c r="I48" s="25">
        <v>0.5</v>
      </c>
      <c r="J48" s="25">
        <v>0.5</v>
      </c>
      <c r="K48" s="25">
        <v>0.125</v>
      </c>
      <c r="L48" s="25">
        <v>0.1111111111111111</v>
      </c>
      <c r="M48" s="25">
        <v>0.16666666666666666</v>
      </c>
      <c r="N48" s="25">
        <v>0.22222222222222221</v>
      </c>
      <c r="O48" s="25">
        <v>0.41176470588235292</v>
      </c>
      <c r="P48" s="25">
        <v>0.2608695652173913</v>
      </c>
      <c r="Q48" s="25">
        <v>0.17857142857142858</v>
      </c>
      <c r="R48" s="25" t="e">
        <v>#DIV/0!</v>
      </c>
    </row>
    <row r="49" spans="1:18" s="25" customFormat="1" x14ac:dyDescent="0.35">
      <c r="K49" s="25">
        <v>0</v>
      </c>
      <c r="M49" s="25">
        <v>0</v>
      </c>
      <c r="N49" s="25">
        <v>0</v>
      </c>
      <c r="P49" s="25">
        <v>1</v>
      </c>
      <c r="Q49" s="25">
        <v>0.5</v>
      </c>
      <c r="R49" s="25" t="e">
        <v>#DIV/0!</v>
      </c>
    </row>
    <row r="50" spans="1:18" s="25" customFormat="1" x14ac:dyDescent="0.35">
      <c r="A50" s="25" t="s">
        <v>39</v>
      </c>
      <c r="C50" s="25">
        <v>0</v>
      </c>
      <c r="G50" s="25">
        <v>0.66666666666666663</v>
      </c>
      <c r="H50" s="25">
        <v>0.5714285714285714</v>
      </c>
      <c r="I50" s="25">
        <v>0.5</v>
      </c>
      <c r="J50" s="25">
        <v>0.5</v>
      </c>
      <c r="K50" s="25">
        <v>0.25</v>
      </c>
      <c r="L50" s="25">
        <v>0.44444444444444442</v>
      </c>
      <c r="M50" s="25">
        <v>0.33333333333333331</v>
      </c>
      <c r="N50" s="25">
        <v>0.44444444444444442</v>
      </c>
      <c r="O50" s="25">
        <v>0.23529411764705882</v>
      </c>
      <c r="P50" s="25">
        <v>0.39130434782608697</v>
      </c>
      <c r="Q50" s="25">
        <v>0.32142857142857145</v>
      </c>
      <c r="R50" s="25" t="e">
        <v>#DIV/0!</v>
      </c>
    </row>
    <row r="51" spans="1:18" s="25" customFormat="1" x14ac:dyDescent="0.35"/>
    <row r="52" spans="1:18" s="25" customFormat="1" x14ac:dyDescent="0.35">
      <c r="A52" s="26" t="s">
        <v>17</v>
      </c>
    </row>
    <row r="53" spans="1:18" s="25" customFormat="1" x14ac:dyDescent="0.35">
      <c r="A53" s="25" t="s">
        <v>41</v>
      </c>
      <c r="B53" s="25">
        <v>0.28888888888888886</v>
      </c>
      <c r="C53" s="25">
        <v>0.33774834437086093</v>
      </c>
      <c r="D53" s="25">
        <v>0.34358974358974359</v>
      </c>
      <c r="E53" s="25">
        <v>0.2857142857142857</v>
      </c>
      <c r="F53" s="25">
        <v>0.38461538461538464</v>
      </c>
      <c r="G53" s="25">
        <v>0.42248062015503873</v>
      </c>
      <c r="H53" s="25">
        <v>0.39793814432989688</v>
      </c>
      <c r="I53" s="25">
        <v>0.33663366336633666</v>
      </c>
      <c r="J53" s="25">
        <v>0.35033557046979868</v>
      </c>
      <c r="K53" s="25">
        <v>0.36567164179104478</v>
      </c>
      <c r="L53" s="25">
        <v>0.36052921719955899</v>
      </c>
      <c r="M53" s="25">
        <v>0.38954635108481261</v>
      </c>
      <c r="N53" s="25">
        <v>0.41401734104046245</v>
      </c>
      <c r="O53" s="25">
        <v>0.38703870387038702</v>
      </c>
      <c r="P53" s="25">
        <v>0.39254062038404725</v>
      </c>
      <c r="Q53" s="25">
        <v>0.38428774254614295</v>
      </c>
      <c r="R53" s="25">
        <v>0.125</v>
      </c>
    </row>
    <row r="54" spans="1:18" s="25" customFormat="1" x14ac:dyDescent="0.35">
      <c r="F54" s="25">
        <v>0</v>
      </c>
      <c r="G54" s="25">
        <v>0.66666666666666663</v>
      </c>
      <c r="H54" s="25">
        <v>1</v>
      </c>
      <c r="I54" s="25">
        <v>0.4</v>
      </c>
      <c r="J54" s="25">
        <v>0.6</v>
      </c>
      <c r="K54" s="25">
        <v>0.66666666666666663</v>
      </c>
      <c r="L54" s="25">
        <v>0.5</v>
      </c>
      <c r="M54" s="25">
        <v>0.64</v>
      </c>
      <c r="N54" s="25">
        <v>0.58536585365853655</v>
      </c>
      <c r="O54" s="25">
        <v>0.40384615384615385</v>
      </c>
      <c r="P54" s="25">
        <v>0.43137254901960786</v>
      </c>
      <c r="Q54" s="25">
        <v>0.46808510638297873</v>
      </c>
      <c r="R54" s="25" t="e">
        <v>#DIV/0!</v>
      </c>
    </row>
    <row r="55" spans="1:18" s="25" customFormat="1" x14ac:dyDescent="0.35">
      <c r="A55" s="25" t="s">
        <v>42</v>
      </c>
      <c r="B55" s="25">
        <v>0.44444444444444442</v>
      </c>
      <c r="C55" s="25">
        <v>0.31125827814569534</v>
      </c>
      <c r="D55" s="25">
        <v>0.23076923076923078</v>
      </c>
      <c r="E55" s="25">
        <v>0.25714285714285712</v>
      </c>
      <c r="F55" s="25">
        <v>0.30769230769230771</v>
      </c>
      <c r="G55" s="25">
        <v>0.23255813953488372</v>
      </c>
      <c r="H55" s="25">
        <v>0.22680412371134021</v>
      </c>
      <c r="I55" s="25">
        <v>0.25412541254125415</v>
      </c>
      <c r="J55" s="25">
        <v>0.24697986577181208</v>
      </c>
      <c r="K55" s="25">
        <v>0.29477611940298509</v>
      </c>
      <c r="L55" s="25">
        <v>0.28665931642778392</v>
      </c>
      <c r="M55" s="25">
        <v>0.31262327416173569</v>
      </c>
      <c r="N55" s="25">
        <v>0.2947976878612717</v>
      </c>
      <c r="O55" s="25">
        <v>0.28937893789378938</v>
      </c>
      <c r="P55" s="25">
        <v>0.29726735598227472</v>
      </c>
      <c r="Q55" s="25">
        <v>0.30004732607666823</v>
      </c>
      <c r="R55" s="25">
        <v>0.625</v>
      </c>
    </row>
    <row r="56" spans="1:18" s="25" customFormat="1" x14ac:dyDescent="0.35">
      <c r="F56" s="25">
        <v>0</v>
      </c>
      <c r="G56" s="25">
        <v>0</v>
      </c>
      <c r="H56" s="25">
        <v>0</v>
      </c>
      <c r="I56" s="25">
        <v>0.2</v>
      </c>
      <c r="J56" s="25">
        <v>0</v>
      </c>
      <c r="K56" s="25">
        <v>0.33333333333333331</v>
      </c>
      <c r="L56" s="25">
        <v>0.33333333333333331</v>
      </c>
      <c r="M56" s="25">
        <v>0.32</v>
      </c>
      <c r="N56" s="25">
        <v>0.26829268292682928</v>
      </c>
      <c r="O56" s="25">
        <v>0.36538461538461536</v>
      </c>
      <c r="P56" s="25">
        <v>0.31372549019607843</v>
      </c>
      <c r="Q56" s="25">
        <v>0.34042553191489361</v>
      </c>
      <c r="R56" s="25" t="e">
        <v>#DIV/0!</v>
      </c>
    </row>
    <row r="57" spans="1:18" s="25" customFormat="1" x14ac:dyDescent="0.35">
      <c r="A57" s="25" t="s">
        <v>39</v>
      </c>
      <c r="B57" s="25">
        <v>0.26666666666666666</v>
      </c>
      <c r="C57" s="25">
        <v>0.35099337748344372</v>
      </c>
      <c r="D57" s="25">
        <v>0.42564102564102563</v>
      </c>
      <c r="E57" s="25">
        <v>0.45714285714285713</v>
      </c>
      <c r="F57" s="25">
        <v>0.30769230769230771</v>
      </c>
      <c r="G57" s="25">
        <v>0.34496124031007752</v>
      </c>
      <c r="H57" s="25">
        <v>0.37525773195876289</v>
      </c>
      <c r="I57" s="25">
        <v>0.40924092409240925</v>
      </c>
      <c r="J57" s="25">
        <v>0.40268456375838924</v>
      </c>
      <c r="K57" s="25">
        <v>0.33955223880597013</v>
      </c>
      <c r="L57" s="25">
        <v>0.35281146637265709</v>
      </c>
      <c r="M57" s="25">
        <v>0.2978303747534517</v>
      </c>
      <c r="N57" s="25">
        <v>0.29118497109826591</v>
      </c>
      <c r="O57" s="25">
        <v>0.3235823582358236</v>
      </c>
      <c r="P57" s="25">
        <v>0.31019202363367798</v>
      </c>
      <c r="Q57" s="25">
        <v>0.31566493137718882</v>
      </c>
      <c r="R57" s="25">
        <v>0.25</v>
      </c>
    </row>
    <row r="58" spans="1:18" s="25" customFormat="1" x14ac:dyDescent="0.35">
      <c r="F58" s="25">
        <v>1</v>
      </c>
      <c r="G58" s="25">
        <v>0.33333333333333331</v>
      </c>
      <c r="H58" s="25">
        <v>0</v>
      </c>
      <c r="I58" s="25">
        <v>0.4</v>
      </c>
      <c r="J58" s="25">
        <v>0.4</v>
      </c>
      <c r="K58" s="25">
        <v>0</v>
      </c>
      <c r="L58" s="25">
        <v>0.16666666666666666</v>
      </c>
      <c r="M58" s="25">
        <v>0.04</v>
      </c>
      <c r="N58" s="25">
        <v>0.14634146341463414</v>
      </c>
      <c r="O58" s="25">
        <v>0.23076923076923078</v>
      </c>
      <c r="P58" s="25">
        <v>0.25490196078431371</v>
      </c>
      <c r="Q58" s="25">
        <v>0.19148936170212766</v>
      </c>
      <c r="R58" s="25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Pneu_model</vt:lpstr>
      <vt:lpstr>UTI_model</vt:lpstr>
      <vt:lpstr>Sepsis_model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cp:lastPrinted>2017-11-03T19:19:21Z</cp:lastPrinted>
  <dcterms:created xsi:type="dcterms:W3CDTF">2017-11-03T18:06:14Z</dcterms:created>
  <dcterms:modified xsi:type="dcterms:W3CDTF">2018-01-18T20:31:15Z</dcterms:modified>
</cp:coreProperties>
</file>