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580" yWindow="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J15" i="1"/>
  <c r="J16" i="1"/>
  <c r="J17" i="1"/>
  <c r="J18" i="1"/>
  <c r="I16" i="1"/>
  <c r="I17" i="1"/>
  <c r="I18" i="1"/>
  <c r="J6" i="1"/>
  <c r="J7" i="1"/>
  <c r="J8" i="1"/>
  <c r="J9" i="1"/>
  <c r="J10" i="1"/>
  <c r="J11" i="1"/>
  <c r="J5" i="1"/>
  <c r="I6" i="1"/>
  <c r="I7" i="1"/>
  <c r="I8" i="1"/>
  <c r="I9" i="1"/>
  <c r="I10" i="1"/>
  <c r="I11" i="1"/>
  <c r="I5" i="1"/>
  <c r="H52" i="1"/>
  <c r="H53" i="1"/>
  <c r="G53" i="1"/>
  <c r="G56" i="1"/>
  <c r="G57" i="1"/>
  <c r="G58" i="1"/>
  <c r="G59" i="1"/>
  <c r="G60" i="1"/>
  <c r="G52" i="1"/>
  <c r="H56" i="1"/>
  <c r="H57" i="1"/>
  <c r="H58" i="1"/>
  <c r="H59" i="1"/>
  <c r="H60" i="1"/>
  <c r="O51" i="1"/>
  <c r="Q51" i="1"/>
  <c r="O52" i="1"/>
  <c r="Q52" i="1"/>
  <c r="O53" i="1"/>
  <c r="Q53" i="1"/>
  <c r="O50" i="1"/>
  <c r="Q50" i="1"/>
  <c r="P51" i="1"/>
  <c r="P52" i="1"/>
  <c r="P53" i="1"/>
  <c r="P50" i="1"/>
  <c r="F40" i="1"/>
  <c r="G40" i="1"/>
  <c r="H40" i="1"/>
  <c r="H45" i="1"/>
  <c r="H44" i="1"/>
  <c r="H46" i="1"/>
  <c r="H47" i="1"/>
  <c r="H48" i="1"/>
  <c r="F41" i="1"/>
  <c r="G41" i="1"/>
  <c r="H41" i="1"/>
  <c r="F44" i="1"/>
  <c r="G44" i="1"/>
  <c r="G45" i="1"/>
  <c r="G46" i="1"/>
  <c r="G47" i="1"/>
  <c r="G48" i="1"/>
  <c r="F45" i="1"/>
  <c r="F46" i="1"/>
  <c r="F47" i="1"/>
  <c r="F48" i="1"/>
  <c r="D41" i="1"/>
  <c r="D44" i="1"/>
  <c r="D45" i="1"/>
  <c r="D46" i="1"/>
  <c r="D47" i="1"/>
  <c r="D48" i="1"/>
  <c r="D40" i="1"/>
  <c r="S26" i="1"/>
  <c r="S25" i="1"/>
  <c r="S24" i="1"/>
  <c r="S23" i="1"/>
</calcChain>
</file>

<file path=xl/sharedStrings.xml><?xml version="1.0" encoding="utf-8"?>
<sst xmlns="http://schemas.openxmlformats.org/spreadsheetml/2006/main" count="11" uniqueCount="10">
  <si>
    <t>flux</t>
  </si>
  <si>
    <t>lum_obs</t>
  </si>
  <si>
    <t>lum_undep_cl1</t>
  </si>
  <si>
    <t>cl2</t>
  </si>
  <si>
    <t>sm</t>
  </si>
  <si>
    <t>Halpha</t>
  </si>
  <si>
    <t>lum_undep(old)</t>
  </si>
  <si>
    <t>vol (e19)</t>
  </si>
  <si>
    <t>OI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</si>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</sst>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4" fillId="0" borderId="0" xfId="0" applyFont="1"/>
    <xf numFmtId="11" fontId="4" fillId="0" borderId="0" xfId="0" applyNumberFormat="1" applyFont="1"/>
    <xf numFmtId="168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smooth</c:v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Sheet1!$A$5:$A$11</c:f>
              <c:numCache>
                <c:formatCode>General</c:formatCode>
                <c:ptCount val="7"/>
                <c:pt idx="0">
                  <c:v>714.0</c:v>
                </c:pt>
                <c:pt idx="1">
                  <c:v>806.0</c:v>
                </c:pt>
                <c:pt idx="2">
                  <c:v>1862.0</c:v>
                </c:pt>
                <c:pt idx="3">
                  <c:v>2211.0</c:v>
                </c:pt>
                <c:pt idx="4">
                  <c:v>2875.0</c:v>
                </c:pt>
                <c:pt idx="5">
                  <c:v>3500.0</c:v>
                </c:pt>
                <c:pt idx="6">
                  <c:v>3604.0</c:v>
                </c:pt>
              </c:numCache>
            </c:numRef>
          </c:xVal>
          <c:yVal>
            <c:numRef>
              <c:f>Sheet1!$F$5:$F$11</c:f>
              <c:numCache>
                <c:formatCode>0.00E+00</c:formatCode>
                <c:ptCount val="7"/>
                <c:pt idx="0">
                  <c:v>1.99E37</c:v>
                </c:pt>
                <c:pt idx="1">
                  <c:v>9.85E36</c:v>
                </c:pt>
                <c:pt idx="2">
                  <c:v>9.54E34</c:v>
                </c:pt>
                <c:pt idx="3">
                  <c:v>6.76E34</c:v>
                </c:pt>
                <c:pt idx="4">
                  <c:v>2.93E34</c:v>
                </c:pt>
                <c:pt idx="5">
                  <c:v>1.41E34</c:v>
                </c:pt>
                <c:pt idx="6">
                  <c:v>1.93E34</c:v>
                </c:pt>
              </c:numCache>
            </c:numRef>
          </c:yVal>
          <c:smooth val="0"/>
        </c:ser>
        <c:ser>
          <c:idx val="1"/>
          <c:order val="1"/>
          <c:tx>
            <c:v>observed</c:v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Sheet1!$A$5:$A$11</c:f>
              <c:numCache>
                <c:formatCode>General</c:formatCode>
                <c:ptCount val="7"/>
                <c:pt idx="0">
                  <c:v>714.0</c:v>
                </c:pt>
                <c:pt idx="1">
                  <c:v>806.0</c:v>
                </c:pt>
                <c:pt idx="2">
                  <c:v>1862.0</c:v>
                </c:pt>
                <c:pt idx="3">
                  <c:v>2211.0</c:v>
                </c:pt>
                <c:pt idx="4">
                  <c:v>2875.0</c:v>
                </c:pt>
                <c:pt idx="5">
                  <c:v>3500.0</c:v>
                </c:pt>
                <c:pt idx="6">
                  <c:v>3604.0</c:v>
                </c:pt>
              </c:numCache>
            </c:numRef>
          </c:xVal>
          <c:yVal>
            <c:numRef>
              <c:f>Sheet1!$C$5:$C$11</c:f>
              <c:numCache>
                <c:formatCode>0.00E+00</c:formatCode>
                <c:ptCount val="7"/>
                <c:pt idx="0">
                  <c:v>1.36E37</c:v>
                </c:pt>
                <c:pt idx="1">
                  <c:v>5.71E36</c:v>
                </c:pt>
                <c:pt idx="2">
                  <c:v>6.34E34</c:v>
                </c:pt>
                <c:pt idx="3">
                  <c:v>4.12E34</c:v>
                </c:pt>
                <c:pt idx="4">
                  <c:v>1.9E34</c:v>
                </c:pt>
                <c:pt idx="5">
                  <c:v>7.93E33</c:v>
                </c:pt>
                <c:pt idx="6">
                  <c:v>9.84E33</c:v>
                </c:pt>
              </c:numCache>
            </c:numRef>
          </c:yVal>
          <c:smooth val="0"/>
        </c:ser>
        <c:ser>
          <c:idx val="2"/>
          <c:order val="2"/>
          <c:tx>
            <c:v>clump1</c:v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Sheet1!$A$5:$A$11</c:f>
              <c:numCache>
                <c:formatCode>General</c:formatCode>
                <c:ptCount val="7"/>
                <c:pt idx="0">
                  <c:v>714.0</c:v>
                </c:pt>
                <c:pt idx="1">
                  <c:v>806.0</c:v>
                </c:pt>
                <c:pt idx="2">
                  <c:v>1862.0</c:v>
                </c:pt>
                <c:pt idx="3">
                  <c:v>2211.0</c:v>
                </c:pt>
                <c:pt idx="4">
                  <c:v>2875.0</c:v>
                </c:pt>
                <c:pt idx="5">
                  <c:v>3500.0</c:v>
                </c:pt>
                <c:pt idx="6">
                  <c:v>3604.0</c:v>
                </c:pt>
              </c:numCache>
            </c:numRef>
          </c:xVal>
          <c:yVal>
            <c:numRef>
              <c:f>Sheet1!$D$5:$D$11</c:f>
              <c:numCache>
                <c:formatCode>0.00E+00</c:formatCode>
                <c:ptCount val="7"/>
                <c:pt idx="0">
                  <c:v>2.24E37</c:v>
                </c:pt>
                <c:pt idx="1">
                  <c:v>1.01E37</c:v>
                </c:pt>
                <c:pt idx="2">
                  <c:v>9.99E34</c:v>
                </c:pt>
                <c:pt idx="3">
                  <c:v>8.16E34</c:v>
                </c:pt>
                <c:pt idx="4">
                  <c:v>5.22E34</c:v>
                </c:pt>
                <c:pt idx="5">
                  <c:v>2.35E34</c:v>
                </c:pt>
                <c:pt idx="6">
                  <c:v>3.33E34</c:v>
                </c:pt>
              </c:numCache>
            </c:numRef>
          </c:yVal>
          <c:smooth val="0"/>
        </c:ser>
        <c:ser>
          <c:idx val="3"/>
          <c:order val="3"/>
          <c:tx>
            <c:v>clump2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0626145271166947"/>
                  <c:y val="-0.3707453558596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Sheet1!$A$5:$A$11</c:f>
              <c:numCache>
                <c:formatCode>General</c:formatCode>
                <c:ptCount val="7"/>
                <c:pt idx="0">
                  <c:v>714.0</c:v>
                </c:pt>
                <c:pt idx="1">
                  <c:v>806.0</c:v>
                </c:pt>
                <c:pt idx="2">
                  <c:v>1862.0</c:v>
                </c:pt>
                <c:pt idx="3">
                  <c:v>2211.0</c:v>
                </c:pt>
                <c:pt idx="4">
                  <c:v>2875.0</c:v>
                </c:pt>
                <c:pt idx="5">
                  <c:v>3500.0</c:v>
                </c:pt>
                <c:pt idx="6">
                  <c:v>3604.0</c:v>
                </c:pt>
              </c:numCache>
            </c:numRef>
          </c:xVal>
          <c:yVal>
            <c:numRef>
              <c:f>Sheet1!$E$5:$E$11</c:f>
              <c:numCache>
                <c:formatCode>0.00E+00</c:formatCode>
                <c:ptCount val="7"/>
                <c:pt idx="0">
                  <c:v>2.24E37</c:v>
                </c:pt>
                <c:pt idx="1">
                  <c:v>1.01E37</c:v>
                </c:pt>
                <c:pt idx="2">
                  <c:v>1.27E35</c:v>
                </c:pt>
                <c:pt idx="3">
                  <c:v>8.49E34</c:v>
                </c:pt>
                <c:pt idx="4">
                  <c:v>5.37E34</c:v>
                </c:pt>
                <c:pt idx="5">
                  <c:v>2.54E34</c:v>
                </c:pt>
                <c:pt idx="6">
                  <c:v>3.18E34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23688"/>
        <c:axId val="1889085320"/>
      </c:scatterChart>
      <c:valAx>
        <c:axId val="188922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9085320"/>
        <c:crosses val="autoZero"/>
        <c:crossBetween val="midCat"/>
      </c:valAx>
      <c:valAx>
        <c:axId val="1889085320"/>
        <c:scaling>
          <c:logBase val="10.0"/>
          <c:orientation val="minMax"/>
          <c:max val="5.0E37"/>
          <c:min val="5.0E33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89223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Sheet1!$A$15:$A$18</c:f>
              <c:numCache>
                <c:formatCode>General</c:formatCode>
                <c:ptCount val="4"/>
                <c:pt idx="0">
                  <c:v>714.0</c:v>
                </c:pt>
                <c:pt idx="1">
                  <c:v>806.0</c:v>
                </c:pt>
                <c:pt idx="2">
                  <c:v>1054.0</c:v>
                </c:pt>
                <c:pt idx="3">
                  <c:v>1478.0</c:v>
                </c:pt>
              </c:numCache>
            </c:numRef>
          </c:xVal>
          <c:yVal>
            <c:numRef>
              <c:f>Sheet1!$C$15:$C$18</c:f>
              <c:numCache>
                <c:formatCode>0.00E+00</c:formatCode>
                <c:ptCount val="4"/>
                <c:pt idx="0">
                  <c:v>3.13E36</c:v>
                </c:pt>
                <c:pt idx="1">
                  <c:v>9.42E35</c:v>
                </c:pt>
                <c:pt idx="2">
                  <c:v>2.42E35</c:v>
                </c:pt>
                <c:pt idx="3">
                  <c:v>1.85E34</c:v>
                </c:pt>
              </c:numCache>
            </c:numRef>
          </c:yVal>
          <c:smooth val="0"/>
        </c:ser>
        <c:ser>
          <c:idx val="1"/>
          <c:order val="1"/>
          <c:tx>
            <c:v>smooth</c:v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Sheet1!$A$15:$A$18</c:f>
              <c:numCache>
                <c:formatCode>General</c:formatCode>
                <c:ptCount val="4"/>
                <c:pt idx="0">
                  <c:v>714.0</c:v>
                </c:pt>
                <c:pt idx="1">
                  <c:v>806.0</c:v>
                </c:pt>
                <c:pt idx="2">
                  <c:v>1054.0</c:v>
                </c:pt>
                <c:pt idx="3">
                  <c:v>1478.0</c:v>
                </c:pt>
              </c:numCache>
            </c:numRef>
          </c:xVal>
          <c:yVal>
            <c:numRef>
              <c:f>Sheet1!$F$15:$F$18</c:f>
              <c:numCache>
                <c:formatCode>0.00E+00</c:formatCode>
                <c:ptCount val="4"/>
                <c:pt idx="0">
                  <c:v>1.01E37</c:v>
                </c:pt>
                <c:pt idx="1">
                  <c:v>3.22E36</c:v>
                </c:pt>
                <c:pt idx="2">
                  <c:v>5.25E35</c:v>
                </c:pt>
                <c:pt idx="3">
                  <c:v>4.11E34</c:v>
                </c:pt>
              </c:numCache>
            </c:numRef>
          </c:yVal>
          <c:smooth val="0"/>
        </c:ser>
        <c:ser>
          <c:idx val="2"/>
          <c:order val="2"/>
          <c:tx>
            <c:v>clump1</c:v>
          </c:tx>
          <c:spPr>
            <a:ln w="47625">
              <a:noFill/>
            </a:ln>
          </c:spPr>
          <c:xVal>
            <c:numRef>
              <c:f>Sheet1!$A$15:$A$18</c:f>
              <c:numCache>
                <c:formatCode>General</c:formatCode>
                <c:ptCount val="4"/>
                <c:pt idx="0">
                  <c:v>714.0</c:v>
                </c:pt>
                <c:pt idx="1">
                  <c:v>806.0</c:v>
                </c:pt>
                <c:pt idx="2">
                  <c:v>1054.0</c:v>
                </c:pt>
                <c:pt idx="3">
                  <c:v>1478.0</c:v>
                </c:pt>
              </c:numCache>
            </c:numRef>
          </c:xVal>
          <c:yVal>
            <c:numRef>
              <c:f>Sheet1!$D$15:$D$18</c:f>
              <c:numCache>
                <c:formatCode>0.00E+00</c:formatCode>
                <c:ptCount val="4"/>
                <c:pt idx="0">
                  <c:v>1.03E37</c:v>
                </c:pt>
                <c:pt idx="1">
                  <c:v>3.39E36</c:v>
                </c:pt>
                <c:pt idx="2">
                  <c:v>8.25E35</c:v>
                </c:pt>
                <c:pt idx="3">
                  <c:v>4.94E34</c:v>
                </c:pt>
              </c:numCache>
            </c:numRef>
          </c:yVal>
          <c:smooth val="0"/>
        </c:ser>
        <c:ser>
          <c:idx val="3"/>
          <c:order val="3"/>
          <c:tx>
            <c:v>clump2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21683180471038"/>
                  <c:y val="-0.2750955795205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Sheet1!$A$15:$A$18</c:f>
              <c:numCache>
                <c:formatCode>General</c:formatCode>
                <c:ptCount val="4"/>
                <c:pt idx="0">
                  <c:v>714.0</c:v>
                </c:pt>
                <c:pt idx="1">
                  <c:v>806.0</c:v>
                </c:pt>
                <c:pt idx="2">
                  <c:v>1054.0</c:v>
                </c:pt>
                <c:pt idx="3">
                  <c:v>1478.0</c:v>
                </c:pt>
              </c:numCache>
            </c:numRef>
          </c:xVal>
          <c:yVal>
            <c:numRef>
              <c:f>Sheet1!$E$15:$E$18</c:f>
              <c:numCache>
                <c:formatCode>0.00E+00</c:formatCode>
                <c:ptCount val="4"/>
                <c:pt idx="0">
                  <c:v>0.0</c:v>
                </c:pt>
                <c:pt idx="1">
                  <c:v>3.38E36</c:v>
                </c:pt>
                <c:pt idx="2">
                  <c:v>7.7E35</c:v>
                </c:pt>
                <c:pt idx="3">
                  <c:v>4.96E34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90984"/>
        <c:axId val="1892634840"/>
      </c:scatterChart>
      <c:valAx>
        <c:axId val="1892590984"/>
        <c:scaling>
          <c:orientation val="minMax"/>
          <c:min val="600.0"/>
        </c:scaling>
        <c:delete val="0"/>
        <c:axPos val="b"/>
        <c:numFmt formatCode="General" sourceLinked="1"/>
        <c:majorTickMark val="out"/>
        <c:minorTickMark val="none"/>
        <c:tickLblPos val="nextTo"/>
        <c:crossAx val="1892634840"/>
        <c:crosses val="autoZero"/>
        <c:crossBetween val="midCat"/>
      </c:valAx>
      <c:valAx>
        <c:axId val="1892634840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2590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0294838145231846"/>
                  <c:y val="-0.0452497083697871"/>
                </c:manualLayout>
              </c:layout>
              <c:numFmt formatCode="General" sourceLinked="0"/>
            </c:trendlineLbl>
          </c:trendline>
          <c:xVal>
            <c:numRef>
              <c:f>Sheet1!$A$23:$A$31</c:f>
              <c:numCache>
                <c:formatCode>General</c:formatCode>
                <c:ptCount val="9"/>
                <c:pt idx="0">
                  <c:v>714.0</c:v>
                </c:pt>
                <c:pt idx="1">
                  <c:v>806.0</c:v>
                </c:pt>
                <c:pt idx="2">
                  <c:v>1054.0</c:v>
                </c:pt>
                <c:pt idx="3">
                  <c:v>1478.0</c:v>
                </c:pt>
                <c:pt idx="4">
                  <c:v>1862.0</c:v>
                </c:pt>
                <c:pt idx="5">
                  <c:v>2211.0</c:v>
                </c:pt>
                <c:pt idx="6">
                  <c:v>2875.0</c:v>
                </c:pt>
                <c:pt idx="7">
                  <c:v>3500.0</c:v>
                </c:pt>
                <c:pt idx="8">
                  <c:v>3604.0</c:v>
                </c:pt>
              </c:numCache>
            </c:numRef>
          </c:xVal>
          <c:yVal>
            <c:numRef>
              <c:f>Sheet1!$B$23:$B$31</c:f>
              <c:numCache>
                <c:formatCode>General</c:formatCode>
                <c:ptCount val="9"/>
                <c:pt idx="0">
                  <c:v>3250.0</c:v>
                </c:pt>
                <c:pt idx="1">
                  <c:v>4000.0</c:v>
                </c:pt>
                <c:pt idx="2">
                  <c:v>4300.0</c:v>
                </c:pt>
                <c:pt idx="3">
                  <c:v>4500.0</c:v>
                </c:pt>
                <c:pt idx="4">
                  <c:v>8500.0</c:v>
                </c:pt>
                <c:pt idx="5">
                  <c:v>9000.0</c:v>
                </c:pt>
                <c:pt idx="6">
                  <c:v>9500.0</c:v>
                </c:pt>
                <c:pt idx="7">
                  <c:v>10000.0</c:v>
                </c:pt>
                <c:pt idx="8">
                  <c:v>10250.0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98184"/>
        <c:axId val="1948592968"/>
      </c:scatterChart>
      <c:valAx>
        <c:axId val="192839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8592968"/>
        <c:crosses val="autoZero"/>
        <c:crossBetween val="midCat"/>
      </c:valAx>
      <c:valAx>
        <c:axId val="194859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39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vol v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Sheet1!$A$40:$A$48</c:f>
              <c:numCache>
                <c:formatCode>General</c:formatCode>
                <c:ptCount val="9"/>
                <c:pt idx="0">
                  <c:v>714.0</c:v>
                </c:pt>
                <c:pt idx="1">
                  <c:v>806.0</c:v>
                </c:pt>
                <c:pt idx="4">
                  <c:v>1862.0</c:v>
                </c:pt>
                <c:pt idx="5">
                  <c:v>2211.0</c:v>
                </c:pt>
                <c:pt idx="6">
                  <c:v>2875.0</c:v>
                </c:pt>
                <c:pt idx="7">
                  <c:v>3500.0</c:v>
                </c:pt>
                <c:pt idx="8">
                  <c:v>3604.0</c:v>
                </c:pt>
              </c:numCache>
            </c:numRef>
          </c:xVal>
          <c:yVal>
            <c:numRef>
              <c:f>Sheet1!$H$40:$H$48</c:f>
              <c:numCache>
                <c:formatCode>General</c:formatCode>
                <c:ptCount val="9"/>
                <c:pt idx="0">
                  <c:v>1.230000516293555</c:v>
                </c:pt>
                <c:pt idx="1">
                  <c:v>3.315400017618125</c:v>
                </c:pt>
                <c:pt idx="4">
                  <c:v>395.3688641298207</c:v>
                </c:pt>
                <c:pt idx="5">
                  <c:v>785.7789925833506</c:v>
                </c:pt>
                <c:pt idx="6">
                  <c:v>2033.917124834375</c:v>
                </c:pt>
                <c:pt idx="7">
                  <c:v>4280.0912</c:v>
                </c:pt>
                <c:pt idx="8">
                  <c:v>5032.396285115624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132248"/>
        <c:axId val="1948525688"/>
      </c:scatterChart>
      <c:valAx>
        <c:axId val="194913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48525688"/>
        <c:crosses val="autoZero"/>
        <c:crossBetween val="midCat"/>
      </c:valAx>
      <c:valAx>
        <c:axId val="1948525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49132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Sheet1!$L$50:$L$58</c:f>
              <c:numCache>
                <c:formatCode>General</c:formatCode>
                <c:ptCount val="9"/>
                <c:pt idx="0">
                  <c:v>714.0</c:v>
                </c:pt>
                <c:pt idx="1">
                  <c:v>806.0</c:v>
                </c:pt>
                <c:pt idx="2">
                  <c:v>1054.0</c:v>
                </c:pt>
                <c:pt idx="3">
                  <c:v>1478.0</c:v>
                </c:pt>
              </c:numCache>
            </c:numRef>
          </c:xVal>
          <c:yVal>
            <c:numRef>
              <c:f>Sheet1!$O$50:$O$58</c:f>
              <c:numCache>
                <c:formatCode>General</c:formatCode>
                <c:ptCount val="9"/>
                <c:pt idx="0">
                  <c:v>1.2495243340125E19</c:v>
                </c:pt>
                <c:pt idx="1">
                  <c:v>3.3510823424E19</c:v>
                </c:pt>
                <c:pt idx="2">
                  <c:v>9.3095180726248E19</c:v>
                </c:pt>
                <c:pt idx="3">
                  <c:v>2.94212312451E20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694264"/>
        <c:axId val="1946968744"/>
      </c:scatterChart>
      <c:valAx>
        <c:axId val="188869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6968744"/>
        <c:crosses val="autoZero"/>
        <c:crossBetween val="midCat"/>
      </c:valAx>
      <c:valAx>
        <c:axId val="194696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69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Sheet1!$G$52:$G$60</c:f>
              <c:numCache>
                <c:formatCode>General</c:formatCode>
                <c:ptCount val="9"/>
                <c:pt idx="0">
                  <c:v>714.0</c:v>
                </c:pt>
                <c:pt idx="1">
                  <c:v>806.0</c:v>
                </c:pt>
                <c:pt idx="4">
                  <c:v>1862.0</c:v>
                </c:pt>
                <c:pt idx="5">
                  <c:v>2211.0</c:v>
                </c:pt>
                <c:pt idx="6">
                  <c:v>2875.0</c:v>
                </c:pt>
                <c:pt idx="7">
                  <c:v>3500.0</c:v>
                </c:pt>
                <c:pt idx="8">
                  <c:v>3604.0</c:v>
                </c:pt>
              </c:numCache>
            </c:numRef>
          </c:xVal>
          <c:yVal>
            <c:numRef>
              <c:f>Sheet1!$H$52:$H$60</c:f>
              <c:numCache>
                <c:formatCode>General</c:formatCode>
                <c:ptCount val="9"/>
                <c:pt idx="0">
                  <c:v>2031.25</c:v>
                </c:pt>
                <c:pt idx="1">
                  <c:v>2440.0</c:v>
                </c:pt>
                <c:pt idx="4">
                  <c:v>4845.000000000001</c:v>
                </c:pt>
                <c:pt idx="5">
                  <c:v>5130.000000000001</c:v>
                </c:pt>
                <c:pt idx="6">
                  <c:v>5320.000000000001</c:v>
                </c:pt>
                <c:pt idx="7">
                  <c:v>5600.000000000001</c:v>
                </c:pt>
                <c:pt idx="8">
                  <c:v>5740.000000000001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27528"/>
        <c:axId val="1951799000"/>
      </c:scatterChart>
      <c:valAx>
        <c:axId val="19524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799000"/>
        <c:crosses val="autoZero"/>
        <c:crossBetween val="midCat"/>
      </c:valAx>
      <c:valAx>
        <c:axId val="195179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427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63500</xdr:rowOff>
    </xdr:from>
    <xdr:to>
      <xdr:col>20</xdr:col>
      <xdr:colOff>266700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22</xdr:row>
      <xdr:rowOff>19050</xdr:rowOff>
    </xdr:from>
    <xdr:to>
      <xdr:col>15</xdr:col>
      <xdr:colOff>533400</xdr:colOff>
      <xdr:row>44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88900</xdr:colOff>
      <xdr:row>22</xdr:row>
      <xdr:rowOff>6350</xdr:rowOff>
    </xdr:from>
    <xdr:to>
      <xdr:col>7</xdr:col>
      <xdr:colOff>533400</xdr:colOff>
      <xdr:row>36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48</xdr:row>
      <xdr:rowOff>158750</xdr:rowOff>
    </xdr:from>
    <xdr:to>
      <xdr:col>5</xdr:col>
      <xdr:colOff>825500</xdr:colOff>
      <xdr:row>63</xdr:row>
      <xdr:rowOff>44450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749300</xdr:colOff>
      <xdr:row>54</xdr:row>
      <xdr:rowOff>6350</xdr:rowOff>
    </xdr:from>
    <xdr:to>
      <xdr:col>16</xdr:col>
      <xdr:colOff>266700</xdr:colOff>
      <xdr:row>68</xdr:row>
      <xdr:rowOff>82550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660400</xdr:colOff>
      <xdr:row>35</xdr:row>
      <xdr:rowOff>6350</xdr:rowOff>
    </xdr:from>
    <xdr:to>
      <xdr:col>20</xdr:col>
      <xdr:colOff>177800</xdr:colOff>
      <xdr:row>49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workbookViewId="0">
      <selection activeCell="E15" sqref="E15"/>
    </sheetView>
  </sheetViews>
  <sheetFormatPr baseColWidth="10" defaultRowHeight="15" x14ac:dyDescent="0"/>
  <cols>
    <col min="6" max="6" width="12.1640625" bestFit="1" customWidth="1"/>
    <col min="7" max="7" width="10.83203125" style="4"/>
    <col min="8" max="8" width="12.6640625" customWidth="1"/>
    <col min="15" max="15" width="12.1640625" bestFit="1" customWidth="1"/>
  </cols>
  <sheetData>
    <row r="1" spans="1:16">
      <c r="A1" s="3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6</v>
      </c>
    </row>
    <row r="2" spans="1:16">
      <c r="A2">
        <v>524</v>
      </c>
      <c r="B2" s="1">
        <v>8.9999999999999999E-10</v>
      </c>
      <c r="C2" s="1">
        <v>2.8599999999999999E+38</v>
      </c>
      <c r="P2" t="s">
        <v>5</v>
      </c>
    </row>
    <row r="3" spans="1:16">
      <c r="A3">
        <v>611</v>
      </c>
      <c r="B3" s="1">
        <v>1.5999999999999999E-10</v>
      </c>
      <c r="C3" s="1">
        <v>5.0799999999999999E+37</v>
      </c>
    </row>
    <row r="4" spans="1:16">
      <c r="A4">
        <v>673</v>
      </c>
      <c r="B4" s="1">
        <v>7.8000000000000002E-11</v>
      </c>
      <c r="C4" s="1">
        <v>2.4700000000000002E+37</v>
      </c>
    </row>
    <row r="5" spans="1:16">
      <c r="A5">
        <v>714</v>
      </c>
      <c r="B5" s="1">
        <v>4.3E-11</v>
      </c>
      <c r="C5" s="1">
        <v>1.3599999999999999E+37</v>
      </c>
      <c r="D5" s="1">
        <v>2.24E+37</v>
      </c>
      <c r="E5" s="1">
        <v>2.24E+37</v>
      </c>
      <c r="F5" s="1">
        <v>1.9899999999999999E+37</v>
      </c>
      <c r="G5" s="5">
        <v>2.1600000000000001E+37</v>
      </c>
      <c r="H5" s="1"/>
      <c r="I5" s="2">
        <f>(1-(C5/E5))</f>
        <v>0.3928571428571429</v>
      </c>
      <c r="J5" s="6">
        <f>I5*100</f>
        <v>39.285714285714292</v>
      </c>
    </row>
    <row r="6" spans="1:16">
      <c r="A6">
        <v>806</v>
      </c>
      <c r="B6" s="1">
        <v>1.7999999999999999E-11</v>
      </c>
      <c r="C6" s="1">
        <v>5.7100000000000001E+36</v>
      </c>
      <c r="D6" s="1">
        <v>1.0099999999999999E+37</v>
      </c>
      <c r="E6" s="1">
        <v>1.0099999999999999E+37</v>
      </c>
      <c r="F6" s="1">
        <v>9.8499999999999996E+36</v>
      </c>
      <c r="G6" s="5">
        <v>1.0170000000000001E+36</v>
      </c>
      <c r="I6" s="2">
        <f t="shared" ref="I6:I18" si="0">(1-(C6/E6))</f>
        <v>0.4346534653465346</v>
      </c>
      <c r="J6" s="6">
        <f t="shared" ref="J6:J18" si="1">I6*100</f>
        <v>43.465346534653463</v>
      </c>
    </row>
    <row r="7" spans="1:16">
      <c r="A7">
        <v>1862</v>
      </c>
      <c r="B7" s="1">
        <v>2.0000000000000001E-13</v>
      </c>
      <c r="C7" s="1">
        <v>6.3399999999999999E+34</v>
      </c>
      <c r="D7" s="1">
        <v>9.9900000000000006E+34</v>
      </c>
      <c r="E7" s="1">
        <v>1.27E+35</v>
      </c>
      <c r="F7" s="1">
        <v>9.5399999999999997E+34</v>
      </c>
      <c r="G7" s="5">
        <v>1.26E+35</v>
      </c>
      <c r="I7" s="2">
        <f t="shared" si="0"/>
        <v>0.50078740157480317</v>
      </c>
      <c r="J7" s="6">
        <f t="shared" si="1"/>
        <v>50.078740157480318</v>
      </c>
    </row>
    <row r="8" spans="1:16">
      <c r="A8">
        <v>2211</v>
      </c>
      <c r="B8" s="1">
        <v>1.3E-13</v>
      </c>
      <c r="C8" s="1">
        <v>4.1200000000000002E+34</v>
      </c>
      <c r="D8" s="1">
        <v>8.1599999999999998E+34</v>
      </c>
      <c r="E8" s="1">
        <v>8.4899999999999994E+34</v>
      </c>
      <c r="F8" s="1">
        <v>6.76E+34</v>
      </c>
      <c r="I8" s="2">
        <f t="shared" si="0"/>
        <v>0.51472320376914005</v>
      </c>
      <c r="J8" s="6">
        <f t="shared" si="1"/>
        <v>51.472320376914006</v>
      </c>
    </row>
    <row r="9" spans="1:16">
      <c r="A9">
        <v>2875</v>
      </c>
      <c r="B9" s="1">
        <v>5.9999999999999997E-14</v>
      </c>
      <c r="C9" s="1">
        <v>1.9000000000000001E+34</v>
      </c>
      <c r="D9" s="1">
        <v>5.2199999999999999E+34</v>
      </c>
      <c r="E9" s="1">
        <v>5.3700000000000002E+34</v>
      </c>
      <c r="F9" s="1">
        <v>2.93E+34</v>
      </c>
      <c r="G9" s="5">
        <v>5.4000000000000001E+34</v>
      </c>
      <c r="I9" s="2">
        <f t="shared" si="0"/>
        <v>0.64618249534450656</v>
      </c>
      <c r="J9" s="6">
        <f t="shared" si="1"/>
        <v>64.618249534450655</v>
      </c>
    </row>
    <row r="10" spans="1:16">
      <c r="A10">
        <v>3500</v>
      </c>
      <c r="B10" s="1">
        <v>2.5000000000000001E-14</v>
      </c>
      <c r="C10" s="1">
        <v>7.9299999999999999E+33</v>
      </c>
      <c r="D10" s="1">
        <v>2.3500000000000001E+34</v>
      </c>
      <c r="E10" s="1">
        <v>2.5400000000000002E+34</v>
      </c>
      <c r="F10" s="1">
        <v>1.41E+34</v>
      </c>
      <c r="I10" s="2">
        <f t="shared" si="0"/>
        <v>0.6877952755905512</v>
      </c>
      <c r="J10" s="6">
        <f t="shared" si="1"/>
        <v>68.779527559055126</v>
      </c>
    </row>
    <row r="11" spans="1:16">
      <c r="A11">
        <v>3604</v>
      </c>
      <c r="B11" s="1">
        <v>3.1E-14</v>
      </c>
      <c r="C11" s="1">
        <v>9.8400000000000001E+33</v>
      </c>
      <c r="D11" s="1">
        <v>3.3300000000000002E+34</v>
      </c>
      <c r="E11" s="1">
        <v>3.1799999999999999E+34</v>
      </c>
      <c r="F11" s="1">
        <v>1.9299999999999999E+34</v>
      </c>
      <c r="G11" s="5">
        <v>3.1699999999999999E+34</v>
      </c>
      <c r="I11" s="2">
        <f t="shared" si="0"/>
        <v>0.69056603773584913</v>
      </c>
      <c r="J11" s="6">
        <f t="shared" si="1"/>
        <v>69.056603773584911</v>
      </c>
    </row>
    <row r="12" spans="1:16">
      <c r="I12" s="2"/>
      <c r="J12" s="6"/>
    </row>
    <row r="13" spans="1:16">
      <c r="I13" s="2"/>
      <c r="J13" s="6"/>
    </row>
    <row r="14" spans="1:16">
      <c r="I14" s="2"/>
      <c r="J14" s="6"/>
    </row>
    <row r="15" spans="1:16">
      <c r="A15">
        <v>714</v>
      </c>
      <c r="B15" s="1">
        <v>9.8700000000000006E-12</v>
      </c>
      <c r="C15" s="1">
        <v>3.1299999999999999E+36</v>
      </c>
      <c r="D15" s="1">
        <v>1.0299999999999999E+37</v>
      </c>
      <c r="E15" s="1" t="s">
        <v>9</v>
      </c>
      <c r="F15" s="1">
        <v>1.0099999999999999E+37</v>
      </c>
      <c r="I15" s="2" t="e">
        <f t="shared" si="0"/>
        <v>#VALUE!</v>
      </c>
      <c r="J15" s="6" t="e">
        <f t="shared" si="1"/>
        <v>#VALUE!</v>
      </c>
    </row>
    <row r="16" spans="1:16">
      <c r="A16">
        <v>806</v>
      </c>
      <c r="B16" s="1">
        <v>2.9700000000000001E-12</v>
      </c>
      <c r="C16" s="1">
        <v>9.4199999999999995E+35</v>
      </c>
      <c r="D16" s="1">
        <v>3.3899999999999998E+36</v>
      </c>
      <c r="E16" s="1">
        <v>3.3799999999999998E+36</v>
      </c>
      <c r="F16" s="1">
        <v>3.2199999999999999E+36</v>
      </c>
      <c r="I16" s="2">
        <f t="shared" si="0"/>
        <v>0.72130177514792893</v>
      </c>
      <c r="J16" s="6">
        <f t="shared" si="1"/>
        <v>72.130177514792891</v>
      </c>
    </row>
    <row r="17" spans="1:19">
      <c r="A17">
        <v>1054</v>
      </c>
      <c r="B17" s="1">
        <v>7.6299999999999998E-13</v>
      </c>
      <c r="C17" s="1">
        <v>2.4200000000000001E+35</v>
      </c>
      <c r="D17" s="1">
        <v>8.2499999999999996E+35</v>
      </c>
      <c r="E17" s="1">
        <v>7.6999999999999999E+35</v>
      </c>
      <c r="F17" s="1">
        <v>5.2500000000000001E+35</v>
      </c>
      <c r="I17" s="2">
        <f t="shared" si="0"/>
        <v>0.68571428571428572</v>
      </c>
      <c r="J17" s="6">
        <f t="shared" si="1"/>
        <v>68.571428571428569</v>
      </c>
    </row>
    <row r="18" spans="1:19">
      <c r="A18">
        <v>1478</v>
      </c>
      <c r="B18" s="1">
        <v>5.8399999999999996E-14</v>
      </c>
      <c r="C18" s="1">
        <v>1.85E+34</v>
      </c>
      <c r="D18" s="1">
        <v>4.9400000000000001E+34</v>
      </c>
      <c r="E18" s="1">
        <v>4.96E+34</v>
      </c>
      <c r="F18" s="1">
        <v>4.1099999999999998E+34</v>
      </c>
      <c r="I18" s="2">
        <f t="shared" si="0"/>
        <v>0.62701612903225801</v>
      </c>
      <c r="J18" s="6">
        <f t="shared" si="1"/>
        <v>62.701612903225801</v>
      </c>
    </row>
    <row r="23" spans="1:19">
      <c r="A23">
        <v>714</v>
      </c>
      <c r="B23">
        <v>3250</v>
      </c>
      <c r="Q23" t="s">
        <v>8</v>
      </c>
      <c r="S23">
        <f>7.2+4.15</f>
        <v>11.350000000000001</v>
      </c>
    </row>
    <row r="24" spans="1:19">
      <c r="A24">
        <v>806</v>
      </c>
      <c r="B24">
        <v>4000</v>
      </c>
      <c r="S24">
        <f>S23/2</f>
        <v>5.6750000000000007</v>
      </c>
    </row>
    <row r="25" spans="1:19">
      <c r="A25">
        <v>1054</v>
      </c>
      <c r="B25">
        <v>4300</v>
      </c>
      <c r="S25">
        <f>S24/3</f>
        <v>1.8916666666666668</v>
      </c>
    </row>
    <row r="26" spans="1:19">
      <c r="A26">
        <v>1478</v>
      </c>
      <c r="B26">
        <v>4500</v>
      </c>
      <c r="S26">
        <f>4.14/3</f>
        <v>1.38</v>
      </c>
    </row>
    <row r="27" spans="1:19">
      <c r="A27">
        <v>1862</v>
      </c>
      <c r="B27">
        <v>8500</v>
      </c>
    </row>
    <row r="28" spans="1:19">
      <c r="A28">
        <v>2211</v>
      </c>
      <c r="B28">
        <v>9000</v>
      </c>
    </row>
    <row r="29" spans="1:19">
      <c r="A29">
        <v>2875</v>
      </c>
      <c r="B29">
        <v>9500</v>
      </c>
    </row>
    <row r="30" spans="1:19">
      <c r="A30">
        <v>3500</v>
      </c>
      <c r="B30">
        <v>10000</v>
      </c>
    </row>
    <row r="31" spans="1:19">
      <c r="A31">
        <v>3604</v>
      </c>
      <c r="B31">
        <v>10250</v>
      </c>
    </row>
    <row r="39" spans="1:8">
      <c r="H39" t="s">
        <v>7</v>
      </c>
    </row>
    <row r="40" spans="1:8">
      <c r="A40">
        <v>714</v>
      </c>
      <c r="B40">
        <v>3250</v>
      </c>
      <c r="C40">
        <v>0.25</v>
      </c>
      <c r="D40">
        <f>C40*B40</f>
        <v>812.5</v>
      </c>
      <c r="F40">
        <f>(B40*A40)^3</f>
        <v>1.2495243340125E+19</v>
      </c>
      <c r="G40" s="4">
        <f>(1-C40^3)*F40</f>
        <v>1.2300005162935546E+19</v>
      </c>
      <c r="H40">
        <f>G40*0.0000000000000000001</f>
        <v>1.2300005162935546</v>
      </c>
    </row>
    <row r="41" spans="1:8">
      <c r="A41">
        <v>806</v>
      </c>
      <c r="B41">
        <v>4000</v>
      </c>
      <c r="C41">
        <v>0.22</v>
      </c>
      <c r="D41">
        <f t="shared" ref="D41:D48" si="2">C41*B41</f>
        <v>880</v>
      </c>
      <c r="F41">
        <f t="shared" ref="F41:F48" si="3">(B41*A41)^3</f>
        <v>3.3510823424E+19</v>
      </c>
      <c r="G41" s="4">
        <f t="shared" ref="G41:G48" si="4">(1-C41^3)*F41</f>
        <v>3.3154000176181248E+19</v>
      </c>
      <c r="H41">
        <f t="shared" ref="H41:H48" si="5">G41*0.0000000000000000001</f>
        <v>3.3154000176181246</v>
      </c>
    </row>
    <row r="44" spans="1:8">
      <c r="A44">
        <v>1862</v>
      </c>
      <c r="B44">
        <v>8500</v>
      </c>
      <c r="C44">
        <v>0.14000000000000001</v>
      </c>
      <c r="D44">
        <f t="shared" si="2"/>
        <v>1190</v>
      </c>
      <c r="F44">
        <f t="shared" si="3"/>
        <v>3.9645674142829998E+21</v>
      </c>
      <c r="G44" s="4">
        <f t="shared" si="4"/>
        <v>3.9536886412982076E+21</v>
      </c>
      <c r="H44">
        <f t="shared" si="5"/>
        <v>395.36886412982074</v>
      </c>
    </row>
    <row r="45" spans="1:8">
      <c r="A45">
        <v>2211</v>
      </c>
      <c r="B45">
        <v>9000</v>
      </c>
      <c r="C45">
        <v>0.14000000000000001</v>
      </c>
      <c r="D45">
        <f t="shared" si="2"/>
        <v>1260.0000000000002</v>
      </c>
      <c r="F45">
        <f t="shared" si="3"/>
        <v>7.8794110296989997E+21</v>
      </c>
      <c r="G45" s="4">
        <f t="shared" si="4"/>
        <v>7.8577899258335063E+21</v>
      </c>
      <c r="H45">
        <f t="shared" si="5"/>
        <v>785.7789925833506</v>
      </c>
    </row>
    <row r="46" spans="1:8">
      <c r="A46">
        <v>2875</v>
      </c>
      <c r="B46">
        <v>9500</v>
      </c>
      <c r="C46">
        <v>0.12</v>
      </c>
      <c r="D46">
        <f t="shared" si="2"/>
        <v>1140</v>
      </c>
      <c r="F46">
        <f t="shared" si="3"/>
        <v>2.0374378173828124E+22</v>
      </c>
      <c r="G46" s="4">
        <f t="shared" si="4"/>
        <v>2.033917124834375E+22</v>
      </c>
      <c r="H46">
        <f t="shared" si="5"/>
        <v>2033.9171248343748</v>
      </c>
    </row>
    <row r="47" spans="1:8">
      <c r="A47">
        <v>3500</v>
      </c>
      <c r="B47">
        <v>10000</v>
      </c>
      <c r="C47">
        <v>0.12</v>
      </c>
      <c r="D47">
        <f t="shared" si="2"/>
        <v>1200</v>
      </c>
      <c r="F47">
        <f t="shared" si="3"/>
        <v>4.2874999999999999E+22</v>
      </c>
      <c r="G47" s="4">
        <f t="shared" si="4"/>
        <v>4.2800912000000002E+22</v>
      </c>
      <c r="H47">
        <f t="shared" si="5"/>
        <v>4280.0911999999998</v>
      </c>
    </row>
    <row r="48" spans="1:8">
      <c r="A48">
        <v>3604</v>
      </c>
      <c r="B48">
        <v>10250</v>
      </c>
      <c r="C48">
        <v>0.12</v>
      </c>
      <c r="D48">
        <f t="shared" si="2"/>
        <v>1230</v>
      </c>
      <c r="F48">
        <f t="shared" si="3"/>
        <v>5.0411073185620997E+22</v>
      </c>
      <c r="G48" s="4">
        <f t="shared" si="4"/>
        <v>5.0323962851156245E+22</v>
      </c>
      <c r="H48">
        <f t="shared" si="5"/>
        <v>5032.3962851156248</v>
      </c>
    </row>
    <row r="50" spans="7:17">
      <c r="L50">
        <v>714</v>
      </c>
      <c r="M50">
        <v>3250</v>
      </c>
      <c r="N50">
        <v>7.0000000000000007E-2</v>
      </c>
      <c r="O50">
        <f>(M50*L50)^3</f>
        <v>1.2495243340125E+19</v>
      </c>
      <c r="P50">
        <f>1-N50^3</f>
        <v>0.99965700000000002</v>
      </c>
      <c r="Q50">
        <f>0.0000000000000000001*P50*O50</f>
        <v>1.2490957471659336</v>
      </c>
    </row>
    <row r="51" spans="7:17">
      <c r="L51">
        <v>806</v>
      </c>
      <c r="M51">
        <v>4000</v>
      </c>
      <c r="N51">
        <v>0.06</v>
      </c>
      <c r="O51">
        <f t="shared" ref="O51:O58" si="6">(M51*L51)^3</f>
        <v>3.3510823424E+19</v>
      </c>
      <c r="P51">
        <f t="shared" ref="P51:P53" si="7">1-N51^3</f>
        <v>0.99978400000000001</v>
      </c>
      <c r="Q51">
        <f t="shared" ref="Q51:Q53" si="8">0.0000000000000000001*P51*O51</f>
        <v>3.3503585086140415</v>
      </c>
    </row>
    <row r="52" spans="7:17">
      <c r="G52" s="4">
        <f>A40</f>
        <v>714</v>
      </c>
      <c r="H52">
        <f>B40*(1+C40)/2</f>
        <v>2031.25</v>
      </c>
      <c r="L52">
        <v>1054</v>
      </c>
      <c r="M52">
        <v>4300</v>
      </c>
      <c r="N52">
        <v>0.05</v>
      </c>
      <c r="O52">
        <f t="shared" si="6"/>
        <v>9.3095180726247997E+19</v>
      </c>
      <c r="P52">
        <f t="shared" si="7"/>
        <v>0.99987499999999996</v>
      </c>
      <c r="Q52">
        <f t="shared" si="8"/>
        <v>9.3083543828657209</v>
      </c>
    </row>
    <row r="53" spans="7:17">
      <c r="G53" s="4">
        <f t="shared" ref="G53:G60" si="9">A41</f>
        <v>806</v>
      </c>
      <c r="H53">
        <f t="shared" ref="H53:H62" si="10">B41*(1+C41)/2</f>
        <v>2440</v>
      </c>
      <c r="L53">
        <v>1478</v>
      </c>
      <c r="M53">
        <v>4500</v>
      </c>
      <c r="N53">
        <v>0.04</v>
      </c>
      <c r="O53">
        <f t="shared" si="6"/>
        <v>2.9421231245100001E+20</v>
      </c>
      <c r="P53">
        <f t="shared" si="7"/>
        <v>0.99993600000000005</v>
      </c>
      <c r="Q53">
        <f t="shared" si="8"/>
        <v>29.419348286300313</v>
      </c>
    </row>
    <row r="56" spans="7:17">
      <c r="G56" s="4">
        <f t="shared" si="9"/>
        <v>1862</v>
      </c>
      <c r="H56">
        <f t="shared" si="10"/>
        <v>4845.0000000000009</v>
      </c>
    </row>
    <row r="57" spans="7:17">
      <c r="G57" s="4">
        <f t="shared" si="9"/>
        <v>2211</v>
      </c>
      <c r="H57">
        <f t="shared" si="10"/>
        <v>5130.0000000000009</v>
      </c>
    </row>
    <row r="58" spans="7:17">
      <c r="G58" s="4">
        <f t="shared" si="9"/>
        <v>2875</v>
      </c>
      <c r="H58">
        <f t="shared" si="10"/>
        <v>5320.0000000000009</v>
      </c>
    </row>
    <row r="59" spans="7:17">
      <c r="G59" s="4">
        <f t="shared" si="9"/>
        <v>3500</v>
      </c>
      <c r="H59">
        <f t="shared" si="10"/>
        <v>5600.0000000000009</v>
      </c>
    </row>
    <row r="60" spans="7:17">
      <c r="G60" s="4">
        <f t="shared" si="9"/>
        <v>3604</v>
      </c>
      <c r="H60">
        <f t="shared" si="10"/>
        <v>5740.0000000000009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Bevan</dc:creator>
  <cp:lastModifiedBy>Antonia Bevan</cp:lastModifiedBy>
  <dcterms:created xsi:type="dcterms:W3CDTF">2015-07-23T12:36:50Z</dcterms:created>
  <dcterms:modified xsi:type="dcterms:W3CDTF">2015-08-03T13:12:58Z</dcterms:modified>
</cp:coreProperties>
</file>