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<sst xmlns="http://schemas.openxmlformats.org/spreadsheetml/2006/main" count="141" uniqueCount="77">
  <si>
    <t>Purchased Hardware</t>
  </si>
  <si>
    <t>Category</t>
  </si>
  <si>
    <t>Source</t>
  </si>
  <si>
    <t>Serial Number</t>
  </si>
  <si>
    <t>Price</t>
  </si>
  <si>
    <t>Tax</t>
  </si>
  <si>
    <t>Shipping</t>
  </si>
  <si>
    <t>Discount</t>
  </si>
  <si>
    <t>Total</t>
  </si>
  <si>
    <t>Daily Breakdown</t>
  </si>
  <si>
    <t>AMD RX580 8GB</t>
  </si>
  <si>
    <t>GPU</t>
  </si>
  <si>
    <t>CC</t>
  </si>
  <si>
    <t>Est. Wattage (W)</t>
  </si>
  <si>
    <t>Electric Rate ($/kwh)</t>
  </si>
  <si>
    <t>Eth Price ($)</t>
  </si>
  <si>
    <t>Eth per day</t>
  </si>
  <si>
    <t>Gigabyte Vision 3060</t>
  </si>
  <si>
    <t>Local</t>
  </si>
  <si>
    <t>Electric Burned Cost ($)</t>
  </si>
  <si>
    <t>Intel i7-10700K</t>
  </si>
  <si>
    <t>CPU</t>
  </si>
  <si>
    <t>Newegg</t>
  </si>
  <si>
    <t>$ Revenue</t>
  </si>
  <si>
    <t>MSI 850W PSU</t>
  </si>
  <si>
    <t>PSU</t>
  </si>
  <si>
    <t>$ Profit</t>
  </si>
  <si>
    <t>MSI Z490-A Pro LGA1200 Mobo</t>
  </si>
  <si>
    <t>Mobo</t>
  </si>
  <si>
    <t>SSD</t>
  </si>
  <si>
    <t>Misc</t>
  </si>
  <si>
    <t>Time to Break Even w/ Resale</t>
  </si>
  <si>
    <t>RAM</t>
  </si>
  <si>
    <t>Days</t>
  </si>
  <si>
    <t>CPU i5-9600</t>
  </si>
  <si>
    <t>Months</t>
  </si>
  <si>
    <t>PSU 1000W Corsair</t>
  </si>
  <si>
    <t>PSU 850W Thermaltake</t>
  </si>
  <si>
    <t>Time to Break Even w/o Resale</t>
  </si>
  <si>
    <t>Total Investment</t>
  </si>
  <si>
    <t>Sold Hardware</t>
  </si>
  <si>
    <t>Purchase Price</t>
  </si>
  <si>
    <t>Sold Price</t>
  </si>
  <si>
    <t>Profit/Loss</t>
  </si>
  <si>
    <t>GIGABYTE 1060 6GB</t>
  </si>
  <si>
    <t>MSI RX480 8GB</t>
  </si>
  <si>
    <t>CPU i5-9600K</t>
  </si>
  <si>
    <t>Mobo MSI Z390A Pro</t>
  </si>
  <si>
    <t>Total Profit</t>
  </si>
  <si>
    <t>Net Costs</t>
  </si>
  <si>
    <t>GPU Resale %</t>
  </si>
  <si>
    <t>Upfront Cost</t>
  </si>
  <si>
    <t>GPU Resale Value</t>
  </si>
  <si>
    <t>Sold Hardware Profit</t>
  </si>
  <si>
    <t>Net Cost</t>
  </si>
  <si>
    <t>ETH Payout Transactions</t>
  </si>
  <si>
    <t>Amount_ETH</t>
  </si>
  <si>
    <t>Fee</t>
  </si>
  <si>
    <t>Net</t>
  </si>
  <si>
    <t>Hash</t>
  </si>
  <si>
    <t>Network</t>
  </si>
  <si>
    <t>Pool</t>
  </si>
  <si>
    <t>ETH</t>
  </si>
  <si>
    <t>Ehermine</t>
  </si>
  <si>
    <t>HIVEON</t>
  </si>
  <si>
    <t>Total Mined ETH</t>
  </si>
  <si>
    <t>ETH Sold Transactions</t>
  </si>
  <si>
    <t>Transaction Type</t>
  </si>
  <si>
    <t>Asset</t>
  </si>
  <si>
    <t>Quantity Transacted</t>
  </si>
  <si>
    <t>Spot Price at Transaction</t>
  </si>
  <si>
    <t>CAD Subtotal</t>
  </si>
  <si>
    <t>Total (inclusive of fees)</t>
  </si>
  <si>
    <t>Fees</t>
  </si>
  <si>
    <t>Sell</t>
  </si>
  <si>
    <t>Total Sold (ETH)</t>
  </si>
  <si>
    <t>Total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</si>
</sst>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0.0"/>
    <numFmt numFmtId="167" formatCode="d-mmm-yy"/>
  </numFmts>
  <fonts count="7">
    <font>
      <sz val="10.0"/>
      <color rgb="FF000000"/>
      <name val="Arial"/>
      <scheme val="minor"/>
    </font>
    <font>
      <color rgb="FFFFFFFF"/>
      <name val="Arial"/>
    </font>
    <font/>
    <font>
      <color rgb="FF000000"/>
      <name val="Arial"/>
    </font>
    <font>
      <sz val="11.0"/>
      <color rgb="FF000000"/>
      <name val="Calibri"/>
    </font>
    <font>
      <b/>
      <color rgb="FFFF0000"/>
      <name val="Arial"/>
    </font>
    <font>
      <b/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548235"/>
        <bgColor rgb="FF548235"/>
      </patternFill>
    </fill>
    <fill>
      <patternFill patternType="solid">
        <fgColor rgb="FF525252"/>
        <bgColor rgb="FF525252"/>
      </patternFill>
    </fill>
    <fill>
      <patternFill patternType="solid">
        <fgColor rgb="FFC65911"/>
        <bgColor rgb="FFC65911"/>
      </patternFill>
    </fill>
    <fill>
      <patternFill patternType="solid">
        <fgColor rgb="FFFFD966"/>
        <bgColor rgb="FFFFD9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3" fillId="0" fontId="2" numFmtId="0" xfId="0" applyBorder="1" applyFont="1"/>
    <xf borderId="4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5" fillId="0" fontId="3" numFmtId="164" xfId="0" applyAlignment="1" applyBorder="1" applyFont="1" applyNumberForma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0" fontId="3" numFmtId="165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165" xfId="0" applyAlignment="1" applyBorder="1" applyFont="1" applyNumberFormat="1">
      <alignment horizontal="right" readingOrder="0" shrinkToFit="0" vertical="bottom" wrapText="0"/>
    </xf>
    <xf borderId="5" fillId="0" fontId="5" numFmtId="166" xfId="0" applyAlignment="1" applyBorder="1" applyFont="1" applyNumberFormat="1">
      <alignment horizontal="right" readingOrder="0"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8" fillId="0" fontId="2" numFmtId="0" xfId="0" applyBorder="1" applyFont="1"/>
    <xf borderId="7" fillId="0" fontId="6" numFmtId="164" xfId="0" applyAlignment="1" applyBorder="1" applyFont="1" applyNumberFormat="1">
      <alignment horizontal="right" readingOrder="0" shrinkToFit="0" vertical="bottom" wrapText="0"/>
    </xf>
    <xf borderId="1" fillId="4" fontId="1" numFmtId="0" xfId="0" applyAlignment="1" applyBorder="1" applyFill="1" applyFont="1">
      <alignment horizontal="left" readingOrder="0" shrinkToFit="0" vertical="bottom" wrapText="0"/>
    </xf>
    <xf borderId="2" fillId="4" fontId="1" numFmtId="0" xfId="0" applyAlignment="1" applyBorder="1" applyFont="1">
      <alignment horizontal="left" readingOrder="0" shrinkToFit="0" vertical="bottom" wrapText="0"/>
    </xf>
    <xf borderId="3" fillId="4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5" fillId="0" fontId="4" numFmtId="165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6" numFmtId="165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5" fillId="0" fontId="3" numFmtId="9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1" fillId="6" fontId="1" numFmtId="0" xfId="0" applyAlignment="1" applyBorder="1" applyFill="1" applyFont="1">
      <alignment horizontal="left" readingOrder="0" shrinkToFit="0" vertical="bottom" wrapText="0"/>
    </xf>
    <xf borderId="2" fillId="6" fontId="1" numFmtId="0" xfId="0" applyAlignment="1" applyBorder="1" applyFont="1">
      <alignment horizontal="left" readingOrder="0" shrinkToFit="0" vertical="bottom" wrapText="0"/>
    </xf>
    <xf borderId="3" fillId="6" fontId="1" numFmtId="0" xfId="0" applyAlignment="1" applyBorder="1" applyFont="1">
      <alignment horizontal="left" readingOrder="0" shrinkToFit="0" vertical="bottom" wrapText="0"/>
    </xf>
    <xf borderId="4" fillId="0" fontId="3" numFmtId="167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shrinkToFit="0" vertical="bottom" wrapText="0"/>
    </xf>
    <xf borderId="1" fillId="7" fontId="4" numFmtId="0" xfId="0" applyAlignment="1" applyBorder="1" applyFill="1" applyFont="1">
      <alignment readingOrder="0" shrinkToFit="0" vertical="bottom" wrapText="0"/>
    </xf>
    <xf borderId="2" fillId="7" fontId="4" numFmtId="0" xfId="0" applyAlignment="1" applyBorder="1" applyFont="1">
      <alignment readingOrder="0" shrinkToFit="0" vertical="bottom" wrapText="0"/>
    </xf>
    <xf borderId="3" fillId="7" fontId="4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shrinkToFit="0" vertical="bottom" wrapText="0"/>
    </xf>
    <xf borderId="8" fillId="0" fontId="5" numFmtId="165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4" max="4" width="16.0"/>
    <col customWidth="1" min="5" max="5" width="22.88"/>
    <col customWidth="1" min="7" max="7" width="21.5"/>
    <col customWidth="1" min="11" max="11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4" t="s">
        <v>9</v>
      </c>
      <c r="L1" s="5"/>
    </row>
    <row r="2">
      <c r="A2" s="6" t="s">
        <v>10</v>
      </c>
      <c r="B2" s="7" t="s">
        <v>11</v>
      </c>
      <c r="C2" s="7" t="s">
        <v>12</v>
      </c>
      <c r="D2" s="8"/>
      <c r="E2" s="9">
        <v>900.0</v>
      </c>
      <c r="F2" s="10">
        <v>0.1</v>
      </c>
      <c r="G2" s="11">
        <v>20.0</v>
      </c>
      <c r="H2" s="11">
        <v>5.0</v>
      </c>
      <c r="I2" s="12">
        <f t="shared" ref="I2:I14" si="1">E2*(1+F2)+G2-H2</f>
        <v>1005</v>
      </c>
      <c r="K2" s="6" t="s">
        <v>13</v>
      </c>
      <c r="L2" s="13">
        <v>2000.0</v>
      </c>
    </row>
    <row r="3">
      <c r="A3" s="6" t="s">
        <v>10</v>
      </c>
      <c r="B3" s="7" t="s">
        <v>11</v>
      </c>
      <c r="C3" s="7" t="s">
        <v>12</v>
      </c>
      <c r="D3" s="8"/>
      <c r="E3" s="9">
        <v>900.0</v>
      </c>
      <c r="F3" s="10">
        <v>0.1</v>
      </c>
      <c r="G3" s="11">
        <v>20.0</v>
      </c>
      <c r="H3" s="11">
        <v>5.0</v>
      </c>
      <c r="I3" s="12">
        <f t="shared" si="1"/>
        <v>1005</v>
      </c>
      <c r="K3" s="6" t="s">
        <v>14</v>
      </c>
      <c r="L3" s="14">
        <v>0.1</v>
      </c>
    </row>
    <row r="4">
      <c r="A4" s="6" t="s">
        <v>10</v>
      </c>
      <c r="B4" s="7" t="s">
        <v>11</v>
      </c>
      <c r="C4" s="7" t="s">
        <v>12</v>
      </c>
      <c r="D4" s="8"/>
      <c r="E4" s="9">
        <v>900.0</v>
      </c>
      <c r="F4" s="10">
        <v>0.1</v>
      </c>
      <c r="G4" s="11">
        <v>20.0</v>
      </c>
      <c r="H4" s="11">
        <v>5.0</v>
      </c>
      <c r="I4" s="12">
        <f t="shared" si="1"/>
        <v>1005</v>
      </c>
      <c r="K4" s="6" t="s">
        <v>15</v>
      </c>
      <c r="L4" s="14">
        <v>4500.0</v>
      </c>
    </row>
    <row r="5">
      <c r="A5" s="6" t="s">
        <v>10</v>
      </c>
      <c r="B5" s="7" t="s">
        <v>11</v>
      </c>
      <c r="C5" s="7" t="s">
        <v>12</v>
      </c>
      <c r="D5" s="8"/>
      <c r="E5" s="9">
        <v>900.0</v>
      </c>
      <c r="F5" s="10">
        <v>0.1</v>
      </c>
      <c r="G5" s="11">
        <v>20.0</v>
      </c>
      <c r="H5" s="11">
        <v>5.0</v>
      </c>
      <c r="I5" s="12">
        <f t="shared" si="1"/>
        <v>1005</v>
      </c>
      <c r="K5" s="6" t="s">
        <v>16</v>
      </c>
      <c r="L5" s="13">
        <v>0.01</v>
      </c>
    </row>
    <row r="6">
      <c r="A6" s="15" t="s">
        <v>17</v>
      </c>
      <c r="B6" s="16" t="s">
        <v>11</v>
      </c>
      <c r="C6" s="7" t="s">
        <v>18</v>
      </c>
      <c r="D6" s="8"/>
      <c r="E6" s="9">
        <v>900.0</v>
      </c>
      <c r="F6" s="10">
        <v>0.1</v>
      </c>
      <c r="G6" s="11">
        <v>20.0</v>
      </c>
      <c r="H6" s="11">
        <v>5.0</v>
      </c>
      <c r="I6" s="12">
        <f t="shared" si="1"/>
        <v>1005</v>
      </c>
      <c r="K6" s="6" t="s">
        <v>19</v>
      </c>
      <c r="L6" s="14">
        <v>4.8</v>
      </c>
    </row>
    <row r="7">
      <c r="A7" s="15" t="s">
        <v>20</v>
      </c>
      <c r="B7" s="16" t="s">
        <v>21</v>
      </c>
      <c r="C7" s="16" t="s">
        <v>22</v>
      </c>
      <c r="D7" s="8"/>
      <c r="E7" s="9">
        <v>300.0</v>
      </c>
      <c r="F7" s="10">
        <v>0.1</v>
      </c>
      <c r="G7" s="11">
        <v>20.0</v>
      </c>
      <c r="H7" s="11">
        <v>5.0</v>
      </c>
      <c r="I7" s="12">
        <f t="shared" si="1"/>
        <v>345</v>
      </c>
      <c r="K7" s="6" t="s">
        <v>23</v>
      </c>
      <c r="L7" s="14">
        <f>L4*L5</f>
        <v>45</v>
      </c>
    </row>
    <row r="8">
      <c r="A8" s="15" t="s">
        <v>24</v>
      </c>
      <c r="B8" s="16" t="s">
        <v>25</v>
      </c>
      <c r="C8" s="16" t="s">
        <v>22</v>
      </c>
      <c r="D8" s="8"/>
      <c r="E8" s="9">
        <v>300.0</v>
      </c>
      <c r="F8" s="10">
        <v>0.1</v>
      </c>
      <c r="G8" s="11">
        <v>20.0</v>
      </c>
      <c r="H8" s="11">
        <v>5.0</v>
      </c>
      <c r="I8" s="12">
        <f t="shared" si="1"/>
        <v>345</v>
      </c>
      <c r="K8" s="17" t="s">
        <v>26</v>
      </c>
      <c r="L8" s="18">
        <f>L7-L6</f>
        <v>40.2</v>
      </c>
    </row>
    <row r="9">
      <c r="A9" s="15" t="s">
        <v>27</v>
      </c>
      <c r="B9" s="16" t="s">
        <v>28</v>
      </c>
      <c r="C9" s="16" t="s">
        <v>22</v>
      </c>
      <c r="D9" s="8"/>
      <c r="E9" s="9">
        <v>300.0</v>
      </c>
      <c r="F9" s="10">
        <v>0.1</v>
      </c>
      <c r="G9" s="11">
        <v>20.0</v>
      </c>
      <c r="H9" s="11">
        <v>5.0</v>
      </c>
      <c r="I9" s="12">
        <f t="shared" si="1"/>
        <v>345</v>
      </c>
      <c r="K9" s="8"/>
      <c r="L9" s="8"/>
    </row>
    <row r="10">
      <c r="A10" s="6" t="s">
        <v>29</v>
      </c>
      <c r="B10" s="7" t="s">
        <v>30</v>
      </c>
      <c r="C10" s="7" t="s">
        <v>12</v>
      </c>
      <c r="D10" s="8"/>
      <c r="E10" s="9">
        <v>300.0</v>
      </c>
      <c r="F10" s="10">
        <v>0.1</v>
      </c>
      <c r="G10" s="11">
        <v>20.0</v>
      </c>
      <c r="H10" s="11">
        <v>5.0</v>
      </c>
      <c r="I10" s="12">
        <f t="shared" si="1"/>
        <v>345</v>
      </c>
      <c r="K10" s="4" t="s">
        <v>31</v>
      </c>
      <c r="L10" s="5"/>
    </row>
    <row r="11">
      <c r="A11" s="6" t="s">
        <v>32</v>
      </c>
      <c r="B11" s="7" t="s">
        <v>30</v>
      </c>
      <c r="C11" s="7" t="s">
        <v>12</v>
      </c>
      <c r="D11" s="8"/>
      <c r="E11" s="9">
        <v>300.0</v>
      </c>
      <c r="F11" s="10">
        <v>0.1</v>
      </c>
      <c r="G11" s="11">
        <v>20.0</v>
      </c>
      <c r="H11" s="11">
        <v>5.0</v>
      </c>
      <c r="I11" s="12">
        <f t="shared" si="1"/>
        <v>345</v>
      </c>
      <c r="K11" s="6" t="s">
        <v>33</v>
      </c>
      <c r="L11" s="19">
        <f>(B32-G60)/L8</f>
        <v>46.0039801</v>
      </c>
    </row>
    <row r="12">
      <c r="A12" s="6" t="s">
        <v>34</v>
      </c>
      <c r="B12" s="7" t="s">
        <v>21</v>
      </c>
      <c r="C12" s="7" t="s">
        <v>12</v>
      </c>
      <c r="D12" s="8"/>
      <c r="E12" s="9">
        <v>300.0</v>
      </c>
      <c r="F12" s="10">
        <v>0.1</v>
      </c>
      <c r="G12" s="11">
        <v>20.0</v>
      </c>
      <c r="H12" s="11">
        <v>5.0</v>
      </c>
      <c r="I12" s="12">
        <f t="shared" si="1"/>
        <v>345</v>
      </c>
      <c r="K12" s="17" t="s">
        <v>35</v>
      </c>
      <c r="L12" s="20">
        <f>L11/30</f>
        <v>1.533466003</v>
      </c>
    </row>
    <row r="13">
      <c r="A13" s="6" t="s">
        <v>36</v>
      </c>
      <c r="B13" s="7" t="s">
        <v>25</v>
      </c>
      <c r="C13" s="7" t="s">
        <v>12</v>
      </c>
      <c r="D13" s="8"/>
      <c r="E13" s="9">
        <v>300.0</v>
      </c>
      <c r="F13" s="10">
        <v>0.1</v>
      </c>
      <c r="G13" s="11">
        <v>20.0</v>
      </c>
      <c r="H13" s="11">
        <v>5.0</v>
      </c>
      <c r="I13" s="12">
        <f t="shared" si="1"/>
        <v>345</v>
      </c>
      <c r="K13" s="8"/>
      <c r="L13" s="8"/>
    </row>
    <row r="14">
      <c r="A14" s="6" t="s">
        <v>37</v>
      </c>
      <c r="B14" s="7" t="s">
        <v>25</v>
      </c>
      <c r="C14" s="7" t="s">
        <v>18</v>
      </c>
      <c r="D14" s="8"/>
      <c r="E14" s="9">
        <v>300.0</v>
      </c>
      <c r="F14" s="10">
        <v>0.1</v>
      </c>
      <c r="G14" s="11">
        <v>20.0</v>
      </c>
      <c r="H14" s="11">
        <v>5.0</v>
      </c>
      <c r="I14" s="12">
        <f t="shared" si="1"/>
        <v>345</v>
      </c>
      <c r="K14" s="4" t="s">
        <v>38</v>
      </c>
      <c r="L14" s="5"/>
    </row>
    <row r="15">
      <c r="A15" s="21"/>
      <c r="B15" s="8"/>
      <c r="C15" s="8"/>
      <c r="D15" s="8"/>
      <c r="E15" s="8"/>
      <c r="F15" s="8"/>
      <c r="G15" s="8"/>
      <c r="H15" s="8"/>
      <c r="I15" s="22"/>
      <c r="K15" s="6" t="s">
        <v>33</v>
      </c>
      <c r="L15" s="23">
        <f>(I16-E24-G60)/L8</f>
        <v>121.0039801</v>
      </c>
    </row>
    <row r="16">
      <c r="A16" s="24"/>
      <c r="B16" s="25"/>
      <c r="C16" s="25"/>
      <c r="D16" s="25"/>
      <c r="E16" s="25"/>
      <c r="F16" s="25"/>
      <c r="G16" s="26" t="s">
        <v>39</v>
      </c>
      <c r="H16" s="27"/>
      <c r="I16" s="28">
        <f>SUM(I2:I14)</f>
        <v>7785</v>
      </c>
      <c r="K16" s="17" t="s">
        <v>35</v>
      </c>
      <c r="L16" s="20">
        <f>L15/30</f>
        <v>4.033466003</v>
      </c>
    </row>
    <row r="18">
      <c r="A18" s="29" t="s">
        <v>40</v>
      </c>
      <c r="B18" s="30" t="s">
        <v>1</v>
      </c>
      <c r="C18" s="30" t="s">
        <v>41</v>
      </c>
      <c r="D18" s="30" t="s">
        <v>42</v>
      </c>
      <c r="E18" s="31" t="s">
        <v>43</v>
      </c>
    </row>
    <row r="19">
      <c r="A19" s="6" t="s">
        <v>44</v>
      </c>
      <c r="B19" s="32" t="s">
        <v>11</v>
      </c>
      <c r="C19" s="33">
        <v>240.0</v>
      </c>
      <c r="D19" s="34">
        <v>450.0</v>
      </c>
      <c r="E19" s="35">
        <f t="shared" ref="E19:E22" si="2">D19-C19</f>
        <v>210</v>
      </c>
    </row>
    <row r="20">
      <c r="A20" s="36" t="s">
        <v>45</v>
      </c>
      <c r="B20" s="32" t="s">
        <v>11</v>
      </c>
      <c r="C20" s="33">
        <v>220.0</v>
      </c>
      <c r="D20" s="34">
        <v>450.0</v>
      </c>
      <c r="E20" s="35">
        <f t="shared" si="2"/>
        <v>230</v>
      </c>
    </row>
    <row r="21">
      <c r="A21" s="36" t="s">
        <v>46</v>
      </c>
      <c r="B21" s="32" t="s">
        <v>21</v>
      </c>
      <c r="C21" s="33">
        <v>253.0</v>
      </c>
      <c r="D21" s="34">
        <v>270.0</v>
      </c>
      <c r="E21" s="35">
        <f t="shared" si="2"/>
        <v>17</v>
      </c>
    </row>
    <row r="22">
      <c r="A22" s="6" t="s">
        <v>47</v>
      </c>
      <c r="B22" s="32" t="s">
        <v>28</v>
      </c>
      <c r="C22" s="33">
        <v>175.0</v>
      </c>
      <c r="D22" s="34">
        <v>135.0</v>
      </c>
      <c r="E22" s="35">
        <f t="shared" si="2"/>
        <v>-40</v>
      </c>
    </row>
    <row r="23">
      <c r="A23" s="21"/>
      <c r="B23" s="8"/>
      <c r="C23" s="8"/>
      <c r="D23" s="8"/>
      <c r="E23" s="22"/>
    </row>
    <row r="24">
      <c r="A24" s="37"/>
      <c r="B24" s="25"/>
      <c r="C24" s="25"/>
      <c r="D24" s="26" t="s">
        <v>48</v>
      </c>
      <c r="E24" s="38">
        <f>SUM(E19:E22)</f>
        <v>417</v>
      </c>
    </row>
    <row r="26">
      <c r="A26" s="39" t="s">
        <v>49</v>
      </c>
      <c r="B26" s="5"/>
    </row>
    <row r="27">
      <c r="A27" s="6" t="s">
        <v>50</v>
      </c>
      <c r="B27" s="40">
        <v>0.6</v>
      </c>
    </row>
    <row r="28">
      <c r="A28" s="6" t="s">
        <v>51</v>
      </c>
      <c r="B28" s="14">
        <f>I16</f>
        <v>7785</v>
      </c>
    </row>
    <row r="29">
      <c r="A29" s="6" t="s">
        <v>52</v>
      </c>
      <c r="B29" s="14">
        <f>(I2+I3+I4+I5+I6)*B27</f>
        <v>3015</v>
      </c>
    </row>
    <row r="30">
      <c r="A30" s="6" t="s">
        <v>53</v>
      </c>
      <c r="B30" s="14">
        <f>E24</f>
        <v>417</v>
      </c>
    </row>
    <row r="31">
      <c r="A31" s="41"/>
      <c r="B31" s="42"/>
    </row>
    <row r="32">
      <c r="A32" s="43" t="s">
        <v>54</v>
      </c>
      <c r="B32" s="28">
        <f>B28-B29-B30</f>
        <v>4353</v>
      </c>
    </row>
    <row r="34">
      <c r="A34" s="44" t="s">
        <v>55</v>
      </c>
      <c r="B34" s="45" t="s">
        <v>56</v>
      </c>
      <c r="C34" s="45" t="s">
        <v>57</v>
      </c>
      <c r="D34" s="45" t="s">
        <v>58</v>
      </c>
      <c r="E34" s="45" t="s">
        <v>59</v>
      </c>
      <c r="F34" s="45" t="s">
        <v>60</v>
      </c>
      <c r="G34" s="46" t="s">
        <v>61</v>
      </c>
    </row>
    <row r="35">
      <c r="A35" s="47">
        <v>44540.0</v>
      </c>
      <c r="B35" s="48">
        <v>0.246</v>
      </c>
      <c r="C35" s="48">
        <v>0.00226</v>
      </c>
      <c r="D35" s="48">
        <v>0.24374</v>
      </c>
      <c r="E35" s="8"/>
      <c r="F35" s="32" t="s">
        <v>62</v>
      </c>
      <c r="G35" s="49" t="s">
        <v>63</v>
      </c>
    </row>
    <row r="36">
      <c r="A36" s="47">
        <v>44538.0</v>
      </c>
      <c r="B36" s="48">
        <v>0.10068</v>
      </c>
      <c r="C36" s="48">
        <v>9.9483E-4</v>
      </c>
      <c r="D36" s="48">
        <v>0.099682494</v>
      </c>
      <c r="E36" s="8"/>
      <c r="F36" s="32" t="s">
        <v>62</v>
      </c>
      <c r="G36" s="49" t="s">
        <v>64</v>
      </c>
    </row>
    <row r="37">
      <c r="A37" s="47">
        <v>44524.0</v>
      </c>
      <c r="B37" s="48">
        <v>0.11411</v>
      </c>
      <c r="C37" s="48">
        <v>0.001681786</v>
      </c>
      <c r="D37" s="48">
        <v>0.112428255</v>
      </c>
      <c r="E37" s="8"/>
      <c r="F37" s="32" t="s">
        <v>62</v>
      </c>
      <c r="G37" s="49" t="s">
        <v>64</v>
      </c>
    </row>
    <row r="38">
      <c r="A38" s="47">
        <v>44520.0</v>
      </c>
      <c r="B38" s="48">
        <v>0.10987</v>
      </c>
      <c r="C38" s="48">
        <v>0.001726194</v>
      </c>
      <c r="D38" s="48">
        <v>0.108142365</v>
      </c>
      <c r="E38" s="8"/>
      <c r="F38" s="32" t="s">
        <v>62</v>
      </c>
      <c r="G38" s="49" t="s">
        <v>64</v>
      </c>
    </row>
    <row r="39">
      <c r="A39" s="47">
        <v>44515.0</v>
      </c>
      <c r="B39" s="48">
        <v>0.11429</v>
      </c>
      <c r="C39" s="48">
        <v>0.002291048</v>
      </c>
      <c r="D39" s="48">
        <v>0.111996765</v>
      </c>
      <c r="E39" s="8"/>
      <c r="F39" s="32" t="s">
        <v>62</v>
      </c>
      <c r="G39" s="49" t="s">
        <v>64</v>
      </c>
    </row>
    <row r="40">
      <c r="A40" s="47">
        <v>44510.0</v>
      </c>
      <c r="B40" s="48">
        <v>0.12348</v>
      </c>
      <c r="C40" s="48">
        <v>0.002455873</v>
      </c>
      <c r="D40" s="48">
        <v>0.121021709</v>
      </c>
      <c r="E40" s="8"/>
      <c r="F40" s="32" t="s">
        <v>62</v>
      </c>
      <c r="G40" s="49" t="s">
        <v>64</v>
      </c>
    </row>
    <row r="41">
      <c r="A41" s="47">
        <v>44505.0</v>
      </c>
      <c r="B41" s="48">
        <v>0.11072</v>
      </c>
      <c r="C41" s="48">
        <v>0.002138857</v>
      </c>
      <c r="D41" s="48">
        <v>0.108578284</v>
      </c>
      <c r="E41" s="8"/>
      <c r="F41" s="32" t="s">
        <v>62</v>
      </c>
      <c r="G41" s="49" t="s">
        <v>64</v>
      </c>
    </row>
    <row r="42">
      <c r="A42" s="47">
        <v>44501.0</v>
      </c>
      <c r="B42" s="48">
        <v>0.10417</v>
      </c>
      <c r="C42" s="48">
        <v>0.002164066</v>
      </c>
      <c r="D42" s="48">
        <v>0.102004063</v>
      </c>
      <c r="E42" s="8"/>
      <c r="F42" s="32" t="s">
        <v>62</v>
      </c>
      <c r="G42" s="49" t="s">
        <v>64</v>
      </c>
    </row>
    <row r="43">
      <c r="A43" s="47">
        <v>44497.0</v>
      </c>
      <c r="B43" s="48">
        <v>0.11494</v>
      </c>
      <c r="C43" s="48">
        <v>0.003421412</v>
      </c>
      <c r="D43" s="48">
        <v>0.111518589</v>
      </c>
      <c r="E43" s="8"/>
      <c r="F43" s="32" t="s">
        <v>62</v>
      </c>
      <c r="G43" s="49" t="s">
        <v>64</v>
      </c>
    </row>
    <row r="44">
      <c r="A44" s="47">
        <v>44491.0</v>
      </c>
      <c r="B44" s="48">
        <v>0.12061</v>
      </c>
      <c r="C44" s="48">
        <v>0.0</v>
      </c>
      <c r="D44" s="48">
        <v>0.12061</v>
      </c>
      <c r="E44" s="50"/>
      <c r="F44" s="32" t="s">
        <v>62</v>
      </c>
      <c r="G44" s="49" t="s">
        <v>64</v>
      </c>
    </row>
    <row r="45">
      <c r="A45" s="47">
        <v>44485.0</v>
      </c>
      <c r="B45" s="48">
        <v>0.1016</v>
      </c>
      <c r="C45" s="48">
        <v>0.0</v>
      </c>
      <c r="D45" s="48">
        <v>0.1016</v>
      </c>
      <c r="E45" s="50"/>
      <c r="F45" s="32" t="s">
        <v>62</v>
      </c>
      <c r="G45" s="49" t="s">
        <v>64</v>
      </c>
    </row>
    <row r="46">
      <c r="A46" s="47">
        <v>44479.0</v>
      </c>
      <c r="B46" s="48">
        <v>0.10477</v>
      </c>
      <c r="C46" s="48">
        <v>0.0</v>
      </c>
      <c r="D46" s="48">
        <v>0.10477</v>
      </c>
      <c r="E46" s="50"/>
      <c r="F46" s="32" t="s">
        <v>62</v>
      </c>
      <c r="G46" s="49" t="s">
        <v>64</v>
      </c>
    </row>
    <row r="47">
      <c r="A47" s="47">
        <v>44479.0</v>
      </c>
      <c r="B47" s="48">
        <v>0.10477</v>
      </c>
      <c r="C47" s="48">
        <v>0.0</v>
      </c>
      <c r="D47" s="48">
        <v>0.10477</v>
      </c>
      <c r="E47" s="50"/>
      <c r="F47" s="32" t="s">
        <v>62</v>
      </c>
      <c r="G47" s="49" t="s">
        <v>64</v>
      </c>
    </row>
    <row r="48">
      <c r="A48" s="21"/>
      <c r="B48" s="8"/>
      <c r="C48" s="8"/>
      <c r="D48" s="8"/>
      <c r="E48" s="8"/>
      <c r="F48" s="8"/>
      <c r="G48" s="22"/>
    </row>
    <row r="49">
      <c r="A49" s="24"/>
      <c r="B49" s="51"/>
      <c r="C49" s="26" t="s">
        <v>65</v>
      </c>
      <c r="D49" s="52">
        <f>SUM(D35:D47)</f>
        <v>1.550862524</v>
      </c>
      <c r="E49" s="25"/>
      <c r="F49" s="25"/>
      <c r="G49" s="53"/>
    </row>
    <row r="51">
      <c r="A51" s="54" t="s">
        <v>66</v>
      </c>
      <c r="B51" s="55" t="s">
        <v>67</v>
      </c>
      <c r="C51" s="55" t="s">
        <v>68</v>
      </c>
      <c r="D51" s="55" t="s">
        <v>69</v>
      </c>
      <c r="E51" s="55" t="s">
        <v>70</v>
      </c>
      <c r="F51" s="55" t="s">
        <v>71</v>
      </c>
      <c r="G51" s="55" t="s">
        <v>72</v>
      </c>
      <c r="H51" s="56" t="s">
        <v>73</v>
      </c>
    </row>
    <row r="52">
      <c r="A52" s="47">
        <v>44407.0</v>
      </c>
      <c r="B52" s="32" t="s">
        <v>74</v>
      </c>
      <c r="C52" s="32" t="s">
        <v>62</v>
      </c>
      <c r="D52" s="48">
        <v>0.1001553</v>
      </c>
      <c r="E52" s="33">
        <v>3004.13</v>
      </c>
      <c r="F52" s="33">
        <v>300.88</v>
      </c>
      <c r="G52" s="33">
        <v>297.87</v>
      </c>
      <c r="H52" s="35">
        <v>3.01</v>
      </c>
    </row>
    <row r="53">
      <c r="A53" s="47">
        <v>44410.0</v>
      </c>
      <c r="B53" s="32" t="s">
        <v>74</v>
      </c>
      <c r="C53" s="32" t="s">
        <v>62</v>
      </c>
      <c r="D53" s="48">
        <v>0.10008065</v>
      </c>
      <c r="E53" s="33">
        <v>3206.81</v>
      </c>
      <c r="F53" s="33">
        <v>320.94</v>
      </c>
      <c r="G53" s="33">
        <v>317.73</v>
      </c>
      <c r="H53" s="35">
        <v>3.21</v>
      </c>
    </row>
    <row r="54">
      <c r="A54" s="47">
        <v>44413.0</v>
      </c>
      <c r="B54" s="32" t="s">
        <v>74</v>
      </c>
      <c r="C54" s="32" t="s">
        <v>62</v>
      </c>
      <c r="D54" s="48">
        <v>0.10025173</v>
      </c>
      <c r="E54" s="33">
        <v>3264.28</v>
      </c>
      <c r="F54" s="33">
        <v>327.25</v>
      </c>
      <c r="G54" s="33">
        <v>323.98</v>
      </c>
      <c r="H54" s="35">
        <v>3.27</v>
      </c>
    </row>
    <row r="55">
      <c r="A55" s="47">
        <v>44416.0</v>
      </c>
      <c r="B55" s="32" t="s">
        <v>74</v>
      </c>
      <c r="C55" s="32" t="s">
        <v>62</v>
      </c>
      <c r="D55" s="48">
        <v>0.10279382</v>
      </c>
      <c r="E55" s="33">
        <v>3887.3</v>
      </c>
      <c r="F55" s="33">
        <v>399.59</v>
      </c>
      <c r="G55" s="33">
        <v>395.59</v>
      </c>
      <c r="H55" s="35">
        <v>4.0</v>
      </c>
    </row>
    <row r="56">
      <c r="A56" s="47">
        <v>44419.0</v>
      </c>
      <c r="B56" s="32" t="s">
        <v>74</v>
      </c>
      <c r="C56" s="32" t="s">
        <v>62</v>
      </c>
      <c r="D56" s="48">
        <v>0.09980229</v>
      </c>
      <c r="E56" s="33">
        <v>3913.34</v>
      </c>
      <c r="F56" s="33">
        <v>390.56</v>
      </c>
      <c r="G56" s="33">
        <v>386.65</v>
      </c>
      <c r="H56" s="35">
        <v>3.91</v>
      </c>
    </row>
    <row r="57">
      <c r="A57" s="47">
        <v>44423.0</v>
      </c>
      <c r="B57" s="32" t="s">
        <v>74</v>
      </c>
      <c r="C57" s="32" t="s">
        <v>62</v>
      </c>
      <c r="D57" s="48">
        <v>0.09935835</v>
      </c>
      <c r="E57" s="33">
        <v>3931.73</v>
      </c>
      <c r="F57" s="33">
        <v>390.65</v>
      </c>
      <c r="G57" s="33">
        <v>386.74</v>
      </c>
      <c r="H57" s="35">
        <v>3.91</v>
      </c>
    </row>
    <row r="58">
      <c r="A58" s="47">
        <v>44430.0</v>
      </c>
      <c r="B58" s="32" t="s">
        <v>74</v>
      </c>
      <c r="C58" s="32" t="s">
        <v>62</v>
      </c>
      <c r="D58" s="48">
        <v>0.09938358</v>
      </c>
      <c r="E58" s="33">
        <v>4015.45</v>
      </c>
      <c r="F58" s="33">
        <v>399.07</v>
      </c>
      <c r="G58" s="33">
        <v>395.08</v>
      </c>
      <c r="H58" s="35">
        <v>3.99</v>
      </c>
    </row>
    <row r="59">
      <c r="A59" s="21"/>
      <c r="B59" s="8"/>
      <c r="C59" s="8"/>
      <c r="D59" s="8"/>
      <c r="E59" s="8"/>
      <c r="F59" s="8"/>
      <c r="G59" s="8"/>
      <c r="H59" s="22"/>
    </row>
    <row r="60">
      <c r="A60" s="24"/>
      <c r="B60" s="25"/>
      <c r="C60" s="57" t="s">
        <v>75</v>
      </c>
      <c r="D60" s="58">
        <f>SUM(D52:D58)</f>
        <v>0.70182572</v>
      </c>
      <c r="E60" s="59"/>
      <c r="F60" s="57" t="s">
        <v>76</v>
      </c>
      <c r="G60" s="60">
        <f>SUM(G52:G58)</f>
        <v>2503.64</v>
      </c>
      <c r="H60" s="53"/>
    </row>
  </sheetData>
  <mergeCells count="5">
    <mergeCell ref="K1:L1"/>
    <mergeCell ref="K10:L10"/>
    <mergeCell ref="K14:L14"/>
    <mergeCell ref="G16:H16"/>
    <mergeCell ref="A26:B26"/>
  </mergeCells>
  <drawing r:id="rId1"/>
</worksheet>
</file>